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lam\Documents\Inbound Optimization Project\"/>
    </mc:Choice>
  </mc:AlternateContent>
  <xr:revisionPtr revIDLastSave="0" documentId="13_ncr:1_{B56DC90B-20D2-4EC5-95F8-864F3E88C94E}" xr6:coauthVersionLast="47" xr6:coauthVersionMax="47" xr10:uidLastSave="{00000000-0000-0000-0000-000000000000}"/>
  <bookViews>
    <workbookView xWindow="-96" yWindow="-96" windowWidth="23232" windowHeight="13872" activeTab="3" xr2:uid="{A6618412-497E-4928-B5BC-FD8B155E642C}"/>
  </bookViews>
  <sheets>
    <sheet name="Oracle Pull" sheetId="4" r:id="rId1"/>
    <sheet name="Inbound-Hercules" sheetId="1" r:id="rId2"/>
    <sheet name="Inbound-Megasus" sheetId="3" r:id="rId3"/>
    <sheet name="Inbound-Proteus" sheetId="2" r:id="rId4"/>
  </sheets>
  <externalReferences>
    <externalReference r:id="rId5"/>
  </externalReferences>
  <definedNames>
    <definedName name="_xlnm._FilterDatabase" localSheetId="2" hidden="1">'Inbound-Megasus'!$A$2:$R$70</definedName>
    <definedName name="_xlnm._FilterDatabase" localSheetId="3" hidden="1">'Inbound-Proteus'!$A$2:$Q$116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D12" i="2"/>
  <c r="B12" i="3"/>
  <c r="B5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6" i="2"/>
  <c r="Q17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16" i="1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16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16" i="1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6" i="2"/>
  <c r="B10" i="3" l="1"/>
  <c r="B9" i="3"/>
  <c r="H19" i="1"/>
  <c r="H20" i="1"/>
  <c r="H49" i="1"/>
  <c r="J19" i="1"/>
  <c r="J20" i="1"/>
  <c r="J49" i="1"/>
  <c r="F49" i="1"/>
  <c r="E49" i="1"/>
  <c r="D49" i="1" s="1"/>
  <c r="Q49" i="1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6" i="2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6" i="3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3" i="1"/>
  <c r="Q54" i="1"/>
  <c r="Q55" i="1"/>
  <c r="Q56" i="1"/>
  <c r="Q16" i="1"/>
  <c r="P49" i="1" l="1"/>
  <c r="G49" i="1"/>
  <c r="E47" i="3"/>
  <c r="G47" i="3" s="1"/>
  <c r="F47" i="3"/>
  <c r="H47" i="3" s="1"/>
  <c r="E46" i="3"/>
  <c r="G46" i="3" s="1"/>
  <c r="F46" i="3"/>
  <c r="H46" i="3" s="1"/>
  <c r="E41" i="3"/>
  <c r="G41" i="3" s="1"/>
  <c r="F41" i="3"/>
  <c r="H41" i="3" s="1"/>
  <c r="E48" i="3"/>
  <c r="G48" i="3" s="1"/>
  <c r="F48" i="3"/>
  <c r="H48" i="3" s="1"/>
  <c r="E63" i="3"/>
  <c r="G63" i="3" s="1"/>
  <c r="F63" i="3"/>
  <c r="H63" i="3" s="1"/>
  <c r="P63" i="3"/>
  <c r="E66" i="3"/>
  <c r="G66" i="3" s="1"/>
  <c r="F66" i="3"/>
  <c r="H66" i="3" s="1"/>
  <c r="E62" i="3"/>
  <c r="G62" i="3" s="1"/>
  <c r="F62" i="3"/>
  <c r="H62" i="3" s="1"/>
  <c r="E52" i="3"/>
  <c r="G52" i="3" s="1"/>
  <c r="F52" i="3"/>
  <c r="H52" i="3" s="1"/>
  <c r="E30" i="3"/>
  <c r="G30" i="3" s="1"/>
  <c r="F30" i="3"/>
  <c r="H30" i="3" s="1"/>
  <c r="E17" i="3"/>
  <c r="G17" i="3" s="1"/>
  <c r="F17" i="3"/>
  <c r="H17" i="3" s="1"/>
  <c r="E39" i="3"/>
  <c r="G39" i="3" s="1"/>
  <c r="F39" i="3"/>
  <c r="H39" i="3" s="1"/>
  <c r="E40" i="3"/>
  <c r="G40" i="3" s="1"/>
  <c r="F40" i="3"/>
  <c r="H40" i="3" s="1"/>
  <c r="E49" i="3"/>
  <c r="G49" i="3" s="1"/>
  <c r="F49" i="3"/>
  <c r="H49" i="3" s="1"/>
  <c r="E16" i="3"/>
  <c r="G16" i="3" s="1"/>
  <c r="F16" i="3"/>
  <c r="H16" i="3" s="1"/>
  <c r="E68" i="3"/>
  <c r="G68" i="3" s="1"/>
  <c r="F68" i="3"/>
  <c r="H68" i="3" s="1"/>
  <c r="E53" i="3"/>
  <c r="G53" i="3" s="1"/>
  <c r="F53" i="3"/>
  <c r="H53" i="3" s="1"/>
  <c r="E50" i="3"/>
  <c r="G50" i="3" s="1"/>
  <c r="F50" i="3"/>
  <c r="H50" i="3" s="1"/>
  <c r="E64" i="3"/>
  <c r="G64" i="3" s="1"/>
  <c r="F64" i="3"/>
  <c r="H64" i="3" s="1"/>
  <c r="E67" i="3"/>
  <c r="G67" i="3" s="1"/>
  <c r="F67" i="3"/>
  <c r="H67" i="3" s="1"/>
  <c r="E29" i="3"/>
  <c r="G29" i="3" s="1"/>
  <c r="F29" i="3"/>
  <c r="H29" i="3" s="1"/>
  <c r="E19" i="3"/>
  <c r="G19" i="3" s="1"/>
  <c r="F19" i="3"/>
  <c r="H19" i="3" s="1"/>
  <c r="E26" i="3"/>
  <c r="G26" i="3" s="1"/>
  <c r="F26" i="3"/>
  <c r="H26" i="3" s="1"/>
  <c r="E27" i="3"/>
  <c r="G27" i="3" s="1"/>
  <c r="F27" i="3"/>
  <c r="H27" i="3" s="1"/>
  <c r="E20" i="3"/>
  <c r="G20" i="3" s="1"/>
  <c r="F20" i="3"/>
  <c r="H20" i="3" s="1"/>
  <c r="E24" i="3"/>
  <c r="G24" i="3" s="1"/>
  <c r="F24" i="3"/>
  <c r="H24" i="3" s="1"/>
  <c r="E21" i="3"/>
  <c r="G21" i="3" s="1"/>
  <c r="F21" i="3"/>
  <c r="H21" i="3" s="1"/>
  <c r="E54" i="3"/>
  <c r="G54" i="3" s="1"/>
  <c r="F54" i="3"/>
  <c r="H54" i="3" s="1"/>
  <c r="E56" i="3"/>
  <c r="G56" i="3" s="1"/>
  <c r="F56" i="3"/>
  <c r="E55" i="3"/>
  <c r="G55" i="3" s="1"/>
  <c r="F55" i="3"/>
  <c r="H55" i="3" s="1"/>
  <c r="E60" i="3"/>
  <c r="G60" i="3" s="1"/>
  <c r="F60" i="3"/>
  <c r="H60" i="3" s="1"/>
  <c r="E58" i="3"/>
  <c r="G58" i="3" s="1"/>
  <c r="F58" i="3"/>
  <c r="H58" i="3" s="1"/>
  <c r="E57" i="3"/>
  <c r="G57" i="3" s="1"/>
  <c r="F57" i="3"/>
  <c r="H57" i="3" s="1"/>
  <c r="E59" i="3"/>
  <c r="G59" i="3" s="1"/>
  <c r="F59" i="3"/>
  <c r="H59" i="3" s="1"/>
  <c r="E23" i="3"/>
  <c r="G23" i="3" s="1"/>
  <c r="F23" i="3"/>
  <c r="H23" i="3" s="1"/>
  <c r="E65" i="3"/>
  <c r="G65" i="3" s="1"/>
  <c r="F65" i="3"/>
  <c r="H65" i="3" s="1"/>
  <c r="E36" i="3"/>
  <c r="G36" i="3" s="1"/>
  <c r="F36" i="3"/>
  <c r="H36" i="3" s="1"/>
  <c r="E35" i="3"/>
  <c r="G35" i="3" s="1"/>
  <c r="F35" i="3"/>
  <c r="H35" i="3" s="1"/>
  <c r="E69" i="3"/>
  <c r="G69" i="3" s="1"/>
  <c r="F69" i="3"/>
  <c r="H69" i="3" s="1"/>
  <c r="E51" i="3"/>
  <c r="F51" i="3"/>
  <c r="H51" i="3" s="1"/>
  <c r="E25" i="3"/>
  <c r="G25" i="3" s="1"/>
  <c r="F25" i="3"/>
  <c r="H25" i="3" s="1"/>
  <c r="D56" i="3" l="1"/>
  <c r="H56" i="3"/>
  <c r="P51" i="3"/>
  <c r="G51" i="3"/>
  <c r="P23" i="3"/>
  <c r="P19" i="3"/>
  <c r="P48" i="3"/>
  <c r="P21" i="3"/>
  <c r="P35" i="3"/>
  <c r="D47" i="3"/>
  <c r="D63" i="3"/>
  <c r="P27" i="3"/>
  <c r="P47" i="3"/>
  <c r="P26" i="3"/>
  <c r="D27" i="3"/>
  <c r="D64" i="3"/>
  <c r="P41" i="3"/>
  <c r="P36" i="3"/>
  <c r="D54" i="3"/>
  <c r="P59" i="3"/>
  <c r="D36" i="3"/>
  <c r="P69" i="3"/>
  <c r="D58" i="3"/>
  <c r="D30" i="3"/>
  <c r="D25" i="3"/>
  <c r="D26" i="3"/>
  <c r="D50" i="3"/>
  <c r="D48" i="3"/>
  <c r="D21" i="3"/>
  <c r="D40" i="3"/>
  <c r="D19" i="3"/>
  <c r="D53" i="3"/>
  <c r="D62" i="3"/>
  <c r="D69" i="3"/>
  <c r="D55" i="3"/>
  <c r="D39" i="3"/>
  <c r="D59" i="3"/>
  <c r="P29" i="3"/>
  <c r="D46" i="3"/>
  <c r="D35" i="3"/>
  <c r="D66" i="3"/>
  <c r="D57" i="3"/>
  <c r="D67" i="3"/>
  <c r="P30" i="3"/>
  <c r="D16" i="3"/>
  <c r="D51" i="3"/>
  <c r="D23" i="3"/>
  <c r="D41" i="3"/>
  <c r="P24" i="3"/>
  <c r="D20" i="3"/>
  <c r="D68" i="3"/>
  <c r="D17" i="3"/>
  <c r="P25" i="3"/>
  <c r="P65" i="3"/>
  <c r="D60" i="3"/>
  <c r="D52" i="3"/>
  <c r="D24" i="3"/>
  <c r="P20" i="3"/>
  <c r="D29" i="3"/>
  <c r="P46" i="3"/>
  <c r="D65" i="3"/>
  <c r="D49" i="3"/>
  <c r="P60" i="3"/>
  <c r="E71" i="2" l="1"/>
  <c r="F71" i="2"/>
  <c r="H71" i="2" s="1"/>
  <c r="E72" i="2"/>
  <c r="P72" i="2" s="1"/>
  <c r="F72" i="2"/>
  <c r="H72" i="2" s="1"/>
  <c r="E73" i="2"/>
  <c r="F73" i="2"/>
  <c r="H73" i="2" s="1"/>
  <c r="E74" i="2"/>
  <c r="P74" i="2" s="1"/>
  <c r="F74" i="2"/>
  <c r="H74" i="2" s="1"/>
  <c r="E75" i="2"/>
  <c r="F75" i="2"/>
  <c r="H75" i="2" s="1"/>
  <c r="E76" i="2"/>
  <c r="P76" i="2" s="1"/>
  <c r="F76" i="2"/>
  <c r="H76" i="2" s="1"/>
  <c r="G76" i="2"/>
  <c r="E77" i="2"/>
  <c r="F77" i="2"/>
  <c r="H77" i="2" s="1"/>
  <c r="E78" i="2"/>
  <c r="P78" i="2" s="1"/>
  <c r="F78" i="2"/>
  <c r="H78" i="2" s="1"/>
  <c r="E79" i="2"/>
  <c r="F79" i="2"/>
  <c r="H79" i="2"/>
  <c r="E80" i="2"/>
  <c r="F80" i="2"/>
  <c r="H80" i="2" s="1"/>
  <c r="E81" i="2"/>
  <c r="P81" i="2" s="1"/>
  <c r="F81" i="2"/>
  <c r="H81" i="2" s="1"/>
  <c r="E82" i="2"/>
  <c r="P82" i="2" s="1"/>
  <c r="F82" i="2"/>
  <c r="H82" i="2" s="1"/>
  <c r="E83" i="2"/>
  <c r="P83" i="2" s="1"/>
  <c r="F83" i="2"/>
  <c r="H83" i="2" s="1"/>
  <c r="E84" i="2"/>
  <c r="P84" i="2" s="1"/>
  <c r="F84" i="2"/>
  <c r="H84" i="2" s="1"/>
  <c r="E85" i="2"/>
  <c r="P85" i="2" s="1"/>
  <c r="F85" i="2"/>
  <c r="H85" i="2"/>
  <c r="E86" i="2"/>
  <c r="F86" i="2"/>
  <c r="H86" i="2" s="1"/>
  <c r="E87" i="2"/>
  <c r="F87" i="2"/>
  <c r="H87" i="2" s="1"/>
  <c r="E88" i="2"/>
  <c r="P88" i="2" s="1"/>
  <c r="F88" i="2"/>
  <c r="H88" i="2" s="1"/>
  <c r="E89" i="2"/>
  <c r="P89" i="2" s="1"/>
  <c r="F89" i="2"/>
  <c r="H89" i="2" s="1"/>
  <c r="E90" i="2"/>
  <c r="F90" i="2"/>
  <c r="H90" i="2" s="1"/>
  <c r="E91" i="2"/>
  <c r="F91" i="2"/>
  <c r="H91" i="2" s="1"/>
  <c r="E92" i="2"/>
  <c r="F92" i="2"/>
  <c r="H92" i="2" s="1"/>
  <c r="E93" i="2"/>
  <c r="F93" i="2"/>
  <c r="H93" i="2" s="1"/>
  <c r="E94" i="2"/>
  <c r="P94" i="2" s="1"/>
  <c r="F94" i="2"/>
  <c r="H94" i="2" s="1"/>
  <c r="E95" i="2"/>
  <c r="P95" i="2" s="1"/>
  <c r="F95" i="2"/>
  <c r="H95" i="2" s="1"/>
  <c r="E96" i="2"/>
  <c r="P96" i="2" s="1"/>
  <c r="F96" i="2"/>
  <c r="H96" i="2" s="1"/>
  <c r="E97" i="2"/>
  <c r="P97" i="2" s="1"/>
  <c r="F97" i="2"/>
  <c r="H97" i="2" s="1"/>
  <c r="E98" i="2"/>
  <c r="F98" i="2"/>
  <c r="H98" i="2" s="1"/>
  <c r="E99" i="2"/>
  <c r="P99" i="2" s="1"/>
  <c r="F99" i="2"/>
  <c r="H99" i="2" s="1"/>
  <c r="E100" i="2"/>
  <c r="P100" i="2" s="1"/>
  <c r="F100" i="2"/>
  <c r="H100" i="2" s="1"/>
  <c r="E101" i="2"/>
  <c r="F101" i="2"/>
  <c r="H101" i="2" s="1"/>
  <c r="E102" i="2"/>
  <c r="P102" i="2" s="1"/>
  <c r="F102" i="2"/>
  <c r="H102" i="2" s="1"/>
  <c r="E103" i="2"/>
  <c r="F103" i="2"/>
  <c r="H103" i="2" s="1"/>
  <c r="E104" i="2"/>
  <c r="F104" i="2"/>
  <c r="H104" i="2" s="1"/>
  <c r="E105" i="2"/>
  <c r="P105" i="2" s="1"/>
  <c r="F105" i="2"/>
  <c r="H105" i="2" s="1"/>
  <c r="E106" i="2"/>
  <c r="F106" i="2"/>
  <c r="H106" i="2" s="1"/>
  <c r="E107" i="2"/>
  <c r="P107" i="2" s="1"/>
  <c r="F107" i="2"/>
  <c r="H107" i="2" s="1"/>
  <c r="E108" i="2"/>
  <c r="F108" i="2"/>
  <c r="H108" i="2" s="1"/>
  <c r="E109" i="2"/>
  <c r="F109" i="2"/>
  <c r="H109" i="2" s="1"/>
  <c r="E110" i="2"/>
  <c r="F110" i="2"/>
  <c r="H110" i="2" s="1"/>
  <c r="E111" i="2"/>
  <c r="P111" i="2" s="1"/>
  <c r="F111" i="2"/>
  <c r="H111" i="2"/>
  <c r="E112" i="2"/>
  <c r="F112" i="2"/>
  <c r="H112" i="2" s="1"/>
  <c r="E113" i="2"/>
  <c r="F113" i="2"/>
  <c r="H113" i="2" s="1"/>
  <c r="E114" i="2"/>
  <c r="P114" i="2" s="1"/>
  <c r="F114" i="2"/>
  <c r="H114" i="2" s="1"/>
  <c r="G114" i="2"/>
  <c r="E115" i="2"/>
  <c r="F115" i="2"/>
  <c r="H115" i="2" s="1"/>
  <c r="E116" i="2"/>
  <c r="P116" i="2" s="1"/>
  <c r="F116" i="2"/>
  <c r="H116" i="2" s="1"/>
  <c r="F70" i="2"/>
  <c r="H70" i="2" s="1"/>
  <c r="E70" i="2"/>
  <c r="F69" i="2"/>
  <c r="H69" i="2" s="1"/>
  <c r="E69" i="2"/>
  <c r="D69" i="2" s="1"/>
  <c r="F68" i="2"/>
  <c r="E68" i="2"/>
  <c r="F67" i="2"/>
  <c r="H67" i="2" s="1"/>
  <c r="E67" i="2"/>
  <c r="D67" i="2" s="1"/>
  <c r="F66" i="2"/>
  <c r="H66" i="2" s="1"/>
  <c r="E66" i="2"/>
  <c r="F65" i="2"/>
  <c r="H65" i="2" s="1"/>
  <c r="E65" i="2"/>
  <c r="F64" i="2"/>
  <c r="H64" i="2" s="1"/>
  <c r="E64" i="2"/>
  <c r="F63" i="2"/>
  <c r="H63" i="2" s="1"/>
  <c r="E63" i="2"/>
  <c r="F62" i="2"/>
  <c r="H62" i="2" s="1"/>
  <c r="E62" i="2"/>
  <c r="F61" i="2"/>
  <c r="H61" i="2" s="1"/>
  <c r="E61" i="2"/>
  <c r="F60" i="2"/>
  <c r="H60" i="2" s="1"/>
  <c r="E60" i="2"/>
  <c r="F59" i="2"/>
  <c r="H59" i="2" s="1"/>
  <c r="E59" i="2"/>
  <c r="F58" i="2"/>
  <c r="H58" i="2" s="1"/>
  <c r="E58" i="2"/>
  <c r="F57" i="2"/>
  <c r="E57" i="2"/>
  <c r="F56" i="2"/>
  <c r="H56" i="2" s="1"/>
  <c r="E56" i="2"/>
  <c r="D56" i="2" s="1"/>
  <c r="F55" i="2"/>
  <c r="H55" i="2" s="1"/>
  <c r="E55" i="2"/>
  <c r="F54" i="2"/>
  <c r="H54" i="2" s="1"/>
  <c r="E54" i="2"/>
  <c r="P54" i="2" s="1"/>
  <c r="F53" i="2"/>
  <c r="H53" i="2" s="1"/>
  <c r="E53" i="2"/>
  <c r="F52" i="2"/>
  <c r="H52" i="2" s="1"/>
  <c r="E52" i="2"/>
  <c r="F51" i="2"/>
  <c r="H51" i="2" s="1"/>
  <c r="E51" i="2"/>
  <c r="F50" i="2"/>
  <c r="H50" i="2" s="1"/>
  <c r="E50" i="2"/>
  <c r="F49" i="2"/>
  <c r="H49" i="2" s="1"/>
  <c r="E49" i="2"/>
  <c r="F48" i="2"/>
  <c r="H48" i="2" s="1"/>
  <c r="E48" i="2"/>
  <c r="F47" i="2"/>
  <c r="H47" i="2" s="1"/>
  <c r="E47" i="2"/>
  <c r="F46" i="2"/>
  <c r="H46" i="2" s="1"/>
  <c r="E46" i="2"/>
  <c r="P46" i="2" s="1"/>
  <c r="F45" i="2"/>
  <c r="H45" i="2" s="1"/>
  <c r="E45" i="2"/>
  <c r="F44" i="2"/>
  <c r="H44" i="2" s="1"/>
  <c r="E44" i="2"/>
  <c r="D44" i="2"/>
  <c r="F43" i="2"/>
  <c r="H43" i="2" s="1"/>
  <c r="E43" i="2"/>
  <c r="F42" i="2"/>
  <c r="H42" i="2" s="1"/>
  <c r="E42" i="2"/>
  <c r="F41" i="2"/>
  <c r="H41" i="2" s="1"/>
  <c r="E41" i="2"/>
  <c r="F40" i="2"/>
  <c r="H40" i="2" s="1"/>
  <c r="E40" i="2"/>
  <c r="F39" i="2"/>
  <c r="H39" i="2" s="1"/>
  <c r="E39" i="2"/>
  <c r="F38" i="2"/>
  <c r="H38" i="2" s="1"/>
  <c r="E38" i="2"/>
  <c r="F37" i="2"/>
  <c r="H37" i="2" s="1"/>
  <c r="E37" i="2"/>
  <c r="F36" i="2"/>
  <c r="H36" i="2" s="1"/>
  <c r="E36" i="2"/>
  <c r="F35" i="2"/>
  <c r="H35" i="2" s="1"/>
  <c r="E35" i="2"/>
  <c r="P35" i="2" s="1"/>
  <c r="F34" i="2"/>
  <c r="H34" i="2" s="1"/>
  <c r="E34" i="2"/>
  <c r="F33" i="2"/>
  <c r="H33" i="2" s="1"/>
  <c r="E33" i="2"/>
  <c r="D33" i="2" s="1"/>
  <c r="F32" i="2"/>
  <c r="H32" i="2" s="1"/>
  <c r="E32" i="2"/>
  <c r="F31" i="2"/>
  <c r="H31" i="2" s="1"/>
  <c r="E31" i="2"/>
  <c r="F30" i="2"/>
  <c r="H30" i="2" s="1"/>
  <c r="E30" i="2"/>
  <c r="D30" i="2"/>
  <c r="F29" i="2"/>
  <c r="H29" i="2" s="1"/>
  <c r="E29" i="2"/>
  <c r="F28" i="2"/>
  <c r="H28" i="2" s="1"/>
  <c r="E28" i="2"/>
  <c r="F27" i="2"/>
  <c r="H27" i="2" s="1"/>
  <c r="E27" i="2"/>
  <c r="F26" i="2"/>
  <c r="H26" i="2" s="1"/>
  <c r="E26" i="2"/>
  <c r="F25" i="2"/>
  <c r="H25" i="2" s="1"/>
  <c r="E25" i="2"/>
  <c r="F24" i="2"/>
  <c r="H24" i="2" s="1"/>
  <c r="E24" i="2"/>
  <c r="F23" i="2"/>
  <c r="H23" i="2" s="1"/>
  <c r="E23" i="2"/>
  <c r="F22" i="2"/>
  <c r="H22" i="2" s="1"/>
  <c r="E22" i="2"/>
  <c r="F21" i="2"/>
  <c r="H21" i="2" s="1"/>
  <c r="E21" i="2"/>
  <c r="F20" i="2"/>
  <c r="H20" i="2" s="1"/>
  <c r="E20" i="2"/>
  <c r="F19" i="2"/>
  <c r="H19" i="2" s="1"/>
  <c r="E19" i="2"/>
  <c r="F18" i="2"/>
  <c r="H18" i="2" s="1"/>
  <c r="E18" i="2"/>
  <c r="F17" i="2"/>
  <c r="H17" i="2" s="1"/>
  <c r="E17" i="2"/>
  <c r="F16" i="2"/>
  <c r="H16" i="2" s="1"/>
  <c r="E16" i="2"/>
  <c r="B10" i="2"/>
  <c r="B9" i="2"/>
  <c r="E22" i="3"/>
  <c r="F22" i="3"/>
  <c r="H22" i="3" s="1"/>
  <c r="E18" i="3"/>
  <c r="F18" i="3"/>
  <c r="H18" i="3" s="1"/>
  <c r="E31" i="3"/>
  <c r="F31" i="3"/>
  <c r="H31" i="3" s="1"/>
  <c r="E32" i="3"/>
  <c r="G32" i="3" s="1"/>
  <c r="F32" i="3"/>
  <c r="H32" i="3" s="1"/>
  <c r="E61" i="3"/>
  <c r="G61" i="3" s="1"/>
  <c r="F61" i="3"/>
  <c r="H61" i="3" s="1"/>
  <c r="E37" i="3"/>
  <c r="F37" i="3"/>
  <c r="H37" i="3" s="1"/>
  <c r="E38" i="3"/>
  <c r="F38" i="3"/>
  <c r="H38" i="3" s="1"/>
  <c r="E43" i="3"/>
  <c r="F43" i="3"/>
  <c r="H43" i="3" s="1"/>
  <c r="E44" i="3"/>
  <c r="F44" i="3"/>
  <c r="H44" i="3" s="1"/>
  <c r="E45" i="3"/>
  <c r="F45" i="3"/>
  <c r="H45" i="3" s="1"/>
  <c r="E42" i="3"/>
  <c r="F42" i="3"/>
  <c r="H42" i="3" s="1"/>
  <c r="E28" i="3"/>
  <c r="F28" i="3"/>
  <c r="H28" i="3" s="1"/>
  <c r="E33" i="3"/>
  <c r="G33" i="3" s="1"/>
  <c r="F33" i="3"/>
  <c r="H33" i="3" s="1"/>
  <c r="E34" i="3"/>
  <c r="F34" i="3"/>
  <c r="H34" i="3" s="1"/>
  <c r="E70" i="3"/>
  <c r="G70" i="3" s="1"/>
  <c r="F70" i="3"/>
  <c r="H70" i="3" s="1"/>
  <c r="F19" i="1"/>
  <c r="E19" i="1"/>
  <c r="F20" i="1"/>
  <c r="E20" i="1"/>
  <c r="C22" i="1"/>
  <c r="C21" i="1"/>
  <c r="J21" i="1" s="1"/>
  <c r="C37" i="1"/>
  <c r="J37" i="1" s="1"/>
  <c r="C56" i="1"/>
  <c r="C18" i="1"/>
  <c r="C23" i="1"/>
  <c r="C39" i="1"/>
  <c r="C50" i="1"/>
  <c r="C52" i="1"/>
  <c r="J52" i="1" s="1"/>
  <c r="C51" i="1"/>
  <c r="C54" i="1"/>
  <c r="C40" i="1"/>
  <c r="J40" i="1" s="1"/>
  <c r="C35" i="1"/>
  <c r="J35" i="1" s="1"/>
  <c r="C38" i="1"/>
  <c r="J38" i="1" s="1"/>
  <c r="C36" i="1"/>
  <c r="C33" i="1"/>
  <c r="J33" i="1" s="1"/>
  <c r="C32" i="1"/>
  <c r="C42" i="1"/>
  <c r="C43" i="1"/>
  <c r="C44" i="1"/>
  <c r="J44" i="1" s="1"/>
  <c r="C41" i="1"/>
  <c r="J41" i="1" s="1"/>
  <c r="C45" i="1"/>
  <c r="C46" i="1"/>
  <c r="C28" i="1"/>
  <c r="J28" i="1" s="1"/>
  <c r="C27" i="1"/>
  <c r="J27" i="1" s="1"/>
  <c r="C16" i="1"/>
  <c r="F16" i="1" s="1"/>
  <c r="H16" i="1" s="1"/>
  <c r="C17" i="1"/>
  <c r="C30" i="1"/>
  <c r="J30" i="1" s="1"/>
  <c r="C29" i="1"/>
  <c r="C53" i="1"/>
  <c r="C48" i="1"/>
  <c r="J48" i="1" s="1"/>
  <c r="C47" i="1"/>
  <c r="J47" i="1" s="1"/>
  <c r="C26" i="1"/>
  <c r="C55" i="1"/>
  <c r="J55" i="1" s="1"/>
  <c r="C25" i="1"/>
  <c r="J25" i="1" s="1"/>
  <c r="C24" i="1"/>
  <c r="J24" i="1" s="1"/>
  <c r="C34" i="1"/>
  <c r="C31" i="1"/>
  <c r="B10" i="1"/>
  <c r="B9" i="1"/>
  <c r="G102" i="2" l="1"/>
  <c r="G95" i="2"/>
  <c r="D20" i="2"/>
  <c r="G84" i="2"/>
  <c r="G111" i="2"/>
  <c r="D26" i="2"/>
  <c r="F17" i="1"/>
  <c r="H17" i="1" s="1"/>
  <c r="J17" i="1"/>
  <c r="F18" i="1"/>
  <c r="H18" i="1" s="1"/>
  <c r="J18" i="1"/>
  <c r="F56" i="1"/>
  <c r="H56" i="1" s="1"/>
  <c r="J56" i="1"/>
  <c r="F53" i="1"/>
  <c r="H53" i="1" s="1"/>
  <c r="J53" i="1"/>
  <c r="E22" i="1"/>
  <c r="G22" i="1" s="1"/>
  <c r="J22" i="1"/>
  <c r="F46" i="1"/>
  <c r="H46" i="1" s="1"/>
  <c r="J46" i="1"/>
  <c r="F45" i="1"/>
  <c r="H45" i="1" s="1"/>
  <c r="J45" i="1"/>
  <c r="F43" i="1"/>
  <c r="H43" i="1" s="1"/>
  <c r="J43" i="1"/>
  <c r="E42" i="1"/>
  <c r="P42" i="1" s="1"/>
  <c r="J42" i="1"/>
  <c r="E32" i="1"/>
  <c r="G32" i="1" s="1"/>
  <c r="J32" i="1"/>
  <c r="E29" i="1"/>
  <c r="G29" i="1" s="1"/>
  <c r="J29" i="1"/>
  <c r="F31" i="1"/>
  <c r="H31" i="1" s="1"/>
  <c r="J31" i="1"/>
  <c r="F34" i="1"/>
  <c r="H34" i="1" s="1"/>
  <c r="J34" i="1"/>
  <c r="F36" i="1"/>
  <c r="H36" i="1" s="1"/>
  <c r="J36" i="1"/>
  <c r="F26" i="1"/>
  <c r="H26" i="1" s="1"/>
  <c r="J26" i="1"/>
  <c r="F54" i="1"/>
  <c r="H54" i="1" s="1"/>
  <c r="J54" i="1"/>
  <c r="F51" i="1"/>
  <c r="H51" i="1" s="1"/>
  <c r="J51" i="1"/>
  <c r="E50" i="1"/>
  <c r="J50" i="1"/>
  <c r="F50" i="1"/>
  <c r="H50" i="1" s="1"/>
  <c r="F39" i="1"/>
  <c r="H39" i="1" s="1"/>
  <c r="J39" i="1"/>
  <c r="E23" i="1"/>
  <c r="P23" i="1" s="1"/>
  <c r="J23" i="1"/>
  <c r="P20" i="1"/>
  <c r="G20" i="1"/>
  <c r="P19" i="1"/>
  <c r="G19" i="1"/>
  <c r="I32" i="1"/>
  <c r="I54" i="1"/>
  <c r="I33" i="1"/>
  <c r="I55" i="1"/>
  <c r="I34" i="1"/>
  <c r="I56" i="1"/>
  <c r="I35" i="1"/>
  <c r="I36" i="1"/>
  <c r="I37" i="1"/>
  <c r="I38" i="1"/>
  <c r="I17" i="1"/>
  <c r="I39" i="1"/>
  <c r="I18" i="1"/>
  <c r="I40" i="1"/>
  <c r="I19" i="1"/>
  <c r="I41" i="1"/>
  <c r="I20" i="1"/>
  <c r="I42" i="1"/>
  <c r="I21" i="1"/>
  <c r="I43" i="1"/>
  <c r="I22" i="1"/>
  <c r="I44" i="1"/>
  <c r="I23" i="1"/>
  <c r="I45" i="1"/>
  <c r="I47" i="1"/>
  <c r="I48" i="1"/>
  <c r="I49" i="1"/>
  <c r="I28" i="1"/>
  <c r="I51" i="1"/>
  <c r="I24" i="1"/>
  <c r="I46" i="1"/>
  <c r="I25" i="1"/>
  <c r="I26" i="1"/>
  <c r="I27" i="1"/>
  <c r="I50" i="1"/>
  <c r="I29" i="1"/>
  <c r="I30" i="1"/>
  <c r="I31" i="1"/>
  <c r="I52" i="1"/>
  <c r="I53" i="1"/>
  <c r="I16" i="1"/>
  <c r="J16" i="1"/>
  <c r="P44" i="3"/>
  <c r="G44" i="3"/>
  <c r="P43" i="3"/>
  <c r="G43" i="3"/>
  <c r="G38" i="3"/>
  <c r="G37" i="3"/>
  <c r="P34" i="3"/>
  <c r="G34" i="3"/>
  <c r="G31" i="3"/>
  <c r="P18" i="3"/>
  <c r="G18" i="3"/>
  <c r="P22" i="3"/>
  <c r="G22" i="3"/>
  <c r="P42" i="3"/>
  <c r="G42" i="3"/>
  <c r="P28" i="3"/>
  <c r="G28" i="3"/>
  <c r="P45" i="3"/>
  <c r="G45" i="3"/>
  <c r="I70" i="3"/>
  <c r="I59" i="3"/>
  <c r="I48" i="3"/>
  <c r="I37" i="3"/>
  <c r="I26" i="3"/>
  <c r="I69" i="3"/>
  <c r="I58" i="3"/>
  <c r="I47" i="3"/>
  <c r="I36" i="3"/>
  <c r="I25" i="3"/>
  <c r="I68" i="3"/>
  <c r="I46" i="3"/>
  <c r="I35" i="3"/>
  <c r="I24" i="3"/>
  <c r="I57" i="3"/>
  <c r="I66" i="3"/>
  <c r="I44" i="3"/>
  <c r="I33" i="3"/>
  <c r="I22" i="3"/>
  <c r="I65" i="3"/>
  <c r="I43" i="3"/>
  <c r="I32" i="3"/>
  <c r="I21" i="3"/>
  <c r="I64" i="3"/>
  <c r="I42" i="3"/>
  <c r="I20" i="3"/>
  <c r="I49" i="3"/>
  <c r="I16" i="3"/>
  <c r="I67" i="3"/>
  <c r="I56" i="3"/>
  <c r="I45" i="3"/>
  <c r="I34" i="3"/>
  <c r="I23" i="3"/>
  <c r="I55" i="3"/>
  <c r="I54" i="3"/>
  <c r="I53" i="3"/>
  <c r="I31" i="3"/>
  <c r="I38" i="3"/>
  <c r="I63" i="3"/>
  <c r="I52" i="3"/>
  <c r="I41" i="3"/>
  <c r="I30" i="3"/>
  <c r="I19" i="3"/>
  <c r="I62" i="3"/>
  <c r="I51" i="3"/>
  <c r="I40" i="3"/>
  <c r="I29" i="3"/>
  <c r="I18" i="3"/>
  <c r="I61" i="3"/>
  <c r="I50" i="3"/>
  <c r="I39" i="3"/>
  <c r="I28" i="3"/>
  <c r="I17" i="3"/>
  <c r="I60" i="3"/>
  <c r="I27" i="3"/>
  <c r="J70" i="3"/>
  <c r="J59" i="3"/>
  <c r="J48" i="3"/>
  <c r="J37" i="3"/>
  <c r="J26" i="3"/>
  <c r="J69" i="3"/>
  <c r="J58" i="3"/>
  <c r="J47" i="3"/>
  <c r="J36" i="3"/>
  <c r="J25" i="3"/>
  <c r="J68" i="3"/>
  <c r="J57" i="3"/>
  <c r="J46" i="3"/>
  <c r="J35" i="3"/>
  <c r="J24" i="3"/>
  <c r="J67" i="3"/>
  <c r="J56" i="3"/>
  <c r="J45" i="3"/>
  <c r="J34" i="3"/>
  <c r="J23" i="3"/>
  <c r="J22" i="3"/>
  <c r="J65" i="3"/>
  <c r="J43" i="3"/>
  <c r="J32" i="3"/>
  <c r="J21" i="3"/>
  <c r="J64" i="3"/>
  <c r="J42" i="3"/>
  <c r="J31" i="3"/>
  <c r="J20" i="3"/>
  <c r="J49" i="3"/>
  <c r="J66" i="3"/>
  <c r="J55" i="3"/>
  <c r="J44" i="3"/>
  <c r="J33" i="3"/>
  <c r="J54" i="3"/>
  <c r="J53" i="3"/>
  <c r="J60" i="3"/>
  <c r="J16" i="3"/>
  <c r="J63" i="3"/>
  <c r="J52" i="3"/>
  <c r="J41" i="3"/>
  <c r="J30" i="3"/>
  <c r="J19" i="3"/>
  <c r="J62" i="3"/>
  <c r="J51" i="3"/>
  <c r="J40" i="3"/>
  <c r="J29" i="3"/>
  <c r="J18" i="3"/>
  <c r="J61" i="3"/>
  <c r="J50" i="3"/>
  <c r="J39" i="3"/>
  <c r="J28" i="3"/>
  <c r="J17" i="3"/>
  <c r="J38" i="3"/>
  <c r="J27" i="3"/>
  <c r="D28" i="3"/>
  <c r="D70" i="3"/>
  <c r="D61" i="3"/>
  <c r="P61" i="3"/>
  <c r="D33" i="3"/>
  <c r="P33" i="3"/>
  <c r="D12" i="3"/>
  <c r="B13" i="3" s="1"/>
  <c r="D32" i="3"/>
  <c r="D42" i="3"/>
  <c r="D31" i="3"/>
  <c r="D18" i="3"/>
  <c r="D45" i="3"/>
  <c r="D38" i="3"/>
  <c r="D37" i="3"/>
  <c r="D44" i="3"/>
  <c r="D22" i="3"/>
  <c r="D43" i="3"/>
  <c r="D34" i="3"/>
  <c r="G81" i="2"/>
  <c r="D37" i="2"/>
  <c r="G82" i="2"/>
  <c r="G100" i="2"/>
  <c r="G88" i="2"/>
  <c r="G106" i="2"/>
  <c r="P106" i="2"/>
  <c r="G53" i="2"/>
  <c r="P53" i="2"/>
  <c r="G87" i="2"/>
  <c r="P87" i="2"/>
  <c r="G25" i="2"/>
  <c r="P25" i="2"/>
  <c r="G65" i="2"/>
  <c r="P65" i="2"/>
  <c r="G45" i="2"/>
  <c r="P45" i="2"/>
  <c r="G103" i="2"/>
  <c r="P103" i="2"/>
  <c r="G56" i="2"/>
  <c r="P56" i="2"/>
  <c r="G47" i="2"/>
  <c r="P47" i="2"/>
  <c r="G68" i="2"/>
  <c r="P68" i="2"/>
  <c r="G104" i="2"/>
  <c r="P104" i="2"/>
  <c r="J27" i="2"/>
  <c r="J38" i="2"/>
  <c r="J49" i="2"/>
  <c r="J60" i="2"/>
  <c r="J71" i="2"/>
  <c r="J82" i="2"/>
  <c r="J93" i="2"/>
  <c r="J104" i="2"/>
  <c r="J115" i="2"/>
  <c r="J18" i="2"/>
  <c r="J29" i="2"/>
  <c r="J40" i="2"/>
  <c r="J51" i="2"/>
  <c r="J62" i="2"/>
  <c r="J73" i="2"/>
  <c r="J84" i="2"/>
  <c r="J95" i="2"/>
  <c r="J106" i="2"/>
  <c r="J21" i="2"/>
  <c r="J32" i="2"/>
  <c r="J43" i="2"/>
  <c r="J65" i="2"/>
  <c r="J76" i="2"/>
  <c r="J87" i="2"/>
  <c r="J98" i="2"/>
  <c r="J109" i="2"/>
  <c r="J33" i="2"/>
  <c r="J88" i="2"/>
  <c r="J110" i="2"/>
  <c r="J23" i="2"/>
  <c r="J34" i="2"/>
  <c r="J56" i="2"/>
  <c r="J67" i="2"/>
  <c r="J78" i="2"/>
  <c r="J89" i="2"/>
  <c r="J100" i="2"/>
  <c r="J111" i="2"/>
  <c r="J55" i="2"/>
  <c r="J17" i="2"/>
  <c r="J28" i="2"/>
  <c r="J39" i="2"/>
  <c r="J50" i="2"/>
  <c r="J61" i="2"/>
  <c r="J72" i="2"/>
  <c r="J83" i="2"/>
  <c r="J94" i="2"/>
  <c r="J105" i="2"/>
  <c r="J116" i="2"/>
  <c r="J16" i="2"/>
  <c r="J30" i="2"/>
  <c r="J41" i="2"/>
  <c r="J52" i="2"/>
  <c r="J63" i="2"/>
  <c r="J74" i="2"/>
  <c r="J85" i="2"/>
  <c r="J96" i="2"/>
  <c r="J107" i="2"/>
  <c r="J54" i="2"/>
  <c r="J22" i="2"/>
  <c r="J44" i="2"/>
  <c r="J66" i="2"/>
  <c r="J77" i="2"/>
  <c r="J99" i="2"/>
  <c r="J19" i="2"/>
  <c r="J45" i="2"/>
  <c r="J26" i="2"/>
  <c r="J114" i="2"/>
  <c r="J20" i="2"/>
  <c r="J31" i="2"/>
  <c r="J42" i="2"/>
  <c r="J53" i="2"/>
  <c r="J64" i="2"/>
  <c r="J75" i="2"/>
  <c r="J86" i="2"/>
  <c r="J97" i="2"/>
  <c r="J108" i="2"/>
  <c r="J25" i="2"/>
  <c r="J36" i="2"/>
  <c r="J58" i="2"/>
  <c r="J69" i="2"/>
  <c r="J80" i="2"/>
  <c r="J91" i="2"/>
  <c r="J113" i="2"/>
  <c r="J47" i="2"/>
  <c r="J102" i="2"/>
  <c r="J24" i="2"/>
  <c r="J35" i="2"/>
  <c r="J46" i="2"/>
  <c r="J57" i="2"/>
  <c r="J68" i="2"/>
  <c r="J79" i="2"/>
  <c r="J90" i="2"/>
  <c r="J101" i="2"/>
  <c r="J112" i="2"/>
  <c r="J37" i="2"/>
  <c r="J48" i="2"/>
  <c r="J59" i="2"/>
  <c r="J70" i="2"/>
  <c r="J81" i="2"/>
  <c r="J92" i="2"/>
  <c r="J103" i="2"/>
  <c r="G16" i="2"/>
  <c r="P16" i="2"/>
  <c r="G27" i="2"/>
  <c r="P27" i="2"/>
  <c r="G101" i="2"/>
  <c r="P101" i="2"/>
  <c r="G29" i="2"/>
  <c r="P29" i="2"/>
  <c r="G39" i="2"/>
  <c r="P39" i="2"/>
  <c r="G73" i="2"/>
  <c r="P73" i="2"/>
  <c r="G50" i="2"/>
  <c r="P50" i="2"/>
  <c r="G70" i="2"/>
  <c r="P70" i="2"/>
  <c r="G23" i="2"/>
  <c r="P23" i="2"/>
  <c r="G63" i="2"/>
  <c r="P63" i="2"/>
  <c r="G79" i="2"/>
  <c r="P79" i="2"/>
  <c r="G34" i="2"/>
  <c r="P34" i="2"/>
  <c r="G44" i="2"/>
  <c r="P44" i="2"/>
  <c r="G113" i="2"/>
  <c r="P113" i="2"/>
  <c r="G77" i="2"/>
  <c r="P77" i="2"/>
  <c r="G112" i="2"/>
  <c r="P112" i="2"/>
  <c r="G93" i="2"/>
  <c r="P93" i="2"/>
  <c r="G37" i="2"/>
  <c r="P37" i="2"/>
  <c r="G28" i="2"/>
  <c r="P28" i="2"/>
  <c r="G59" i="2"/>
  <c r="P59" i="2"/>
  <c r="G109" i="2"/>
  <c r="P109" i="2"/>
  <c r="G20" i="2"/>
  <c r="P20" i="2"/>
  <c r="G21" i="2"/>
  <c r="P21" i="2"/>
  <c r="G31" i="2"/>
  <c r="P31" i="2"/>
  <c r="G41" i="2"/>
  <c r="P41" i="2"/>
  <c r="D51" i="2"/>
  <c r="P51" i="2"/>
  <c r="G61" i="2"/>
  <c r="P61" i="2"/>
  <c r="G108" i="2"/>
  <c r="P108" i="2"/>
  <c r="I27" i="2"/>
  <c r="I38" i="2"/>
  <c r="I49" i="2"/>
  <c r="I60" i="2"/>
  <c r="I71" i="2"/>
  <c r="I82" i="2"/>
  <c r="I93" i="2"/>
  <c r="I104" i="2"/>
  <c r="I115" i="2"/>
  <c r="I16" i="2"/>
  <c r="I24" i="2"/>
  <c r="I35" i="2"/>
  <c r="I57" i="2"/>
  <c r="I68" i="2"/>
  <c r="I79" i="2"/>
  <c r="I90" i="2"/>
  <c r="I101" i="2"/>
  <c r="I112" i="2"/>
  <c r="I33" i="2"/>
  <c r="I55" i="2"/>
  <c r="I66" i="2"/>
  <c r="I77" i="2"/>
  <c r="I99" i="2"/>
  <c r="I102" i="2"/>
  <c r="I26" i="2"/>
  <c r="I37" i="2"/>
  <c r="I48" i="2"/>
  <c r="I59" i="2"/>
  <c r="I70" i="2"/>
  <c r="I81" i="2"/>
  <c r="I92" i="2"/>
  <c r="I103" i="2"/>
  <c r="I114" i="2"/>
  <c r="I17" i="2"/>
  <c r="I28" i="2"/>
  <c r="I39" i="2"/>
  <c r="I50" i="2"/>
  <c r="I61" i="2"/>
  <c r="I72" i="2"/>
  <c r="I83" i="2"/>
  <c r="I94" i="2"/>
  <c r="I105" i="2"/>
  <c r="I116" i="2"/>
  <c r="I19" i="2"/>
  <c r="I30" i="2"/>
  <c r="I41" i="2"/>
  <c r="I52" i="2"/>
  <c r="I63" i="2"/>
  <c r="I74" i="2"/>
  <c r="I85" i="2"/>
  <c r="I96" i="2"/>
  <c r="I107" i="2"/>
  <c r="I18" i="2"/>
  <c r="I29" i="2"/>
  <c r="I40" i="2"/>
  <c r="I51" i="2"/>
  <c r="I62" i="2"/>
  <c r="I73" i="2"/>
  <c r="I84" i="2"/>
  <c r="I95" i="2"/>
  <c r="I106" i="2"/>
  <c r="I44" i="2"/>
  <c r="I88" i="2"/>
  <c r="I110" i="2"/>
  <c r="I22" i="2"/>
  <c r="I47" i="2"/>
  <c r="I69" i="2"/>
  <c r="I91" i="2"/>
  <c r="I20" i="2"/>
  <c r="I31" i="2"/>
  <c r="I42" i="2"/>
  <c r="I53" i="2"/>
  <c r="I64" i="2"/>
  <c r="I75" i="2"/>
  <c r="I86" i="2"/>
  <c r="I97" i="2"/>
  <c r="I108" i="2"/>
  <c r="I21" i="2"/>
  <c r="I32" i="2"/>
  <c r="I43" i="2"/>
  <c r="I54" i="2"/>
  <c r="I65" i="2"/>
  <c r="I76" i="2"/>
  <c r="I87" i="2"/>
  <c r="I98" i="2"/>
  <c r="I109" i="2"/>
  <c r="I25" i="2"/>
  <c r="I113" i="2"/>
  <c r="I36" i="2"/>
  <c r="I58" i="2"/>
  <c r="I80" i="2"/>
  <c r="I23" i="2"/>
  <c r="I34" i="2"/>
  <c r="I45" i="2"/>
  <c r="I56" i="2"/>
  <c r="I67" i="2"/>
  <c r="I78" i="2"/>
  <c r="I89" i="2"/>
  <c r="I100" i="2"/>
  <c r="I111" i="2"/>
  <c r="I46" i="2"/>
  <c r="G55" i="2"/>
  <c r="P55" i="2"/>
  <c r="G26" i="2"/>
  <c r="P26" i="2"/>
  <c r="G67" i="2"/>
  <c r="P67" i="2"/>
  <c r="D18" i="2"/>
  <c r="P18" i="2"/>
  <c r="G110" i="2"/>
  <c r="P110" i="2"/>
  <c r="G90" i="2"/>
  <c r="P90" i="2"/>
  <c r="G30" i="2"/>
  <c r="P30" i="2"/>
  <c r="G60" i="2"/>
  <c r="P60" i="2"/>
  <c r="G98" i="2"/>
  <c r="P98" i="2"/>
  <c r="G33" i="2"/>
  <c r="P33" i="2"/>
  <c r="G86" i="2"/>
  <c r="P86" i="2"/>
  <c r="G66" i="2"/>
  <c r="P66" i="2"/>
  <c r="G57" i="2"/>
  <c r="P57" i="2"/>
  <c r="G75" i="2"/>
  <c r="P75" i="2"/>
  <c r="G48" i="2"/>
  <c r="P48" i="2"/>
  <c r="G58" i="2"/>
  <c r="P58" i="2"/>
  <c r="G19" i="2"/>
  <c r="P19" i="2"/>
  <c r="G49" i="2"/>
  <c r="P49" i="2"/>
  <c r="G40" i="2"/>
  <c r="P40" i="2"/>
  <c r="G22" i="2"/>
  <c r="P22" i="2"/>
  <c r="G32" i="2"/>
  <c r="P32" i="2"/>
  <c r="D42" i="2"/>
  <c r="D52" i="2"/>
  <c r="D62" i="2"/>
  <c r="P62" i="2"/>
  <c r="G71" i="2"/>
  <c r="P71" i="2"/>
  <c r="D43" i="2"/>
  <c r="P43" i="2"/>
  <c r="D24" i="2"/>
  <c r="P24" i="2"/>
  <c r="G64" i="2"/>
  <c r="P64" i="2"/>
  <c r="G36" i="2"/>
  <c r="P36" i="2"/>
  <c r="G17" i="2"/>
  <c r="P17" i="2"/>
  <c r="G92" i="2"/>
  <c r="P92" i="2"/>
  <c r="G38" i="2"/>
  <c r="P38" i="2"/>
  <c r="G91" i="2"/>
  <c r="P91" i="2"/>
  <c r="G69" i="2"/>
  <c r="P69" i="2"/>
  <c r="G42" i="2"/>
  <c r="P42" i="2"/>
  <c r="G52" i="2"/>
  <c r="P52" i="2"/>
  <c r="G115" i="2"/>
  <c r="P115" i="2"/>
  <c r="G80" i="2"/>
  <c r="P80" i="2"/>
  <c r="D45" i="2"/>
  <c r="D54" i="2"/>
  <c r="D61" i="2"/>
  <c r="D38" i="2"/>
  <c r="D55" i="2"/>
  <c r="D31" i="2"/>
  <c r="D70" i="2"/>
  <c r="D41" i="2"/>
  <c r="D59" i="2"/>
  <c r="D102" i="2"/>
  <c r="D97" i="2"/>
  <c r="D88" i="2"/>
  <c r="D46" i="2"/>
  <c r="D22" i="2"/>
  <c r="D83" i="2"/>
  <c r="D23" i="2"/>
  <c r="D105" i="2"/>
  <c r="D99" i="2"/>
  <c r="D89" i="2"/>
  <c r="D78" i="2"/>
  <c r="D60" i="2"/>
  <c r="G97" i="2"/>
  <c r="D48" i="2"/>
  <c r="G62" i="2"/>
  <c r="D53" i="2"/>
  <c r="D19" i="2"/>
  <c r="D68" i="2"/>
  <c r="D57" i="2"/>
  <c r="G18" i="2"/>
  <c r="D27" i="2"/>
  <c r="D36" i="2"/>
  <c r="D49" i="2"/>
  <c r="D50" i="2"/>
  <c r="G54" i="2"/>
  <c r="D66" i="2"/>
  <c r="G89" i="2"/>
  <c r="G99" i="2"/>
  <c r="G78" i="2"/>
  <c r="G43" i="2"/>
  <c r="D65" i="2"/>
  <c r="D25" i="2"/>
  <c r="G51" i="2"/>
  <c r="D63" i="2"/>
  <c r="D87" i="2"/>
  <c r="D111" i="2"/>
  <c r="D16" i="2"/>
  <c r="D34" i="2"/>
  <c r="D80" i="2"/>
  <c r="D81" i="2"/>
  <c r="D74" i="2"/>
  <c r="D108" i="2"/>
  <c r="D84" i="2"/>
  <c r="D94" i="2"/>
  <c r="D77" i="2"/>
  <c r="D73" i="2"/>
  <c r="D100" i="2"/>
  <c r="D93" i="2"/>
  <c r="D76" i="2"/>
  <c r="D110" i="2"/>
  <c r="D17" i="2"/>
  <c r="D35" i="2"/>
  <c r="D103" i="2"/>
  <c r="D86" i="2"/>
  <c r="D104" i="2"/>
  <c r="D28" i="2"/>
  <c r="D64" i="2"/>
  <c r="D96" i="2"/>
  <c r="D21" i="2"/>
  <c r="D39" i="2"/>
  <c r="D72" i="2"/>
  <c r="D32" i="2"/>
  <c r="D116" i="2"/>
  <c r="D113" i="2"/>
  <c r="D106" i="2"/>
  <c r="D82" i="2"/>
  <c r="D98" i="2"/>
  <c r="D91" i="2"/>
  <c r="D109" i="2"/>
  <c r="D92" i="2"/>
  <c r="D75" i="2"/>
  <c r="D47" i="2"/>
  <c r="D85" i="2"/>
  <c r="D115" i="2"/>
  <c r="D29" i="2"/>
  <c r="D58" i="2"/>
  <c r="D114" i="2"/>
  <c r="D107" i="2"/>
  <c r="D40" i="2"/>
  <c r="D95" i="2"/>
  <c r="D71" i="2"/>
  <c r="G105" i="2"/>
  <c r="G94" i="2"/>
  <c r="G83" i="2"/>
  <c r="G72" i="2"/>
  <c r="G116" i="2"/>
  <c r="D112" i="2"/>
  <c r="G107" i="2"/>
  <c r="G96" i="2"/>
  <c r="G85" i="2"/>
  <c r="G74" i="2"/>
  <c r="D101" i="2"/>
  <c r="D79" i="2"/>
  <c r="D90" i="2"/>
  <c r="G24" i="2"/>
  <c r="H57" i="2"/>
  <c r="H68" i="2"/>
  <c r="G35" i="2"/>
  <c r="G46" i="2"/>
  <c r="E16" i="1"/>
  <c r="G16" i="1" s="1"/>
  <c r="F32" i="1"/>
  <c r="H32" i="1" s="1"/>
  <c r="E34" i="1"/>
  <c r="F30" i="1"/>
  <c r="H30" i="1" s="1"/>
  <c r="F55" i="1"/>
  <c r="H55" i="1" s="1"/>
  <c r="E43" i="1"/>
  <c r="F40" i="1"/>
  <c r="H40" i="1" s="1"/>
  <c r="F22" i="1"/>
  <c r="H22" i="1" s="1"/>
  <c r="D20" i="1"/>
  <c r="E53" i="1"/>
  <c r="E41" i="1"/>
  <c r="F41" i="1"/>
  <c r="H41" i="1" s="1"/>
  <c r="F23" i="1"/>
  <c r="H23" i="1" s="1"/>
  <c r="E55" i="1"/>
  <c r="E51" i="1"/>
  <c r="E31" i="1"/>
  <c r="E47" i="1"/>
  <c r="E40" i="1"/>
  <c r="F47" i="1"/>
  <c r="H47" i="1" s="1"/>
  <c r="E46" i="1"/>
  <c r="E21" i="1"/>
  <c r="F21" i="1"/>
  <c r="H21" i="1" s="1"/>
  <c r="E28" i="1"/>
  <c r="F28" i="1"/>
  <c r="H28" i="1" s="1"/>
  <c r="F52" i="1"/>
  <c r="H52" i="1" s="1"/>
  <c r="E35" i="1"/>
  <c r="F35" i="1"/>
  <c r="H35" i="1" s="1"/>
  <c r="E52" i="1"/>
  <c r="F48" i="1"/>
  <c r="H48" i="1" s="1"/>
  <c r="E18" i="1"/>
  <c r="E44" i="1"/>
  <c r="F44" i="1"/>
  <c r="H44" i="1" s="1"/>
  <c r="F37" i="1"/>
  <c r="H37" i="1" s="1"/>
  <c r="E37" i="1"/>
  <c r="D19" i="1"/>
  <c r="E48" i="1"/>
  <c r="E33" i="1"/>
  <c r="E25" i="1"/>
  <c r="F25" i="1"/>
  <c r="H25" i="1" s="1"/>
  <c r="E17" i="1"/>
  <c r="F33" i="1"/>
  <c r="H33" i="1" s="1"/>
  <c r="E30" i="1"/>
  <c r="E27" i="1"/>
  <c r="E38" i="1"/>
  <c r="F24" i="1"/>
  <c r="H24" i="1" s="1"/>
  <c r="F27" i="1"/>
  <c r="H27" i="1" s="1"/>
  <c r="F38" i="1"/>
  <c r="H38" i="1" s="1"/>
  <c r="E39" i="1"/>
  <c r="F29" i="1"/>
  <c r="H29" i="1" s="1"/>
  <c r="F42" i="1"/>
  <c r="H42" i="1" s="1"/>
  <c r="E24" i="1"/>
  <c r="E26" i="1"/>
  <c r="E45" i="1"/>
  <c r="E54" i="1"/>
  <c r="E36" i="1"/>
  <c r="E56" i="1"/>
  <c r="P22" i="1" l="1"/>
  <c r="P29" i="1"/>
  <c r="G23" i="1"/>
  <c r="G42" i="1"/>
  <c r="P32" i="1"/>
  <c r="G50" i="1"/>
  <c r="P50" i="1"/>
  <c r="P70" i="3"/>
  <c r="P56" i="1"/>
  <c r="G56" i="1"/>
  <c r="P36" i="1"/>
  <c r="G36" i="1"/>
  <c r="G54" i="1"/>
  <c r="P54" i="1"/>
  <c r="G53" i="1"/>
  <c r="P53" i="1"/>
  <c r="P39" i="3"/>
  <c r="P45" i="1"/>
  <c r="G45" i="1"/>
  <c r="P26" i="1"/>
  <c r="G26" i="1"/>
  <c r="P18" i="1"/>
  <c r="G18" i="1"/>
  <c r="P24" i="1"/>
  <c r="G24" i="1"/>
  <c r="G52" i="1"/>
  <c r="P52" i="1"/>
  <c r="P43" i="1"/>
  <c r="G43" i="1"/>
  <c r="P39" i="1"/>
  <c r="G39" i="1"/>
  <c r="P35" i="1"/>
  <c r="G35" i="1"/>
  <c r="P34" i="1"/>
  <c r="G34" i="1"/>
  <c r="G28" i="1"/>
  <c r="P28" i="1"/>
  <c r="P38" i="1"/>
  <c r="G38" i="1"/>
  <c r="G27" i="1"/>
  <c r="P27" i="1"/>
  <c r="P21" i="1"/>
  <c r="G21" i="1"/>
  <c r="G30" i="1"/>
  <c r="P30" i="1"/>
  <c r="P46" i="1"/>
  <c r="G46" i="1"/>
  <c r="P17" i="1"/>
  <c r="G17" i="1"/>
  <c r="P40" i="1"/>
  <c r="G40" i="1"/>
  <c r="P47" i="1"/>
  <c r="G47" i="1"/>
  <c r="P31" i="3"/>
  <c r="P25" i="1"/>
  <c r="G25" i="1"/>
  <c r="G31" i="1"/>
  <c r="P31" i="1"/>
  <c r="P33" i="1"/>
  <c r="G33" i="1"/>
  <c r="G51" i="1"/>
  <c r="P51" i="1"/>
  <c r="P44" i="1"/>
  <c r="G44" i="1"/>
  <c r="P37" i="1"/>
  <c r="G37" i="1"/>
  <c r="P41" i="1"/>
  <c r="G41" i="1"/>
  <c r="P48" i="1"/>
  <c r="G48" i="1"/>
  <c r="P32" i="3"/>
  <c r="P55" i="1"/>
  <c r="G55" i="1"/>
  <c r="P56" i="3"/>
  <c r="P68" i="3"/>
  <c r="P64" i="3"/>
  <c r="P66" i="3"/>
  <c r="P52" i="3"/>
  <c r="P53" i="3"/>
  <c r="P62" i="3"/>
  <c r="P38" i="3"/>
  <c r="P40" i="3"/>
  <c r="P50" i="3"/>
  <c r="P57" i="3"/>
  <c r="P54" i="3"/>
  <c r="P67" i="3"/>
  <c r="P17" i="3"/>
  <c r="P37" i="3"/>
  <c r="P55" i="3"/>
  <c r="P58" i="3"/>
  <c r="D46" i="1"/>
  <c r="D31" i="1"/>
  <c r="P49" i="3"/>
  <c r="D34" i="1"/>
  <c r="B13" i="2"/>
  <c r="D32" i="1"/>
  <c r="D50" i="1"/>
  <c r="D22" i="1"/>
  <c r="D43" i="1"/>
  <c r="D16" i="1"/>
  <c r="D40" i="1"/>
  <c r="D41" i="1"/>
  <c r="D55" i="1"/>
  <c r="D29" i="1"/>
  <c r="D47" i="1"/>
  <c r="D51" i="1"/>
  <c r="D42" i="1"/>
  <c r="D53" i="1"/>
  <c r="D23" i="1"/>
  <c r="D48" i="1"/>
  <c r="D28" i="1"/>
  <c r="D24" i="1"/>
  <c r="D52" i="1"/>
  <c r="D35" i="1"/>
  <c r="D39" i="1"/>
  <c r="D44" i="1"/>
  <c r="D30" i="1"/>
  <c r="D26" i="1"/>
  <c r="D54" i="1"/>
  <c r="D45" i="1"/>
  <c r="D37" i="1"/>
  <c r="D17" i="1"/>
  <c r="D21" i="1"/>
  <c r="D18" i="1"/>
  <c r="D12" i="1"/>
  <c r="B13" i="1" s="1"/>
  <c r="D56" i="1"/>
  <c r="D25" i="1"/>
  <c r="D36" i="1"/>
  <c r="D38" i="1"/>
  <c r="D27" i="1"/>
  <c r="D33" i="1"/>
  <c r="B5" i="3" l="1"/>
  <c r="B12" i="1"/>
  <c r="B5" i="1" l="1"/>
  <c r="P16" i="1"/>
  <c r="P16" i="3" s="1"/>
</calcChain>
</file>

<file path=xl/sharedStrings.xml><?xml version="1.0" encoding="utf-8"?>
<sst xmlns="http://schemas.openxmlformats.org/spreadsheetml/2006/main" count="10796" uniqueCount="3267">
  <si>
    <t>Pallet Space Available</t>
  </si>
  <si>
    <t>Pallet</t>
  </si>
  <si>
    <t>Box Space Available</t>
  </si>
  <si>
    <t>Box</t>
  </si>
  <si>
    <t>Number of working Hours</t>
  </si>
  <si>
    <t>Replenishment Cadence needed for Shift 1</t>
  </si>
  <si>
    <t>Number H-Drives produced per hour / line (Cycle Time)</t>
  </si>
  <si>
    <t>Total Pallets/Boxes needed for Shift 1</t>
  </si>
  <si>
    <t>Build plan for Shift I</t>
  </si>
  <si>
    <t>Total Pallets/Boxes needed for Shift 2</t>
  </si>
  <si>
    <t>Build plan for Shift II</t>
  </si>
  <si>
    <t>Number of Lines dedicated For Shift I</t>
  </si>
  <si>
    <t>`</t>
  </si>
  <si>
    <t>Number of Lines dedicated For Shift II</t>
  </si>
  <si>
    <t>Maximum Capacity of a Trailer (Pallets)</t>
  </si>
  <si>
    <t>Replenishment Cadence needed for Shift 2</t>
  </si>
  <si>
    <t>Part Number</t>
  </si>
  <si>
    <t>Description</t>
  </si>
  <si>
    <t>Quantity / Unit</t>
  </si>
  <si>
    <t>Needed per day</t>
  </si>
  <si>
    <t>Quantity Needed for Shift 1</t>
  </si>
  <si>
    <t>Quantity Needed for Shift 2</t>
  </si>
  <si>
    <t>Pallets Utilized for Shift 1</t>
  </si>
  <si>
    <t>Pallets Utilized for Shift 2</t>
  </si>
  <si>
    <t>Consumption Rate Units/ Hour</t>
  </si>
  <si>
    <t>Consumption Rate / Hour</t>
  </si>
  <si>
    <t>Standard Pack Size</t>
  </si>
  <si>
    <t>Package Type</t>
  </si>
  <si>
    <t>Maximum Storage on Lineside</t>
  </si>
  <si>
    <t>Minimum Storage on Lineside</t>
  </si>
  <si>
    <t>Shift I</t>
  </si>
  <si>
    <t>Shift II</t>
  </si>
  <si>
    <t>400-01318</t>
  </si>
  <si>
    <t>ASSEMBLY, CHASSIS H-DU</t>
  </si>
  <si>
    <t>400-01950</t>
  </si>
  <si>
    <t>ASSY, TURNTABLE, H-DU, 2.0</t>
  </si>
  <si>
    <t>400-01226-C2</t>
  </si>
  <si>
    <t>FAIRING ASSY, REAR, H/P/P-T-DU, BLUE</t>
  </si>
  <si>
    <t>400-01227-C2</t>
  </si>
  <si>
    <t>FAIRING ASSY, FRONT, H-DU, BLUE</t>
  </si>
  <si>
    <t>600-02306</t>
  </si>
  <si>
    <t>BATTERY &amp; CHARGE PORT ASSY, H-DU, 2.0</t>
  </si>
  <si>
    <t>400-01256</t>
  </si>
  <si>
    <t>H-DU LINKAGE KIT ROTARY</t>
  </si>
  <si>
    <t>600-01020</t>
  </si>
  <si>
    <t>ASSY, LOCO MOTOR W/ ARIMA &amp; WHEEL, H-DU</t>
  </si>
  <si>
    <t>600-01035</t>
  </si>
  <si>
    <t>ASSY, LIFTER MOTOR W/ ARIMA, H-DU</t>
  </si>
  <si>
    <t>600-02000</t>
  </si>
  <si>
    <t>ASSY, TURNTABLE MOTOR W/ ARIMA, H-DU</t>
  </si>
  <si>
    <t>400-01281</t>
  </si>
  <si>
    <t>H-DU PANHARD LEFT ASSY</t>
  </si>
  <si>
    <t>400-01282</t>
  </si>
  <si>
    <t>H-DU PANHARD RIGHT ASSY</t>
  </si>
  <si>
    <t>190-00819</t>
  </si>
  <si>
    <t>DISCONNECT SWITCH HANDLE, H-DU</t>
  </si>
  <si>
    <t>190-00818</t>
  </si>
  <si>
    <t>DISCONNECT SWITCH W/ BUSBARS, H-DU</t>
  </si>
  <si>
    <t>400-01259</t>
  </si>
  <si>
    <t>ASSY, SOMBRERO, H-DU</t>
  </si>
  <si>
    <t>400-01260-C2</t>
  </si>
  <si>
    <t>COVER ASSY, TT MOTOR, H-DU, BLUE</t>
  </si>
  <si>
    <t>540-00491</t>
  </si>
  <si>
    <t>CABLE, ODS POE, H-DU</t>
  </si>
  <si>
    <t>540-00461</t>
  </si>
  <si>
    <t>CABLE, DIAGNOSTIC PORT, H-DU</t>
  </si>
  <si>
    <t>540-00414</t>
  </si>
  <si>
    <t>CABLE, FRONT UI, H-DU</t>
  </si>
  <si>
    <t>540-00441</t>
  </si>
  <si>
    <t>CABLE, REAR UI, H-DU</t>
  </si>
  <si>
    <t>540-00418</t>
  </si>
  <si>
    <t>CABLE, IRDA, H-DU  </t>
  </si>
  <si>
    <t>540-00417</t>
  </si>
  <si>
    <t>CABLE, DISCONNECT SWITCH EXTENSION, H-DU</t>
  </si>
  <si>
    <t>400-01907</t>
  </si>
  <si>
    <t>ASSY, FAIRING BRACKET FRONT, H-DU, SHORT</t>
  </si>
  <si>
    <t>400-01908</t>
  </si>
  <si>
    <t>ASSY, FAIRING BRACKET REAR, H-DU, SHORT</t>
  </si>
  <si>
    <t>420-04272</t>
  </si>
  <si>
    <t>H-DU SHAFT 20mm PANHARD</t>
  </si>
  <si>
    <t>420-05233</t>
  </si>
  <si>
    <t>SHAFT, 20MM, DIRECT MOUNT, H-DU</t>
  </si>
  <si>
    <t>420-04172</t>
  </si>
  <si>
    <t>H-DU DISCONNECT SWITCH BRACKET</t>
  </si>
  <si>
    <t>500-00256</t>
  </si>
  <si>
    <t>Hercules IRDA BOM  </t>
  </si>
  <si>
    <t>600-02018</t>
  </si>
  <si>
    <t>MEA, H/P-DU, SELF CENTERING LENS</t>
  </si>
  <si>
    <t>600-01248</t>
  </si>
  <si>
    <t>ODS MODULE, H-DU  </t>
  </si>
  <si>
    <t>600-01361</t>
  </si>
  <si>
    <t>BACKPLANE ASSEMBLY, P-DU/H-DU  </t>
  </si>
  <si>
    <t>600-01051</t>
  </si>
  <si>
    <t>H-DU USER INTERFACE, EU</t>
  </si>
  <si>
    <t>420-1164</t>
  </si>
  <si>
    <t>SHAFT RETAINER 0.75  </t>
  </si>
  <si>
    <t>270-00820</t>
  </si>
  <si>
    <t>NAME PLATE, H-DU, EU  </t>
  </si>
  <si>
    <t>220-0005-01</t>
  </si>
  <si>
    <t>MULTIPUR WHITE LITHIUM GREASE W/PTFE 5GL</t>
  </si>
  <si>
    <t>690-01706</t>
  </si>
  <si>
    <t>LABELS KIT, H-DU / P-DU</t>
  </si>
  <si>
    <t>420-04635</t>
  </si>
  <si>
    <t>H-DU CHARGE PORT IRDA COVER  </t>
  </si>
  <si>
    <t>270-00360</t>
  </si>
  <si>
    <t>Blank black label stock, 2.0x.75  </t>
  </si>
  <si>
    <t>270-00361</t>
  </si>
  <si>
    <t>White ribbon to be used for black lbls</t>
  </si>
  <si>
    <t>270-00298</t>
  </si>
  <si>
    <t>Bulk label ribbon for Poly labels  </t>
  </si>
  <si>
    <t>270-00297</t>
  </si>
  <si>
    <t>3000 cnt Label stock, 0.5x2.0 Poly</t>
  </si>
  <si>
    <t>400-03296</t>
  </si>
  <si>
    <t>ASSY,CHASSIS,P-L-DU</t>
  </si>
  <si>
    <t>400-03279</t>
  </si>
  <si>
    <t>LINK ASSY, TT, FRONT, P-L-DU</t>
  </si>
  <si>
    <t>400-02833</t>
  </si>
  <si>
    <t>LINK ASSY, REAR, P-L-DU</t>
  </si>
  <si>
    <t>400-03632</t>
  </si>
  <si>
    <t>CONVEYOR AND FRAME ASSY, P-L-DU</t>
  </si>
  <si>
    <t>600-01324</t>
  </si>
  <si>
    <t>LOCO MOTOR W/ARIMA&amp;WHEEL, NIDEC, P-DU</t>
  </si>
  <si>
    <t>ODS MODULE, H-DU</t>
  </si>
  <si>
    <t>SHAFT, 20MM, DIRECT MOUNT,  H-DU</t>
  </si>
  <si>
    <t>201-SHCM6X30AS12.9B</t>
  </si>
  <si>
    <t>SCREW-SHCM6X30AS12.9B</t>
  </si>
  <si>
    <t>Hercules IRDA BOM</t>
  </si>
  <si>
    <t>H-DU CHARGE PORT IRDA COVER</t>
  </si>
  <si>
    <t>BACKPLANE ASSEMBLY, P-DU/H-DU</t>
  </si>
  <si>
    <t>201-SHCM6X25AS12.9B06</t>
  </si>
  <si>
    <t>SCREW-SHCM6X25AS12.9B06</t>
  </si>
  <si>
    <t>200-01005</t>
  </si>
  <si>
    <t>SHCS, M12 X 1.75 X 30, FLANGE HEAD</t>
  </si>
  <si>
    <t>201-SHCM6X12AS12.9B06</t>
  </si>
  <si>
    <t>SCREW-SHCM6X12AS12.9B06</t>
  </si>
  <si>
    <t>201-SHCM6X16AS8.8Z</t>
  </si>
  <si>
    <t>SCREW-SHCM6X16AS8.8Z</t>
  </si>
  <si>
    <t>200-01840</t>
  </si>
  <si>
    <t>SHCS, M10X1.5, 35MM LONG, FLANGED</t>
  </si>
  <si>
    <t>200-0511</t>
  </si>
  <si>
    <t>#6-19x3/8, Phillips Pan Head, Plastite</t>
  </si>
  <si>
    <t>200-02047</t>
  </si>
  <si>
    <t>NUT M6 FLANGED NYLOC</t>
  </si>
  <si>
    <t>540-00747</t>
  </si>
  <si>
    <t>CABLE, IRDA, P-L-DU</t>
  </si>
  <si>
    <t>540-00629</t>
  </si>
  <si>
    <t>CABLE, P-L-DU, CONVEYOR, BACKPLANE</t>
  </si>
  <si>
    <t>200-02229</t>
  </si>
  <si>
    <t>NUT, M10-1.5, SERRATED HEX FLANGE, ZN</t>
  </si>
  <si>
    <t>600-01782</t>
  </si>
  <si>
    <t>CONVEYOR MOTOR, W/ARIMA, NIDEC, P-L-DU</t>
  </si>
  <si>
    <t>290-01752</t>
  </si>
  <si>
    <t>TIMING BELT, CONVEYOR, P-DU, 800MM</t>
  </si>
  <si>
    <t>290-00921</t>
  </si>
  <si>
    <t>Cable Tie, 11.4.0" l x .145" w, white</t>
  </si>
  <si>
    <t>600-02572</t>
  </si>
  <si>
    <t>ASSY, CABLE MGMT SYSTEM, P-L-DU</t>
  </si>
  <si>
    <t>420-05133</t>
  </si>
  <si>
    <t>SHAFT 20mm TURNTABLE MOUNTING FLAT H-DU</t>
  </si>
  <si>
    <t>201-HXHM6x40AS10.9Z</t>
  </si>
  <si>
    <t>SCREW-HXHM6x40AS10.9Z</t>
  </si>
  <si>
    <t>200-02102</t>
  </si>
  <si>
    <t>WASHER, M5, SELF-RETAINING, NYLON</t>
  </si>
  <si>
    <t>190-01288</t>
  </si>
  <si>
    <t>FERRITE CLAMP-ON 280OHM@250MHZ, 13MM ID</t>
  </si>
  <si>
    <t>3000 cnt  Label stock, 0.5x2.0 Poly</t>
  </si>
  <si>
    <t>Bulk label ribbon for Poly labels</t>
  </si>
  <si>
    <t>600-00986</t>
  </si>
  <si>
    <t>H-DU USER INTERFACE NA/JP</t>
  </si>
  <si>
    <t>400-02977-C2</t>
  </si>
  <si>
    <t>FRONT COVER ASSY, P-L-DU, BLUE</t>
  </si>
  <si>
    <t>400-02978-C2</t>
  </si>
  <si>
    <t>REAR COVER ASSY, P-L-DU, BLUE</t>
  </si>
  <si>
    <t>400-02979-C2</t>
  </si>
  <si>
    <t>SIDE COVER ASSY, P-L-DU, BLUE</t>
  </si>
  <si>
    <t>400-02858-C2</t>
  </si>
  <si>
    <t>COVER ASSY, TT MOTOR, P-L-DU, BLUE</t>
  </si>
  <si>
    <t>201-SHCM6X16ASSTDZ</t>
  </si>
  <si>
    <t>SCREW-SHCM6X16ASSTDZ</t>
  </si>
  <si>
    <t>270-00359</t>
  </si>
  <si>
    <t>LABEL, DU SERIAL NUMBER, BLACK, 2 X .75</t>
  </si>
  <si>
    <t>270-01016</t>
  </si>
  <si>
    <t>NAME PLATE, P-L-DU, 925MHZ</t>
  </si>
  <si>
    <t>Sub</t>
  </si>
  <si>
    <t>Locator</t>
  </si>
  <si>
    <t>Item</t>
  </si>
  <si>
    <t>Item Description</t>
  </si>
  <si>
    <t>Rev</t>
  </si>
  <si>
    <t>Primary UOM</t>
  </si>
  <si>
    <t>On-hand</t>
  </si>
  <si>
    <t>Receiving</t>
  </si>
  <si>
    <t>Inbound</t>
  </si>
  <si>
    <t>Ordered Quantity</t>
  </si>
  <si>
    <t>Unpacked</t>
  </si>
  <si>
    <t>Packed</t>
  </si>
  <si>
    <t>Cost Group</t>
  </si>
  <si>
    <t>LPN</t>
  </si>
  <si>
    <t>Loaded</t>
  </si>
  <si>
    <t>LPN Context</t>
  </si>
  <si>
    <t>Planning Party</t>
  </si>
  <si>
    <t>Owning Party</t>
  </si>
  <si>
    <t>Lot</t>
  </si>
  <si>
    <t>Serial</t>
  </si>
  <si>
    <t>Grade</t>
  </si>
  <si>
    <t>Lot Expiry Date</t>
  </si>
  <si>
    <t>Parent Lot</t>
  </si>
  <si>
    <t>Supplier Lot</t>
  </si>
  <si>
    <t>Document Type</t>
  </si>
  <si>
    <t>Document Number</t>
  </si>
  <si>
    <t>Document Line Number</t>
  </si>
  <si>
    <t>Line Type</t>
  </si>
  <si>
    <t>Release Number</t>
  </si>
  <si>
    <t>Release Line Number</t>
  </si>
  <si>
    <t>Shipment Number</t>
  </si>
  <si>
    <t>ASN</t>
  </si>
  <si>
    <t>Trading Partner</t>
  </si>
  <si>
    <t>Trading Partner Site</t>
  </si>
  <si>
    <t>From Org</t>
  </si>
  <si>
    <t>To Org</t>
  </si>
  <si>
    <t>Expected Receipt Date</t>
  </si>
  <si>
    <t>Shipped Date</t>
  </si>
  <si>
    <t>Owning Org</t>
  </si>
  <si>
    <t>Project</t>
  </si>
  <si>
    <t>Task</t>
  </si>
  <si>
    <t>Status</t>
  </si>
  <si>
    <t>SCAC</t>
  </si>
  <si>
    <t>Equipment</t>
  </si>
  <si>
    <t>Material Classification Code</t>
  </si>
  <si>
    <t>EM</t>
  </si>
  <si>
    <t>200-01160</t>
  </si>
  <si>
    <t>80/20 roll-in nut w/ ball spring,5/16-18</t>
  </si>
  <si>
    <t>EA</t>
  </si>
  <si>
    <t>190-0182</t>
  </si>
  <si>
    <t>FUSE 5X20MM 5A SLOW BLOW</t>
  </si>
  <si>
    <t>420-02581</t>
  </si>
  <si>
    <t>BRACKET, WIRE BRIDGE</t>
  </si>
  <si>
    <t>700-00352-NA-Config</t>
  </si>
  <si>
    <t>Consolidated GEN4 KCS - North America</t>
  </si>
  <si>
    <t>FLEX</t>
  </si>
  <si>
    <t>420-01555</t>
  </si>
  <si>
    <t>SAFETY DOOR TORSION SPRING</t>
  </si>
  <si>
    <t>550-00013</t>
  </si>
  <si>
    <t>ATLAS ODS Config FLASH</t>
  </si>
  <si>
    <t>200-00755</t>
  </si>
  <si>
    <t>O-RING 1.5mm wide 8.5mm ID</t>
  </si>
  <si>
    <t>420-02217</t>
  </si>
  <si>
    <t>TOP PAD, DU-S</t>
  </si>
  <si>
    <t>200-01228</t>
  </si>
  <si>
    <t>BHCS M3x8-SS</t>
  </si>
  <si>
    <t>290-00899</t>
  </si>
  <si>
    <t>RETAINING PIN .25 DIAM STEEL-ZN</t>
  </si>
  <si>
    <t>190-00334</t>
  </si>
  <si>
    <t>P-FUSE 805 0.75A/6V m=G</t>
  </si>
  <si>
    <t>150-00074</t>
  </si>
  <si>
    <t>DUAL N-CHAN FET 100V 2.7A SOIC8</t>
  </si>
  <si>
    <t>120-00423</t>
  </si>
  <si>
    <t>RES 13.0K OHM 1/10W 1% 0402 SMD</t>
  </si>
  <si>
    <t>100-0148</t>
  </si>
  <si>
    <t>MEMORY, NAND FLASH, 512M x8, TSOP48</t>
  </si>
  <si>
    <t>120-0315</t>
  </si>
  <si>
    <t>RES 6.81 KOhm 1/16W 1% 0603 SMD</t>
  </si>
  <si>
    <t>170-00019</t>
  </si>
  <si>
    <t>OSC MEMS 1.8432 MHZ 3.3V SMD</t>
  </si>
  <si>
    <t>140-00122</t>
  </si>
  <si>
    <t>DIODE SCHOTTKY 30A 100V TO-263AB</t>
  </si>
  <si>
    <t>120-0198</t>
  </si>
  <si>
    <t>RES 1.50M OHM 1/10W 1% 0603 SMD</t>
  </si>
  <si>
    <t>120-0271</t>
  </si>
  <si>
    <t>RES 15.0K OHM 1/10W 1% 0603 SMD</t>
  </si>
  <si>
    <t>120-00376</t>
  </si>
  <si>
    <t>R603 2.05k 0.5%</t>
  </si>
  <si>
    <t>420-01471</t>
  </si>
  <si>
    <t>OBSTACLE DETECTION LASER WINDOW</t>
  </si>
  <si>
    <t>110-0013</t>
  </si>
  <si>
    <t>CAP 100uF 25V 20% Elect. SMC</t>
  </si>
  <si>
    <t>200-01015</t>
  </si>
  <si>
    <t>External Self-Locking Retaining Ring</t>
  </si>
  <si>
    <t>420-01525</t>
  </si>
  <si>
    <t>LASER MOUNT BRACKET</t>
  </si>
  <si>
    <t>140-0097</t>
  </si>
  <si>
    <t>LED INGAN BLUE CLEAR 1206 SMD</t>
  </si>
  <si>
    <t>530-00505</t>
  </si>
  <si>
    <t>S-DRIVE CERBERUS LEFT STOP RADIO</t>
  </si>
  <si>
    <t>550-00049</t>
  </si>
  <si>
    <t>Cerberus G-Drive Stop Radio PIC32</t>
  </si>
  <si>
    <t>120-0333</t>
  </si>
  <si>
    <t>RES 30.0 OHM 1/10W 1% 0603 SMD</t>
  </si>
  <si>
    <t>470-00026</t>
  </si>
  <si>
    <t>PKG,BULK,EXP,CONTROLLER BACKPLANE</t>
  </si>
  <si>
    <t>100-0154</t>
  </si>
  <si>
    <t>IC COMP QUAD SGL SUPPLY 14SOIC</t>
  </si>
  <si>
    <t>IN TRANSIT</t>
  </si>
  <si>
    <t>TO NR</t>
  </si>
  <si>
    <t>CABLE, IRDA, H-DU</t>
  </si>
  <si>
    <t>390-00275</t>
  </si>
  <si>
    <t>LED EYE, HEAD MODULE, PRO-DU</t>
  </si>
  <si>
    <t>TO TW</t>
  </si>
  <si>
    <t>600-03560-R</t>
  </si>
  <si>
    <t>ASSY, BUTTON MODULE &amp; FAIRING, RIGHT, PRO-DU</t>
  </si>
  <si>
    <t>600-03561-R</t>
  </si>
  <si>
    <t>ASSY, SIDE SENSING MODULE, RIGHT, PRO-DU</t>
  </si>
  <si>
    <t>NR-DU</t>
  </si>
  <si>
    <t>700-01700-C2</t>
  </si>
  <si>
    <t>DRIVE UNIT  H, NA/JP, BLUE</t>
  </si>
  <si>
    <t>700-01800-C2</t>
  </si>
  <si>
    <t>DRIVE UNIT  H, EU, BLUE</t>
  </si>
  <si>
    <t>700-04000-001</t>
  </si>
  <si>
    <t>TLA, DRIVE UNIT, PROTEUS, NA</t>
  </si>
  <si>
    <t>NR-MRB</t>
  </si>
  <si>
    <t>MRB12</t>
  </si>
  <si>
    <t>310-01088</t>
  </si>
  <si>
    <t>SERVOMOTOR, SIZE 03, LENGTH B, 9000MIN-1 WINDINGS</t>
  </si>
  <si>
    <t>600-03241</t>
  </si>
  <si>
    <t>BATTERY &amp; CHARGE PORT ASSY, 23AH, PRO-DU</t>
  </si>
  <si>
    <t>700-03500-001</t>
  </si>
  <si>
    <t>DRIVE UNIT, T-DU, 925MHZ</t>
  </si>
  <si>
    <t>600-73310</t>
  </si>
  <si>
    <t>LIGHT BAR, REAR, +PINS, PRO-DU</t>
  </si>
  <si>
    <t>600-00614-JP</t>
  </si>
  <si>
    <t>SFB 614 ASSEMBLY WITH JP POWER CORD.</t>
  </si>
  <si>
    <t>SHIP12</t>
  </si>
  <si>
    <t>600-05057</t>
  </si>
  <si>
    <t>ASSY, LOCO MOTOR W/ ARIMA WHEEL, PRO-DU</t>
  </si>
  <si>
    <t>540-04234</t>
  </si>
  <si>
    <t>CABLE BUNDLE, MEGA BUNDLE, PRO-DU</t>
  </si>
  <si>
    <t>NR-RM</t>
  </si>
  <si>
    <t>CERT TEST</t>
  </si>
  <si>
    <t>600-03305</t>
  </si>
  <si>
    <t>BACKPLANE ASSY, SPM, PRO-DU, 2.0</t>
  </si>
  <si>
    <t>600-03560-L</t>
  </si>
  <si>
    <t>ASSY, BUTTON MODULE &amp; FAIRING, LEFT, PRO-DU</t>
  </si>
  <si>
    <t>H-Line</t>
  </si>
  <si>
    <t>P-Line</t>
  </si>
  <si>
    <t>600-03252</t>
  </si>
  <si>
    <t>LIFT TABLE ASSY, PRO-DU</t>
  </si>
  <si>
    <t>400-03537</t>
  </si>
  <si>
    <t>LINKAGE ASSEM, LIFTER, PRO-DU</t>
  </si>
  <si>
    <t>390-00274</t>
  </si>
  <si>
    <t>SPOT LIGHT, HEAD MODULE, PRO-DU</t>
  </si>
  <si>
    <t>540-01065</t>
  </si>
  <si>
    <t>CABLE ASSY, LEFT EYE, HEAD, PRO-DU</t>
  </si>
  <si>
    <t>420-12642</t>
  </si>
  <si>
    <t>CLAMSHELL, BOTTOM, LIDAR MODULE, PRO-DU</t>
  </si>
  <si>
    <t>200-01275</t>
  </si>
  <si>
    <t>CHRISTMAS TREE CABLE FASTENER</t>
  </si>
  <si>
    <t>540-01036</t>
  </si>
  <si>
    <t>CABLE ASSY, MEA-BUTTON MODULE, PRO-DU</t>
  </si>
  <si>
    <t>500-13005</t>
  </si>
  <si>
    <t>PCBA, IRDA, PRO/T-DU, BOM</t>
  </si>
  <si>
    <t>200-03598</t>
  </si>
  <si>
    <t>SCREW-SHCSM4X10ASSTDZ FLANGED</t>
  </si>
  <si>
    <t>400-03965</t>
  </si>
  <si>
    <t>REAR PANEL ASSY, PRO-DU</t>
  </si>
  <si>
    <t>A\.07\.00</t>
  </si>
  <si>
    <t>D\.A\.00</t>
  </si>
  <si>
    <t>Megasus-Line</t>
  </si>
  <si>
    <t>Fastenal Company-Woburn</t>
  </si>
  <si>
    <t>PLN NonNet</t>
  </si>
  <si>
    <t>NAME PLATE, H-DU, EU</t>
  </si>
  <si>
    <t>OZ</t>
  </si>
  <si>
    <t>TW-MRB</t>
  </si>
  <si>
    <t>700-01254-002</t>
  </si>
  <si>
    <t>CHARGER 3.1, 480VAC NEMA L16-20P</t>
  </si>
  <si>
    <t>TW-RM</t>
  </si>
  <si>
    <t>TW-STOCK</t>
  </si>
  <si>
    <t>390-00295</t>
  </si>
  <si>
    <t>SPEAKER, ENCLOSED, 43.5X43.5, 2W, 8 OHM, IP67, MOLEX CON</t>
  </si>
  <si>
    <t>201-PHPM3X4SSSTDL</t>
  </si>
  <si>
    <t>SCREW-PHPM3X4SSSTDL</t>
  </si>
  <si>
    <t>200-03620</t>
  </si>
  <si>
    <t>SCREW, PHPM3X8SSA27L SEMS SQUARE CONE</t>
  </si>
  <si>
    <t>420-04154</t>
  </si>
  <si>
    <t>Cerberus Badge Top Case</t>
  </si>
  <si>
    <t>300-00288</t>
  </si>
  <si>
    <t>STEREO CAMERA, INTEL REAL SENSE D457</t>
  </si>
  <si>
    <t>290-02758</t>
  </si>
  <si>
    <t>DRESS PACK, ROBIN AEOLUS</t>
  </si>
  <si>
    <t>700-01106</t>
  </si>
  <si>
    <t>HERCULES CHARGER, TOP LEVEL STATION</t>
  </si>
  <si>
    <t>600-00311</t>
  </si>
  <si>
    <t>LOCOMOTION GEARMOTOR AND WHEEL DU-G ASSY</t>
  </si>
  <si>
    <t>270-00636</t>
  </si>
  <si>
    <t>LI-ION LABEL</t>
  </si>
  <si>
    <t>270-00410-4J</t>
  </si>
  <si>
    <t>BIN LABEL DATAMATRIX BROWN</t>
  </si>
  <si>
    <t>420-0990</t>
  </si>
  <si>
    <t>WHEEL, 8" ESD URETHANE</t>
  </si>
  <si>
    <t>420-1159</t>
  </si>
  <si>
    <t>SHAFT CLAMP</t>
  </si>
  <si>
    <t>420-02255</t>
  </si>
  <si>
    <t>ACCESS DOOR COVER R</t>
  </si>
  <si>
    <t>270-00478</t>
  </si>
  <si>
    <t>Label,Control Box,R Drive Inter'l</t>
  </si>
  <si>
    <t>420-01355</t>
  </si>
  <si>
    <t>SHAFT, CHROMED, .75 X 1.5</t>
  </si>
  <si>
    <t>420-01938</t>
  </si>
  <si>
    <t>BRACKET, OBSTACLE DETECTION SYSTEM RIGHT</t>
  </si>
  <si>
    <t>420-03090</t>
  </si>
  <si>
    <t>CLAMP, SHAFT, 1"</t>
  </si>
  <si>
    <t>200-01022</t>
  </si>
  <si>
    <t>ATLAS R BMS PINTLE SPRING</t>
  </si>
  <si>
    <t>540-00195</t>
  </si>
  <si>
    <t>SHUT OFF SWITCH ASSEMBLY JUMPER RED</t>
  </si>
  <si>
    <t>400-00996-L</t>
  </si>
  <si>
    <t>ASSY, CABLE GUARD, LITHIUM,  DU-G LEFT</t>
  </si>
  <si>
    <t>200-02044</t>
  </si>
  <si>
    <t>STANDOFF, M6, 30MML, AL, MALE/FEMALE</t>
  </si>
  <si>
    <t>400-05688</t>
  </si>
  <si>
    <t>ROCC DCP MOUNTING STRUCTURE</t>
  </si>
  <si>
    <t>400-04286</t>
  </si>
  <si>
    <t>ASSY, FRONT FASCIA, TILTED LIDAR, PRO-DU</t>
  </si>
  <si>
    <t>290-01091</t>
  </si>
  <si>
    <t>BUSHING FLANGED 22mm ID x 20mm LONG L280</t>
  </si>
  <si>
    <t>290-01092</t>
  </si>
  <si>
    <t>BUSHING FLANGED 20mm ID x 20mm LONG L280</t>
  </si>
  <si>
    <t>600-01035-FRU</t>
  </si>
  <si>
    <t>ASSY, LIFTER MOTOR W/ ARIMA, H-DU, FRU</t>
  </si>
  <si>
    <t>200-03925</t>
  </si>
  <si>
    <t>SCREW, M6X1.0-30MM SHCS, SERRATED FLANGE</t>
  </si>
  <si>
    <t>400-02359</t>
  </si>
  <si>
    <t>Conveyor and Carrier Frame Assy, P-T-DU</t>
  </si>
  <si>
    <t>420-07234</t>
  </si>
  <si>
    <t>TOOL BRACKET, TIMING BELT TENSION, P-DU</t>
  </si>
  <si>
    <t>400-03238</t>
  </si>
  <si>
    <t>FABRIC POD ARRAY, H16</t>
  </si>
  <si>
    <t>310-00083</t>
  </si>
  <si>
    <t>GEARMOTOR TURNTABLE DU-G</t>
  </si>
  <si>
    <t>500-00301</t>
  </si>
  <si>
    <t>S-Drive Cerberus User Interface</t>
  </si>
  <si>
    <t>200-0664</t>
  </si>
  <si>
    <t>HHCS, flanged head, .25-20 x 2.25"</t>
  </si>
  <si>
    <t>380-0034</t>
  </si>
  <si>
    <t>4-Digit Pick Module</t>
  </si>
  <si>
    <t>420-02541</t>
  </si>
  <si>
    <t>Ring Pintle</t>
  </si>
  <si>
    <t>420-02574</t>
  </si>
  <si>
    <t>BRACKET CHARGE PORT CABLE GUIDE</t>
  </si>
  <si>
    <t>420-0274</t>
  </si>
  <si>
    <t>Fairing Mount, Right</t>
  </si>
  <si>
    <t>190-0157</t>
  </si>
  <si>
    <t>EWEB Module, Safety System</t>
  </si>
  <si>
    <t>200-0043</t>
  </si>
  <si>
    <t>Nylon washer: 0.875" ID, 1.125" OD, 0.06</t>
  </si>
  <si>
    <t>210-01273</t>
  </si>
  <si>
    <t>EXTENSION CORD, NEMA L16-30, 25FT</t>
  </si>
  <si>
    <t>540-00413</t>
  </si>
  <si>
    <t>CABLE, ARIMA, H-DU, R/A SR, TURNTABLE</t>
  </si>
  <si>
    <t>420-04838</t>
  </si>
  <si>
    <t>COMPRESSION SPRING, CHASSIS</t>
  </si>
  <si>
    <t>420-05878</t>
  </si>
  <si>
    <t>Fairings Rubber Washer</t>
  </si>
  <si>
    <t>290-02835</t>
  </si>
  <si>
    <t>FITTING, BARB, 1-1/4" M NPT TO 1-1/4" HB</t>
  </si>
  <si>
    <t>200-00769</t>
  </si>
  <si>
    <t>SHCS M10x20-AS</t>
  </si>
  <si>
    <t>420-05382</t>
  </si>
  <si>
    <t>TURNTABLE DOGBONE CABLE GUIDE DU-G</t>
  </si>
  <si>
    <t>400-03181</t>
  </si>
  <si>
    <t>ASSEMBLY, DU ADAPTER, X-DU</t>
  </si>
  <si>
    <t>730-600-03301</t>
  </si>
  <si>
    <t>FRU - BACKPLANE ASSY, MEA, PRO-DU, 2.0</t>
  </si>
  <si>
    <t>730-600-13370</t>
  </si>
  <si>
    <t>FRU- LIGHT BAR, FRONT, +PINS, PRO-DU</t>
  </si>
  <si>
    <t>690-02391-001</t>
  </si>
  <si>
    <t>KIT, SPARES, NK UNIV, 120V 60HZ IEC B</t>
  </si>
  <si>
    <t>190-01224</t>
  </si>
  <si>
    <t>IO MODULE, 8 IO-LINK  CH. 4 DI PNP CH.</t>
  </si>
  <si>
    <t>540-04004</t>
  </si>
  <si>
    <t>CABLE BUNDLE, LEFT SIDE SENSING TO SPM, PRO-DU</t>
  </si>
  <si>
    <t>220-00127</t>
  </si>
  <si>
    <t>ABSORBENT, LOOSE PACKING</t>
  </si>
  <si>
    <t>600-02566</t>
  </si>
  <si>
    <t>ASSY, DISCONNECT SWITCH, PRO-DU</t>
  </si>
  <si>
    <t>300-00419</t>
  </si>
  <si>
    <t>1200 LBF LOAD CELL, REDUNDANT, PRO-DU</t>
  </si>
  <si>
    <t>201-SHCM3X8AS8.8Z01</t>
  </si>
  <si>
    <t>SCREW-SHCM3X8AS8.8Z01</t>
  </si>
  <si>
    <t>201-SHCM6X12AS8.8Z</t>
  </si>
  <si>
    <t>SCREW-SHCM6X12AS8.8Z</t>
  </si>
  <si>
    <t>202-PLNM16ASSTDZ</t>
  </si>
  <si>
    <t>WASHER-PLNM16ASSTDZ</t>
  </si>
  <si>
    <t>405-00371-L</t>
  </si>
  <si>
    <t>WELDMENT ASY, LEFT, TOTE RACK</t>
  </si>
  <si>
    <t>190-01643</t>
  </si>
  <si>
    <t>19" RACKMOUNT PDU 16A, 230V, SCHUKO (EU)</t>
  </si>
  <si>
    <t>540-00476</t>
  </si>
  <si>
    <t>H CHARGER, SATELLITE IRDA HARNESS, DELTA</t>
  </si>
  <si>
    <t>200-0194</t>
  </si>
  <si>
    <t>Cable Tie Mount, Xmas Tree 5/16" Hole</t>
  </si>
  <si>
    <t>600-00608</t>
  </si>
  <si>
    <t>SINGLE FSS BOX (SFB) W/EXT. ESTOP CONN.</t>
  </si>
  <si>
    <t>540-01130</t>
  </si>
  <si>
    <t>CABLE ASSY, MEA SHORT, PRO-DU</t>
  </si>
  <si>
    <t>420-11934</t>
  </si>
  <si>
    <t>TOP COVER, BUTTON MODULE, PRO-DU</t>
  </si>
  <si>
    <t>690-01130</t>
  </si>
  <si>
    <t>ATLAS 2 STEP LADDER RETROFIT HANDLE</t>
  </si>
  <si>
    <t>400-01166</t>
  </si>
  <si>
    <t>Do Not Enter, Fence Kit, Graphic Only</t>
  </si>
  <si>
    <t>540-01210</t>
  </si>
  <si>
    <t>CABLE, FRONT UI, T-DU</t>
  </si>
  <si>
    <t>540-00406</t>
  </si>
  <si>
    <t>BMS CABLE, LITHIUM ION, S-DU</t>
  </si>
  <si>
    <t>190-01387</t>
  </si>
  <si>
    <t>BATTERY "C" SIZE</t>
  </si>
  <si>
    <t>290-04962</t>
  </si>
  <si>
    <t>TUBING SUPPORT FOR Ø50MM MAX BUNDLE SIZE, M4 BOLT MOUNT</t>
  </si>
  <si>
    <t>420-16579</t>
  </si>
  <si>
    <t>RETENTION PUCK, H POD</t>
  </si>
  <si>
    <t>201-HXHM10x80AS10.9Z</t>
  </si>
  <si>
    <t>SCREW-HXHM10x80AS10.9Z</t>
  </si>
  <si>
    <t>270-00570</t>
  </si>
  <si>
    <t>POD FIDUCIAL, H/X/P/T</t>
  </si>
  <si>
    <t>420-13198</t>
  </si>
  <si>
    <t>TOP PAD, NOSE , PRO-DU</t>
  </si>
  <si>
    <t>420-10594</t>
  </si>
  <si>
    <t>SUCTION CUP ARRAY PLATE, AEOLUS, EOAT</t>
  </si>
  <si>
    <t>201-HXHM8-1.25X20AS8.8Z</t>
  </si>
  <si>
    <t>SCREW-HXHM8-1.25X20AS8.8Z</t>
  </si>
  <si>
    <t>400-03188</t>
  </si>
  <si>
    <t>TASK LIGHT FRAME ASSY, RH, ARSAW</t>
  </si>
  <si>
    <t>201-SHCM3X8AS12.9Z</t>
  </si>
  <si>
    <t>SCREW-SHCM3X8AS12.9Z</t>
  </si>
  <si>
    <t>400-04274-R</t>
  </si>
  <si>
    <t>LOWER FAIRING ASSEMBLY, RIGHT, BUTTON MODULE, PRO-DU</t>
  </si>
  <si>
    <t>400-04272-R</t>
  </si>
  <si>
    <t>UPPER FAIRING ASSY, RIGHT, BUTTON MODULE, PRO-DU</t>
  </si>
  <si>
    <t>290-03116</t>
  </si>
  <si>
    <t>SWIVEL CLAMP, DRESS PACK, J2, M20ID-25/35</t>
  </si>
  <si>
    <t>220-00098</t>
  </si>
  <si>
    <t>INSTANT ADHESIVE, LOCTITE 425</t>
  </si>
  <si>
    <t>730-270-01188</t>
  </si>
  <si>
    <t>SPARE, FLOOR FIDUCIAL COVER, 75X75, H/X/P, ROLL 1000</t>
  </si>
  <si>
    <t>RL</t>
  </si>
  <si>
    <t>210-00292</t>
  </si>
  <si>
    <t>SHIELDED .2M CAT5E CABLE</t>
  </si>
  <si>
    <t>400-02739</t>
  </si>
  <si>
    <t>LADDER ASSEMBLY, ASCENT, 3SF</t>
  </si>
  <si>
    <t>600-02049-C2</t>
  </si>
  <si>
    <t>P-L-DU CHANDELIER, BLUE</t>
  </si>
  <si>
    <t>690-00754</t>
  </si>
  <si>
    <t>FSS CABLE KIT</t>
  </si>
  <si>
    <t>425-00444-R</t>
  </si>
  <si>
    <t>FLOOR MAT, 3SF ASCENT LADDER, P2R NIKE LITE, NA, PAIR, R</t>
  </si>
  <si>
    <t>R600-00614-EU</t>
  </si>
  <si>
    <t>SFB 614 assembly with power cord</t>
  </si>
  <si>
    <t>730-300-00250</t>
  </si>
  <si>
    <t>LIGHT CURT 2025MM FIELD TX WITH FRU PKG</t>
  </si>
  <si>
    <t>420-12537</t>
  </si>
  <si>
    <t>ADAPTER, T TO R, T-DU</t>
  </si>
  <si>
    <t>230-00183</t>
  </si>
  <si>
    <t>CERAMIC SCREWDRIVER (SLOTTED-TIP)-2.6MM</t>
  </si>
  <si>
    <t>210-01459</t>
  </si>
  <si>
    <t>POWER ELBOW 7/8" - ELBOW 7/8", 0.42M</t>
  </si>
  <si>
    <t>600-03565</t>
  </si>
  <si>
    <t>MODULE, MEA ASSY, T-DU</t>
  </si>
  <si>
    <t>420-12283</t>
  </si>
  <si>
    <t>LONG RAIL, X-TTS</t>
  </si>
  <si>
    <t>400-0212-EU</t>
  </si>
  <si>
    <t>LABEL KIT, GATE, NO ENTRY</t>
  </si>
  <si>
    <t>UNIFIED</t>
  </si>
  <si>
    <t>210-00451</t>
  </si>
  <si>
    <t>3ft Cat6 Snagless Unshielded Patch Cable</t>
  </si>
  <si>
    <t>290-00490</t>
  </si>
  <si>
    <t>SPRING</t>
  </si>
  <si>
    <t>420-02524</t>
  </si>
  <si>
    <t>UI BUTTONS</t>
  </si>
  <si>
    <t>110-0009</t>
  </si>
  <si>
    <t>CAP .047uf 25V 10% 0603 X7R</t>
  </si>
  <si>
    <t>110-00147</t>
  </si>
  <si>
    <t>CAP 33pF 50V 5% 0603 NP0/C0G</t>
  </si>
  <si>
    <t>120-0085</t>
  </si>
  <si>
    <t>RES 100 OHM 1/8W 1% 0805 SMD</t>
  </si>
  <si>
    <t>200-01162</t>
  </si>
  <si>
    <t>PHPMS-M2.5x10-SS</t>
  </si>
  <si>
    <t>140-0092</t>
  </si>
  <si>
    <t>TVS ARRAY ESD PROT SLP1006P2</t>
  </si>
  <si>
    <t>120-00468</t>
  </si>
  <si>
    <t>RES 51.1K OHM 1/2W 1% 1210</t>
  </si>
  <si>
    <t>130-00662</t>
  </si>
  <si>
    <t>CONN RJ45 RA with MAGNETICS LEDS SHIELD</t>
  </si>
  <si>
    <t>120-00441</t>
  </si>
  <si>
    <t>RES 180K OHM 1/4W 1% 1206</t>
  </si>
  <si>
    <t>130-00440</t>
  </si>
  <si>
    <t>CONN V H2x5 e=0.1" SHROUDED</t>
  </si>
  <si>
    <t>120-00395</t>
  </si>
  <si>
    <t>RES 1.0K OHM 2W 1% 2512 SMD</t>
  </si>
  <si>
    <t>120-00375</t>
  </si>
  <si>
    <t>R603 6.34k 0.5%</t>
  </si>
  <si>
    <t>120-00451</t>
  </si>
  <si>
    <t>RES 14.3K OHM 1/10W 1% 0603 SMD</t>
  </si>
  <si>
    <t>110-0095</t>
  </si>
  <si>
    <t>CAP CER 10UF 16V X5R 1206</t>
  </si>
  <si>
    <t>550-00025</t>
  </si>
  <si>
    <t>MPC5125 NOR Flash MLB Firmware</t>
  </si>
  <si>
    <t>160-00060</t>
  </si>
  <si>
    <t>SMD LF Transponder 7.2mH Z Axis</t>
  </si>
  <si>
    <t>200-01187</t>
  </si>
  <si>
    <t>WASHER, #2 LARGE OD</t>
  </si>
  <si>
    <t>190-0249</t>
  </si>
  <si>
    <t>NON-ISOLATED DC-DC POWER MODULES 3A</t>
  </si>
  <si>
    <t>150-00065</t>
  </si>
  <si>
    <t>LDO 2.5V 0.5A SOT223-6</t>
  </si>
  <si>
    <t>130-00448</t>
  </si>
  <si>
    <t>CONN 20 PINS POWER 60A 100 PINS SIGNAL</t>
  </si>
  <si>
    <t>530-00305</t>
  </si>
  <si>
    <t>S-Drive Cerberus Right Stop Radio</t>
  </si>
  <si>
    <t>400-00852</t>
  </si>
  <si>
    <t>BRACKET, OBSTACLE DETECTION SYSTEM LEFT</t>
  </si>
  <si>
    <t>100-00189</t>
  </si>
  <si>
    <t>IC LED DRIVER RGB 8-SOIC</t>
  </si>
  <si>
    <t>100-00306</t>
  </si>
  <si>
    <t>IC TRIPLE 3-INP OR GATE 5V HCT 14P TSSOP</t>
  </si>
  <si>
    <t>420-1297</t>
  </si>
  <si>
    <t>GLASS LENS COVER</t>
  </si>
  <si>
    <t>120-00538</t>
  </si>
  <si>
    <t>RES SMD 22K OHM 0.1% 1/10W 0603</t>
  </si>
  <si>
    <t>420-01834</t>
  </si>
  <si>
    <t>ODS WINDOW ATLAS R</t>
  </si>
  <si>
    <t>420-01925</t>
  </si>
  <si>
    <t>S Light Back Left</t>
  </si>
  <si>
    <t>420-1240</t>
  </si>
  <si>
    <t>UI BUTTON RETAINER</t>
  </si>
  <si>
    <t>470-00016</t>
  </si>
  <si>
    <t>PKG,BULK,EXP,CHARGE PORT ASSY</t>
  </si>
  <si>
    <t>190-00540</t>
  </si>
  <si>
    <t>WIRELESS ANTENNA CABLE</t>
  </si>
  <si>
    <t>100-0174</t>
  </si>
  <si>
    <t>IC CPU PowerQuicc II Pro MPC8308 473 BGA</t>
  </si>
  <si>
    <t>420-01832</t>
  </si>
  <si>
    <t>DOOR HINGED ATLAS R</t>
  </si>
  <si>
    <t>400-03705</t>
  </si>
  <si>
    <t>ASSY, TOP COVER, PRO-DU</t>
  </si>
  <si>
    <t>300-00386</t>
  </si>
  <si>
    <t>CONTRAST SENSOR, 40MM, IO-LINK, SIL-1</t>
  </si>
  <si>
    <t>400-04386-R</t>
  </si>
  <si>
    <t>ASSY, SIDE POD FAIRING, RIGHT, PRO-DU</t>
  </si>
  <si>
    <t>600-03559-L</t>
  </si>
  <si>
    <t>ASSY, SIDE POD, LEFT, PRO-DU</t>
  </si>
  <si>
    <t>600-06052</t>
  </si>
  <si>
    <t>MODULE, MEA 3.0, PRO-DU</t>
  </si>
  <si>
    <t>600-03067</t>
  </si>
  <si>
    <t>ASSY, BUTTON MODULE, PRO-DU</t>
  </si>
  <si>
    <t>IN</t>
  </si>
  <si>
    <t>L2-LINE SIDE</t>
  </si>
  <si>
    <t>400-04392</t>
  </si>
  <si>
    <t>ASSEMBLY, CHASSIS, PRO-DU</t>
  </si>
  <si>
    <t>420-12404</t>
  </si>
  <si>
    <t>TOP PAD, PRO-DU</t>
  </si>
  <si>
    <t>600-03314</t>
  </si>
  <si>
    <t>MODULE, ANC, PRO-DU, 3.0</t>
  </si>
  <si>
    <t>290-01093</t>
  </si>
  <si>
    <t>BUSHING FLANGED 20mm IDx11.5mm LONG L280</t>
  </si>
  <si>
    <t>201-SHCM6X30AS10.9Z01</t>
  </si>
  <si>
    <t>SCREW-SHCM6X30AS10.9Z01</t>
  </si>
  <si>
    <t>540-04005</t>
  </si>
  <si>
    <t>CABLE BUNDLE, RIGHT SIDE SENSING TO SPM, PRO-DU</t>
  </si>
  <si>
    <t>420-12394</t>
  </si>
  <si>
    <t>CLAMP, ROUND, PULLER, PRO-DU</t>
  </si>
  <si>
    <t>A\.01\.00</t>
  </si>
  <si>
    <t>A\.11\.00</t>
  </si>
  <si>
    <t>F\.00\.00</t>
  </si>
  <si>
    <t>420-11813</t>
  </si>
  <si>
    <t>TOP PAD, T-DU</t>
  </si>
  <si>
    <t>600-00982</t>
  </si>
  <si>
    <t>HERCULES CHARGER, HOOKARM AND BASE ASSY</t>
  </si>
  <si>
    <t>400-04123</t>
  </si>
  <si>
    <t>BRACKET ASSY, HEAD MODULE, PRO-DU</t>
  </si>
  <si>
    <t>ASSY, CHASSIS, P-L-DU</t>
  </si>
  <si>
    <t>540-00624</t>
  </si>
  <si>
    <t>CABLE, ARIMA TO BACK PLANE, X-DU</t>
  </si>
  <si>
    <t>TW-DU</t>
  </si>
  <si>
    <t>270-01003</t>
  </si>
  <si>
    <t>LABEL, WARNING BODY CRUSH/TIPOVER HAZARD</t>
  </si>
  <si>
    <t>270-01002</t>
  </si>
  <si>
    <t>LABEL, WARNING, HAND CRUSH/PINCH POINT</t>
  </si>
  <si>
    <t>540-04006</t>
  </si>
  <si>
    <t>CABLE BUNDLE, HEAD TO SPM, PRO-DU</t>
  </si>
  <si>
    <t>700-01252</t>
  </si>
  <si>
    <t>HERCULES CHARGER, TOP LEVEL, METRIC</t>
  </si>
  <si>
    <t>210-00442</t>
  </si>
  <si>
    <t>CABLE CAT5E 1.0M SHIELDED</t>
  </si>
  <si>
    <t>420-01480</t>
  </si>
  <si>
    <t>WIRE DECK, 48" x 24"</t>
  </si>
  <si>
    <t>400-03122</t>
  </si>
  <si>
    <t>TASK LIGHT FRAME ASSY RH, UNIV</t>
  </si>
  <si>
    <t>290-00613</t>
  </si>
  <si>
    <t>Angle Bracket, 4 Hole, 15 Series 80/20</t>
  </si>
  <si>
    <t>270-00684</t>
  </si>
  <si>
    <t>FCC/IC SLOW RADIO LABEL</t>
  </si>
  <si>
    <t>420-01931</t>
  </si>
  <si>
    <t>S Light Lens Right</t>
  </si>
  <si>
    <t>420-04251</t>
  </si>
  <si>
    <t>CAMERA GLASS GASKET, MEA, H-DU</t>
  </si>
  <si>
    <t>100-00442</t>
  </si>
  <si>
    <t>IC CTLR ON/OFF PUSHBUTT TSOT23-8</t>
  </si>
  <si>
    <t>200-02483</t>
  </si>
  <si>
    <t>SCREW, SHC, M3X11, SHOULDER 3.4X23</t>
  </si>
  <si>
    <t>400-00739</t>
  </si>
  <si>
    <t>G BATTERY CAP COVER W/ CAPTIVE SCREWS</t>
  </si>
  <si>
    <t>540-0051</t>
  </si>
  <si>
    <t>R2 MAIN HARNESS ASSEMBLY</t>
  </si>
  <si>
    <t>380-00658</t>
  </si>
  <si>
    <t>SCANNER, 275-375MM FOCAL RNG</t>
  </si>
  <si>
    <t>200-01656</t>
  </si>
  <si>
    <t>SHCS, M6x1, 12mm L, 12.9 STEEL, ZINC</t>
  </si>
  <si>
    <t>200-0219</t>
  </si>
  <si>
    <t>10mm lens washer and retainer (twist fit</t>
  </si>
  <si>
    <t>200-01161</t>
  </si>
  <si>
    <t>NUT M2.5-SS THIN</t>
  </si>
  <si>
    <t>200-02584</t>
  </si>
  <si>
    <t>SCREW, BUTTON SOCKET CAP FLANGED, M5X12</t>
  </si>
  <si>
    <t>210-0085</t>
  </si>
  <si>
    <t>Cable, USB Extension M-F 6-FT</t>
  </si>
  <si>
    <t>201-SHCM8X18AS12.9B</t>
  </si>
  <si>
    <t>SCREW-SHCM8X18AS12.9B</t>
  </si>
  <si>
    <t>690-00659</t>
  </si>
  <si>
    <t>SVS-80 FIELD UPGRADE KIT</t>
  </si>
  <si>
    <t>380-00277</t>
  </si>
  <si>
    <t>APC KVM USB Cable - 6 ft</t>
  </si>
  <si>
    <t>380-00372</t>
  </si>
  <si>
    <t>Gateway Module, RS232</t>
  </si>
  <si>
    <t>270-00199</t>
  </si>
  <si>
    <t>LABEL, SAFETY, ELECTRICAL SHOCK</t>
  </si>
  <si>
    <t>425-19445</t>
  </si>
  <si>
    <t>DCP MOUNTING STRUCTURE, HORIZONTAL MEMBER, ROCC</t>
  </si>
  <si>
    <t>201-SHCM10X25AS8.8Z</t>
  </si>
  <si>
    <t>SCREW-SHCM10X25AS8.8Z</t>
  </si>
  <si>
    <t>470-00244</t>
  </si>
  <si>
    <t>FRU PACKAGING, MEA ASSY, X-DU</t>
  </si>
  <si>
    <t>540-01110</t>
  </si>
  <si>
    <t>JUMPER, LONG, LOAD CELL, PRO-DU</t>
  </si>
  <si>
    <t>201-SHCM6X10AS12.9ZB</t>
  </si>
  <si>
    <t>SCREW-SHCM6X10AS12.9Z BLUE</t>
  </si>
  <si>
    <t>200-02585</t>
  </si>
  <si>
    <t>SET SCREW, M10-1.5X55, HEX, LOCK PATCH</t>
  </si>
  <si>
    <t>201-SHCM2.5X3AS12.9B</t>
  </si>
  <si>
    <t>M2.5 X 3 SHCS, BLK OX</t>
  </si>
  <si>
    <t>200-00796</t>
  </si>
  <si>
    <t>Dowel Pin 1/8 OD X .375 L SS</t>
  </si>
  <si>
    <t>500-00201</t>
  </si>
  <si>
    <t>G-Drive Cerberus User Interface</t>
  </si>
  <si>
    <t>400-03618</t>
  </si>
  <si>
    <t>EOAT BELOW J6 ASSEMBLY</t>
  </si>
  <si>
    <t>390-00091</t>
  </si>
  <si>
    <t>Emergency Stop Push Button, Red Head</t>
  </si>
  <si>
    <t>400-01348</t>
  </si>
  <si>
    <t>Hercules Charger Template</t>
  </si>
  <si>
    <t>270-00410-3B</t>
  </si>
  <si>
    <t>BIN LABEL DATAMATRIX PURPLE</t>
  </si>
  <si>
    <t>200-01258</t>
  </si>
  <si>
    <t>Cable Tie Mount, Fir Tree, .25 hole</t>
  </si>
  <si>
    <t>201-SHCM3X20AS8.8Z</t>
  </si>
  <si>
    <t>SCREW-SHCM3X20AS8.8Z</t>
  </si>
  <si>
    <t>300-00469</t>
  </si>
  <si>
    <t>SENSOR, INDUCTIVE, M12, NORMALLY OPEN, 4MM RANGE</t>
  </si>
  <si>
    <t>540-01067</t>
  </si>
  <si>
    <t>CABLE ASSY, RIGHT EYE, HEAD, PRO-DU</t>
  </si>
  <si>
    <t>420-04223</t>
  </si>
  <si>
    <t>H-DU TOGGLE REAR UPPER</t>
  </si>
  <si>
    <t>600-03561-L</t>
  </si>
  <si>
    <t>ASSY, SIDE SENSING MODULE, LEFT, PRO-DU</t>
  </si>
  <si>
    <t>405-00728</t>
  </si>
  <si>
    <t>BENCHTOP, WORK TABLE, 48W X 24D</t>
  </si>
  <si>
    <t>540-01064</t>
  </si>
  <si>
    <t>CABLE ASSY, SPEAKER, HEAD, PRO-DU</t>
  </si>
  <si>
    <t>200-02250</t>
  </si>
  <si>
    <t>SCREW-SHCSM6X16ASSTDZ FLANGED</t>
  </si>
  <si>
    <t>400-00455</t>
  </si>
  <si>
    <t>TURNTABLE ASSEMBLY</t>
  </si>
  <si>
    <t>201-SHCM8X25ASSTDZ</t>
  </si>
  <si>
    <t>SCREW-SHCM8X25ASSTDZ</t>
  </si>
  <si>
    <t>400-02828</t>
  </si>
  <si>
    <t>ARF, ASM, ASCENT LADDER RAIL</t>
  </si>
  <si>
    <t>425-00886-004</t>
  </si>
  <si>
    <t>TUBING, POLYURETHANE, 16MM OD, BLUE, ROP, 5000MM LG</t>
  </si>
  <si>
    <t>470-00175</t>
  </si>
  <si>
    <t>P-DU MEA assembly FRU Packaging</t>
  </si>
  <si>
    <t>730-690-02166</t>
  </si>
  <si>
    <t>KIT, CONVEYOR, X-DU, BASTIAN, W/ FRU PKG</t>
  </si>
  <si>
    <t>400-03906-R</t>
  </si>
  <si>
    <t>BRACKET ASSY, PS, SIDE SENSING, PRO-DU</t>
  </si>
  <si>
    <t>420-11024</t>
  </si>
  <si>
    <t>BRKT, REINFORCING, CANOPY, ARTEMIS</t>
  </si>
  <si>
    <t>425-00225</t>
  </si>
  <si>
    <t>DIFFUSER, CANOPY, ARTEMIS</t>
  </si>
  <si>
    <t>600-02896-001</t>
  </si>
  <si>
    <t>ASSEMBLY, USER INTERFACE UI, T-DU, NA</t>
  </si>
  <si>
    <t>270-00117</t>
  </si>
  <si>
    <t>SERIAL NUMBER LABELS, UNIVERSAL, X-DU</t>
  </si>
  <si>
    <t>730-600-03559-R</t>
  </si>
  <si>
    <t>FRU - ASSY, SIDE POD, RIGHT, PRO-DU</t>
  </si>
  <si>
    <t>230-00031</t>
  </si>
  <si>
    <t>Endurosaf Apron Chem resistant apron</t>
  </si>
  <si>
    <t>690-02438-001</t>
  </si>
  <si>
    <t>SMB 1972 W/NEMA L5-20P PWR CD,10FT</t>
  </si>
  <si>
    <t>600-02065</t>
  </si>
  <si>
    <t>ASSEMBLY, IRDA + HOUSING, CHARGER 4.1</t>
  </si>
  <si>
    <t>420-05252</t>
  </si>
  <si>
    <t>Custom Snap In Striker Pin, Black</t>
  </si>
  <si>
    <t>420-07900</t>
  </si>
  <si>
    <t>PANEL, GUARDING, STANDARD</t>
  </si>
  <si>
    <t>690-01181-ARSAW</t>
  </si>
  <si>
    <t>NIKE ARSAW WIREWAY KIT</t>
  </si>
  <si>
    <t>270-00410-1A</t>
  </si>
  <si>
    <t>BIN LABEL DATAMATRIX GREEN</t>
  </si>
  <si>
    <t>730-600-03252</t>
  </si>
  <si>
    <t>FRU - LIFT TABLE ASSY, PRO-DU</t>
  </si>
  <si>
    <t>300-00264</t>
  </si>
  <si>
    <t>VACUUM SENSOR, G1/8" FITTING</t>
  </si>
  <si>
    <t>400-04076</t>
  </si>
  <si>
    <t>COVER ASSY, TT MOTOR, T-DU</t>
  </si>
  <si>
    <t>600-01594</t>
  </si>
  <si>
    <t>XDU BATTERY + CHARGE PORT ASSEMBLY</t>
  </si>
  <si>
    <t>730-300-00386</t>
  </si>
  <si>
    <t>FRU - CONTRAST SENSOR, 40MM, IO-LINK, SIL-1</t>
  </si>
  <si>
    <t>425-00444-L</t>
  </si>
  <si>
    <t>FLOOR MAT, 3SF ASCENT LADDER, P2R NIKE LITE, NA, PAIR, L</t>
  </si>
  <si>
    <t>730-600-03561-R</t>
  </si>
  <si>
    <t>FRU- ASSY, SIDE SENSING MODULE, RIGHT, PRO-DU</t>
  </si>
  <si>
    <t>400-03133</t>
  </si>
  <si>
    <t>MODULE ASM, LADDER RAIL, 83WX37.25L</t>
  </si>
  <si>
    <t>400-01662</t>
  </si>
  <si>
    <t>CAPTRON RELEASE BRKT ASSY</t>
  </si>
  <si>
    <t>500-00256-FRU</t>
  </si>
  <si>
    <t>IRDA BOARD, FRU, HERCULES</t>
  </si>
  <si>
    <t>290-0328</t>
  </si>
  <si>
    <t>Striker Catch</t>
  </si>
  <si>
    <t>600-04915</t>
  </si>
  <si>
    <t>ASM, CABLE BUNDLE, Q5X, FIDO, TALL H</t>
  </si>
  <si>
    <t>201-SHCM3X10AS12.9B</t>
  </si>
  <si>
    <t>SCREW-SHCM3X10AS12.9B</t>
  </si>
  <si>
    <t>201-SHCM10X35AS8.8Z</t>
  </si>
  <si>
    <t>SCREW-SHCM10X35AS8.8Z</t>
  </si>
  <si>
    <t>690-02253-001</t>
  </si>
  <si>
    <t>TOTE RACK, HMI FRAME, CONVEYOR -STD</t>
  </si>
  <si>
    <t>130-00795</t>
  </si>
  <si>
    <t>SOCKET CHARGE CONN POWERBUD W JUMPER</t>
  </si>
  <si>
    <t>210-00596-ADAPTER-0.3M</t>
  </si>
  <si>
    <t>12pin-12 multifast adapter cable, M-M, S</t>
  </si>
  <si>
    <t>420-10148</t>
  </si>
  <si>
    <t>GASKET, I/O MODULE, RUBBER</t>
  </si>
  <si>
    <t>200-03472</t>
  </si>
  <si>
    <t>SHCS-M4X0.7X40</t>
  </si>
  <si>
    <t>201-SHCM8X50ASSTDB</t>
  </si>
  <si>
    <t>SCREW-SHCM8X50ASSTDB</t>
  </si>
  <si>
    <t>200-02011</t>
  </si>
  <si>
    <t>Grommet 1-1/2" ID, panel thickness 1/8"</t>
  </si>
  <si>
    <t>VNDR</t>
  </si>
  <si>
    <t>Molex</t>
  </si>
  <si>
    <t>NIDEC</t>
  </si>
  <si>
    <t>310-00064</t>
  </si>
  <si>
    <t>TURNTABLE MOTOR, DU-S, NIDEC</t>
  </si>
  <si>
    <t>130-0253</t>
  </si>
  <si>
    <t>Recharge Connector Cartridge, DU side</t>
  </si>
  <si>
    <t>400-00493-9524</t>
  </si>
  <si>
    <t>Side wall assembly 24" wide, 5656 R-pod</t>
  </si>
  <si>
    <t>600-01296</t>
  </si>
  <si>
    <t>E-STOP KIT, NIKE UNIV</t>
  </si>
  <si>
    <t>420-02490</t>
  </si>
  <si>
    <t>VSD CAPACITOR HOLD DOWN FOAM INSERT</t>
  </si>
  <si>
    <t>210-00525</t>
  </si>
  <si>
    <t>SHIELDED .9M CAT5E CABLE</t>
  </si>
  <si>
    <t>530-00086</t>
  </si>
  <si>
    <t>FAB, ATLAS CMOS Camera Head</t>
  </si>
  <si>
    <t>120-0103</t>
  </si>
  <si>
    <t>RES 20.0K OHM 1/16W 1% 0603 SMD</t>
  </si>
  <si>
    <t>190-00331</t>
  </si>
  <si>
    <t>WIRELESS ANTENNA FOR DRIVE UNIT</t>
  </si>
  <si>
    <t>160-00051</t>
  </si>
  <si>
    <t>INDUCTOR POWER 100UH SMD</t>
  </si>
  <si>
    <t>100-00285</t>
  </si>
  <si>
    <t>IC PCIE CLOCK GENERATOR 16TSSOP</t>
  </si>
  <si>
    <t>120-0324</t>
  </si>
  <si>
    <t>RES 12.7KOhm 1/16W 1% 0603 SMD</t>
  </si>
  <si>
    <t>150-0065</t>
  </si>
  <si>
    <t>IC REG LDO 3.3V 0.3A SOT23</t>
  </si>
  <si>
    <t>120-0261</t>
  </si>
  <si>
    <t>RES 41.2K OHM 1/10W 1% 0603 SMD</t>
  </si>
  <si>
    <t>110-0057</t>
  </si>
  <si>
    <t>CAP CERAMIC 10UF 25V X5R 1206</t>
  </si>
  <si>
    <t>110-0086</t>
  </si>
  <si>
    <t>CAP 100UF 100V ELECT FK SMD</t>
  </si>
  <si>
    <t>100-0175</t>
  </si>
  <si>
    <t>IC DDR2 SDRAM 1GBIT 84FBGA</t>
  </si>
  <si>
    <t>130-00455</t>
  </si>
  <si>
    <t>CONN MDR RECPT 26POS VERT T/H</t>
  </si>
  <si>
    <t>530-00301</t>
  </si>
  <si>
    <t>100-00209</t>
  </si>
  <si>
    <t>IC 74LVC1G125 SOT23-5 m=C25</t>
  </si>
  <si>
    <t>550-00201</t>
  </si>
  <si>
    <t>Cerberus User Interface FPGA Flash</t>
  </si>
  <si>
    <t>420-02216</t>
  </si>
  <si>
    <t>DISCONNECT SWITCH BEZEL, DU - S</t>
  </si>
  <si>
    <t>120-0332</t>
  </si>
  <si>
    <t>RES 12.4KOhm 1/16W 1% 0603 SMD</t>
  </si>
  <si>
    <t>420-01554</t>
  </si>
  <si>
    <t>SAFETY DOOR HINGE PIN</t>
  </si>
  <si>
    <t>140-00112</t>
  </si>
  <si>
    <t>DIODE TVS 15V 400W UNI 5% SMA</t>
  </si>
  <si>
    <t>100-0169</t>
  </si>
  <si>
    <t>IC SINGLE 2IN NAND W/OD SC70-5</t>
  </si>
  <si>
    <t>200-01063</t>
  </si>
  <si>
    <t>CAPTIVE SCREW SHCS M6x1 18MM L-ZN</t>
  </si>
  <si>
    <t>600-03624</t>
  </si>
  <si>
    <t>HMI SUB ASSEMBLY, HEAD MODULE, PRO-DU</t>
  </si>
  <si>
    <t>600-03559-R</t>
  </si>
  <si>
    <t>ASSY, SIDE POD, RIGHT, PRO-DU</t>
  </si>
  <si>
    <t>190-02049</t>
  </si>
  <si>
    <t>POWER SUPPLY, IN: 400…500VAC, OUT: 24VDC/20A</t>
  </si>
  <si>
    <t>600-01354</t>
  </si>
  <si>
    <t>MEA ASSEMBLY</t>
  </si>
  <si>
    <t>DOCK</t>
  </si>
  <si>
    <t>600-05059</t>
  </si>
  <si>
    <t>ASSY, LIFTER MOTOR W/ ARIMA, PRO-DU</t>
  </si>
  <si>
    <t>210-0221</t>
  </si>
  <si>
    <t>M12 Euro-style cord set double ended (ma</t>
  </si>
  <si>
    <t>201-SHCM4X12AS12.9Z</t>
  </si>
  <si>
    <t>SCREW-SHCM4X12AS12.9Z</t>
  </si>
  <si>
    <t>400-04385-R</t>
  </si>
  <si>
    <t>ASSY, SIDE SENSING BRACKET, RIGHT, PRO-DU</t>
  </si>
  <si>
    <t>540-01328</t>
  </si>
  <si>
    <t>JUMPER, SHORT, LOAD CELL, PRO-DU</t>
  </si>
  <si>
    <t>200-03475</t>
  </si>
  <si>
    <t>SCREW-M12X25ASSTDZ01 FLANGED</t>
  </si>
  <si>
    <t>A\.03\.00</t>
  </si>
  <si>
    <t>D\.A\.01</t>
  </si>
  <si>
    <t>E\.B\.01</t>
  </si>
  <si>
    <t>200-02777</t>
  </si>
  <si>
    <t>SCREW-PHPM4X8ASSTD PLASTITE</t>
  </si>
  <si>
    <t>600-00618-INLINE</t>
  </si>
  <si>
    <t>IN-LINE, SMALL, UI, FSS</t>
  </si>
  <si>
    <t>420-12292</t>
  </si>
  <si>
    <t>SHAFT, THREADED, LIFT TABLE MOUNTING, PRO-DU</t>
  </si>
  <si>
    <t>400-04053</t>
  </si>
  <si>
    <t>FAIRING ASSY, FRONT, T-DU</t>
  </si>
  <si>
    <t>SHAFT RETAINER 0.75</t>
  </si>
  <si>
    <t>600-01020-FRU</t>
  </si>
  <si>
    <t>ASSY, LOCO MOTOR, FRU, H-DU</t>
  </si>
  <si>
    <t>420-02380</t>
  </si>
  <si>
    <t>WIRE GUARD TALL</t>
  </si>
  <si>
    <t>200-01165</t>
  </si>
  <si>
    <t>Drop-In Anchor w/ flange, 1/2-13 Thread</t>
  </si>
  <si>
    <t>400-01163</t>
  </si>
  <si>
    <t>WIRE BRIDGE, LITHIUM ION, S-DU, W/ HW</t>
  </si>
  <si>
    <t>400-03984</t>
  </si>
  <si>
    <t>ASSY, TIP BLOCK MECHANISM, LIFTER, PRO-DU</t>
  </si>
  <si>
    <t>190-01007</t>
  </si>
  <si>
    <t>Multiplexer for PTT &amp; LTT</t>
  </si>
  <si>
    <t>290-00519</t>
  </si>
  <si>
    <t>SHCS-M8 x20 Flanged -Lock Patch</t>
  </si>
  <si>
    <t>540-00231</t>
  </si>
  <si>
    <t>CABLE, BATTERY, S-DU</t>
  </si>
  <si>
    <t>540-00354</t>
  </si>
  <si>
    <t>DRIVE UNIT G 2.0 - BATTERY CABLE</t>
  </si>
  <si>
    <t>380-00262</t>
  </si>
  <si>
    <t>Cognex DataMan 303X Fixed Mount IDReader</t>
  </si>
  <si>
    <t>200-01632</t>
  </si>
  <si>
    <t>SELF-CLINCHING NUT, SS M6 X 6.29</t>
  </si>
  <si>
    <t>420-04228</t>
  </si>
  <si>
    <t>LENS COVER, GLASS, H-DU</t>
  </si>
  <si>
    <t>420-06734</t>
  </si>
  <si>
    <t>WASHER, RUBBER, CHASSIS DU</t>
  </si>
  <si>
    <t>130-02193</t>
  </si>
  <si>
    <t>RING TERMINAL, YELLOW, 10-12 AWG, 1/4" STUD</t>
  </si>
  <si>
    <t>201-SHCM5x14AS12.9B</t>
  </si>
  <si>
    <t>SCREW-SHCM5x14AS12.9B</t>
  </si>
  <si>
    <t>420-04133</t>
  </si>
  <si>
    <t>TOP HAT SPACER S-DU</t>
  </si>
  <si>
    <t>400-00750</t>
  </si>
  <si>
    <t>TURNTABLE ASSEMBLY DU-G</t>
  </si>
  <si>
    <t>420-0316</t>
  </si>
  <si>
    <t>Shield for Main Electronics ASSEMBLY, R-</t>
  </si>
  <si>
    <t>420-02312</t>
  </si>
  <si>
    <t>ATLAS R FAIRING END</t>
  </si>
  <si>
    <t>400-00964</t>
  </si>
  <si>
    <t>GRILL MOUNT BRACKET LEFT &amp; CSCREWS DU-S</t>
  </si>
  <si>
    <t>420-01831</t>
  </si>
  <si>
    <t>UI BEZEL BACK</t>
  </si>
  <si>
    <t>270-00568</t>
  </si>
  <si>
    <t>Warning label for CAN cable</t>
  </si>
  <si>
    <t>200-01467</t>
  </si>
  <si>
    <t>AL RIVET 1/8" DIA 188"-.25" MAT'L THK</t>
  </si>
  <si>
    <t>200-01140</t>
  </si>
  <si>
    <t>SHCS M6x8-AS</t>
  </si>
  <si>
    <t>200-02032</t>
  </si>
  <si>
    <t>M8X16 FLANGED SOCKET BUTTON HEAD SCREW</t>
  </si>
  <si>
    <t>190-01476-002</t>
  </si>
  <si>
    <t>CHARGER, 115A/48VDC, 480VAC NEMA L16-20P</t>
  </si>
  <si>
    <t>201-SHCM8X35ASSTDZ</t>
  </si>
  <si>
    <t>SCREW-SHCM8X35ASSTDZ</t>
  </si>
  <si>
    <t>600-01195</t>
  </si>
  <si>
    <t>H DRIVE RECHARGE CARTRIDGE</t>
  </si>
  <si>
    <t>540-00592</t>
  </si>
  <si>
    <t>CABLE, REAR UI, X-DU</t>
  </si>
  <si>
    <t>600-01614</t>
  </si>
  <si>
    <t>ASSEMBLY, UI, FIDO</t>
  </si>
  <si>
    <t>405-00459</t>
  </si>
  <si>
    <t>CAPTRON RLSE BUTTON HOLE COVER</t>
  </si>
  <si>
    <t>290-0381</t>
  </si>
  <si>
    <t>Green "Repairable or Rework" TAG, Pckg/1</t>
  </si>
  <si>
    <t>190-00748</t>
  </si>
  <si>
    <t>DISCONNECT SWITCH ASSEMBLY, H-DU</t>
  </si>
  <si>
    <t>200-0692</t>
  </si>
  <si>
    <t>SHCS-M10x50-PARTIAL THREAD</t>
  </si>
  <si>
    <t>290-0070</t>
  </si>
  <si>
    <t>Foot, 2-1/32 dia, 5/16-18 screw</t>
  </si>
  <si>
    <t>270-00219</t>
  </si>
  <si>
    <t>DU-G SERIAL NO LABEL</t>
  </si>
  <si>
    <t>210-0268</t>
  </si>
  <si>
    <t>CABLE EC320-C13/IEC320-C14 16AWG PWR 6FT</t>
  </si>
  <si>
    <t>600-01972</t>
  </si>
  <si>
    <t>SINGLE MSC BOX (SMB), FSS 3.0 L8</t>
  </si>
  <si>
    <t>420-09768</t>
  </si>
  <si>
    <t>BRACKET, TIP CANOPY, STATION OPENING</t>
  </si>
  <si>
    <t>540-00537</t>
  </si>
  <si>
    <t>SRBRS BADGE CABLE, ROTARY, CLEAR HAND</t>
  </si>
  <si>
    <t>600-00693</t>
  </si>
  <si>
    <t>S CHARGER 2, HOOKARM AND BASE ASSY</t>
  </si>
  <si>
    <t>200-00953</t>
  </si>
  <si>
    <t>SPACER, 1/2" OD, .14"ID, 3/16" THICK, ZI</t>
  </si>
  <si>
    <t>201-SHCM4X10AS12.9B</t>
  </si>
  <si>
    <t>SCREW-SHCM4X10AS12.9B</t>
  </si>
  <si>
    <t>420-12485</t>
  </si>
  <si>
    <t>TOP PAD, NOTCHED, PRO-DU</t>
  </si>
  <si>
    <t>270-00410-3A</t>
  </si>
  <si>
    <t>420-1265</t>
  </si>
  <si>
    <t>SHAFT CHROMED STEEL .75 x 2.375</t>
  </si>
  <si>
    <t>200-02021</t>
  </si>
  <si>
    <t>CABLE CLAMP</t>
  </si>
  <si>
    <t>230-00035</t>
  </si>
  <si>
    <t>Hydrion pH Spill Sticks</t>
  </si>
  <si>
    <t>200-04780</t>
  </si>
  <si>
    <t>BELLEVILLE, WASHER, 51CRV4, 8MM OD, 3.2MM ID, 0.5MM THCK</t>
  </si>
  <si>
    <t>202-PLNM8ASSTDZ</t>
  </si>
  <si>
    <t>WASHER-PLNM8ASSTDZ</t>
  </si>
  <si>
    <t>500-12389</t>
  </si>
  <si>
    <t>PCBA, LOAD CELL AGGREGATOR V2, PRO-DU, BOM</t>
  </si>
  <si>
    <t>220-00234</t>
  </si>
  <si>
    <t>INDUSTRIAL FLOOR TAPE, 3" WIDTH, PINK</t>
  </si>
  <si>
    <t>MM</t>
  </si>
  <si>
    <t>400-03960</t>
  </si>
  <si>
    <t>SHAFT RETENTION CAP AND SCREW, LINKAGE, T-DU</t>
  </si>
  <si>
    <t>201-FSHCSM3X8AS12.9</t>
  </si>
  <si>
    <t>FLAT SOCKET CAP SCREW, M3-0.5 X 8MM L, STEEL, 12.9, BO</t>
  </si>
  <si>
    <t>420-04390</t>
  </si>
  <si>
    <t>H-DU TOGGLE FRONT UPPER ROTARY</t>
  </si>
  <si>
    <t>200-01137</t>
  </si>
  <si>
    <t>NUT NYLOC M4 SS</t>
  </si>
  <si>
    <t>600-01051-FRU</t>
  </si>
  <si>
    <t>USER INTERFACE, EU, FRU, H-DU</t>
  </si>
  <si>
    <t>420-07901</t>
  </si>
  <si>
    <t>BRKT, GUARDING, CORNER</t>
  </si>
  <si>
    <t>425-00624</t>
  </si>
  <si>
    <t>FLOOR MAT, 3SF ASCENT LADDER, UNIV, ERGO, L-SHAPE</t>
  </si>
  <si>
    <t>270-01391-01</t>
  </si>
  <si>
    <t>NAME PLATE, T-DU</t>
  </si>
  <si>
    <t>200-00745-F</t>
  </si>
  <si>
    <t>Snap Rivet, var thk, F</t>
  </si>
  <si>
    <t>380-00579</t>
  </si>
  <si>
    <t>HP PROBOOK 450 FOR MSS</t>
  </si>
  <si>
    <t>400-03906-L</t>
  </si>
  <si>
    <t>BRACKET ASSY, DR, SIDE SENSING, PRO-DU</t>
  </si>
  <si>
    <t>420-11408</t>
  </si>
  <si>
    <t>BRACKET, WEBCAM, ZONE 1, ROBIN</t>
  </si>
  <si>
    <t>540-04003</t>
  </si>
  <si>
    <t>CABLE BUNDLE, ANC TO MEA, PRO-DU</t>
  </si>
  <si>
    <t>470-00315</t>
  </si>
  <si>
    <t>T-DU BACKPLANE FRU PACKAGING</t>
  </si>
  <si>
    <t>201-SHCM6X30AS10.9Z</t>
  </si>
  <si>
    <t>SCREW-SHCM6X30AS10.9Z</t>
  </si>
  <si>
    <t>270-00295</t>
  </si>
  <si>
    <t>Universal Bin Label</t>
  </si>
  <si>
    <t>690-02957</t>
  </si>
  <si>
    <t>HDWR KIT, WEBCAM, ROBIN</t>
  </si>
  <si>
    <t>420-13242</t>
  </si>
  <si>
    <t>BRACKET, DIE-CAST, REAR CAMERA, PRO-DU</t>
  </si>
  <si>
    <t>270-01391-03</t>
  </si>
  <si>
    <t>NAME PLATE, TR-DU, 925MHZ</t>
  </si>
  <si>
    <t>290-02180</t>
  </si>
  <si>
    <t>WHEEL ,IDLER, 1.25" OD, 3/4" W</t>
  </si>
  <si>
    <t>210-02938</t>
  </si>
  <si>
    <t>FAKRA JACK TO FAKRA JACK CABLE, 1281MM</t>
  </si>
  <si>
    <t>470-00378</t>
  </si>
  <si>
    <t>FRU PACKAGING- J6 STOCK BOX</t>
  </si>
  <si>
    <t>420-07256</t>
  </si>
  <si>
    <t>TOTE SPACER, ARSAW, U-STYLE</t>
  </si>
  <si>
    <t>420-07482</t>
  </si>
  <si>
    <t>POST, HERCULES, 1.285" WIDE, 98"</t>
  </si>
  <si>
    <t>201-SHCM4X8AS10.9Z01</t>
  </si>
  <si>
    <t>SCREW-SHCM4X8AS10.9Z01</t>
  </si>
  <si>
    <t>540-00368</t>
  </si>
  <si>
    <t>CHARGER 2, SATELLITE IRDA HARNESS</t>
  </si>
  <si>
    <t>270-00410-1G</t>
  </si>
  <si>
    <t>BIN LABEL DATAMATRIX DK BLUE</t>
  </si>
  <si>
    <t>730-400-04137</t>
  </si>
  <si>
    <t>FRU - PULLER RING ASSY, PRO-DU</t>
  </si>
  <si>
    <t>470-00371</t>
  </si>
  <si>
    <t>FRU PACKAGING- MODULE, ANC, PRO-DU, 2.0</t>
  </si>
  <si>
    <t>270-01432</t>
  </si>
  <si>
    <t>LABEL, NAMEPLATE, PRO-DU</t>
  </si>
  <si>
    <t>420-08174</t>
  </si>
  <si>
    <t>EXTENDER, STANDARD MODULE, 5"</t>
  </si>
  <si>
    <t>200-02038</t>
  </si>
  <si>
    <t>3/8" High Strength BOM Rivet, Hercules</t>
  </si>
  <si>
    <t>730-600-03559-L</t>
  </si>
  <si>
    <t>FRU - ASSY, SIDE POD, LEFT, PRO-DU</t>
  </si>
  <si>
    <t>420-09830</t>
  </si>
  <si>
    <t>PANEL, POD BLOCKER, H STATION</t>
  </si>
  <si>
    <t>201-SHCM3X10AS8.8Z</t>
  </si>
  <si>
    <t>SCREW-SHCM3X10AS8.8Z</t>
  </si>
  <si>
    <t>640-00147</t>
  </si>
  <si>
    <t>TURN TABLE ENGAGEMENT TOOL, T-DU</t>
  </si>
  <si>
    <t>201-HFHM8x16AS8.8Z</t>
  </si>
  <si>
    <t>SCREW-HFHM8x16AS8.8Z</t>
  </si>
  <si>
    <t>290-0329</t>
  </si>
  <si>
    <t>Snap In Striker Pin,Black</t>
  </si>
  <si>
    <t>730-600-03306</t>
  </si>
  <si>
    <t>FRU - SAFETY PROCESSOR MODULE, PRO-DU, 2.0</t>
  </si>
  <si>
    <t>400-01290</t>
  </si>
  <si>
    <t>FBA WITH LABELS, LLD, T11, ALL-IN</t>
  </si>
  <si>
    <t>190-01577</t>
  </si>
  <si>
    <t>POWER CORD, JIS 8303 CLASS I TO IEC C13, 1.2M</t>
  </si>
  <si>
    <t>640-00020</t>
  </si>
  <si>
    <t>Grease Gun Assembly for H-DU</t>
  </si>
  <si>
    <t>420-01500-1224-9-2</t>
  </si>
  <si>
    <t>Removable lipped bin</t>
  </si>
  <si>
    <t>210-01116</t>
  </si>
  <si>
    <t>POWER CORD, BS 1363 TO IEC C5, 6FT</t>
  </si>
  <si>
    <t>405-01516</t>
  </si>
  <si>
    <t>LIP RAIL, X-TTS</t>
  </si>
  <si>
    <t>201-HFHM6X40AS8.8Z</t>
  </si>
  <si>
    <t>SCREW, HEX FLANGE, M6 X 40, SERRATED, ZINC</t>
  </si>
  <si>
    <t>600-00492</t>
  </si>
  <si>
    <t>LOCOMOTION MOTOR AND WHEEL ASSY DU-S</t>
  </si>
  <si>
    <t>400-02469</t>
  </si>
  <si>
    <t>ASSEMBLY, CHASSIS, X-DU</t>
  </si>
  <si>
    <t>CT</t>
  </si>
  <si>
    <t>380-00680</t>
  </si>
  <si>
    <t>PC, ADVANTECH, MC7700 W/ PWR SPPLY &amp; TPM</t>
  </si>
  <si>
    <t>210-0110</t>
  </si>
  <si>
    <t>Monitor Extension Cable, 10'</t>
  </si>
  <si>
    <t>700-0070-NA-Config-Amazon</t>
  </si>
  <si>
    <t>KCS Gen4 North America - Amazon</t>
  </si>
  <si>
    <t>420-01452</t>
  </si>
  <si>
    <t>LASER MOUNT MOLDED</t>
  </si>
  <si>
    <t>420-01478</t>
  </si>
  <si>
    <t>LENS MOUNT PLASTIC INSERT</t>
  </si>
  <si>
    <t>160-00054</t>
  </si>
  <si>
    <t>FILTER LC HIGH FREQ 670PF 0805</t>
  </si>
  <si>
    <t>110-0135</t>
  </si>
  <si>
    <t>CAP 47 uF 10V 20% X5R 1210 SMD</t>
  </si>
  <si>
    <t>160-0037</t>
  </si>
  <si>
    <t>INDUCTOR 2.2UH 8.2A 20% SMD</t>
  </si>
  <si>
    <t>120-00442</t>
  </si>
  <si>
    <t>RES 100K OHM 0.25W 1% 1206</t>
  </si>
  <si>
    <t>130-00444</t>
  </si>
  <si>
    <t>Conn RA H1x3 e=3mm MicroFit</t>
  </si>
  <si>
    <t>160-00041</t>
  </si>
  <si>
    <t>FB0603 1A/470 power ferrite</t>
  </si>
  <si>
    <t>120-0306</t>
  </si>
  <si>
    <t>RES 22 Ohm 1/16W 1% 0402 SMD</t>
  </si>
  <si>
    <t>120-0075</t>
  </si>
  <si>
    <t>RES 1.00 OHM 1/8W 1% 0805 SMD</t>
  </si>
  <si>
    <t>100-00111</t>
  </si>
  <si>
    <t>Eth. TxRx-1Gb 88E1111-C 117TFBGA</t>
  </si>
  <si>
    <t>120-0185</t>
  </si>
  <si>
    <t>RES 10.0 OHM 3/4W 1% 2010 SMD</t>
  </si>
  <si>
    <t>200-00799</t>
  </si>
  <si>
    <t>NUT M6X1 NYLOK ZN-PLATE</t>
  </si>
  <si>
    <t>420-01558</t>
  </si>
  <si>
    <t>RECHARGE HOUSING W SIDE WIRE EXIT TOP</t>
  </si>
  <si>
    <t>110-00177</t>
  </si>
  <si>
    <t>CAP ALUM 680UF 100V 20% RADIAL</t>
  </si>
  <si>
    <t>100-00223</t>
  </si>
  <si>
    <t>IC GATE AND OPEN DRAIN SGL 2INP SC70-5</t>
  </si>
  <si>
    <t>130-0416</t>
  </si>
  <si>
    <t>CONN SCR PLUG 10POS STR SMD GOLD</t>
  </si>
  <si>
    <t>470-00037</t>
  </si>
  <si>
    <t>PKG, BULK, EXP, ANTENNA ASSEMBLY</t>
  </si>
  <si>
    <t>300-00050</t>
  </si>
  <si>
    <t>SENSOR CURRENT 150A 5V BI 5-CB</t>
  </si>
  <si>
    <t>140-00127</t>
  </si>
  <si>
    <t>DIODE ZENER 3.6V 500MW SOD-123</t>
  </si>
  <si>
    <t>470-00025</t>
  </si>
  <si>
    <t>PKG, BULK, EXP, MAIN ELECTRONICS</t>
  </si>
  <si>
    <t>420-01830</t>
  </si>
  <si>
    <t>UI BEZEL FRONT</t>
  </si>
  <si>
    <t>420-01826</t>
  </si>
  <si>
    <t>TURNTABLE R BALL FILL CAP</t>
  </si>
  <si>
    <t>270-00824</t>
  </si>
  <si>
    <t>NAME PLATE, H-DU, NA/JP</t>
  </si>
  <si>
    <t>290-00920</t>
  </si>
  <si>
    <t>Cable Tie, 8.0" long x .1" wide, white</t>
  </si>
  <si>
    <t>Blank black label stock, 2.0x.75</t>
  </si>
  <si>
    <t>400-04387-L</t>
  </si>
  <si>
    <t>ASSY, BUTTON MODULE FAIRING, LEFT, PRO-DU</t>
  </si>
  <si>
    <t>201-PHPM3X8ASSTDZ02</t>
  </si>
  <si>
    <t>SCREW-PHPM3X8ASSTDZ02</t>
  </si>
  <si>
    <t>600-03303</t>
  </si>
  <si>
    <t>BACKPLANE ASSY, ANC, PRO-DU, 2.0</t>
  </si>
  <si>
    <t>200-03787</t>
  </si>
  <si>
    <t>SCREW-SHCSM4X35AS10.9Z04 FLANGED</t>
  </si>
  <si>
    <t>420-14451</t>
  </si>
  <si>
    <t>THERMAL PAD, MID CLAMSHELL, LIDAR MODULE, PRO-DU</t>
  </si>
  <si>
    <t>201-SHCM6X25AS12.9Z</t>
  </si>
  <si>
    <t>SCREW-SHCM6X25AS12.9Z</t>
  </si>
  <si>
    <t>600-13370</t>
  </si>
  <si>
    <t>LIGHT BAR, FRONT, +PINS, PRO-DU</t>
  </si>
  <si>
    <t>270-01635</t>
  </si>
  <si>
    <t>400-03791</t>
  </si>
  <si>
    <t>ASSY, FAIRING, FRONT, PRO-DU</t>
  </si>
  <si>
    <t>420-12473</t>
  </si>
  <si>
    <t>PANHARD, JOGGED, LEFT, LIFT TABLE, PRO-DU</t>
  </si>
  <si>
    <t>400-01441</t>
  </si>
  <si>
    <t>CASTER ASSEMBLY,95A URETHANE WHEEL, H-DU</t>
  </si>
  <si>
    <t>420-10837</t>
  </si>
  <si>
    <t>LINKAGE SHAFT, CHASSIS, PRO-DU</t>
  </si>
  <si>
    <t>600-03480-R</t>
  </si>
  <si>
    <t>UPPER ASSY, BUTTON MODULE, RIGHT, PRO-DU</t>
  </si>
  <si>
    <t>700-0101-002-NA</t>
  </si>
  <si>
    <t>FSS 1.5 FREE STANDING SAFETY SYSTEM - NA</t>
  </si>
  <si>
    <t>400-03977</t>
  </si>
  <si>
    <t>PANHARD LEFT ASSY, T-DU</t>
  </si>
  <si>
    <t>380-00574-002</t>
  </si>
  <si>
    <t>UPS 120VAC 2.2KVA 2U RACK HEIGHT</t>
  </si>
  <si>
    <t>400-03979</t>
  </si>
  <si>
    <t>LOWER RING ASSY, LIFT TABLE, PRO-DU</t>
  </si>
  <si>
    <t>540-01062</t>
  </si>
  <si>
    <t>CABLE ASSY, FRONT LIGHTBAR, PRO-DU</t>
  </si>
  <si>
    <t>220-00031</t>
  </si>
  <si>
    <t>Loctite 222</t>
  </si>
  <si>
    <t>201-SHCM8X35AS12.9Z</t>
  </si>
  <si>
    <t>SCREW-SHCM8X35AS12.9Z</t>
  </si>
  <si>
    <t>600-01425-EU</t>
  </si>
  <si>
    <t>BADGE ASSEMBLY, EU, SRBRS 1.5</t>
  </si>
  <si>
    <t>540-00410</t>
  </si>
  <si>
    <t>CABLE, ARIMA, H-DU, STRAIGHT SR, LOCO</t>
  </si>
  <si>
    <t>420-01959</t>
  </si>
  <si>
    <t>30"x48", wire deck</t>
  </si>
  <si>
    <t>380-00562</t>
  </si>
  <si>
    <t>HP ProBook 450 for MSS</t>
  </si>
  <si>
    <t>290-00483</t>
  </si>
  <si>
    <t>Tubing Plug, 1-1/4" Sq OD</t>
  </si>
  <si>
    <t>540-00218</t>
  </si>
  <si>
    <t>Assy, DC Pwr Cable, Ext, 2C,18AWG, P1-J1</t>
  </si>
  <si>
    <t>600-01422</t>
  </si>
  <si>
    <t>ASSEMBLY, RGB CAMERA UNIV G,H</t>
  </si>
  <si>
    <t>201-SHCM4x12ASSTDZ</t>
  </si>
  <si>
    <t>SCREW-SHCM4x12ASSTDZ</t>
  </si>
  <si>
    <t>540-00541</t>
  </si>
  <si>
    <t>L/R LIGHT SENSOR CABLE ASSEMBLY</t>
  </si>
  <si>
    <t>290-01501</t>
  </si>
  <si>
    <t>TIMING BELT, CONVEYOR, P-DU</t>
  </si>
  <si>
    <t>420-04155</t>
  </si>
  <si>
    <t>Cerberus Badge Battery Door</t>
  </si>
  <si>
    <t>420-01788</t>
  </si>
  <si>
    <t>SHAFT RETAINER</t>
  </si>
  <si>
    <t>200-01215</t>
  </si>
  <si>
    <t>CHPMS M2 X 4MM</t>
  </si>
  <si>
    <t>270-00312</t>
  </si>
  <si>
    <t>LABEL E-STOP YELLOW BACKING</t>
  </si>
  <si>
    <t>540-00403</t>
  </si>
  <si>
    <t>BATTERY MANAGEMENT SYS CABLE, G-DU LIION</t>
  </si>
  <si>
    <t>600-03826</t>
  </si>
  <si>
    <t>REPLACEABLE CARTRIDGE, CHARGER 3.2</t>
  </si>
  <si>
    <t>400-02284-C2</t>
  </si>
  <si>
    <t>SIDE COVER ASSY, P-T-DU, BLUE</t>
  </si>
  <si>
    <t>600-01556</t>
  </si>
  <si>
    <t>SENSOR HOUSING ASSEMBLY, P-DU, NEXT GEN</t>
  </si>
  <si>
    <t>200-0433</t>
  </si>
  <si>
    <t>PHPMS - 8-18 x .50" Hi-Lo</t>
  </si>
  <si>
    <t>500-00203</t>
  </si>
  <si>
    <t>G-Drive Cerberus Left Slow Radio PCBA</t>
  </si>
  <si>
    <t>200-0303</t>
  </si>
  <si>
    <t>1/4"-20 Hex Nylon-Insert Flange Locknut</t>
  </si>
  <si>
    <t>380-0035</t>
  </si>
  <si>
    <t>Bay Light, 0-Digit Pick Indicator Module</t>
  </si>
  <si>
    <t>690-00837</t>
  </si>
  <si>
    <t>G S/N LABEL KIT, AMAZON ROBOTICS</t>
  </si>
  <si>
    <t>200-00745-0.33-M</t>
  </si>
  <si>
    <t>Snap Rivet, 0.32-0.33" thk, M</t>
  </si>
  <si>
    <t>190-0160</t>
  </si>
  <si>
    <t>Safety I/O Adaptor, Safety System</t>
  </si>
  <si>
    <t>200-00712</t>
  </si>
  <si>
    <t>SHCS M5x10-ZI</t>
  </si>
  <si>
    <t>200-00928</t>
  </si>
  <si>
    <t>NUT NYLOC M8 1.25PITCH SS</t>
  </si>
  <si>
    <t>270-01068</t>
  </si>
  <si>
    <t>DO NOT ENTER SIGN</t>
  </si>
  <si>
    <t>400-03599</t>
  </si>
  <si>
    <t>FABRIC BIN ARRAY, J12, UPDATED RETENTION</t>
  </si>
  <si>
    <t>420-04410</t>
  </si>
  <si>
    <t>CROSSBEAM, HERCULES, SORTABLE, 1"</t>
  </si>
  <si>
    <t>730-600-04040</t>
  </si>
  <si>
    <t>DOWNWARD CAMERA ASSY, X-DU W/ FRU PKG.</t>
  </si>
  <si>
    <t>420-09769</t>
  </si>
  <si>
    <t>420-08141</t>
  </si>
  <si>
    <t>END CAP, CONVEYOR, X-SORT</t>
  </si>
  <si>
    <t>290-01478</t>
  </si>
  <si>
    <t>BUTTON BUMPER, PUSH ON, SILICONE, BLACK</t>
  </si>
  <si>
    <t>600-00741-L</t>
  </si>
  <si>
    <t>CORNER RIGHT ANGLE DU-G LEFT ASSY</t>
  </si>
  <si>
    <t>440-00313</t>
  </si>
  <si>
    <t>TORQUE WRENCH, CLICK, 2.8-11.9 NM</t>
  </si>
  <si>
    <t>540-00497</t>
  </si>
  <si>
    <t>GROUND STRAP, CASTER YOKE TO CHASSIS</t>
  </si>
  <si>
    <t>540-00591</t>
  </si>
  <si>
    <t>CABLE, FRONT UI, X-DU</t>
  </si>
  <si>
    <t>200-02621</t>
  </si>
  <si>
    <t>Captive Screw M3-0.50x22mm 18-8 S/S</t>
  </si>
  <si>
    <t>600-02018-FRU</t>
  </si>
  <si>
    <t>MEA, H/P-DU, SELF CENTERING LENS, FIELD REPLACEABLE UNIT</t>
  </si>
  <si>
    <t>730-600-06052</t>
  </si>
  <si>
    <t>FRU - MODULE, MEA, PRO-DU</t>
  </si>
  <si>
    <t>690-01020</t>
  </si>
  <si>
    <t>Charger 2.0 Diagnostics Kit</t>
  </si>
  <si>
    <t>425-00209</t>
  </si>
  <si>
    <t>FOAM BUMPER, IDS, STICK-ON</t>
  </si>
  <si>
    <t>290-02475</t>
  </si>
  <si>
    <t>DOOR HANDLE (BLACK PLASTIC)</t>
  </si>
  <si>
    <t>201-SHCM3X5AS10.9Z</t>
  </si>
  <si>
    <t>420-08621</t>
  </si>
  <si>
    <t>BUMPER, FAIRING STOP, CHASSIS, X-DU</t>
  </si>
  <si>
    <t>200-0697</t>
  </si>
  <si>
    <t>BHCS M3x5-SS</t>
  </si>
  <si>
    <t>540-01097</t>
  </si>
  <si>
    <t>CABLE ASSY, LOAD CELLS, PRO-DU</t>
  </si>
  <si>
    <t>600-02525</t>
  </si>
  <si>
    <t>LOCO MOTOR W/ARIMA CONN, NIDEC, P-DU</t>
  </si>
  <si>
    <t>420-04389</t>
  </si>
  <si>
    <t>H-DU TOGGLE FRONT LOWER ROTARY</t>
  </si>
  <si>
    <t>190-01467</t>
  </si>
  <si>
    <t>IO MODULE PRIMARY, AEOLUS</t>
  </si>
  <si>
    <t>201-HFHM6X30AS10.9Z</t>
  </si>
  <si>
    <t>SCREW-HFHM6X30AS10.9Z</t>
  </si>
  <si>
    <t>420-03033</t>
  </si>
  <si>
    <t>NON-SORT ELASTIC RETENTION</t>
  </si>
  <si>
    <t>200-01386</t>
  </si>
  <si>
    <t>3/8-16 SS LOCK NUT (NYLON)</t>
  </si>
  <si>
    <t>690-02667</t>
  </si>
  <si>
    <t>FABRIC + ACCESSORY KIT, SRBRS, AFM</t>
  </si>
  <si>
    <t>420-08714</t>
  </si>
  <si>
    <t>COVER, IRDA, CHARGE PORT, X-DU</t>
  </si>
  <si>
    <t>420-02377</t>
  </si>
  <si>
    <t>Bottom Shelf Filler</t>
  </si>
  <si>
    <t>420-08206</t>
  </si>
  <si>
    <t>SHOULDER PIN, CHASSIS, X-DU</t>
  </si>
  <si>
    <t>290-02471</t>
  </si>
  <si>
    <t>POST SUPPORT FOR 60X40, BLACK</t>
  </si>
  <si>
    <t>400-04137</t>
  </si>
  <si>
    <t>PULLER RING ASSY, PRO-DU</t>
  </si>
  <si>
    <t>201-SHCM4X8AS12.9Z</t>
  </si>
  <si>
    <t>SCREW-SHCM4X8AS12.9Z</t>
  </si>
  <si>
    <t>405-00937</t>
  </si>
  <si>
    <t>PLATE, GUARD, HMI, ZONE 2, SIGNAGE PLT MOUNT, ROBIN</t>
  </si>
  <si>
    <t>400-04274-L</t>
  </si>
  <si>
    <t>LOWER FAIRING ASSEMBLY, LEFT, BUTTON MODULE, PRO-DU</t>
  </si>
  <si>
    <t>600-02509</t>
  </si>
  <si>
    <t>ASSY, RECHARGE CARTRIDGE, DU SIDE, PRO-DU</t>
  </si>
  <si>
    <t>400-03531</t>
  </si>
  <si>
    <t>POST, CORNER, CANOPY, ARTEMIS</t>
  </si>
  <si>
    <t>230-00249</t>
  </si>
  <si>
    <t>FACE SHIELD/HEADGEAR</t>
  </si>
  <si>
    <t>420-09118</t>
  </si>
  <si>
    <t>EXTENDER, 37.25L LADDER RAIL, 5"</t>
  </si>
  <si>
    <t>600-01361-FRU</t>
  </si>
  <si>
    <t>BACKPLANE ASSEMBLY FRU, PEGASUS</t>
  </si>
  <si>
    <t>200-00888</t>
  </si>
  <si>
    <t>PHPMS SEMS 2-56 x 3/16", 18-8 S-S</t>
  </si>
  <si>
    <t>420-13680</t>
  </si>
  <si>
    <t>BUMPER, RIGHT, STATOR INLET, AEOLUS</t>
  </si>
  <si>
    <t>270-00410-1B</t>
  </si>
  <si>
    <t>400-01114</t>
  </si>
  <si>
    <t>S-DU Dogbone Assembly for no Batteries</t>
  </si>
  <si>
    <t>405-01558</t>
  </si>
  <si>
    <t>ASSY, FAIRING BRACKET, SMALL, T-DU</t>
  </si>
  <si>
    <t>730-390-00295</t>
  </si>
  <si>
    <t>FRU - SPEAKER, ENCLOSED, 43.5X43.5, 2W, 8 OHM, IP67</t>
  </si>
  <si>
    <t>600-03009</t>
  </si>
  <si>
    <t>CAMERA ASSY W/ ADAPTER PLATE, WEBCAM, ROBIN</t>
  </si>
  <si>
    <t>200-02479</t>
  </si>
  <si>
    <t>DROP-IN ANCHOR, LIPPED, M10X1.5 X 40MM</t>
  </si>
  <si>
    <t>730-600-03561-L</t>
  </si>
  <si>
    <t>FRU- ASSY, SIDE SENSING MODULE, LEFT, PRO-DU</t>
  </si>
  <si>
    <t>290-00664</t>
  </si>
  <si>
    <t>Cable Tie, 5.6" long x .1" wide, white</t>
  </si>
  <si>
    <t>201-BSCM4X6AS10.9Z</t>
  </si>
  <si>
    <t>SCREW-BSCM4X6AS10.9Z</t>
  </si>
  <si>
    <t>290-03342</t>
  </si>
  <si>
    <t>DISCONNECT SWITCH HANDLE/SHROUD, T-DU</t>
  </si>
  <si>
    <t>690-01842</t>
  </si>
  <si>
    <t>KIT, ARF, ASCENT LADDER</t>
  </si>
  <si>
    <t>290-05375</t>
  </si>
  <si>
    <t>CABLE TRAY, WIRE BASKET, 60MM X100MMX300MM, PRE GV ZINC</t>
  </si>
  <si>
    <t>200-02631</t>
  </si>
  <si>
    <t>BUMPER, RUBBER, 1/2" X 5/16", 1/4" HOLE</t>
  </si>
  <si>
    <t>690-03596</t>
  </si>
  <si>
    <t>PRO-DU, RME SPARES KIT, (PER 75 DU)</t>
  </si>
  <si>
    <t>200-03420</t>
  </si>
  <si>
    <t>P-CLIP, 1-3/4" ID, VINYL CUSHION</t>
  </si>
  <si>
    <t>420-01500-1224-12-2</t>
  </si>
  <si>
    <t>600-00629-NA-P2FL</t>
  </si>
  <si>
    <t>Programmed SMB, 2 Floors, N.America</t>
  </si>
  <si>
    <t>200-03595</t>
  </si>
  <si>
    <t>M5X0.8 SCREW, FLANGED BUTTON HEAD, 10MM LENGTH</t>
  </si>
  <si>
    <t>540-01109</t>
  </si>
  <si>
    <t>470-00243</t>
  </si>
  <si>
    <t>FRU PACKAGING, ODS MODULE, X-DU</t>
  </si>
  <si>
    <t>420-0548</t>
  </si>
  <si>
    <t>Wire Deck, R-Tray,  48"x48"</t>
  </si>
  <si>
    <t>201-SHCM5X16AS12.9B01</t>
  </si>
  <si>
    <t>SCREW-SHCM5X16AS12.9B01</t>
  </si>
  <si>
    <t>TW-RM Avon</t>
  </si>
  <si>
    <t>290-05278</t>
  </si>
  <si>
    <t>CABLE TIES VELCRO ONE-WRAP 3/4" X 8"</t>
  </si>
  <si>
    <t>200-0215</t>
  </si>
  <si>
    <t>PHPSTS, Hi-Lo, 8x.625</t>
  </si>
  <si>
    <t>420-01940</t>
  </si>
  <si>
    <t>ODS HOUSING</t>
  </si>
  <si>
    <t>110-0106</t>
  </si>
  <si>
    <t>CAP CER .1UF 50V 10% X7R 0603</t>
  </si>
  <si>
    <t>270-00200</t>
  </si>
  <si>
    <t>LABEL, SAFETY, ELECTROSTATIC SENSITIVE</t>
  </si>
  <si>
    <t>290-0108</t>
  </si>
  <si>
    <t>Lens Mount, 12mm x 0.5</t>
  </si>
  <si>
    <t>200-0671</t>
  </si>
  <si>
    <t>PHSTS-2-28x.5-ZI, Plastite</t>
  </si>
  <si>
    <t>120-0327</t>
  </si>
  <si>
    <t>RES 200K Ohm 1/8W 0.1% 0805 SMD</t>
  </si>
  <si>
    <t>160-0035</t>
  </si>
  <si>
    <t>XFRMR MAGNT MOD 1PORT POE 10/100</t>
  </si>
  <si>
    <t>170-00025</t>
  </si>
  <si>
    <t>CRYSTAL 10.000MHZ 18PF 10ppm SMD</t>
  </si>
  <si>
    <t>200-0220</t>
  </si>
  <si>
    <t>PHPSTS, HI-LO, 10X .75</t>
  </si>
  <si>
    <t>120-00377</t>
  </si>
  <si>
    <t>R603 12.7k 0.5%</t>
  </si>
  <si>
    <t>110-0019</t>
  </si>
  <si>
    <t>CAP 0.1uf 50V 10% 0805 X7R</t>
  </si>
  <si>
    <t>100-00100</t>
  </si>
  <si>
    <t>IC 74AHC00 QUAD NAND TSSOP</t>
  </si>
  <si>
    <t>550-00027</t>
  </si>
  <si>
    <t>Vector Sine Main Board DUSC Programmed</t>
  </si>
  <si>
    <t>420-02783</t>
  </si>
  <si>
    <t>BRACKET BACK PLANE</t>
  </si>
  <si>
    <t>150-00066</t>
  </si>
  <si>
    <t>pFET 5A/60V MLP (FDMC5614P)</t>
  </si>
  <si>
    <t>100-00206</t>
  </si>
  <si>
    <t>IC DDR SDRAM 256MBIT 66TSOP</t>
  </si>
  <si>
    <t>550-00050</t>
  </si>
  <si>
    <t>Cerberus G-Drive Slow Radio PIC32</t>
  </si>
  <si>
    <t>100-0173</t>
  </si>
  <si>
    <t>IC LDO REG 3.3V 100MA SOT23-5</t>
  </si>
  <si>
    <t>100-00290</t>
  </si>
  <si>
    <t>IC SINGLE CHAN SLEW RATE SWITCH SOT23-5</t>
  </si>
  <si>
    <t>420-01835</t>
  </si>
  <si>
    <t>CHARGE PORT BEZEL ATLAS R</t>
  </si>
  <si>
    <t>420-01929</t>
  </si>
  <si>
    <t>S Light Back Right</t>
  </si>
  <si>
    <t>530-00111</t>
  </si>
  <si>
    <t>ATLAS ODS3, PCBoard</t>
  </si>
  <si>
    <t>100-0155</t>
  </si>
  <si>
    <t>IC CONV STP-DWN SYNC 2A 14HTSSOP</t>
  </si>
  <si>
    <t>150-0063</t>
  </si>
  <si>
    <t>TRANS INDCT LOAD/RELAY DRVR SOT23</t>
  </si>
  <si>
    <t>420-12641</t>
  </si>
  <si>
    <t>CLAMSHELL, TOP, LIDAR MODULE, PRO-DU</t>
  </si>
  <si>
    <t>600-03306</t>
  </si>
  <si>
    <t>SAFETY PROCESSOR MODULE, PRO-DU, 2.0</t>
  </si>
  <si>
    <t>290-04190</t>
  </si>
  <si>
    <t>VACUUM, GENERATOR</t>
  </si>
  <si>
    <t>300-00539</t>
  </si>
  <si>
    <t>LIDAR, OUSTER, OS0-128 REV6 GEN2.0 W/ 855-105251-B FW</t>
  </si>
  <si>
    <t>600-02357-001</t>
  </si>
  <si>
    <t>BADGE ASSEMBLY, SRBRS ELF, 925MHZ</t>
  </si>
  <si>
    <t>540-01063</t>
  </si>
  <si>
    <t>CABLE ASSY, SPOTLIGHT, HEAD, PRO-DU</t>
  </si>
  <si>
    <t>400-04117</t>
  </si>
  <si>
    <t>SHAFT RETENTION CAP AND SCREW, LINKAGE, PRO-DU</t>
  </si>
  <si>
    <t>540-03034</t>
  </si>
  <si>
    <t>CABLE ASSY, RIGHT SIDE SICK LIDAR, PRO-DU</t>
  </si>
  <si>
    <t>600-03616</t>
  </si>
  <si>
    <t>MODULE, MEA, PRO-DU</t>
  </si>
  <si>
    <t>600-03301</t>
  </si>
  <si>
    <t>BACKPLANE ASSY, MEA, PRO-DU, 2.0</t>
  </si>
  <si>
    <t>270-01909</t>
  </si>
  <si>
    <t>LABEL, NAMEPLATE 2.0, PRO-DU</t>
  </si>
  <si>
    <t>A\.00\.00</t>
  </si>
  <si>
    <t>E\.B\.00</t>
  </si>
  <si>
    <t>540-01134</t>
  </si>
  <si>
    <t>CABLE, IRDA, T-DU</t>
  </si>
  <si>
    <t>400-05361</t>
  </si>
  <si>
    <t>290-02750</t>
  </si>
  <si>
    <t>CABLE TIE MOUNT, M8 SCREW HOLE, NYLON</t>
  </si>
  <si>
    <t>540-00632</t>
  </si>
  <si>
    <t>CABLE, P-L-DU, SENSORS, BACKPLANE</t>
  </si>
  <si>
    <t>500-00505</t>
  </si>
  <si>
    <t>S-Drive Cerberus Left Stop Radio</t>
  </si>
  <si>
    <t>200-0333</t>
  </si>
  <si>
    <t>1/4" Wedge Stud Concrete Anchor</t>
  </si>
  <si>
    <t>270-00693</t>
  </si>
  <si>
    <t>LABEL, SRBRS DRIVE, NA/JPN, ATLAS-DU</t>
  </si>
  <si>
    <t>290-02785</t>
  </si>
  <si>
    <t>ANCHOR, SPRING, 1/4-20 THRD, SS</t>
  </si>
  <si>
    <t>730-600-01648-NA</t>
  </si>
  <si>
    <t>ASSEMBLY, UI, X-DU NA W/ FRU PKG.</t>
  </si>
  <si>
    <t>420-06968</t>
  </si>
  <si>
    <t>BRKT, UNIV RGB BASE</t>
  </si>
  <si>
    <t>600-01606-FRU</t>
  </si>
  <si>
    <t>P-DU CONVEYOR MOTOR W/ARIMA IN FRU PKG</t>
  </si>
  <si>
    <t>540-00352</t>
  </si>
  <si>
    <t>DRIVE UNIT G 2.0 - LIFTER CABLE</t>
  </si>
  <si>
    <t>600-00970</t>
  </si>
  <si>
    <t>LI-ON POWER/CAN HARNESS W FERRITE, DU-S</t>
  </si>
  <si>
    <t>190-00404</t>
  </si>
  <si>
    <t>SHAFT SWITCH 100MM</t>
  </si>
  <si>
    <t>420-03930-L</t>
  </si>
  <si>
    <t>CORNER RADIO BACK COVER LEFT DU-G</t>
  </si>
  <si>
    <t>420-03930-R</t>
  </si>
  <si>
    <t>CORNER RADIO BACK COVER RIGHT DU-G</t>
  </si>
  <si>
    <t>420-04281</t>
  </si>
  <si>
    <t>H-DU SHAFT 20mm CHASSIS TOGGLES</t>
  </si>
  <si>
    <t>420-04475</t>
  </si>
  <si>
    <t>COVER RAPIDLOCK TERMINAL</t>
  </si>
  <si>
    <t>400-0309-RIGHT</t>
  </si>
  <si>
    <t>PANHARD ROD W BEARINGS ASSY - RIGHT DU-G</t>
  </si>
  <si>
    <t>420-02379</t>
  </si>
  <si>
    <t>WIRE GUARD</t>
  </si>
  <si>
    <t>210-00341-01</t>
  </si>
  <si>
    <t>Cable Tie, 0.098" W, 3.85"L</t>
  </si>
  <si>
    <t>400-00996-R</t>
  </si>
  <si>
    <t>ASSY, CABLE GUARD, LITHIUM,  DU-G RIGHT</t>
  </si>
  <si>
    <t>200-01583</t>
  </si>
  <si>
    <t>FHHSDS, 12-14 Thread x 1", 410 SS</t>
  </si>
  <si>
    <t>600-00815</t>
  </si>
  <si>
    <t>ATLAS S CHANDELIER</t>
  </si>
  <si>
    <t>200-01570</t>
  </si>
  <si>
    <t>SHCS, M6 x 14mm, ZN</t>
  </si>
  <si>
    <t>420-07745-L</t>
  </si>
  <si>
    <t>CABLE MANAGEMENT XMAS TREE, 15MM</t>
  </si>
  <si>
    <t>200-0235</t>
  </si>
  <si>
    <t>FW .25 ID x .63 OD, ZI</t>
  </si>
  <si>
    <t>200-02815</t>
  </si>
  <si>
    <t>SHCM8X30AS12.9B - FLANGED HEAD</t>
  </si>
  <si>
    <t>600-02515</t>
  </si>
  <si>
    <t>X-SORT CHANDELIER</t>
  </si>
  <si>
    <t>690-02716-001</t>
  </si>
  <si>
    <t>HARDWARE KIT, SRBRS ELF</t>
  </si>
  <si>
    <t>600-02185-002</t>
  </si>
  <si>
    <t>6U RACK BOX ASM, 120V 60HZ</t>
  </si>
  <si>
    <t>210-00689</t>
  </si>
  <si>
    <t>USB Extension Repeater, 33'</t>
  </si>
  <si>
    <t>600-01990</t>
  </si>
  <si>
    <t>ODS MODULE, X-DU</t>
  </si>
  <si>
    <t>270-00919</t>
  </si>
  <si>
    <t>NAMEPLATE, P-T-DU, NA/JP</t>
  </si>
  <si>
    <t>200-0658</t>
  </si>
  <si>
    <t>HHCS-M12x25</t>
  </si>
  <si>
    <t>690-00823-EU</t>
  </si>
  <si>
    <t>TAPE AND VELCRO KIT PER 50 STATIONS</t>
  </si>
  <si>
    <t>380-00302</t>
  </si>
  <si>
    <t>HP SFF Ball Bearing Rail Kit</t>
  </si>
  <si>
    <t>380-00244</t>
  </si>
  <si>
    <t>Memory for DU Provisioning Server</t>
  </si>
  <si>
    <t>540-00595</t>
  </si>
  <si>
    <t>CABLE, IRDA, X-DU</t>
  </si>
  <si>
    <t>200-00768</t>
  </si>
  <si>
    <t>HHCS M6X16 FLANGED 1MM PITCH</t>
  </si>
  <si>
    <t>420-05876</t>
  </si>
  <si>
    <t>Fairings Edge Guard, Rear Left Side</t>
  </si>
  <si>
    <t>270-00994</t>
  </si>
  <si>
    <t>LABEL, DISCONNECT, POLYESTER, 2"X2"</t>
  </si>
  <si>
    <t>200-02410</t>
  </si>
  <si>
    <t>DOG PT CAPTIVE SCREW SHCS M6x1 19MM L-ZN</t>
  </si>
  <si>
    <t>200-04128</t>
  </si>
  <si>
    <t>SCREW-PHPM5X12AS10.9Z PLASTITE</t>
  </si>
  <si>
    <t>730-390-00274</t>
  </si>
  <si>
    <t>FRU- SPOT LIGHT, HEAD MODULE, PRO-DU</t>
  </si>
  <si>
    <t>270-01606</t>
  </si>
  <si>
    <t>FIDUCIAL+, GEN3, PRO-DU</t>
  </si>
  <si>
    <t>600-00986-FRU</t>
  </si>
  <si>
    <t>USER INTERFACE, NA, FRU, H-DU</t>
  </si>
  <si>
    <t>420-02000</t>
  </si>
  <si>
    <t>.625"x18"x48", Particle Board, R-pod</t>
  </si>
  <si>
    <t>290-0374</t>
  </si>
  <si>
    <t>Supervisor Key for the safety system - K</t>
  </si>
  <si>
    <t>600-01512</t>
  </si>
  <si>
    <t>ASSY, TT MOTOR W/ ARIMA CONN, H-DU</t>
  </si>
  <si>
    <t>200-03667</t>
  </si>
  <si>
    <t>SCREW-SHCM3X6SSA27L LOW PROFILE</t>
  </si>
  <si>
    <t>380-00574-NA</t>
  </si>
  <si>
    <t>201-HFHM10X16ASSTDZ</t>
  </si>
  <si>
    <t>SCREW-HFHM10X16ASSTDZ</t>
  </si>
  <si>
    <t>420-07551</t>
  </si>
  <si>
    <t>SCREW, ANCHOR STUD, M6</t>
  </si>
  <si>
    <t>405-01191</t>
  </si>
  <si>
    <t>TOP WELDMENT, X-TTS</t>
  </si>
  <si>
    <t>600-01425-NA</t>
  </si>
  <si>
    <t>BADGE ASSEMBLY, NA, SRBRS 1.5</t>
  </si>
  <si>
    <t>420-10147</t>
  </si>
  <si>
    <t>BRKT, SIDE SCAN, DM375 BOTTOM, ROBIN, LH</t>
  </si>
  <si>
    <t>201-SHCM4X6SSA27</t>
  </si>
  <si>
    <t>SCREW-SHCM4X6SSA27</t>
  </si>
  <si>
    <t>200-02020</t>
  </si>
  <si>
    <t>CABLE TWIST TIE</t>
  </si>
  <si>
    <t>690-03627</t>
  </si>
  <si>
    <t>ANCHOR KIT, CALICO</t>
  </si>
  <si>
    <t>425-00623</t>
  </si>
  <si>
    <t>FLOOR MAT, 3SF ASCENT LADDER, UNIVERSAL, L-SHAPE</t>
  </si>
  <si>
    <t>290-02580</t>
  </si>
  <si>
    <t>PRESSURE RELIEF VALVE, 3 PORT</t>
  </si>
  <si>
    <t>405-00895</t>
  </si>
  <si>
    <t>HUB CAP, WHEEL, PRO-DU</t>
  </si>
  <si>
    <t>201-SHCM6X14AS8.8Z</t>
  </si>
  <si>
    <t>SCREW-SHCM6X14AS8.8Z</t>
  </si>
  <si>
    <t>190-0105</t>
  </si>
  <si>
    <t>RS232 EXTENSION CABLE, DB9 M-F, 10 FT</t>
  </si>
  <si>
    <t>425-00079</t>
  </si>
  <si>
    <t>FLOOR MAT, UNIVERSAL MOD PLATFORM</t>
  </si>
  <si>
    <t>200-01843</t>
  </si>
  <si>
    <t>M20 Zi Nut with Nyloc</t>
  </si>
  <si>
    <t>190-01990</t>
  </si>
  <si>
    <t>M12, 4PIN, MALE, FIELD WIREABLE CONNECTOR</t>
  </si>
  <si>
    <t>290-04283</t>
  </si>
  <si>
    <t>SEAL, FST, AELOUS, 7/64" W, NBR</t>
  </si>
  <si>
    <t>290-02294</t>
  </si>
  <si>
    <t>CONVEYOR BELT, P-L-DU</t>
  </si>
  <si>
    <t>201-SHCM4X14AS8.8Z</t>
  </si>
  <si>
    <t>SCREW-SHCM4X14AS8.8Z</t>
  </si>
  <si>
    <t>380-00363</t>
  </si>
  <si>
    <t>Backup UPS, 750VA/450Watts</t>
  </si>
  <si>
    <t>400-03912</t>
  </si>
  <si>
    <t>ASSY, CHASSIS, T-DU</t>
  </si>
  <si>
    <t>R600-00614-NA</t>
  </si>
  <si>
    <t>SFB 614 assembly with NA power cord.</t>
  </si>
  <si>
    <t>230-00104</t>
  </si>
  <si>
    <t>223 E E60 PLASTIC HAMMER 60 MM</t>
  </si>
  <si>
    <t>690-02833</t>
  </si>
  <si>
    <t>KIT, GUARDING, ZONE 1, ROBIN</t>
  </si>
  <si>
    <t>730-600-05057</t>
  </si>
  <si>
    <t>FRU - ASSY, LOCO MOTOR W/ ARIMA WHEEL, PRO-DU</t>
  </si>
  <si>
    <t>270-00993</t>
  </si>
  <si>
    <t>LABEL, ARC FLASH, POLYESTER, 2.25X1.95"</t>
  </si>
  <si>
    <t>470-00370</t>
  </si>
  <si>
    <t>FRU PACKAGING- BACKPLANE ASSY, ANC, PRO-DU, 2.0</t>
  </si>
  <si>
    <t>290-05171</t>
  </si>
  <si>
    <t>FITTING, STRAIGHT UNION, PNEUMATIC, 10MM OD</t>
  </si>
  <si>
    <t>420-04407</t>
  </si>
  <si>
    <t>H-DU ANTENNA BRACKET</t>
  </si>
  <si>
    <t>640-00150</t>
  </si>
  <si>
    <t>COMPONENT ENGAGEMENT ADAPTER, T-DU</t>
  </si>
  <si>
    <t>420-09117</t>
  </si>
  <si>
    <t>PANEL, GUARDING, 37.25L LADDER RAIL</t>
  </si>
  <si>
    <t>690-01897</t>
  </si>
  <si>
    <t>HARDWARE KIT, NIKE TASK LIGHT, UNIV</t>
  </si>
  <si>
    <t>290-02823</t>
  </si>
  <si>
    <t>O-RING, 3/32" WIDTH, 5/8" OD, BUNA -111</t>
  </si>
  <si>
    <t>230-00036</t>
  </si>
  <si>
    <t>Screw Top UN Rated Poly Pail</t>
  </si>
  <si>
    <t>470-00314</t>
  </si>
  <si>
    <t>T-DU MEA ASSEMBLY FRU PACKAGING</t>
  </si>
  <si>
    <t>690-02353-001</t>
  </si>
  <si>
    <t>STN KIT,ARSAW PAIR,H,120V 60HZ IEC B</t>
  </si>
  <si>
    <t>425-00241</t>
  </si>
  <si>
    <t>FLOOR MAT, 3SF ASCT LADDER, PT EX, P2R,R</t>
  </si>
  <si>
    <t>200-01142</t>
  </si>
  <si>
    <t>SHCS-10-32x1.125-SS</t>
  </si>
  <si>
    <t>201-BSCM6X35SSA27L</t>
  </si>
  <si>
    <t>SCREW-BSCM6X35SSA27L</t>
  </si>
  <si>
    <t>420-01790-B</t>
  </si>
  <si>
    <t>2'x4' Board R-pod base w/ cut corners</t>
  </si>
  <si>
    <t>420-01485</t>
  </si>
  <si>
    <t>SHELF LINER, 48" x 24"</t>
  </si>
  <si>
    <t>420-0546-03-18-12-02</t>
  </si>
  <si>
    <t>Main Body, Bin Array</t>
  </si>
  <si>
    <t>470-00073</t>
  </si>
  <si>
    <t>PACKAGING FOR 600-0198 MOTOR SHELL SINGLE PACK</t>
  </si>
  <si>
    <t>380-00650</t>
  </si>
  <si>
    <t>FANUC FROM128MB/SRAM2MB</t>
  </si>
  <si>
    <t>420-01500-1224-18</t>
  </si>
  <si>
    <t>Atlas Box</t>
  </si>
  <si>
    <t>400-02629</t>
  </si>
  <si>
    <t>TOP FRAME WITH BEARINGS, X-DU</t>
  </si>
  <si>
    <t>TWCL-RM</t>
  </si>
  <si>
    <t>220-0005-Tube</t>
  </si>
  <si>
    <t>White Lithium Grease -14 Oz. Tube</t>
  </si>
  <si>
    <t>270-00410-4C</t>
  </si>
  <si>
    <t>BIN LABEL DATAMATRIX YELLOW</t>
  </si>
  <si>
    <t>600-00863</t>
  </si>
  <si>
    <t>GRILL FRONT ASSY, DU-S</t>
  </si>
  <si>
    <t>540-00319</t>
  </si>
  <si>
    <t>MEA USB MINI ADAPTER HARNESS</t>
  </si>
  <si>
    <t>400-0210</t>
  </si>
  <si>
    <t>Pick Light Button Guard w/Adhesive Tape</t>
  </si>
  <si>
    <t>420-02313</t>
  </si>
  <si>
    <t>ATLAS R FAIRING SIDE</t>
  </si>
  <si>
    <t>120-0010</t>
  </si>
  <si>
    <t>RES 10.0K 1/16W 1% 0603</t>
  </si>
  <si>
    <t>270-00264</t>
  </si>
  <si>
    <t>LABEL ELECTRICAL SHOCK WARNING 0.5IN</t>
  </si>
  <si>
    <t>420-01477</t>
  </si>
  <si>
    <t>LENS MOUNT BASE</t>
  </si>
  <si>
    <t>290-00501</t>
  </si>
  <si>
    <t>3.6mm, f1.8 miniature 1/3" lens</t>
  </si>
  <si>
    <t>140-0093</t>
  </si>
  <si>
    <t>DIODE TVS 6V HI-SPD DATA INTR 8SOIC</t>
  </si>
  <si>
    <t>170-00028</t>
  </si>
  <si>
    <t>OSC 33.3333 MHZ 3.3V SMD 50PPM</t>
  </si>
  <si>
    <t>160-00055</t>
  </si>
  <si>
    <t>FERRITE BEAD 1000 OHM 0402</t>
  </si>
  <si>
    <t>170-00017</t>
  </si>
  <si>
    <t>OSC 50MHz 2.5V 50ppm 3.2x5.0</t>
  </si>
  <si>
    <t>100-0090</t>
  </si>
  <si>
    <t>IC 2-INPUT AND GATE 74LVC1G08 SOT-23-5</t>
  </si>
  <si>
    <t>100-00002</t>
  </si>
  <si>
    <t>IC 74AHC1G02 SOT23-5 m=A02</t>
  </si>
  <si>
    <t>120-0321</t>
  </si>
  <si>
    <t>RES 47 Ohm 1/4 W 1% 1206 SMD</t>
  </si>
  <si>
    <t>140-00104</t>
  </si>
  <si>
    <t>D QUAD SHOTTKY LOW CAP SOT563</t>
  </si>
  <si>
    <t>130-0383</t>
  </si>
  <si>
    <t>CONN HEADER 10POS DUAL .05" SMD</t>
  </si>
  <si>
    <t>120-0266</t>
  </si>
  <si>
    <t>RES 8.2K OHM .1% 1/4W 0805 SMD</t>
  </si>
  <si>
    <t>120-0263</t>
  </si>
  <si>
    <t>RES 1/10W 1K OHM .1% 0805</t>
  </si>
  <si>
    <t>120-00472</t>
  </si>
  <si>
    <t>RES 499K OHM 1% 3/4W 2010 SMD</t>
  </si>
  <si>
    <t>120-0131</t>
  </si>
  <si>
    <t>RESISTOR 2.2 OHM 1/10W 5% 0603</t>
  </si>
  <si>
    <t>200-0287</t>
  </si>
  <si>
    <t>PHPMS-M2.5x6-ZI</t>
  </si>
  <si>
    <t>200-01465</t>
  </si>
  <si>
    <t>PHCS, 2-32, .375", AB TYPE</t>
  </si>
  <si>
    <t>110-00249</t>
  </si>
  <si>
    <t>CAP CER 150PF 50V 1% NP0 0603</t>
  </si>
  <si>
    <t>420-1246</t>
  </si>
  <si>
    <t>CAMERA LENS BOTTOM COVER</t>
  </si>
  <si>
    <t>130-00577</t>
  </si>
  <si>
    <t>CONN HDR uFIT RA 1ROW 4POS TH TIN</t>
  </si>
  <si>
    <t>100-00288</t>
  </si>
  <si>
    <t>IC SINGLE 2-INPUT AND GATE 5 PIN SC70</t>
  </si>
  <si>
    <t>420-01829</t>
  </si>
  <si>
    <t>Grill, DU - S</t>
  </si>
  <si>
    <t>420-03023</t>
  </si>
  <si>
    <t>BRACKET, CHARGE PORT, "S"</t>
  </si>
  <si>
    <t>470-00111</t>
  </si>
  <si>
    <t>PKG,BULK,S-DU GRILL</t>
  </si>
  <si>
    <t>190-02328</t>
  </si>
  <si>
    <t>I/O MODULE, ETHERNET, 8 UNIVERSAL CHANNELS</t>
  </si>
  <si>
    <t>600-03755-02</t>
  </si>
  <si>
    <t>MODULE, MEA ASSY, TR-DU/TS-DU</t>
  </si>
  <si>
    <t>600-03208</t>
  </si>
  <si>
    <t>STEREO CAMERA, ACTIVE, 50MM, T-DU</t>
  </si>
  <si>
    <t>390-00222</t>
  </si>
  <si>
    <t>PROJECTOR GEN2, SHORT THROW, LASER</t>
  </si>
  <si>
    <t>MODULE, ANC, PRO-DU, 2.0</t>
  </si>
  <si>
    <t>400-03891-02</t>
  </si>
  <si>
    <t>ASSY, TURNTABLE, NO PADS, T-DU</t>
  </si>
  <si>
    <t>290-05949</t>
  </si>
  <si>
    <t>CASTER, PU, 5" DIAMETER DONUT, SWIVEL, BLACK</t>
  </si>
  <si>
    <t>600-03315</t>
  </si>
  <si>
    <t>HEAD MODULE, TILTED, PRO-DU</t>
  </si>
  <si>
    <t>300-00628</t>
  </si>
  <si>
    <t>LIDAR, OUSTER, OS0-128 REV7</t>
  </si>
  <si>
    <t>600-01201-C2</t>
  </si>
  <si>
    <t>H-DU CHANDELIER, BLUE</t>
  </si>
  <si>
    <t>500-03005</t>
  </si>
  <si>
    <t>PCBA, IRDA, X-DU, BOM</t>
  </si>
  <si>
    <t>420-04273</t>
  </si>
  <si>
    <t>TOP PAD, H-DU</t>
  </si>
  <si>
    <t>540-01211</t>
  </si>
  <si>
    <t>CABLE, REAR UI, T-DU</t>
  </si>
  <si>
    <t>690-02628-R</t>
  </si>
  <si>
    <t>STN KIT, KIOSK, LTS, SIDE BOARD, ARTEMIS</t>
  </si>
  <si>
    <t>420-09229</t>
  </si>
  <si>
    <t>POST, HMI EXTENSION, ROBIN V2.0</t>
  </si>
  <si>
    <t>420-07778</t>
  </si>
  <si>
    <t>BRACKET, UPPER RAIL SUPPORT, FIDO-H, L</t>
  </si>
  <si>
    <t>270-00906</t>
  </si>
  <si>
    <t>SRBRS BADGE CABLE KIT LABEL, 2019</t>
  </si>
  <si>
    <t>400-00669</t>
  </si>
  <si>
    <t>CHASSIS, SUSPENSION, ASSY</t>
  </si>
  <si>
    <t>190-01636</t>
  </si>
  <si>
    <t>BATTERY, LITHIUM ION, 18.5 VDC, 46WH</t>
  </si>
  <si>
    <t>440-00410</t>
  </si>
  <si>
    <t>Base Plate for Pegasus Torque Analyzer</t>
  </si>
  <si>
    <t>420-0902</t>
  </si>
  <si>
    <t>retainer, screw</t>
  </si>
  <si>
    <t>400-01990</t>
  </si>
  <si>
    <t>FAIRING ASSY, FRONT, P/P-T-DU, ORANGE</t>
  </si>
  <si>
    <t>600-01358</t>
  </si>
  <si>
    <t>CONVEYOR MOTOR, W/ARIMA, NIDEC, P-DU</t>
  </si>
  <si>
    <t>420-01895</t>
  </si>
  <si>
    <t>DOOR PIVOT ANCHOR</t>
  </si>
  <si>
    <t>420-01894</t>
  </si>
  <si>
    <t>SWITCH ACCESS DOOR R PIVOT ARM</t>
  </si>
  <si>
    <t>380-00243</t>
  </si>
  <si>
    <t>Hard Drive for DU Provisioning Server</t>
  </si>
  <si>
    <t>200-01549</t>
  </si>
  <si>
    <t>SS Self Tapping Screw, 10-16 , 3/4" L</t>
  </si>
  <si>
    <t>200-03210</t>
  </si>
  <si>
    <t>SCREW-SHCM8X30AS10.9Z, FLANGED</t>
  </si>
  <si>
    <t>690-02644</t>
  </si>
  <si>
    <t>KIT, 41.6V T-CHARGER W/ CORD SETS</t>
  </si>
  <si>
    <t>400-03400</t>
  </si>
  <si>
    <t>CASTER ASSEMBLY, X-DU</t>
  </si>
  <si>
    <t>400-02602</t>
  </si>
  <si>
    <t>H8 FABRIC POD ARRAY, TOPBIN DBL RET BND</t>
  </si>
  <si>
    <t>400-02696</t>
  </si>
  <si>
    <t>FRONT LINK ASSY, P-T-DU</t>
  </si>
  <si>
    <t>420-08012</t>
  </si>
  <si>
    <t>BALLAST, CHASSIS, FRONT, P-T-DU</t>
  </si>
  <si>
    <t>290-00702</t>
  </si>
  <si>
    <t>SHCS M8  X 30mm Flanged Lock Patch</t>
  </si>
  <si>
    <t>R600-01972</t>
  </si>
  <si>
    <t>REPAIRED SINGLE MSC BOX (SMB), FSS 1.5</t>
  </si>
  <si>
    <t>400-01943</t>
  </si>
  <si>
    <t>ASSY, CHASSIS, P-DU</t>
  </si>
  <si>
    <t>600-04040</t>
  </si>
  <si>
    <t>DOWNWARD CAMERA ASSEMBLY, X-DU</t>
  </si>
  <si>
    <t>203-NNY.19-32X.157SS8P</t>
  </si>
  <si>
    <t>NUT-NNY.19-32X.157SS8P</t>
  </si>
  <si>
    <t>420-06855</t>
  </si>
  <si>
    <t>CAP, REFLECTOR, P-DU</t>
  </si>
  <si>
    <t>690-01584-NA</t>
  </si>
  <si>
    <t>KIT, NIKE LITE UNIVERSAL H STN 2.0, NA</t>
  </si>
  <si>
    <t>600-00701</t>
  </si>
  <si>
    <t>MOLEX LOCO GEARMOTOR AND WHEEL DU-G ASSY</t>
  </si>
  <si>
    <t>200-0090</t>
  </si>
  <si>
    <t>NUT, 1/4-20, 7/16" width, 3/16" height</t>
  </si>
  <si>
    <t>420-05980</t>
  </si>
  <si>
    <t>H-DU BATTERY REMOVAL TOOL</t>
  </si>
  <si>
    <t>400-01536</t>
  </si>
  <si>
    <t>AES Charger Head lifter tool</t>
  </si>
  <si>
    <t>200-01164</t>
  </si>
  <si>
    <t>WHPMS M2.5 x 9-9.5mm BLK ZI</t>
  </si>
  <si>
    <t>300-00332</t>
  </si>
  <si>
    <t>LIDAR, OUSTER, OS0-128-GEN2.0</t>
  </si>
  <si>
    <t>470-00381</t>
  </si>
  <si>
    <t>FRU PACKAGING- J14 STOCK BOX</t>
  </si>
  <si>
    <t>400-02926</t>
  </si>
  <si>
    <t>REAR FAIRING ASSEMBLY, X-DU</t>
  </si>
  <si>
    <t>400-02927</t>
  </si>
  <si>
    <t>FRONT FAIRING ASSEMBLY, X-DU</t>
  </si>
  <si>
    <t>201-SHCM10X70AS8.8Z</t>
  </si>
  <si>
    <t>SCREW-SHCM10X70AS8.8Z</t>
  </si>
  <si>
    <t>380-00367</t>
  </si>
  <si>
    <t>Pick Module, 4 Digit</t>
  </si>
  <si>
    <t>420-01916</t>
  </si>
  <si>
    <t>Center Spine Wall, Cardboard  'R' Pod</t>
  </si>
  <si>
    <t>540-01054</t>
  </si>
  <si>
    <t>CABLE ASSY, REAR LIGHTBAR, PRO-DU</t>
  </si>
  <si>
    <t>420-08160</t>
  </si>
  <si>
    <t>ANGLE IRON 50X50MM, 1000MM</t>
  </si>
  <si>
    <t>600-01319</t>
  </si>
  <si>
    <t>ODS MODULE, NIKE</t>
  </si>
  <si>
    <t>400-01986-C2</t>
  </si>
  <si>
    <t>SIDE COVER ASSY, P-DU, BLUE</t>
  </si>
  <si>
    <t>600-03393</t>
  </si>
  <si>
    <t>ASSY, DISCONNECT SWITCH, T-DU</t>
  </si>
  <si>
    <t>420-12281</t>
  </si>
  <si>
    <t>TRAY ADAPTER, X-TTS</t>
  </si>
  <si>
    <t>270-00410-3F</t>
  </si>
  <si>
    <t>BIN LABEL DATAMATRIX RED</t>
  </si>
  <si>
    <t>690-01465-JP</t>
  </si>
  <si>
    <t>SRBRS KIT, 925MHZ, JP</t>
  </si>
  <si>
    <t>270-01188</t>
  </si>
  <si>
    <t>FLOOR FIDUCIAL COVER, 75X75, H/X/P</t>
  </si>
  <si>
    <t>270-01039</t>
  </si>
  <si>
    <t>KIT, EMERGENCY STOP SIGN, 6" X 6"</t>
  </si>
  <si>
    <t>210-01460</t>
  </si>
  <si>
    <t>POWER ELBOW 7/8" - ELBOW 7/8", 0.25M</t>
  </si>
  <si>
    <t>405-00263</t>
  </si>
  <si>
    <t>AMZL DELIVERY, PROJECTOR BRKT, YAW</t>
  </si>
  <si>
    <t>200-02234</t>
  </si>
  <si>
    <t>NUT, M8-1.25, SERRATED HEX FLANGE, ZN</t>
  </si>
  <si>
    <t>420-07909</t>
  </si>
  <si>
    <t>BRKT, GUARDING, STRAIGHT</t>
  </si>
  <si>
    <t>400-03792</t>
  </si>
  <si>
    <t>ASSY, FAIRING, REAR, PRO-DU</t>
  </si>
  <si>
    <t>310-00804</t>
  </si>
  <si>
    <t>FANUC ALPHA IS 12/4000</t>
  </si>
  <si>
    <t>405-00273</t>
  </si>
  <si>
    <t>FOAM GUARD, AUTORACK</t>
  </si>
  <si>
    <t>201-SHCM4X16AS12.9Z</t>
  </si>
  <si>
    <t>SCREW-SHCM4X16AS12.9Z</t>
  </si>
  <si>
    <t>201-SHCM10X40AS8.8Z</t>
  </si>
  <si>
    <t>SCREW-SHCM10X40AS8.8Z</t>
  </si>
  <si>
    <t>730-600-05059</t>
  </si>
  <si>
    <t>FRU - ASSY, LIFTER MOTOR W/ ARIMA, PRO-DU</t>
  </si>
  <si>
    <t>420-13681</t>
  </si>
  <si>
    <t>BUMPER, LEFT. STATOR INLET, AEOLUS</t>
  </si>
  <si>
    <t>200-03650</t>
  </si>
  <si>
    <t>SEMS SCREW,INTERNAL WASHER, PHPM4X10MM, 18-SS</t>
  </si>
  <si>
    <t>270-00410-1C</t>
  </si>
  <si>
    <t>405-01914</t>
  </si>
  <si>
    <t>WHEEL, ALUMINUM HUB, 182MM, ESD URETHANE, 75A, BLACK</t>
  </si>
  <si>
    <t>420-10650</t>
  </si>
  <si>
    <t>SENSOR PLUG, CONVEYOR, P-L-DU</t>
  </si>
  <si>
    <t>470-00376</t>
  </si>
  <si>
    <t>FRU PACKAGING- ASSY, LOCO MOTOR W/ ARIMA WHEEL, PRO-DU</t>
  </si>
  <si>
    <t>690-01602-RD</t>
  </si>
  <si>
    <t>KIT, FIDO ANCHOR HARDWARE - RESIN DEK</t>
  </si>
  <si>
    <t>405-00660</t>
  </si>
  <si>
    <t>WIRE COVER, ROLLER PANEL, ARTEMIS</t>
  </si>
  <si>
    <t>690-02734-002</t>
  </si>
  <si>
    <t>H-DU, RME SPARES KIT, (PER 500 DU)</t>
  </si>
  <si>
    <t>290-01919</t>
  </si>
  <si>
    <t>CONVEYOR SLIDER BED ASSY, P-L-DU</t>
  </si>
  <si>
    <t>420-11344</t>
  </si>
  <si>
    <t>BRACKET, WEBCAM, ZONE 2, ROBIN</t>
  </si>
  <si>
    <t>730-400-01441</t>
  </si>
  <si>
    <t>FRU - CASTER ASSEMBLY,95A URETHANE WHEEL, H-DU</t>
  </si>
  <si>
    <t>400-03893</t>
  </si>
  <si>
    <t>TOP COVER ASSY, T-DU</t>
  </si>
  <si>
    <t>600-01141</t>
  </si>
  <si>
    <t>H CHARGER, HOOKARM ASSY, METRIC</t>
  </si>
  <si>
    <t>600-02357-002</t>
  </si>
  <si>
    <t>BADGE ASSEMBLY, SRBRS ELF, 433MHZ</t>
  </si>
  <si>
    <t>200-03399</t>
  </si>
  <si>
    <t>WASHER, WEDGE LOCK, M8</t>
  </si>
  <si>
    <t>201-HXHM10X50AS8.8Z</t>
  </si>
  <si>
    <t>SCREW-HXHM10X50AS8.8Z</t>
  </si>
  <si>
    <t>600-01782-FRU</t>
  </si>
  <si>
    <t>FRU CONVEYOR MOTOR ARIMA, NIDEC, P-L-DU</t>
  </si>
  <si>
    <t>200-01792</t>
  </si>
  <si>
    <t>DOWEL PIN, M4X12MM, SS</t>
  </si>
  <si>
    <t>405-00740</t>
  </si>
  <si>
    <t>BRACKET, IO MODULES, AEOLUS</t>
  </si>
  <si>
    <t>200-03426</t>
  </si>
  <si>
    <t>SCREW-HFHM8X30ASSTDZ, SERRATED</t>
  </si>
  <si>
    <t>420-01500-1224-15-2</t>
  </si>
  <si>
    <t>420-0545-18-9-02</t>
  </si>
  <si>
    <t>Partition, Angled Bin Assembly, R-Tray</t>
  </si>
  <si>
    <t>405-00729</t>
  </si>
  <si>
    <t>SHELF, WORK TABLE, 40W X 15D</t>
  </si>
  <si>
    <t>380-00512-JP</t>
  </si>
  <si>
    <t>UPS, 100-127V 50/60HZ DBL CONVERSION, 2U</t>
  </si>
  <si>
    <t>270-01387-001</t>
  </si>
  <si>
    <t>NAME PLATE LABEL, X-TTS, NA/CA</t>
  </si>
  <si>
    <t>190-01468</t>
  </si>
  <si>
    <t>IO MODULE SECONDARY, AEOLUS</t>
  </si>
  <si>
    <t>310-00068</t>
  </si>
  <si>
    <t>LIFTER MOTOR, DU-S, NIDEC</t>
  </si>
  <si>
    <t>270-00410-4G</t>
  </si>
  <si>
    <t>200-0352</t>
  </si>
  <si>
    <t>PHPSTS-2-32x3/16-ZI</t>
  </si>
  <si>
    <t>420-1296</t>
  </si>
  <si>
    <t>CAMERA LENS GASKET</t>
  </si>
  <si>
    <t>120-0013</t>
  </si>
  <si>
    <t>RES 49.9K 1/16W 1% 0603</t>
  </si>
  <si>
    <t>200-0700</t>
  </si>
  <si>
    <t>Wire Loom Clamp</t>
  </si>
  <si>
    <t>100-00132</t>
  </si>
  <si>
    <t>IC 74LVC1G132 SOT23-5 m=C3BR</t>
  </si>
  <si>
    <t>100-00280</t>
  </si>
  <si>
    <t>IC IDEAL DIODE LOW LOSS TSOT23-5</t>
  </si>
  <si>
    <t>100-0159</t>
  </si>
  <si>
    <t>IC EEPROM 64KBIT 400KHZ 8SOIC</t>
  </si>
  <si>
    <t>120-0325</t>
  </si>
  <si>
    <t>RES 130KOhm 1/10W 1% 0603 SMD</t>
  </si>
  <si>
    <t>120-0322</t>
  </si>
  <si>
    <t>RES 6.2 Ohm 1/4W 1% 1206 SMD</t>
  </si>
  <si>
    <t>130-0179</t>
  </si>
  <si>
    <t>Connector, dual row header, 15x2, .050 g</t>
  </si>
  <si>
    <t>130-0182</t>
  </si>
  <si>
    <t>.050 DUAL ROW SOCKET, 15X2,  .390 STACK</t>
  </si>
  <si>
    <t>150-0043</t>
  </si>
  <si>
    <t>TRANS DARL NPN 100V 2A DPAK</t>
  </si>
  <si>
    <t>170-0011</t>
  </si>
  <si>
    <t>OSCILLATOR 40.000MHZ 3.3V SMD</t>
  </si>
  <si>
    <t>120-0309</t>
  </si>
  <si>
    <t>RES 1.62 KOhm 1/10W 1% 0603 SMD</t>
  </si>
  <si>
    <t>120-0176</t>
  </si>
  <si>
    <t>RES 5.1K OHM 1/2W 5% 2010 SMD</t>
  </si>
  <si>
    <t>420-1247</t>
  </si>
  <si>
    <t>CONTROLLER ENCLOSURE TOP COVER</t>
  </si>
  <si>
    <t>100-00210</t>
  </si>
  <si>
    <t>IC 74LV123AD SO16</t>
  </si>
  <si>
    <t>110-00125</t>
  </si>
  <si>
    <t>C805 X5R 10uF 25V</t>
  </si>
  <si>
    <t>470-00022</t>
  </si>
  <si>
    <t>PKG,BULK,EXP,OBSTACLE DETECTION MODULE</t>
  </si>
  <si>
    <t>130-00442</t>
  </si>
  <si>
    <t>RJ45 1Gig POE+ 0.7A 0-70C</t>
  </si>
  <si>
    <t>100-0172</t>
  </si>
  <si>
    <t>IC VOLTAGE REF 5.0V 1.0% SOT23-3</t>
  </si>
  <si>
    <t>420-03307</t>
  </si>
  <si>
    <t>ANTENNA MOUNTING BRACKET, DU-S</t>
  </si>
  <si>
    <t>130-00736</t>
  </si>
  <si>
    <t>CONN MOD JACK 8-8 5e RJ45 VERT SHLD THRH</t>
  </si>
  <si>
    <t>190-02397</t>
  </si>
  <si>
    <t>I/O MODULE, ETHERNET, 8 MASTER CHANNELS, 16 UNIVERSAL PN</t>
  </si>
  <si>
    <t>300-00328</t>
  </si>
  <si>
    <t>LIDAR, 2D, 270DEG, 25M, 0.05M BLIND ZONE</t>
  </si>
  <si>
    <t>540-01044</t>
  </si>
  <si>
    <t>CABLE ASSY, DIAGNOSTIC PORT, PRO-DU</t>
  </si>
  <si>
    <t>600-04705</t>
  </si>
  <si>
    <t>ASSY, LIFTER MOTOR W/ ARIMA, T-DU</t>
  </si>
  <si>
    <t>600-03023</t>
  </si>
  <si>
    <t>ASSY, TURNTABLE MOTOR W/ ARIMA, T-DU</t>
  </si>
  <si>
    <t>400-06318</t>
  </si>
  <si>
    <t>ASSEMBLY, CHASSIS, H-J-DU</t>
  </si>
  <si>
    <t>420-14452</t>
  </si>
  <si>
    <t>THERMAL PAD, OUSTER TOP TO CLAMSHELL, LIDAR, PRO-DU</t>
  </si>
  <si>
    <t>200-03594</t>
  </si>
  <si>
    <t>M8X1.25 SCREW, LOW PROF SOCKET HEAD, 14MM LENGTH</t>
  </si>
  <si>
    <t>540-01329</t>
  </si>
  <si>
    <t>400-04386-L</t>
  </si>
  <si>
    <t>ASSY, SIDE POD FAIRING, LEFT, PRO-DU</t>
  </si>
  <si>
    <t>390-00431</t>
  </si>
  <si>
    <t>E-STOP, PANEL MOUNT, W/ CABLE, PRO-DU</t>
  </si>
  <si>
    <t>600-03003</t>
  </si>
  <si>
    <t>BACKPLANE ASSY, MEA, T-DU</t>
  </si>
  <si>
    <t>600-03291-01</t>
  </si>
  <si>
    <t>ASSEMBLY, USER INTERFACE UI, T-DU, 925 MHZ</t>
  </si>
  <si>
    <t>400-02628</t>
  </si>
  <si>
    <t>500-02310</t>
  </si>
  <si>
    <t>BUTTON MODULE, PRO-DU, BOM</t>
  </si>
  <si>
    <t>405-00744</t>
  </si>
  <si>
    <t>NIKE, IDS BRACKET, UNIV,  JP, OVERMOLD</t>
  </si>
  <si>
    <t>600-02020</t>
  </si>
  <si>
    <t>MEA ASSY, X-DU</t>
  </si>
  <si>
    <t>201-BSCM5x10ASSTDZ</t>
  </si>
  <si>
    <t>Screw - BSCM5x10ASSTDZ</t>
  </si>
  <si>
    <t>420-01775</t>
  </si>
  <si>
    <t>CASTER YOKE</t>
  </si>
  <si>
    <t>210-00867</t>
  </si>
  <si>
    <t>USB A-B, 10m</t>
  </si>
  <si>
    <t>405-00031</t>
  </si>
  <si>
    <t>PEDESTAL, ROBOT MOUNTING, ROBIN, V2.0</t>
  </si>
  <si>
    <t>600-01652</t>
  </si>
  <si>
    <t>ASSEMBLY, LIGHT CURTAIN, TRANSMITTER - H</t>
  </si>
  <si>
    <t>540-00290</t>
  </si>
  <si>
    <t>RECHARGE ASSY, CHARGER SIDE, R, MOLDED</t>
  </si>
  <si>
    <t>420-0991</t>
  </si>
  <si>
    <t>Atlas-R Drive Wheel</t>
  </si>
  <si>
    <t>420-01927</t>
  </si>
  <si>
    <t>S Light Lens Left</t>
  </si>
  <si>
    <t>400-01988</t>
  </si>
  <si>
    <t>REAR COVER ASSY, P/P-T-DU, ORANGE</t>
  </si>
  <si>
    <t>202-PLN5.3ASSTDB</t>
  </si>
  <si>
    <t>WASHER-PLN5.3ASSTDB</t>
  </si>
  <si>
    <t>400-0066</t>
  </si>
  <si>
    <t>Battery Clamp Assembly, dual, R1</t>
  </si>
  <si>
    <t>420-01807</t>
  </si>
  <si>
    <t>SHAFT, PAN-HARD TOWER</t>
  </si>
  <si>
    <t>400-00965</t>
  </si>
  <si>
    <t>GRILL MOUNT BRACKET RIGHT &amp; CSCREWS DU-S</t>
  </si>
  <si>
    <t>210-00358</t>
  </si>
  <si>
    <t>SHIELDED 1.1M CAT5E CABLE</t>
  </si>
  <si>
    <t>400-00999</t>
  </si>
  <si>
    <t>ASSY, CABLE TRAY, JUMPER, G-DU LITHIUM</t>
  </si>
  <si>
    <t>600-00888</t>
  </si>
  <si>
    <t>DU-S CERBERUS UI</t>
  </si>
  <si>
    <t>200-01307</t>
  </si>
  <si>
    <t>SHCS M8 X 1.25 X 60MM PARTIALLY THREADED</t>
  </si>
  <si>
    <t>200-01953</t>
  </si>
  <si>
    <t>SPRING PIN, .5" DIA x 1.5" L, 18-8 SS</t>
  </si>
  <si>
    <t>200-0214</t>
  </si>
  <si>
    <t>LW-SPRING-1/4"-ZI</t>
  </si>
  <si>
    <t>600-02024-2</t>
  </si>
  <si>
    <t>ARIMA ASSY, CONVEYOR, X-SORT, NIDEC</t>
  </si>
  <si>
    <t>600-01248-FRU</t>
  </si>
  <si>
    <t>ODS MODULE, H-DU, FRU</t>
  </si>
  <si>
    <t>420-08845</t>
  </si>
  <si>
    <t>SHAFT 20MM, FRONT LINK, P-T-DU</t>
  </si>
  <si>
    <t>420-04229</t>
  </si>
  <si>
    <t>H-DU SHAFT 22mm MID-TOGGLES</t>
  </si>
  <si>
    <t>203-NNYM6X6AS8Z</t>
  </si>
  <si>
    <t>NUT-NNYM6X6AS8Z</t>
  </si>
  <si>
    <t>470-00374</t>
  </si>
  <si>
    <t>FRU PACKAGING- LIDAR MODULE, PRO-DU</t>
  </si>
  <si>
    <t>400-02695</t>
  </si>
  <si>
    <t>REAR LINK ASSY, P-T-DU</t>
  </si>
  <si>
    <t>400-02353</t>
  </si>
  <si>
    <t>LINK COVER ASSY, P-T-DU, BLACK</t>
  </si>
  <si>
    <t>400-02336</t>
  </si>
  <si>
    <t>COVER ASSY, FRONT, TT, P-T-DU, BLACK</t>
  </si>
  <si>
    <t>300-00056</t>
  </si>
  <si>
    <t>Replacement Encoder wheel for 300-0007</t>
  </si>
  <si>
    <t>420-02732</t>
  </si>
  <si>
    <t>POST, FABRIC POD, HEM, 2"  KEYHOLE</t>
  </si>
  <si>
    <t>200-00725</t>
  </si>
  <si>
    <t>FHHCS, 1/4"-20 x 3" L, black</t>
  </si>
  <si>
    <t>270-00410-3E</t>
  </si>
  <si>
    <t>BIN LABEL DATAMATRIX GRAY</t>
  </si>
  <si>
    <t>270-0028-U-H</t>
  </si>
  <si>
    <t>LABEL - Station Button ROTATE, horizonta</t>
  </si>
  <si>
    <t>420-12065</t>
  </si>
  <si>
    <t>UPPER RING, LIFT TABLE, PRO-DU</t>
  </si>
  <si>
    <t>540-01075</t>
  </si>
  <si>
    <t>CABLE ASSY, HMI, HEAD-ANC, PRO-DU</t>
  </si>
  <si>
    <t>290-02884</t>
  </si>
  <si>
    <t>QK DISCONNECT, STR, G3/8" BSPP, 12MM OD</t>
  </si>
  <si>
    <t>420-05788</t>
  </si>
  <si>
    <t>Precut 6cm (2.4") edge guard 290-00674</t>
  </si>
  <si>
    <t>130-00523</t>
  </si>
  <si>
    <t>CONN, HSG SUBASSEMBLY RED</t>
  </si>
  <si>
    <t>130-00526</t>
  </si>
  <si>
    <t>CONN, HSG SUBASSEMBLY BLACK</t>
  </si>
  <si>
    <t>200-01250</t>
  </si>
  <si>
    <t>SNAP RING, EXTERNAL, 1" SHAFT, BL</t>
  </si>
  <si>
    <t>230-00034</t>
  </si>
  <si>
    <t>Showa-Best Nitri-Solve Nitrile Gloves</t>
  </si>
  <si>
    <t>200-00713</t>
  </si>
  <si>
    <t>FHCS M16x30-AS</t>
  </si>
  <si>
    <t>690-01295-NA</t>
  </si>
  <si>
    <t>FSS CONSUMABLES KIT NA</t>
  </si>
  <si>
    <t>201-SHCM8X30AS12.9Z</t>
  </si>
  <si>
    <t>SCREW - SHCM8X30AS12.9Z</t>
  </si>
  <si>
    <t>270-00922</t>
  </si>
  <si>
    <t>LABEL, SAFETY, ODS COMBINED LABEL</t>
  </si>
  <si>
    <t>600-01434-03</t>
  </si>
  <si>
    <t>CHARGER 115A/52V 400VAC EU-5</t>
  </si>
  <si>
    <t>190-00924</t>
  </si>
  <si>
    <t>BATTERY ACTIVATION CABLE, H-DU, ATLAS G-DU</t>
  </si>
  <si>
    <t>400-01091</t>
  </si>
  <si>
    <t>EMERGENCY KEY BOX KIT</t>
  </si>
  <si>
    <t>201-SHCM6X20AS12.9Z</t>
  </si>
  <si>
    <t>SCREW-SHCM6X20AS12.9Z</t>
  </si>
  <si>
    <t>690-02303-001</t>
  </si>
  <si>
    <t>KIT, SPARES, CHARGER 3.3, T-DU, 480VAC NEMA L16-20P</t>
  </si>
  <si>
    <t>400-01328</t>
  </si>
  <si>
    <t>ASSY, BALL FILL CAP W/ FITTING, H-DU</t>
  </si>
  <si>
    <t>420-10467</t>
  </si>
  <si>
    <t>SUPPORT BLOCK, STANDALONE, KENNEL</t>
  </si>
  <si>
    <t>690-02518</t>
  </si>
  <si>
    <t>ROBIN CANTILEVERED GUARDING RETROFIT KIT</t>
  </si>
  <si>
    <t>420-12509</t>
  </si>
  <si>
    <t>SHAFT, PANHARD, PRO-DU</t>
  </si>
  <si>
    <t>420-14453</t>
  </si>
  <si>
    <t>THERMAL PAD, OUSTER BOTTOM TO CLAMSHELL, LIDAR, PRO-DU</t>
  </si>
  <si>
    <t>540-01050</t>
  </si>
  <si>
    <t>CABLE ASSY, CAMERAS, HEAD, PRO-DU</t>
  </si>
  <si>
    <t>200-01743</t>
  </si>
  <si>
    <t>Concrete Screw Anchor, 3/8"x3"</t>
  </si>
  <si>
    <t>200-04148</t>
  </si>
  <si>
    <t>DROP-IN ANCHOR, LIPPED, M8X40MM</t>
  </si>
  <si>
    <t>730-600-03303</t>
  </si>
  <si>
    <t>FRU - BACKPLANE ASSY, ANC, PRO-DU, 2.0</t>
  </si>
  <si>
    <t>690-02284-002</t>
  </si>
  <si>
    <t>FIDO, H, AR CANOPY, 925MHZ</t>
  </si>
  <si>
    <t>420-11933</t>
  </si>
  <si>
    <t>REAR COVER, BUTTON MODULE, PRO-DU</t>
  </si>
  <si>
    <t>290-01813</t>
  </si>
  <si>
    <t>MERV 10 FILTER, 10" X 16" X1"</t>
  </si>
  <si>
    <t>200-0201</t>
  </si>
  <si>
    <t>Washer, #4 Nylon, 0.057" thick, 0.25" OD</t>
  </si>
  <si>
    <t>220-00037</t>
  </si>
  <si>
    <t>LOCTITE 242 MEDIUM STRENGTH THREADLOCKER</t>
  </si>
  <si>
    <t>270-00194-400</t>
  </si>
  <si>
    <t>R shelf capacity label 400lbs</t>
  </si>
  <si>
    <t>270-00410-1D</t>
  </si>
  <si>
    <t>BIN LABEL DATAMATRIX LT BLUE</t>
  </si>
  <si>
    <t>270-00410-1E</t>
  </si>
  <si>
    <t>470-00382</t>
  </si>
  <si>
    <t>FRU PACKAGING- J15 STOCK BOX</t>
  </si>
  <si>
    <t>210-00628</t>
  </si>
  <si>
    <t>5PIN DC MICRO, EXTENSION, SHIELDED, 5M</t>
  </si>
  <si>
    <t>690-00865-02</t>
  </si>
  <si>
    <t>E-Stop Mounting Kit for Fencing</t>
  </si>
  <si>
    <t>600-03630</t>
  </si>
  <si>
    <t>ASSY, JUICE BOX</t>
  </si>
  <si>
    <t>420-07916</t>
  </si>
  <si>
    <t>PANEL, GUARDING, NARROW</t>
  </si>
  <si>
    <t>190-00322</t>
  </si>
  <si>
    <t>Illuminator Green LED 24VDC</t>
  </si>
  <si>
    <t>420-09786</t>
  </si>
  <si>
    <t>BRACKET, CLOSE OUT, STATION TO PG</t>
  </si>
  <si>
    <t>690-03977</t>
  </si>
  <si>
    <t>KIT, FIDO, GAP FILLER ADD-ON, H, UNV, RH</t>
  </si>
  <si>
    <t>203-NNY.3125-18x.235S2Z</t>
  </si>
  <si>
    <t>NUT-NNY.3125-18x.235S2Z</t>
  </si>
  <si>
    <t>200-0348</t>
  </si>
  <si>
    <t>1/4" High strength Steel Rivet</t>
  </si>
  <si>
    <t>600-00694</t>
  </si>
  <si>
    <t>SFB Serial ESTOP Box.</t>
  </si>
  <si>
    <t>270-01374</t>
  </si>
  <si>
    <t>PHOTOLUMINESCENT RUNNING MAN LEFT</t>
  </si>
  <si>
    <t>400-01505</t>
  </si>
  <si>
    <t>CONVEYOR ASSEMBLY W/ STOPS - TOTE RACK</t>
  </si>
  <si>
    <t>600-02000-FRU</t>
  </si>
  <si>
    <t>ASSY, TT MOTOR W /ARIMA, H-DU, FRU</t>
  </si>
  <si>
    <t>425-00190</t>
  </si>
  <si>
    <t>FLOOR MAT, ARSAW MOD PLATFORM SM</t>
  </si>
  <si>
    <t>470-00372</t>
  </si>
  <si>
    <t>FRU PACKAGING- BACKPLANE ASSY, SPM, PRO-DU, 2.0</t>
  </si>
  <si>
    <t>600-00912</t>
  </si>
  <si>
    <t>MEA ASSEMBLY, HERCULES</t>
  </si>
  <si>
    <t>200-0421</t>
  </si>
  <si>
    <t>FHHSDS, #12 x 1"</t>
  </si>
  <si>
    <t>210-01248</t>
  </si>
  <si>
    <t>ODS-MEA CABLE, FAKRA Z, 250MM, X-DU</t>
  </si>
  <si>
    <t>190-01384</t>
  </si>
  <si>
    <t>IEEE 802.11A/B/G/N DUAL BAND PCI EXPRESS</t>
  </si>
  <si>
    <t>400-01113</t>
  </si>
  <si>
    <t>S-DU Lifter Motor Claw</t>
  </si>
  <si>
    <t>690-02465</t>
  </si>
  <si>
    <t>KIT, POD BLOCKER, TIP CANOPY, W/ EXT</t>
  </si>
  <si>
    <t>690-00955-NA</t>
  </si>
  <si>
    <t>Monitor Kit, Touchscreen, ELO 20", NA</t>
  </si>
  <si>
    <t>201-SHCM8X30ASSTDZ</t>
  </si>
  <si>
    <t>SCREW-SHCM8X30ASSTDZ</t>
  </si>
  <si>
    <t>400-01987</t>
  </si>
  <si>
    <t>FRONT COVER ASSY, P-DU, ORANGE</t>
  </si>
  <si>
    <t>170-00020</t>
  </si>
  <si>
    <t>CRYSTAL 12.0000 MHZ 18PF SMD</t>
  </si>
  <si>
    <t>120-0139</t>
  </si>
  <si>
    <t>RES 1.00M OHM 1/10W 1% 0603 SMD</t>
  </si>
  <si>
    <t>120-0190</t>
  </si>
  <si>
    <t>RES 10K OHM 1/10W 1% 0603 SMD</t>
  </si>
  <si>
    <t>110-0015</t>
  </si>
  <si>
    <t>CAP .22uF +80/-20% 50V 0603 Y5V</t>
  </si>
  <si>
    <t>110-0051</t>
  </si>
  <si>
    <t>CAP CERAMIC 47PF 50V 0603 SMD</t>
  </si>
  <si>
    <t>420-01941</t>
  </si>
  <si>
    <t>ODS HOUSING COVER</t>
  </si>
  <si>
    <t>200-00870</t>
  </si>
  <si>
    <t>FHCS M3 X 14</t>
  </si>
  <si>
    <t>420-02215</t>
  </si>
  <si>
    <t>ATLAS R DISCONNECT SWITCH KNOB</t>
  </si>
  <si>
    <t>130-00764</t>
  </si>
  <si>
    <t>CONN MOLEX Guardian two pins BAT</t>
  </si>
  <si>
    <t>160-00047</t>
  </si>
  <si>
    <t>INDUCTOR 4.7UH 5.6A 20% SMD</t>
  </si>
  <si>
    <t>600-03538</t>
  </si>
  <si>
    <t>REAR CAMERA MODULE, PRO-DU</t>
  </si>
  <si>
    <t>600-04704</t>
  </si>
  <si>
    <t>ASSY, LOCO MOTOR W/ ARIMA &amp; WHEEL, T-DU</t>
  </si>
  <si>
    <t>600-03390</t>
  </si>
  <si>
    <t>LIDAR MODULE, PRO-DU</t>
  </si>
  <si>
    <t>600-06238</t>
  </si>
  <si>
    <t>LIDAR MODULE, REV7, PRO-DU</t>
  </si>
  <si>
    <t>201-SHCM3X6ASSTDZ01</t>
  </si>
  <si>
    <t>420-12474</t>
  </si>
  <si>
    <t>PANHARD, JOGGED, RIGHT, LIFT TABLE, PRO-DU</t>
  </si>
  <si>
    <t>470-00375</t>
  </si>
  <si>
    <t>FRU PACKAGING- MODULE, MEA, PRO-DU</t>
  </si>
  <si>
    <t>A\.04\.00</t>
  </si>
  <si>
    <t>A\.06\.00</t>
  </si>
  <si>
    <t>500-00205</t>
  </si>
  <si>
    <t>G-Drive Cerberus Right Stop Radio PCBA</t>
  </si>
  <si>
    <t>500-10912</t>
  </si>
  <si>
    <t>TITAN ARIMA</t>
  </si>
  <si>
    <t>600-02175</t>
  </si>
  <si>
    <t>NET SWITCH, C9200, W ASSET TAG, SGL SPLY</t>
  </si>
  <si>
    <t>600-04706</t>
  </si>
  <si>
    <t>270-01004</t>
  </si>
  <si>
    <t>LABEL WARNING BODY CRUSH/FORCE FROM SIDE</t>
  </si>
  <si>
    <t>400-03341</t>
  </si>
  <si>
    <t>ASM, CALIBRATION CRADLE, ROBIN</t>
  </si>
  <si>
    <t>600-01823</t>
  </si>
  <si>
    <t>LOCO MOTOR W/ ARIMA &amp; DW, X-DU</t>
  </si>
  <si>
    <t>600-03030</t>
  </si>
  <si>
    <t>BACK PLANE ASSY, X-DU</t>
  </si>
  <si>
    <t>400-01159</t>
  </si>
  <si>
    <t>DISCONNECT SWITCH BRACKET ASSY, LITHIUM</t>
  </si>
  <si>
    <t>400-00697</t>
  </si>
  <si>
    <t>YOKE/PIN ASSY, CHASSIS SIDE</t>
  </si>
  <si>
    <t>420-02233</t>
  </si>
  <si>
    <t>YOKE, CASTER, SMALL, FORGED</t>
  </si>
  <si>
    <t>400-03887</t>
  </si>
  <si>
    <t>LINKAGES, T-DU</t>
  </si>
  <si>
    <t>420-10174</t>
  </si>
  <si>
    <t>ANGLE IRON 50X50MM,500MM</t>
  </si>
  <si>
    <t>220-00068</t>
  </si>
  <si>
    <t>Loose Packing Absorbent</t>
  </si>
  <si>
    <t>420-09695</t>
  </si>
  <si>
    <t>SUPPORT, CONVEYOR, STATION FRAME</t>
  </si>
  <si>
    <t>600-01651</t>
  </si>
  <si>
    <t>ASSEMBLY, LIGHT CURTAIN, RECEIVER - H</t>
  </si>
  <si>
    <t>500-00305</t>
  </si>
  <si>
    <t>290-01178</t>
  </si>
  <si>
    <t>TOGGLE LATCH, SPRING CLAW, STEEL</t>
  </si>
  <si>
    <t>290-01516</t>
  </si>
  <si>
    <t>IDLER PULLEY, TIMING BELT, P-DU</t>
  </si>
  <si>
    <t>400-00505</t>
  </si>
  <si>
    <t>TOGGLE LINKAGE SUB-ASSEMBLY DU-G</t>
  </si>
  <si>
    <t>420-01806</t>
  </si>
  <si>
    <t>SHAFT, CHRM STEEL, 1.00X3.50, W/FLAT</t>
  </si>
  <si>
    <t>400-0303</t>
  </si>
  <si>
    <t>FAIRING G ASSEMBLY ONE PIECE</t>
  </si>
  <si>
    <t>400-00954</t>
  </si>
  <si>
    <t>G-DRIVE PUSHER ASSEMBLY</t>
  </si>
  <si>
    <t>300-00262</t>
  </si>
  <si>
    <t>LASER DISTANCE SENSOR</t>
  </si>
  <si>
    <t>400-02282-C2</t>
  </si>
  <si>
    <t>FRONT COVER ASSY, P-T-DU, BLUE</t>
  </si>
  <si>
    <t>200-02180</t>
  </si>
  <si>
    <t>SCREW, PHPM3X6SSA27L SEMS SQUARE CONE</t>
  </si>
  <si>
    <t>190-0074</t>
  </si>
  <si>
    <t>Fuse 100amp semiconductor protection</t>
  </si>
  <si>
    <t>190-00766</t>
  </si>
  <si>
    <t>CONNECTOR, TERMINAL, E-STOP, FSS</t>
  </si>
  <si>
    <t>600-0241</t>
  </si>
  <si>
    <t>Perimeter Safety Controller, Kiva Floor</t>
  </si>
  <si>
    <t>690-00209</t>
  </si>
  <si>
    <t>Kit for R Charger Wireway Wall</t>
  </si>
  <si>
    <t>200-0462</t>
  </si>
  <si>
    <t>FW #8, 0.75"OD, ZI</t>
  </si>
  <si>
    <t>380-0082</t>
  </si>
  <si>
    <t>SERVER OPTIO 36gb Sas 15k Sff 2.5in Sp H</t>
  </si>
  <si>
    <t>270-0028-T-V</t>
  </si>
  <si>
    <t>LABEL - Station Button RECYCLE, vertical</t>
  </si>
  <si>
    <t>270-00410-3C</t>
  </si>
  <si>
    <t>290-00964</t>
  </si>
  <si>
    <t>CONDUCTIVE AL FOIL TAPE</t>
  </si>
  <si>
    <t>690-01401-NA</t>
  </si>
  <si>
    <t>CHARGER 3.1 SPARES KIT, 480VAC NEMA L16-20P</t>
  </si>
  <si>
    <t>600-00780</t>
  </si>
  <si>
    <t>G-DRIVE 3.0 CHARGE PORT ASSEMBLY W/ TRAY</t>
  </si>
  <si>
    <t>470-00110</t>
  </si>
  <si>
    <t>72" Long Universal Ramp</t>
  </si>
  <si>
    <t>290-01090</t>
  </si>
  <si>
    <t>BUSHING FLANGED 22mm ID x 16mm LONG L280</t>
  </si>
  <si>
    <t>690-02810</t>
  </si>
  <si>
    <t>RETROFIT, FILTER RELOCATION, ROBIN 2.0</t>
  </si>
  <si>
    <t>420-09741</t>
  </si>
  <si>
    <t>BRACKET, EXTENSION, TIP CANOPY</t>
  </si>
  <si>
    <t>190-00943</t>
  </si>
  <si>
    <t>NIDAQ USB-6001</t>
  </si>
  <si>
    <t>190-00948</t>
  </si>
  <si>
    <t>19" Rackmount PDU, 15 AMP, NEMA 5-15P</t>
  </si>
  <si>
    <t>440-00399</t>
  </si>
  <si>
    <t>H-DU MSS DRAWER 1 (W/ TORQUE WRENCHES)</t>
  </si>
  <si>
    <t>600-01420</t>
  </si>
  <si>
    <t>ASSY, OVRHD SCNNR WITH BRACKET</t>
  </si>
  <si>
    <t>600-00741-R</t>
  </si>
  <si>
    <t>CORNER RIGHT ANGLE DU-G RIGHT ASSY</t>
  </si>
  <si>
    <t>540-0071</t>
  </si>
  <si>
    <t>R2 CAMERA/RADIO HARNESS ASSEMBLY</t>
  </si>
  <si>
    <t>190-00402</t>
  </si>
  <si>
    <t>Power Disconnect Switch Atlas R</t>
  </si>
  <si>
    <t>690-02574</t>
  </si>
  <si>
    <t>RETROFIT,ROBIN,PNEUMATICS PANEL RELOCATE</t>
  </si>
  <si>
    <t>690-00945</t>
  </si>
  <si>
    <t>KIT, TEXT-FREE STD STATION LABELS</t>
  </si>
  <si>
    <t>730-600-03390</t>
  </si>
  <si>
    <t>FRU - LIDAR MODULE, PRO-DU</t>
  </si>
  <si>
    <t>420-08650</t>
  </si>
  <si>
    <t>CHARGER WIREWAY, 24" X 26"</t>
  </si>
  <si>
    <t>270-01187</t>
  </si>
  <si>
    <t>FLOOR FIDUCIAL, 52X52, H/X/P/T</t>
  </si>
  <si>
    <t>470-00369</t>
  </si>
  <si>
    <t>FRU PACKAGING- BACKPLANE ASSY, MEA, PRO-DU, 2.0</t>
  </si>
  <si>
    <t>730-290-04283</t>
  </si>
  <si>
    <t>SEAL, FST, 290-04283, PKG OF 9</t>
  </si>
  <si>
    <t>201-SHCM8X16AS12.9Z</t>
  </si>
  <si>
    <t>SCREW-SHCM8X16AS12.9Z</t>
  </si>
  <si>
    <t>290-02108</t>
  </si>
  <si>
    <t>GAS SPRING, LOCKING, 120 LBS, 15.24" EXT</t>
  </si>
  <si>
    <t>290-02857</t>
  </si>
  <si>
    <t>EDGE GUARD, 3/4" BULB, 80"</t>
  </si>
  <si>
    <t>420-12280</t>
  </si>
  <si>
    <t>TUBE, FOR 762MM TALL X-TTS</t>
  </si>
  <si>
    <t>600-02025-2</t>
  </si>
  <si>
    <t>CONVEYOR &amp; END CAP ASSY, X-SORT, NIDEC</t>
  </si>
  <si>
    <t>380-00610</t>
  </si>
  <si>
    <t>LIGHTING, COOL WHITE, ROBIN, BETA</t>
  </si>
  <si>
    <t>600-02153</t>
  </si>
  <si>
    <t>E-STOP WITH ROTATABLE MOUNTING BRACKETS</t>
  </si>
  <si>
    <t>290-02170</t>
  </si>
  <si>
    <t>ANCHORING RESTRAINT, 5/8, SS</t>
  </si>
  <si>
    <t>420-16308</t>
  </si>
  <si>
    <t>HARD STOP, DYNAMIC, ROTATION, END EFFECTOR, TCC</t>
  </si>
  <si>
    <t>203-FLHM6X1SSA27L</t>
  </si>
  <si>
    <t>NUT-FLHM6X1SSA27L</t>
  </si>
  <si>
    <t>270-01448</t>
  </si>
  <si>
    <t>LABELS KIT, T-DU</t>
  </si>
  <si>
    <t>290-02859</t>
  </si>
  <si>
    <t>PU TUBE ASSEMBLY, DRESS PACK, AEOLUS</t>
  </si>
  <si>
    <t>270-00194-200</t>
  </si>
  <si>
    <t>R shelf capacity label 200lbs</t>
  </si>
  <si>
    <t>270-00410-1F</t>
  </si>
  <si>
    <t>470-00323</t>
  </si>
  <si>
    <t>AEOLUS EOAT RETROFIT PACKAGING KIT</t>
  </si>
  <si>
    <t>470-00366</t>
  </si>
  <si>
    <t>FRU PACKAGING - J8 STOCK BOX</t>
  </si>
  <si>
    <t>540-01213</t>
  </si>
  <si>
    <t>CABLE ASSY, DIAGNOSTIC, T-DU</t>
  </si>
  <si>
    <t>425-00369</t>
  </si>
  <si>
    <t>THERMAL PAD, OUSTER TOP TO CLAMSHELL, LIDAR, PRO-DU</t>
  </si>
  <si>
    <t>425-00370</t>
  </si>
  <si>
    <t>THERMAL PAD, OUSTER BOTTOM TO CLAMSHELL, LIDAR, PRO-DU</t>
  </si>
  <si>
    <t>400-04387-R</t>
  </si>
  <si>
    <t>ASSY, BUTTON MODULE FAIRING, RIGHT, PRO-DU</t>
  </si>
  <si>
    <t>270-00992</t>
  </si>
  <si>
    <t>LABEL, ELECTRIC SHOCK, POLY,  2.25X1.95"</t>
  </si>
  <si>
    <t>640-00124</t>
  </si>
  <si>
    <t>LOCO MOTOR ENGAGEMENT TOOL, T-DU</t>
  </si>
  <si>
    <t>201-SHCSM6X1X25AS8.8Z</t>
  </si>
  <si>
    <t>SCREW-SHCSM6X1X25AS8.8Z</t>
  </si>
  <si>
    <t>690-01808-003</t>
  </si>
  <si>
    <t>KIT, ASCENT LADDER, 2SP</t>
  </si>
  <si>
    <t>420-10387</t>
  </si>
  <si>
    <t>POST OUTER, CENTER, CANOPY, ARTEMIS</t>
  </si>
  <si>
    <t>690-02253-003</t>
  </si>
  <si>
    <t>TOTE RACK, HMI FRAME, NO CONVEYOR TAIL</t>
  </si>
  <si>
    <t>210-00951-016</t>
  </si>
  <si>
    <t>CABLE, HDMI, M-M, XTRA GRIP, 16.5FT</t>
  </si>
  <si>
    <t>640-00120</t>
  </si>
  <si>
    <t>BATTERY REMOVAL TOOL, H/PRO/P-L/P-T/T-DU</t>
  </si>
  <si>
    <t>690-03555</t>
  </si>
  <si>
    <t>KIT, NFC READER, MONITOR MOUNT</t>
  </si>
  <si>
    <t>400-03189</t>
  </si>
  <si>
    <t>TASK LIGHT FRAME ASSY, LH, ARSAW</t>
  </si>
  <si>
    <t>230-00248</t>
  </si>
  <si>
    <t>SHOWA NITRI-SOLVE NITRILE GLOVES</t>
  </si>
  <si>
    <t>690-02710</t>
  </si>
  <si>
    <t>HW KIT, LOCKOUT TAGOUT, STOP WALL</t>
  </si>
  <si>
    <t>600-01430</t>
  </si>
  <si>
    <t>CAMERA &amp;LENS ASM, RGB, 1.3MP,GIGE POE</t>
  </si>
  <si>
    <t>200-01602</t>
  </si>
  <si>
    <t>Hex Nut 1/4"-20 Thread Size, 5/32" H</t>
  </si>
  <si>
    <t>200-03242</t>
  </si>
  <si>
    <t>RIVET, Ø3/16" X 0.0625" &lt;&gt; 0.27" GRIP, S</t>
  </si>
  <si>
    <t>420-01995</t>
  </si>
  <si>
    <t>SHELF LINER, 30" x 48"</t>
  </si>
  <si>
    <t>640-00226</t>
  </si>
  <si>
    <t>MOVER TOOL, T-DU</t>
  </si>
  <si>
    <t>200-01186</t>
  </si>
  <si>
    <t>SHCS M6 x 1.0 x 35mm, AS, BLK</t>
  </si>
  <si>
    <t>270-00410-2E</t>
  </si>
  <si>
    <t>270-0028-F-V</t>
  </si>
  <si>
    <t>LABEL - Station Button FRS, vertical</t>
  </si>
  <si>
    <t>290-00932</t>
  </si>
  <si>
    <t>CABLE TIE MOUNT, ADHESIVE BACK, .75x.75</t>
  </si>
  <si>
    <t>300-00053</t>
  </si>
  <si>
    <t>Replacement Encoder wheel for 300-0017</t>
  </si>
  <si>
    <t>300-00054</t>
  </si>
  <si>
    <t>Photoelectric sensor long range diffuse</t>
  </si>
  <si>
    <t>290-00687</t>
  </si>
  <si>
    <t>Angle Bracket, 2 Hole, 15 Series 80/20</t>
  </si>
  <si>
    <t>600-04823</t>
  </si>
  <si>
    <t>ASSY, MODULE, LOCALIZATION, TCC</t>
  </si>
  <si>
    <t>420-01488</t>
  </si>
  <si>
    <t>Embossed crossbeam, hole pattern, R Pod</t>
  </si>
  <si>
    <t>420-01532</t>
  </si>
  <si>
    <t>LASER LEVELING SPRING</t>
  </si>
  <si>
    <t>420-01540</t>
  </si>
  <si>
    <t>Battery Pad Left/Right</t>
  </si>
  <si>
    <t>400-01000</t>
  </si>
  <si>
    <t>DU-S END FAIRING WITH RETAINER CLIPS</t>
  </si>
  <si>
    <t>400-0111</t>
  </si>
  <si>
    <t>Lifter Pinion Gear Assembly, R1</t>
  </si>
  <si>
    <t>420-03940</t>
  </si>
  <si>
    <t>LIP, 1"x2"x0.083" BOX CHNL, A &amp; C SIDES</t>
  </si>
  <si>
    <t>420-04411</t>
  </si>
  <si>
    <t>POST, HERCULES, 1.285" WIDE, 90"</t>
  </si>
  <si>
    <t>420-0545-18-12-02</t>
  </si>
  <si>
    <t>420-0545-18-15-02</t>
  </si>
  <si>
    <t>600-00453</t>
  </si>
  <si>
    <t>S-DRIVE, CHARGING STATION ARM ASSEMBLY</t>
  </si>
  <si>
    <t>600-00482</t>
  </si>
  <si>
    <t>CHARGE PORT ASSY SIDE WIRE EXITS DU-S</t>
  </si>
  <si>
    <t>600-00864</t>
  </si>
  <si>
    <t>GRILL REAR ASSY, DU-S</t>
  </si>
  <si>
    <t>600-00614-NA</t>
  </si>
  <si>
    <t>SFB 614 ASSEMBLY WIHT NA POWER CORD.</t>
  </si>
  <si>
    <t>540-0104</t>
  </si>
  <si>
    <t>Picklight Power Supply Extension Cable,</t>
  </si>
  <si>
    <t>700-00264</t>
  </si>
  <si>
    <t>BASE ASSEMBLY, 4040 POD, REACh COMPLIANT</t>
  </si>
  <si>
    <t>200-01079</t>
  </si>
  <si>
    <t>Serrated flange hex,1/4-20 x 7/8",Gr 5,Z</t>
  </si>
  <si>
    <t>200-01086</t>
  </si>
  <si>
    <t>Screw #8-16 x .50 ZC PPH Plastit</t>
  </si>
  <si>
    <t>200-00745-0.60-M</t>
  </si>
  <si>
    <t>Snap Rivet, 0.32-0.6" thk, M</t>
  </si>
  <si>
    <t>200-00912</t>
  </si>
  <si>
    <t>WASHER, COUNTERSUNK, M6, STAINLESS STEEL</t>
  </si>
  <si>
    <t>200-00954</t>
  </si>
  <si>
    <t>FWF, 3"OD, 17/32" ID, .05-.08" THICK, ZI</t>
  </si>
  <si>
    <t>200-01004</t>
  </si>
  <si>
    <t>SHCS, M6 X 1.0 X 10MM, STAINLESS STEEL</t>
  </si>
  <si>
    <t>190-00573</t>
  </si>
  <si>
    <t>EXTERNAL 2BAND TERM MOUNT MONOPOLE ANTNA</t>
  </si>
  <si>
    <t>200-0490</t>
  </si>
  <si>
    <t>FW .25ODx.14IDx.062THK, NYLON</t>
  </si>
  <si>
    <t>210-00341-04</t>
  </si>
  <si>
    <t>Cable Tie, 0.19" W, 11.02"L</t>
  </si>
  <si>
    <t>210-00594</t>
  </si>
  <si>
    <t>12pin-12 Multifast, ext, 18AWG, S, 2m</t>
  </si>
  <si>
    <t>210-00596-12M</t>
  </si>
  <si>
    <t>12pin-12 Multifast, ext, 18AWG, S, 12m</t>
  </si>
  <si>
    <t>200-0362</t>
  </si>
  <si>
    <t>Washer, Bellville, 1/4 inch -SS</t>
  </si>
  <si>
    <t>290-00615</t>
  </si>
  <si>
    <t>Cable Tie, 5.75" long x .14" wide, black</t>
  </si>
  <si>
    <t>290-0021</t>
  </si>
  <si>
    <t>Ball, bearing, .750 dia</t>
  </si>
  <si>
    <t>290-00492</t>
  </si>
  <si>
    <t>1/4 TURN FASTENER</t>
  </si>
  <si>
    <t>270-00462</t>
  </si>
  <si>
    <t>RADIO FCC IC LABEL</t>
  </si>
  <si>
    <t>400-00396-03-18-15-02</t>
  </si>
  <si>
    <t>Bin Array Assembly, Single Row, R-pod</t>
  </si>
  <si>
    <t>400-00445</t>
  </si>
  <si>
    <t>CONNECTING ROD ASSY</t>
  </si>
  <si>
    <t>400-0045</t>
  </si>
  <si>
    <t>Battery Terminal Block Assembly, Positiv</t>
  </si>
  <si>
    <t>380-00237-KIT-USB</t>
  </si>
  <si>
    <t>Honeywell 33XXG Fixed Scanner kit</t>
  </si>
  <si>
    <t>420-02677</t>
  </si>
  <si>
    <t>CROSSBEAM, FABRIC, G POD</t>
  </si>
  <si>
    <t>420-02743-7.5</t>
  </si>
  <si>
    <t>15 series extrusion, 7.5" length</t>
  </si>
  <si>
    <t>420-03021</t>
  </si>
  <si>
    <t>BRACKET, WIRE STRAIN RELIEF HOLD MOLEX</t>
  </si>
  <si>
    <t>420-01939</t>
  </si>
  <si>
    <t>420-01996</t>
  </si>
  <si>
    <t>SHELF LINER, 18" x 48"</t>
  </si>
  <si>
    <t>420-01998</t>
  </si>
  <si>
    <t>Adapter Plate, Honeywell Fixed Scanner</t>
  </si>
  <si>
    <t>420-01999</t>
  </si>
  <si>
    <t>.625"x30"x48", Particle Board, R-pod</t>
  </si>
  <si>
    <t>420-02394</t>
  </si>
  <si>
    <t>540-00215</t>
  </si>
  <si>
    <t>Assy, DC Pwr Cable, 2C,18AWG, P1-FL</t>
  </si>
  <si>
    <t>540-00216</t>
  </si>
  <si>
    <t>540-00221</t>
  </si>
  <si>
    <t>Assy, DC Pwr Cable, 2C, 18AWG, P1-FL</t>
  </si>
  <si>
    <t>540-00283</t>
  </si>
  <si>
    <t>Safety System Harness for Station</t>
  </si>
  <si>
    <t>420-1269</t>
  </si>
  <si>
    <t>SHAFT, CHROMED STEEL, .75 x 10.81</t>
  </si>
  <si>
    <t>500-00403</t>
  </si>
  <si>
    <t>G-Drive Cerberus Right Slow Radio PCBA</t>
  </si>
  <si>
    <t>500-00503</t>
  </si>
  <si>
    <t>US-JP S-Drive Cerberus Right Slow Radio</t>
  </si>
  <si>
    <t>690-00683</t>
  </si>
  <si>
    <t>T-CHARGER UK KIT</t>
  </si>
  <si>
    <t>110-0107</t>
  </si>
  <si>
    <t>CAP CERM 10PF 5% 100V NP0 0603</t>
  </si>
  <si>
    <t>120-0018</t>
  </si>
  <si>
    <t>RES 1K OHM 1/10W 5% 0603</t>
  </si>
  <si>
    <t>120-0189</t>
  </si>
  <si>
    <t>RES 1.5K OHM 1/10W 1% 0603 SMD</t>
  </si>
  <si>
    <t>120-0031</t>
  </si>
  <si>
    <t>RES 10K OHM 1/8W 1% 0805</t>
  </si>
  <si>
    <t>120-00374</t>
  </si>
  <si>
    <t>R603 5.11k 0.5%</t>
  </si>
  <si>
    <t>110-0094</t>
  </si>
  <si>
    <t>CAP CER 10PF 100V 5% C0G 0805</t>
  </si>
  <si>
    <t>100-00230</t>
  </si>
  <si>
    <t>IC I2C BUS EXTENDER 8-SOIC</t>
  </si>
  <si>
    <t>100-00289</t>
  </si>
  <si>
    <t>IC PROC SUPERVISOR 3V ADJ TIMER SOT23-6</t>
  </si>
  <si>
    <t>100-00299</t>
  </si>
  <si>
    <t>IC REG BUCK SYNC ADJ 0 .6A 8SOIC</t>
  </si>
  <si>
    <t>100-0086</t>
  </si>
  <si>
    <t>IC DRIVER HIGH/LOW SIDE 16SOIC</t>
  </si>
  <si>
    <t>100-0098</t>
  </si>
  <si>
    <t>MICROPROCESSOR, DSP, BF54X</t>
  </si>
  <si>
    <t>120-0262</t>
  </si>
  <si>
    <t>RES 1/10W 10K OHM .1% 0805</t>
  </si>
  <si>
    <t>500-00405</t>
  </si>
  <si>
    <t>G-Drive Cerberus Left Stop Radio PCBA</t>
  </si>
  <si>
    <t>210-00343</t>
  </si>
  <si>
    <t>1/2" EXPANDABLE MONOFILAMENT SLEEVING</t>
  </si>
  <si>
    <t>230-00030</t>
  </si>
  <si>
    <t>Steel, Open Top, 10 gallon, lined drum</t>
  </si>
  <si>
    <t>230-00032</t>
  </si>
  <si>
    <t>AO Tuffmaster Headgear</t>
  </si>
  <si>
    <t>230-00033</t>
  </si>
  <si>
    <t>AO Tuffmaster Faceshield Window</t>
  </si>
  <si>
    <t>270-00234-13</t>
  </si>
  <si>
    <t>Label, Adhesive, White, .50 x 1.75</t>
  </si>
  <si>
    <t>380-00463</t>
  </si>
  <si>
    <t>MONITOR, 19.5 TS 1920X1080 VESA ANTI-GLA</t>
  </si>
  <si>
    <t>420-03759</t>
  </si>
  <si>
    <t>WHEEL, 6" ESD URETHANE</t>
  </si>
  <si>
    <t>600-00983</t>
  </si>
  <si>
    <t>HERCULES CHARGER, BASE FRAME ASSEMBLY</t>
  </si>
  <si>
    <t>200-00710</t>
  </si>
  <si>
    <t>PHPS #6-19x.50 PLASTITE</t>
  </si>
  <si>
    <t>200-00761</t>
  </si>
  <si>
    <t>PHTSTS-M4x10-ZI</t>
  </si>
  <si>
    <t>200-01102</t>
  </si>
  <si>
    <t>P-CLIP 3/16" ID PVC</t>
  </si>
  <si>
    <t>290-00665</t>
  </si>
  <si>
    <t>FAIRING RETAINER BRACKET #6 HOLES</t>
  </si>
  <si>
    <t>290-0375</t>
  </si>
  <si>
    <t>Maintenance Key for the safety system -</t>
  </si>
  <si>
    <t>600-00608-NA</t>
  </si>
  <si>
    <t>SFB 608 assembly with NA power cord.</t>
  </si>
  <si>
    <t>400-01196</t>
  </si>
  <si>
    <t>G-ARF, STATION AMNESTY REDUCTION FIXTURE</t>
  </si>
  <si>
    <t>420-04391</t>
  </si>
  <si>
    <t>H-DU CONNECTING ROD ROTARY</t>
  </si>
  <si>
    <t>550-00018</t>
  </si>
  <si>
    <t>ATLAS Main board MPC8308 NOR Programmed</t>
  </si>
  <si>
    <t>550-00024</t>
  </si>
  <si>
    <t>Vector Sine FPGA LFXP2-17E-5FTN256I</t>
  </si>
  <si>
    <t>380-00483</t>
  </si>
  <si>
    <t>Advantech 12V PSU, 2.5x5.5 brl conn</t>
  </si>
  <si>
    <t>200-00787</t>
  </si>
  <si>
    <t>Plastite 6-19 1/4" Length</t>
  </si>
  <si>
    <t>270-00714</t>
  </si>
  <si>
    <t>LABEL, HAND CRUSH/MOVING PARTS, D+TRI</t>
  </si>
  <si>
    <t>290-01148</t>
  </si>
  <si>
    <t>PADLOCK, 44X38MM, LAM STEEL, KEY# 2696</t>
  </si>
  <si>
    <t>190-00705</t>
  </si>
  <si>
    <t>BATTERY, 15V, 49.7WH, LI-ION (RRC2054)</t>
  </si>
  <si>
    <t>120-0107</t>
  </si>
  <si>
    <t>RES 3.32K OHM 1/16W 1% 0603 SMD</t>
  </si>
  <si>
    <t>190-00600</t>
  </si>
  <si>
    <t>FUSE BOARD MOUNT 1A 24VDC 0402</t>
  </si>
  <si>
    <t>200-00800</t>
  </si>
  <si>
    <t>BHCS M6X16 FLANGED 1MM PITCH</t>
  </si>
  <si>
    <t>100-00220</t>
  </si>
  <si>
    <t>IC CLK FAN/BUFF 1:6 LVC 14TSSOP</t>
  </si>
  <si>
    <t>100-00380</t>
  </si>
  <si>
    <t>IC CHARGE PUMP SIM CARD 8UMAX</t>
  </si>
  <si>
    <t>130-00452</t>
  </si>
  <si>
    <t>CONN, 20 pins Power and 100 Signals pins</t>
  </si>
  <si>
    <t>530-00503</t>
  </si>
  <si>
    <t>540-00432</t>
  </si>
  <si>
    <t>RECHARGE CONN HARNESS NEG W FERRITE DU-S</t>
  </si>
  <si>
    <t>540-00433</t>
  </si>
  <si>
    <t>RECHARGE CONN HARNESS POS W FERRITE DU-S</t>
  </si>
  <si>
    <t>400-00851</t>
  </si>
  <si>
    <t>100-00160</t>
  </si>
  <si>
    <t>DC/DC REG TPS62160DSG adj 1A/17V m=QTV</t>
  </si>
  <si>
    <t>100-00212</t>
  </si>
  <si>
    <t>DDR2 1G=128Mx16 84FBGA</t>
  </si>
  <si>
    <t>100-00303</t>
  </si>
  <si>
    <t>Comparator, Open Drain, uPower, SOT23-5</t>
  </si>
  <si>
    <t>100-0177</t>
  </si>
  <si>
    <t>IC MCU MPC5125 Microcontroller 400 MHZ 3</t>
  </si>
  <si>
    <t>200-01053</t>
  </si>
  <si>
    <t>STANDOFF M2.5 X 10L FF SS 4.5 HEX</t>
  </si>
  <si>
    <t>400-00846</t>
  </si>
  <si>
    <t>VSD LOWER HOUSING W/LOCKING CAMS ASSY</t>
  </si>
  <si>
    <t>110-0144</t>
  </si>
  <si>
    <t>CAP CER 22UF 6.3V X5R 20% 0805</t>
  </si>
  <si>
    <t>130-00642</t>
  </si>
  <si>
    <t>HEADER uFIT VERT 1-ROW 2-POS TH-HOLE TIN</t>
  </si>
  <si>
    <t>200-01306</t>
  </si>
  <si>
    <t>PHCS, 2-32, .25", AB TYPE</t>
  </si>
  <si>
    <t>120-0305</t>
  </si>
  <si>
    <t>RES 200 Ohm 1/16W 1% 0402 SMD</t>
  </si>
  <si>
    <t>200-00973</t>
  </si>
  <si>
    <t>PHCS-M3x6mm-SEMS Washer</t>
  </si>
  <si>
    <t>110-0052</t>
  </si>
  <si>
    <t>CAP CERAMIC 2.2UF 25V X5R 0805</t>
  </si>
  <si>
    <t>160-00046</t>
  </si>
  <si>
    <t>INDUCTOR POWER 220UH 1A SMD</t>
  </si>
  <si>
    <t>160-00048</t>
  </si>
  <si>
    <t>Ind L=2.2uH Is=2.4A LxW=5x5mm</t>
  </si>
  <si>
    <t>530-00130</t>
  </si>
  <si>
    <t>ATLAS BACKPLANE WITH MOLEX CONN</t>
  </si>
  <si>
    <t>190-0250</t>
  </si>
  <si>
    <t>Isolated DC-DC POWER MODULES 7A 12V</t>
  </si>
  <si>
    <t>420-01553</t>
  </si>
  <si>
    <t>RECHARGE HOUSING W SIDE WIRE EXIT BOTTOM</t>
  </si>
  <si>
    <t>110-00179</t>
  </si>
  <si>
    <t>CAP CER 1000PF 2KV 10% 1812 X7R</t>
  </si>
  <si>
    <t>150-00068</t>
  </si>
  <si>
    <t>LDO 3.0V/0.3A TLV70230DBV SOT23-5</t>
  </si>
  <si>
    <t>190-00337</t>
  </si>
  <si>
    <t>P-FUSE 1210 0.75A/24V m=G2</t>
  </si>
  <si>
    <t>200-01337</t>
  </si>
  <si>
    <t>STANDOFF, M-F, M2.5, 10mm, LONG THREAD</t>
  </si>
  <si>
    <t>400-01158</t>
  </si>
  <si>
    <t>BRACKET, DISCONNECT, DU-S, LITHIUM, HDWR</t>
  </si>
  <si>
    <t>120-00504</t>
  </si>
  <si>
    <t>RES 46.4 OHM 1/10W 1% 0402 SMD</t>
  </si>
  <si>
    <t>120-00450</t>
  </si>
  <si>
    <t>RES 43.2K OHM 1/10W 1% 0603 SMD</t>
  </si>
  <si>
    <t>R600-00629-NA-P2FL</t>
  </si>
  <si>
    <t>Repaired Programmed SMB, 2 Floors, N.America</t>
  </si>
  <si>
    <t>400-01299</t>
  </si>
  <si>
    <t>G-DU Dogbone Tool</t>
  </si>
  <si>
    <t>190-00824</t>
  </si>
  <si>
    <t>RELEASE BUTTON</t>
  </si>
  <si>
    <t>220-00047</t>
  </si>
  <si>
    <t>LOCTITE PRISM 480</t>
  </si>
  <si>
    <t>FO</t>
  </si>
  <si>
    <t>420-05677</t>
  </si>
  <si>
    <t>EDGE GUARD ANTENNA BRACKET RETROFIT DU-G</t>
  </si>
  <si>
    <t>290-01233</t>
  </si>
  <si>
    <t>BAND STRAP 4.6mm (W) X 521mm (L)</t>
  </si>
  <si>
    <t>540-00496</t>
  </si>
  <si>
    <t>GROUND STRAP, SUSPENSION ARM TO CHASSIS</t>
  </si>
  <si>
    <t>200-02203</t>
  </si>
  <si>
    <t>SCREW, SERRATED HFH, M8X16, GR8.8, ZN PL</t>
  </si>
  <si>
    <t>640-00004</t>
  </si>
  <si>
    <t>H Service Table</t>
  </si>
  <si>
    <t>190-00880</t>
  </si>
  <si>
    <t>FERRITE,305Ohm @250MHz, CLAMP-ON</t>
  </si>
  <si>
    <t>203-NNYM8-1.25AS8Z</t>
  </si>
  <si>
    <t>M8 Nylon Insert Lock Grade 8 Steel, Zinc</t>
  </si>
  <si>
    <t>690-01131</t>
  </si>
  <si>
    <t>ADDITIONAL LABELS KIT, H-DU CHANDELIER</t>
  </si>
  <si>
    <t>210-00939</t>
  </si>
  <si>
    <t>POWER CORD, NEMA 5-15 TO IEC C13, 4FT</t>
  </si>
  <si>
    <t>400-01937</t>
  </si>
  <si>
    <t>CASTER ASSEMBLY,65A URETHANE WHEEL, P-DU</t>
  </si>
  <si>
    <t>540-00539</t>
  </si>
  <si>
    <t>GROUNDING CABLE, P-DU</t>
  </si>
  <si>
    <t>400-01986</t>
  </si>
  <si>
    <t>SIDE COVER ASSY, P-DU, ORANGE</t>
  </si>
  <si>
    <t>290-01532</t>
  </si>
  <si>
    <t>REFLECTOR, LIGHT SENSOR, P-DU</t>
  </si>
  <si>
    <t>420-06744</t>
  </si>
  <si>
    <t>LINK SHAFT, P-DU</t>
  </si>
  <si>
    <t>201-SHCM8X12AS12.9Z</t>
  </si>
  <si>
    <t>SCREW-SHCM8X12AS12.9Z</t>
  </si>
  <si>
    <t>270-00857</t>
  </si>
  <si>
    <t>NAMEPLATE, PDU, NA/JP</t>
  </si>
  <si>
    <t>550-00086</t>
  </si>
  <si>
    <t>Re-configured 8kJ Buffer Module.</t>
  </si>
  <si>
    <t>600-01450-NA</t>
  </si>
  <si>
    <t>MOUNTED FSS BOX (SFB) - NA</t>
  </si>
  <si>
    <t>201-SHCM3X14AS10.9Z</t>
  </si>
  <si>
    <t>400-02083</t>
  </si>
  <si>
    <t>BASE ASSEMBLY, HERCULES, W/ ASSEMBLY AID</t>
  </si>
  <si>
    <t>400-01995</t>
  </si>
  <si>
    <t>CONVEYOR AND CARRIER FRAME ASSY, P-DU</t>
  </si>
  <si>
    <t>420-06850</t>
  </si>
  <si>
    <t>CAP, LIGHT SENSOR, P-DU</t>
  </si>
  <si>
    <t>400-02091</t>
  </si>
  <si>
    <t>ASSY, BRACKET, NIKE H CAPTRON MOUNT</t>
  </si>
  <si>
    <t>440-00400</t>
  </si>
  <si>
    <t>H-DU MSS DRAWER 2 (NO WRENCHES)</t>
  </si>
  <si>
    <t>600-01324-FRU</t>
  </si>
  <si>
    <t>ASSY, LOCO MOTOR, FRU, PEGASUS</t>
  </si>
  <si>
    <t>640-00022</t>
  </si>
  <si>
    <t>Grease Gun Assembly for G-DU and S-DU</t>
  </si>
  <si>
    <t>600-01246</t>
  </si>
  <si>
    <t>G-DU, FUSE TERMINAL ASSEMBLY</t>
  </si>
  <si>
    <t>290-01747</t>
  </si>
  <si>
    <t>FLOW DOWN, SNAP-IN, FLOWCELL, UNIX</t>
  </si>
  <si>
    <t>600-01606</t>
  </si>
  <si>
    <t>CONVEYOR MOTOR, STUDS, ARIMA,NIDEC,P-DU</t>
  </si>
  <si>
    <t>400-02334</t>
  </si>
  <si>
    <t>COVER ASSY, REAR, TT, P-T-DU, BLACK</t>
  </si>
  <si>
    <t>400-02335</t>
  </si>
  <si>
    <t>COVER ASSY, MIDDLE, TT, P-T-DU, BLACK</t>
  </si>
  <si>
    <t>290-01805</t>
  </si>
  <si>
    <t>SPRING, EXTENSION, 2.3" L, .700" OD</t>
  </si>
  <si>
    <t>400-02406</t>
  </si>
  <si>
    <t>ASSY, COVER MNT, P-DU</t>
  </si>
  <si>
    <t>690-01642</t>
  </si>
  <si>
    <t>HSE H-DU Launch Support Spares Kit, EU</t>
  </si>
  <si>
    <t>290-01824</t>
  </si>
  <si>
    <t>ROLLER, 1.9" D X 24" BF, 7/16" HEX AXLE</t>
  </si>
  <si>
    <t>201-HXHM8X40AS8.8Z</t>
  </si>
  <si>
    <t>SCREW-HXHM8X40AS8.8Z</t>
  </si>
  <si>
    <t>200-02756</t>
  </si>
  <si>
    <t>M8-1.25 FLANGE NUT, NYLOCK, ZINC</t>
  </si>
  <si>
    <t>420-08022</t>
  </si>
  <si>
    <t>BRACKET, CHASSIS SPRING MNT, P-DU</t>
  </si>
  <si>
    <t>290-01887</t>
  </si>
  <si>
    <t>BRACKET, DOORSTAY, TROAX</t>
  </si>
  <si>
    <t>420-06989</t>
  </si>
  <si>
    <t>MOUNT BLOCK, HORIZONTAL, TOP, CARRIAGE</t>
  </si>
  <si>
    <t>290-01847</t>
  </si>
  <si>
    <t>HOOK AND LOOP, CINCH STRAP WITH GROMMET</t>
  </si>
  <si>
    <t>600-01676</t>
  </si>
  <si>
    <t>ASSY, COGNEX SCANNER WITH BRACKET</t>
  </si>
  <si>
    <t>210-01108</t>
  </si>
  <si>
    <t>5PIN DC MICRO EXTENSION 18AWG 1M</t>
  </si>
  <si>
    <t>210-01085</t>
  </si>
  <si>
    <t>M8X6 EXTENSION, 2.1M, F-F, BLUE-BLUE</t>
  </si>
  <si>
    <t>400-02843</t>
  </si>
  <si>
    <t>KICK PLATE ASSEMBLY, ASCENT LADDER</t>
  </si>
  <si>
    <t>690-01808-002</t>
  </si>
  <si>
    <t>KIT, ASCENT LADDER, 3SF</t>
  </si>
  <si>
    <t>210-01115</t>
  </si>
  <si>
    <t>POWER CORD, CEE 7/7 TO IEC C5, 6FT</t>
  </si>
  <si>
    <t>400-01987-C2</t>
  </si>
  <si>
    <t>FRONT COVER ASSY, P-DU, BLUE</t>
  </si>
  <si>
    <t>600-01659</t>
  </si>
  <si>
    <t>ASSY, RECHARGE CARTRIDGE, DU SIDE, X-DU</t>
  </si>
  <si>
    <t>400-02670</t>
  </si>
  <si>
    <t>CONVEYOR COVER ASSEMBLY, X-SORT</t>
  </si>
  <si>
    <t>290-02053</t>
  </si>
  <si>
    <t>CAPTIVE FENCING BOLT, M8X28, TROAX</t>
  </si>
  <si>
    <t>600-01648-NA</t>
  </si>
  <si>
    <t>ASSEMBLY, USER INTERFACE UI, X-DU, NA</t>
  </si>
  <si>
    <t>400-03115</t>
  </si>
  <si>
    <t>PLASTIC COVER, GASKET, GLASS ASSY, X-DU</t>
  </si>
  <si>
    <t>201-SHCM5x10AS12.9B</t>
  </si>
  <si>
    <t>SCREW-SHCM5x10AS12.9B</t>
  </si>
  <si>
    <t>420-07745</t>
  </si>
  <si>
    <t>CABLE MANAGEMENT XMAS TREE, 9.7MM</t>
  </si>
  <si>
    <t>600-02010</t>
  </si>
  <si>
    <t>201-SHCM8X20ASSTDZ</t>
  </si>
  <si>
    <t>SCREW-SHCM8X20ASSTDZ</t>
  </si>
  <si>
    <t>201-SHCM3X6AS12.9Z</t>
  </si>
  <si>
    <t>SCREW-SHCM3X6AS12.9Z</t>
  </si>
  <si>
    <t>290-02138</t>
  </si>
  <si>
    <t>12MM OD, 10MM ID, NYLON TUBING</t>
  </si>
  <si>
    <t>FT</t>
  </si>
  <si>
    <t>400-03074</t>
  </si>
  <si>
    <t>ASSY, SPROCKET IDLER GT3 BELT 18T</t>
  </si>
  <si>
    <t>420-08952</t>
  </si>
  <si>
    <t>PLUG, PAYLOAD INTERFACE, X-DU</t>
  </si>
  <si>
    <t>390-00177</t>
  </si>
  <si>
    <t>HMI, FORTRESS, ZONE 2, ROBIN V2.0</t>
  </si>
  <si>
    <t>270-00116</t>
  </si>
  <si>
    <t>NAME PLATE LABEL, X-16, X-DU</t>
  </si>
  <si>
    <t>200-02845</t>
  </si>
  <si>
    <t>M8-1.25X25MM, 12.9, SHC FLANGE, PLAIN</t>
  </si>
  <si>
    <t>600-02024-1</t>
  </si>
  <si>
    <t>ARIMA ASSY, CONVEYOR, X-SORT, BASTIAN</t>
  </si>
  <si>
    <t>201-SHCM6X12AS12.9Z</t>
  </si>
  <si>
    <t>SCREW-SHCM6X12AS12.9Z</t>
  </si>
  <si>
    <t>420-09141</t>
  </si>
  <si>
    <t>EXTENDER, NARROW MODULE, 5"</t>
  </si>
  <si>
    <t>400-03182</t>
  </si>
  <si>
    <t>ASSEMBLY, CONVEYOR ADAPTER, X-DU</t>
  </si>
  <si>
    <t>270-01005</t>
  </si>
  <si>
    <t>LABEL, WARNING, HAND CRUSH/MOVING PARTS</t>
  </si>
  <si>
    <t>600-02074</t>
  </si>
  <si>
    <t>CONVEYOR &amp; END CAP ASSY, X-DU, NIDEC</t>
  </si>
  <si>
    <t>690-02215</t>
  </si>
  <si>
    <t>ADDITIONAL LABELS, P/P-L-DU CHANDELIER</t>
  </si>
  <si>
    <t>290-02424</t>
  </si>
  <si>
    <t>SPRING, EXT, 55MM FREE LEN, 0.16N/MM</t>
  </si>
  <si>
    <t>600-02061</t>
  </si>
  <si>
    <t>WORK LIGHT BAR ASSY</t>
  </si>
  <si>
    <t>290-02403</t>
  </si>
  <si>
    <t>TUBE, CROSSBAR, TROAX, ROBIN, V2.0 XL</t>
  </si>
  <si>
    <t>470-00240</t>
  </si>
  <si>
    <t>FRU PACKAGING FOR UI, X-DU NA</t>
  </si>
  <si>
    <t>730-600-02020</t>
  </si>
  <si>
    <t>MEA ASSY, X-DU W/ FRU PKG.</t>
  </si>
  <si>
    <t>690-02253-004</t>
  </si>
  <si>
    <t>TOTE RACK, HMI FRAME, NO CONVEYOR</t>
  </si>
  <si>
    <t>690-02359</t>
  </si>
  <si>
    <t>KIT,COGNEX DM374X HPIT W/ SCANNER MAST,L</t>
  </si>
  <si>
    <t>425-00189</t>
  </si>
  <si>
    <t>FLOOR MAT, ARSAW MOD PLATFORM LG</t>
  </si>
  <si>
    <t>420-10093</t>
  </si>
  <si>
    <t>BRACKET, PDP-WIRETRAY ADAPTER, ROBIN</t>
  </si>
  <si>
    <t>690-02279</t>
  </si>
  <si>
    <t>PSC VM AND CAPACITOR BUFFER UPGRADE KIT</t>
  </si>
  <si>
    <t>380-00657</t>
  </si>
  <si>
    <t>SCANNER, 359-405MM FOCAL RNG</t>
  </si>
  <si>
    <t>420-09667</t>
  </si>
  <si>
    <t>POST, POD BLOCKER, 80X80</t>
  </si>
  <si>
    <t>420-09740</t>
  </si>
  <si>
    <t>BRACKET, TIP CANOPY, C</t>
  </si>
  <si>
    <t>690-02334</t>
  </si>
  <si>
    <t>KIT, POD BLOCKER, TIP CANOPY, H-POD</t>
  </si>
  <si>
    <t>201-HFHM8X40AS8.8Z</t>
  </si>
  <si>
    <t>SCREW-HFHM8X40AS8.8Z</t>
  </si>
  <si>
    <t>290-02012</t>
  </si>
  <si>
    <t>BUCKLE, FIDLOCK REMOVABLE, 20, ORANGE</t>
  </si>
  <si>
    <t>600-02397</t>
  </si>
  <si>
    <t>ASSY, OVERHEAD SCANNER BRKT W/ SCANNER</t>
  </si>
  <si>
    <t>290-02720</t>
  </si>
  <si>
    <t>CLAMP FOR WIRE-REINFORCED HOSE 43-49MM</t>
  </si>
  <si>
    <t>540-00860</t>
  </si>
  <si>
    <t>COGNEX SCN PWR &amp; DATA CABLE, M12 90 DEG</t>
  </si>
  <si>
    <t>200-03368</t>
  </si>
  <si>
    <t>M6-1.0X 16MM FLANGED BSC SCREW</t>
  </si>
  <si>
    <t>201-HFHM8X20AS8.8Z01</t>
  </si>
  <si>
    <t>SCREW-HFHM8X20AS8.8Z01</t>
  </si>
  <si>
    <t>600-02174</t>
  </si>
  <si>
    <t>ASSEMBLY, UI, FIDO MODULAR</t>
  </si>
  <si>
    <t>405-00727</t>
  </si>
  <si>
    <t>LEG, WORK TABLE, 36T</t>
  </si>
  <si>
    <t>200-03421</t>
  </si>
  <si>
    <t>P-CLIP, 1-3/8" ID, VINYL CUSHION</t>
  </si>
  <si>
    <t>420-10578</t>
  </si>
  <si>
    <t>BRACKET, HANGER, ANDON MOUNTING</t>
  </si>
  <si>
    <t>200-03468</t>
  </si>
  <si>
    <t>SHOULDER SCREW, M5X5, M4 THREAD</t>
  </si>
  <si>
    <t>290-02674</t>
  </si>
  <si>
    <t>QK DISCONNECT, STR, G1/4" BSPP, 12MM OD</t>
  </si>
  <si>
    <t>290-02751</t>
  </si>
  <si>
    <t>SMC KQ2H12_G02A KQ2 1/4, KQ2 FITTING</t>
  </si>
  <si>
    <t>600-02526</t>
  </si>
  <si>
    <t>CNV MOTOR, W/ARIMA CONN, NIDEC, P-L-DU</t>
  </si>
  <si>
    <t>420-10509</t>
  </si>
  <si>
    <t>GAP CLOSEOUT, CHUTE TO CIF, ARTEMIS</t>
  </si>
  <si>
    <t>400-03597</t>
  </si>
  <si>
    <t>FABRIC BIN ARRAY, J10, UPDATED RETENTION</t>
  </si>
  <si>
    <t>400-03598</t>
  </si>
  <si>
    <t>FABRIC BIN ARRAY, J11, UPDATED RETENTION</t>
  </si>
  <si>
    <t>700-01254-004</t>
  </si>
  <si>
    <t>CHARGER 3.1, 400VAC, IEC60309 3P+N+E</t>
  </si>
  <si>
    <t>690-02707-R</t>
  </si>
  <si>
    <t>RETROFIT KIT CAL CRADLE + PLATE, ROBIN R</t>
  </si>
  <si>
    <t>201-SHSM4X25AS10.9B</t>
  </si>
  <si>
    <t>SCREW-SHSM4X25AS10.9B</t>
  </si>
  <si>
    <t>690-02767</t>
  </si>
  <si>
    <t>KIT, FLOOR FIDUCIAL AND COVER, H/X/P</t>
  </si>
  <si>
    <t>201-HFHM6X16ASSTDZ</t>
  </si>
  <si>
    <t>SCREW-HFHM6X16ASSTDZ</t>
  </si>
  <si>
    <t>A\.02\.00</t>
  </si>
  <si>
    <t>600-01895-003</t>
  </si>
  <si>
    <t>12U W/ COMPONENTS, ROBIN</t>
  </si>
  <si>
    <t>200-03571</t>
  </si>
  <si>
    <t>SET SCREW, M8X12, BLACK OXIDE, CUP POINT</t>
  </si>
  <si>
    <t>200-03628</t>
  </si>
  <si>
    <t>SCREW, M3X7, PLASTITE SCREW, STEEL</t>
  </si>
  <si>
    <t>300-00290</t>
  </si>
  <si>
    <t>CONTRAST SENSOR, 40MM, IO-LINK</t>
  </si>
  <si>
    <t>390-00284</t>
  </si>
  <si>
    <t>E-STOP, PANEL MOUNT, W/ CABLE, 76 MM, PRO-DU</t>
  </si>
  <si>
    <t>420-11342</t>
  </si>
  <si>
    <t>VERTICAL STIFFENER, DTP, OUTER, 9</t>
  </si>
  <si>
    <t>405-01020</t>
  </si>
  <si>
    <t>DRESSPACK POST, RH, ROBIN</t>
  </si>
  <si>
    <t>540-01166</t>
  </si>
  <si>
    <t>CABLE ASSY, IO MOD TO BARCODE SCANNERS, AEOLUS</t>
  </si>
  <si>
    <t>210-01635</t>
  </si>
  <si>
    <t>FAKRA FEMALE TO FAKRA FEMALE 1320MM LONG, RG174 CABLE</t>
  </si>
  <si>
    <t>405-01429</t>
  </si>
  <si>
    <t>ODS TEMPORARY REPLACEMENT BRACKET, 2 PIECE ASSY, PC</t>
  </si>
  <si>
    <t>730-270-00550</t>
  </si>
  <si>
    <t>SPARE, FLOOR FIDUCIAL, G/S/R, ROLL 1000</t>
  </si>
  <si>
    <t>300-00291</t>
  </si>
  <si>
    <t>LOAD CELL, TENSION/COMPRESSION, 1000LB</t>
  </si>
  <si>
    <t>600-02473</t>
  </si>
  <si>
    <t>425-00368</t>
  </si>
  <si>
    <t>THERMAL PAD, MID CLAMSHELL, LIDAR MODULE, PRO-DU</t>
  </si>
  <si>
    <t>400-04054</t>
  </si>
  <si>
    <t>FAIRING ASSY, REAR, T-DU</t>
  </si>
  <si>
    <t>T-Line</t>
  </si>
  <si>
    <t>500-02314</t>
  </si>
  <si>
    <t>FRONT HMI CONTROLLER, PRO-DU, BOM</t>
  </si>
  <si>
    <t>201-PHPM3X8SSA27P</t>
  </si>
  <si>
    <t>SCREW-PHPM3X8SSA27P</t>
  </si>
  <si>
    <t>425-00417-R</t>
  </si>
  <si>
    <t>FLOOR MAT, 3SF ASCENT LADDER, UNIV, ERGO RIGHT</t>
  </si>
  <si>
    <t>540-03031</t>
  </si>
  <si>
    <t>CABLE ASSY, ADAPTER, SIDE SICK LIDAR, PRO-DU</t>
  </si>
  <si>
    <t>540-04002</t>
  </si>
  <si>
    <t>CABLE BUNDLE, SPM TO ANC, PRO-DU</t>
  </si>
  <si>
    <t>730-270-01233</t>
  </si>
  <si>
    <t>SPARE, CAL TARGET 2D BARCODE STICKER, ROBIN, ROLL 100</t>
  </si>
  <si>
    <t>270-00192</t>
  </si>
  <si>
    <t>LABEL KIT, LICENSE PLATE NUMBER, PRO-DU</t>
  </si>
  <si>
    <t>400-04272-L</t>
  </si>
  <si>
    <t>UPPER FAIRING ASSY, LEFT, BUTTON MODULE, PRO-DU</t>
  </si>
  <si>
    <t>420-11995</t>
  </si>
  <si>
    <t>CHASSIS MOUNTING SHAFT 25MM, LINKAGE, T-DU</t>
  </si>
  <si>
    <t>420-12051</t>
  </si>
  <si>
    <t>PAN HARD SHAFT 25MM, LINKAGE, T-DU</t>
  </si>
  <si>
    <t>540-01085</t>
  </si>
  <si>
    <t>CABLE ASSY, SENSORS TO PANEL, HEAD, PRO-DU</t>
  </si>
  <si>
    <t>540-01034</t>
  </si>
  <si>
    <t>CABLE ASSY, IRDA-MEA, PRO-DU</t>
  </si>
  <si>
    <t>500-12034</t>
  </si>
  <si>
    <t>PCBA, MEA 2.0, PRO/T-DU, BOM</t>
  </si>
  <si>
    <t>400-03978</t>
  </si>
  <si>
    <t>PANHARD RIGHT ASSY, T-DU</t>
  </si>
  <si>
    <t>400-04346</t>
  </si>
  <si>
    <t>WHEEL, 192MM HUB-MOUNTED ESD URETHANE</t>
  </si>
  <si>
    <t>600-02901</t>
  </si>
  <si>
    <t>FRAME ASSY, ANDON, FSS</t>
  </si>
  <si>
    <t>210-01852</t>
  </si>
  <si>
    <t>POWER CORD, Y SPLITTER, 5-15P TO 2X C13, 6FT</t>
  </si>
  <si>
    <t>R550-00086</t>
  </si>
  <si>
    <t>REPAIRED, Re-configured 8kJ Buffer Module</t>
  </si>
  <si>
    <t>400-04385-L</t>
  </si>
  <si>
    <t>ASSY, SIDE SENSING BRACKET, LEFT, PRO-DU</t>
  </si>
  <si>
    <t>400-03891-01</t>
  </si>
  <si>
    <t>ASSY, TURNTABLE, T-DU</t>
  </si>
  <si>
    <t>690-03528-001</t>
  </si>
  <si>
    <t>KIT, CONSUMABLES, P2R NIKE LITE, 120V 60HZ IEC B</t>
  </si>
  <si>
    <t>270-04000</t>
  </si>
  <si>
    <t>LABEL KIT, LICENSE PLATE NUMBER, TAPERED, PRO-DU</t>
  </si>
  <si>
    <t>201-HFHM10X25AS10.9Z</t>
  </si>
  <si>
    <t>SCREW-HFHM10X25AS10.9Z</t>
  </si>
  <si>
    <t>405-02780</t>
  </si>
  <si>
    <t>CAMERA BRACKET, PLACE SCENE, CARDINAL, BETA</t>
  </si>
  <si>
    <t>380-00875</t>
  </si>
  <si>
    <t>AR-ID LICENSING FEE</t>
  </si>
  <si>
    <t>290-05036</t>
  </si>
  <si>
    <t>SUCTION CUP, FILTERED, FGC50</t>
  </si>
  <si>
    <t>470-00316</t>
  </si>
  <si>
    <t>T-DU ODS CAMERA FRU PACKAGING</t>
  </si>
  <si>
    <t>470-00317</t>
  </si>
  <si>
    <t>T-DU LOCO MOTOR/ DRIVE MOTOR FRU PACKAGING</t>
  </si>
  <si>
    <t>470-00318</t>
  </si>
  <si>
    <t>T-DU LIFTER MOTOR FRU PACKAGING</t>
  </si>
  <si>
    <t>470-00319</t>
  </si>
  <si>
    <t>T-DU TURNTABLE GEARMOTOR FRU PACKAGING</t>
  </si>
  <si>
    <t>640-00123</t>
  </si>
  <si>
    <t>MAINT TOOL, CUSTOM, TURNTABLE LOCKOUT, T-DU</t>
  </si>
  <si>
    <t>201-SHCM3X20AS12.9B</t>
  </si>
  <si>
    <t>SCREW-SHCM3X20AS12.9B</t>
  </si>
  <si>
    <t>470-00349</t>
  </si>
  <si>
    <t>PACKAGING FOR STATOR ASSEMBLY W/XRINGS. AEOLUS</t>
  </si>
  <si>
    <t>190-02208</t>
  </si>
  <si>
    <t>CONTROLLER, SAFETY, COMPACT</t>
  </si>
  <si>
    <t>390-00581</t>
  </si>
  <si>
    <t>JOYSTICK, LUNA CONTROLLER</t>
  </si>
  <si>
    <t>425-00705-15000</t>
  </si>
  <si>
    <t>CABLE, 4C 12AWG, 600V, UL, BLACK, 15M</t>
  </si>
  <si>
    <t>540-01502</t>
  </si>
  <si>
    <t>CABLE, GROUNDING, CP, ZC1, TCC</t>
  </si>
  <si>
    <t>190-02541</t>
  </si>
  <si>
    <t>DRIVE, INVERTER, SINGLE AXIS, MAX 30A, 750V DC INPUT</t>
  </si>
  <si>
    <t>210-02426</t>
  </si>
  <si>
    <t>CISCO 10GBASE-CU PASSIVE TWINAX SFP+ CABLE ASSEMBLY, 2 M</t>
  </si>
  <si>
    <t>380-00574-003</t>
  </si>
  <si>
    <t>690-03976</t>
  </si>
  <si>
    <t>KIT, FIDO, GAP FILLER ADD-ON, H, UNV, LH</t>
  </si>
  <si>
    <t>600-03832</t>
  </si>
  <si>
    <t>ASSEMBLY, POWER ARM, CHARGER 3.2</t>
  </si>
  <si>
    <t>201-SHSM10X20AS12.9B</t>
  </si>
  <si>
    <t>SCREW-SHSM10X20AS12.9B</t>
  </si>
  <si>
    <t>730-600-73310</t>
  </si>
  <si>
    <t>FRU- LIGHT BAR, REAR, +PINS, PRO-DU</t>
  </si>
  <si>
    <t>730-600-03560-R</t>
  </si>
  <si>
    <t>FRU- ASSY, BUTTON MODULE &amp; FAIRING, RIGHT, PRO-DU</t>
  </si>
  <si>
    <t>730-405-01914</t>
  </si>
  <si>
    <t>FRU - WHEEL, ALUMINUM HUB, 182MM, ESD URETHANE, 75A</t>
  </si>
  <si>
    <t>730-300-00288</t>
  </si>
  <si>
    <t>FRU - STEREO CAMERA, INTEL REAL SENSE D457</t>
  </si>
  <si>
    <t>730-390-00275</t>
  </si>
  <si>
    <t>FRU- LED EYE, HEAD MODULE, PRO-DU</t>
  </si>
  <si>
    <t>730-600-03616</t>
  </si>
  <si>
    <t>730-600-03305</t>
  </si>
  <si>
    <t>FRU - BACKPLANE ASSY, SPM, PRO-DU, 2.0</t>
  </si>
  <si>
    <t>470-00377</t>
  </si>
  <si>
    <t>FRU PACKAGING - ASSY, LIFTER MOTOR W/ ARIMA, PRO-DU</t>
  </si>
  <si>
    <t>470-00373</t>
  </si>
  <si>
    <t>FRU PACKAGING- SAFETY PROCESSOR MODULE, PRO-DU, 2.0</t>
  </si>
  <si>
    <t>730-03314</t>
  </si>
  <si>
    <t>FRU, MODULE, ANC, PRO-DU, 3.0</t>
  </si>
  <si>
    <t>THERMAL?PAD,?MID?CLAMSHELL,?LIDAR?MODULE,?PRO-DU</t>
  </si>
  <si>
    <t>THERMAL?PAD,?OUSTER?BOTTOM?TO?CLAMSHELL,?LIDAR,?PRO-DU</t>
  </si>
  <si>
    <t>SCREW-SHCM3X6ASSTDZ01</t>
  </si>
  <si>
    <t>Number PRO-DU produced per hour / line (Cycle Time)</t>
  </si>
  <si>
    <t>On-Hand QTY</t>
  </si>
  <si>
    <t xml:space="preserve">Box </t>
  </si>
  <si>
    <t>5 each Box</t>
  </si>
  <si>
    <t>16 each Box</t>
  </si>
  <si>
    <t xml:space="preserve">4 in each box </t>
  </si>
  <si>
    <t>144 in a pallet</t>
  </si>
  <si>
    <t>QTY vs Shift 1</t>
  </si>
  <si>
    <t xml:space="preserve">1440 in a pallet </t>
  </si>
  <si>
    <t>270 in a pallet</t>
  </si>
  <si>
    <t>900 in a box??</t>
  </si>
  <si>
    <t>Unsure Pack Size</t>
  </si>
  <si>
    <t>4480 in a pallet</t>
  </si>
  <si>
    <t>504 in a pallet</t>
  </si>
  <si>
    <t>2400 in a pallet</t>
  </si>
  <si>
    <t>Unconfirmed</t>
  </si>
  <si>
    <t>1440 in a pallet</t>
  </si>
  <si>
    <t>16 in a box</t>
  </si>
  <si>
    <t xml:space="preserve">1 in a box </t>
  </si>
  <si>
    <t>11520 in a pallet</t>
  </si>
  <si>
    <t>1536 in a pallet</t>
  </si>
  <si>
    <t xml:space="preserve">4032 in a pallet </t>
  </si>
  <si>
    <t xml:space="preserve">1656 in a pallet </t>
  </si>
  <si>
    <t>1056 in a pallet</t>
  </si>
  <si>
    <t>11250 in pallet</t>
  </si>
  <si>
    <t xml:space="preserve">3648 in a pallet </t>
  </si>
  <si>
    <t xml:space="preserve">9504 in pallet </t>
  </si>
  <si>
    <t>3840 in a pallet</t>
  </si>
  <si>
    <t xml:space="preserve">288 in a pallet </t>
  </si>
  <si>
    <t>QTY vs shift 1</t>
  </si>
  <si>
    <t>in Pallets</t>
  </si>
  <si>
    <t>192 in a pallet</t>
  </si>
  <si>
    <t>Unknown</t>
  </si>
  <si>
    <t>256 in a pallet</t>
  </si>
  <si>
    <t>432 in pallet</t>
  </si>
  <si>
    <t>270 in pallet</t>
  </si>
  <si>
    <t>480 in a pallet</t>
  </si>
  <si>
    <t>600-05087</t>
  </si>
  <si>
    <t>ASSY, X BEAM, END EFFECTORS, LOCALIZATION, TCC</t>
  </si>
  <si>
    <t>420-22515</t>
  </si>
  <si>
    <t>PONCHO, LIFT TABLE, PRO-DU</t>
  </si>
  <si>
    <t>201-SHCM10X45AS8.8B</t>
  </si>
  <si>
    <t>SCREW-SHCM10X45AS8.8B</t>
  </si>
  <si>
    <t>201-SHCM8X40AS8.8Z</t>
  </si>
  <si>
    <t>SCREW-SHCM08X40AS8.8Z</t>
  </si>
  <si>
    <t>203-HEXM3.5ASSTDZ</t>
  </si>
  <si>
    <t>NUT-HEXM3.5ASSTDZ</t>
  </si>
  <si>
    <t>201-HXHM8X80AS8Z</t>
  </si>
  <si>
    <t>SCREW-HXHM8X80AS8Z</t>
  </si>
  <si>
    <t>202-PLNM5SS</t>
  </si>
  <si>
    <t>Plain Washer, M5, Stainless</t>
  </si>
  <si>
    <t>201-SHCM6X45AS8.8Z</t>
  </si>
  <si>
    <t>SCREW  -SHCM6X45AS8.8Z</t>
  </si>
  <si>
    <t>230-00374</t>
  </si>
  <si>
    <t>BARRICADE SYSTEM FOLDING PLASTIC 74"L X 36"H, YELLOW</t>
  </si>
  <si>
    <t>290-04454</t>
  </si>
  <si>
    <t>PUSH-IN L-FITTING, AIR&amp;WTR, 10MM TUBE TO R1/4 M THRD</t>
  </si>
  <si>
    <t>201-SHCM04X16AS12.9B</t>
  </si>
  <si>
    <t>SCREW-SHCM04X16AS12.9B</t>
  </si>
  <si>
    <t>201-SHCM6X20ASSTDB</t>
  </si>
  <si>
    <t>METRIC SHCS, M6X20, Standard Black Oxide</t>
  </si>
  <si>
    <t>200-03043</t>
  </si>
  <si>
    <t>DOWEL PIN, M2 X 6, ISO 2338, SS</t>
  </si>
  <si>
    <t>201-SHCM10X30AS8.8Z</t>
  </si>
  <si>
    <t>SCREW-SHCM10X30AS8.8Z</t>
  </si>
  <si>
    <t>540-01306-002</t>
  </si>
  <si>
    <t>CABLE, NODE TO NODE, M12, ASPN, 8000MM</t>
  </si>
  <si>
    <t>310-01094</t>
  </si>
  <si>
    <t>SERVOMOTOR, SIZE 04, LENGTH C, 6000MIN-1 WINDING</t>
  </si>
  <si>
    <t>690-00903-002</t>
  </si>
  <si>
    <t>LITHIUM ION BATTERY RESPONSE SUPPLIES</t>
  </si>
  <si>
    <t>290-04176</t>
  </si>
  <si>
    <t>CENTRAL HOLD DOWN, CABLE TRAY,</t>
  </si>
  <si>
    <t>200-04717</t>
  </si>
  <si>
    <t>SET SCREW, CUP POINT, SOCKET, M4X16MM</t>
  </si>
  <si>
    <t>201-HFHM6X10AS8.8Z</t>
  </si>
  <si>
    <t>SCREW-HFHM6X10AS8.8Z</t>
  </si>
  <si>
    <t>202-PLNM4ASSTDZ</t>
  </si>
  <si>
    <t>WASHER-PLNM4ASSTDZ</t>
  </si>
  <si>
    <t>201-SHCM5X25AS8.8Z</t>
  </si>
  <si>
    <t>SCREW-SHCM5X25AS8.8Z</t>
  </si>
  <si>
    <t>201-FSCM6X12AS10.9Z</t>
  </si>
  <si>
    <t>SCREW-FSCM6X12AS10.9Z</t>
  </si>
  <si>
    <t>210-00577</t>
  </si>
  <si>
    <t>CABLE, USB 2.0, M-F EXTENSION, 10 FT</t>
  </si>
  <si>
    <t>420-17202</t>
  </si>
  <si>
    <t>PDU ADAPTER, FRONT, MAINLINE, SAS</t>
  </si>
  <si>
    <t>201-HFHM10X30ASSTDZ</t>
  </si>
  <si>
    <t>SCREW-HFHM10-1.5X30AS8.8Z</t>
  </si>
  <si>
    <t>204-RREM40X1.75ASSTD</t>
  </si>
  <si>
    <t>RING-RREM40X1.75ASSTD</t>
  </si>
  <si>
    <t>204-RRIM68ASSTD</t>
  </si>
  <si>
    <t>RETAINING-RRIM68ASSTD</t>
  </si>
  <si>
    <t>220-00224</t>
  </si>
  <si>
    <t>PAINT MARKER, BLUE, ROUNDED TIP</t>
  </si>
  <si>
    <t>425-00788-017</t>
  </si>
  <si>
    <t>TUBING, PIAB TO VACUUM2, P_VACUM, 10MM OD, GREEN, TCC</t>
  </si>
  <si>
    <t>203-HEXM3X2.4AS10.9Z</t>
  </si>
  <si>
    <t>201-SHCM8X45AS8.8Z</t>
  </si>
  <si>
    <t>SCREW-SHCM8X45AS8.8Z</t>
  </si>
  <si>
    <t>730-600-03560-L</t>
  </si>
  <si>
    <t>FRU- ASSY, BUTTON MODULE &amp; FAIRING, LEFT, PRO-DU</t>
  </si>
  <si>
    <t>201-SHCM3X06AS8.8Z</t>
  </si>
  <si>
    <t>SCREW-SHCM3X06AS8.8Z</t>
  </si>
  <si>
    <t>201-HFHM6X12AS8.8Z</t>
  </si>
  <si>
    <t>SCREW-HFHM6X12AS8.8Z</t>
  </si>
  <si>
    <t>201-HFHM8X25AS8.8Z</t>
  </si>
  <si>
    <t>SCREW-HFHM8X25AS8.8Z</t>
  </si>
  <si>
    <t>201-SHCM16X60AS8.8Z</t>
  </si>
  <si>
    <t>SCREW-SHCM16X60AS8.8Z</t>
  </si>
  <si>
    <t>201-SHCM6X12AS12.9B</t>
  </si>
  <si>
    <t>SCREW-SHCM6X12AS12.9B</t>
  </si>
  <si>
    <t>201-HXHM12X25AS8.8Z</t>
  </si>
  <si>
    <t>SCREW-HXHM12X25AS8.8Z</t>
  </si>
  <si>
    <t>201-SHCM10X60AS8.8Z</t>
  </si>
  <si>
    <t>SCREW-SHCM10X60AS8.8Z</t>
  </si>
  <si>
    <t>201-SHCM4X6AS8.8Z</t>
  </si>
  <si>
    <t>SCREW-SHCM4X6AS8.8Z</t>
  </si>
  <si>
    <t>400-03804</t>
  </si>
  <si>
    <t>LENS PROTECTOR, SCANNER, ROBIN</t>
  </si>
  <si>
    <t>201-SHCM4X20AS8.8Z</t>
  </si>
  <si>
    <t>SCREW-SHCM4X20AS8.8Z</t>
  </si>
  <si>
    <t>201-HFHM6X16AS8.8Z</t>
  </si>
  <si>
    <t>SCREW-HFHM6X16AS8.8Z</t>
  </si>
  <si>
    <t>201-SHCM5X12AS12.9B</t>
  </si>
  <si>
    <t>SCREW-SHCM5X12AS12.9B</t>
  </si>
  <si>
    <t>200-04556</t>
  </si>
  <si>
    <t>MACHINE KEY, 8 MM X 7 MM X 50 MM LG, SS</t>
  </si>
  <si>
    <t>200-05054</t>
  </si>
  <si>
    <t>PLUG, PANEL, LOCKING, 11/16 THRU</t>
  </si>
  <si>
    <t>540-01564</t>
  </si>
  <si>
    <t>Y CABLE, MATRIX CAMERA TO LIGHT, RIGHT ANGLE</t>
  </si>
  <si>
    <t>190-02305-002</t>
  </si>
  <si>
    <t>CHARGER, 115A/44VDC, 480VAC NEMA L16-20P</t>
  </si>
  <si>
    <t>201-SHSM6X12AS12.9B</t>
  </si>
  <si>
    <t>SCREW-SHSM6X12AS12.9B</t>
  </si>
  <si>
    <t>201-HXHM12X40AS8.8Z</t>
  </si>
  <si>
    <t>SCREW-HXHM12X40AS8.8Z</t>
  </si>
  <si>
    <t>201-SHCM6X20AS8.8Z</t>
  </si>
  <si>
    <t>SCREW-SHCM6X20AS8.8Z</t>
  </si>
  <si>
    <t>203-HEXM6AS8Z</t>
  </si>
  <si>
    <t>NUT-HEXM6AS8Z</t>
  </si>
  <si>
    <t>203-HEXM8AS8Z</t>
  </si>
  <si>
    <t>NUT-HEXM8AS8Z</t>
  </si>
  <si>
    <t>290-03343</t>
  </si>
  <si>
    <t>COMPRESSION SPRING, 12.7MM OD, 12.7MM FREE LEN</t>
  </si>
  <si>
    <t>202-PLNM12ASSTDL</t>
  </si>
  <si>
    <t>WASHER-PLNM12ASSTDL</t>
  </si>
  <si>
    <t>203-HEXM8AS10Z</t>
  </si>
  <si>
    <t>NUT-HEXM8AS10Z</t>
  </si>
  <si>
    <t>690-04294</t>
  </si>
  <si>
    <t>KIT, SPARES, CHARGER 5.2 ASSEMBLY, NA</t>
  </si>
  <si>
    <t>201-HFHM6X25AS8.8Z</t>
  </si>
  <si>
    <t>SCREW-HFHM6X25AS8.8Z</t>
  </si>
  <si>
    <t>201-SHCM6X70AS12.9B04</t>
  </si>
  <si>
    <t>SCREW-SHCM6X70AS12.9B04</t>
  </si>
  <si>
    <t>210-01758</t>
  </si>
  <si>
    <t>DISPLAY PORT TO HDMI VIDEO ADAPTER (M/F) 1'FT</t>
  </si>
  <si>
    <t>220-00223</t>
  </si>
  <si>
    <t>PAINT MARKER, YELLOW, ROUNDED TIP</t>
  </si>
  <si>
    <t>203-HEXM10AS8Z</t>
  </si>
  <si>
    <t>NUT-HEXM10AS8Z</t>
  </si>
  <si>
    <t>201-SHCM6x25AS12.9B</t>
  </si>
  <si>
    <t>SCREW-SHCM6X25AS12.9B</t>
  </si>
  <si>
    <t>290-00566</t>
  </si>
  <si>
    <t>Cable Tie, 5-3/4"L x 0.14"wide</t>
  </si>
  <si>
    <t>201-SHCM5X25AS12.9B</t>
  </si>
  <si>
    <t>SCREW-SHCM5X25AS12.9B</t>
  </si>
  <si>
    <t>203-HEXM12AS8Z</t>
  </si>
  <si>
    <t>NUT-HEXM12AS8Z</t>
  </si>
  <si>
    <t>201-SHCM2X6ASSTDZ01</t>
  </si>
  <si>
    <t>690-02136</t>
  </si>
  <si>
    <t>HARDWARE KIT, NIKE TASK LIGHT, ARSAW</t>
  </si>
  <si>
    <t>201-BSCM6X10AS10.9Z01</t>
  </si>
  <si>
    <t>SCREW-BSCM6X10AS10.9Z01</t>
  </si>
  <si>
    <t>690-02735-002</t>
  </si>
  <si>
    <t>H-DU, HSE/ RME CONSUMABLES KIT, (PER 1000 DU)</t>
  </si>
  <si>
    <t>400-04276</t>
  </si>
  <si>
    <t>ASSEMBLY, DU ADAPTER 2.0, X-DU</t>
  </si>
  <si>
    <t>400-04277</t>
  </si>
  <si>
    <t>ASSEMBLY, CONVEYOR ADAPTER 2.0, X-DU</t>
  </si>
  <si>
    <t>201-SHCM8X16AS8.8Z</t>
  </si>
  <si>
    <t>SCREW-SHCM8X16AS8.8Z</t>
  </si>
  <si>
    <t>201-SHCM5X30AS8.8Z</t>
  </si>
  <si>
    <t>SCREW-SHCM5X30AS8.8Z</t>
  </si>
  <si>
    <t>201-HXHM6X12AS8.8Z</t>
  </si>
  <si>
    <t>SCREW-HXHM6X12AS8.8Z</t>
  </si>
  <si>
    <t>201-SHCM12X50AS8.8Z</t>
  </si>
  <si>
    <t>SCREW-SHCM12X50AS8.8Z</t>
  </si>
  <si>
    <t>201-SHCM5X20AS12.9B</t>
  </si>
  <si>
    <t>SCREW-SHCM5X20AS12.9B</t>
  </si>
  <si>
    <t>201-FCSM6X10AS10.9Z</t>
  </si>
  <si>
    <t>SCREW-FCSM6X10AS10.9Z</t>
  </si>
  <si>
    <t>201-SHCM04X16AS8.8Z</t>
  </si>
  <si>
    <t>SCREW-SHCM04X16AS8.8Z</t>
  </si>
  <si>
    <t>201-SHCM6X16AS12.9B</t>
  </si>
  <si>
    <t>SCREW-SHCM6X16AS12.9B</t>
  </si>
  <si>
    <t>201-SHCM4X25AS8.8Z</t>
  </si>
  <si>
    <t>SCREW-SHCM4X25AS8.8Z</t>
  </si>
  <si>
    <t>203-JAMM16ASSTDZ</t>
  </si>
  <si>
    <t>NUT-JAMM16ASSTDZ</t>
  </si>
  <si>
    <t>204-RREM45X1.75ASSTD</t>
  </si>
  <si>
    <t>RING-RREM45X1.75ASSTD</t>
  </si>
  <si>
    <t>200-05521</t>
  </si>
  <si>
    <t>LOW HEAD SHCS M8-1.25 X 1; CLASS 10.9; BLACK OXIDE</t>
  </si>
  <si>
    <t>201-SHCM6X30AS8Z</t>
  </si>
  <si>
    <t>SCREW-SHCM6X30AS8Z</t>
  </si>
  <si>
    <t>290-07052</t>
  </si>
  <si>
    <t>FITTING, REDUCER, INLINE, 10MM TO 6 MM</t>
  </si>
  <si>
    <t>WRITE-OFF</t>
  </si>
  <si>
    <t>On-hand QTY at Dock</t>
  </si>
  <si>
    <t xml:space="preserve">Total Box Space Available </t>
  </si>
  <si>
    <t xml:space="preserve">Pallets per Lane </t>
  </si>
  <si>
    <t xml:space="preserve">Side Lane Count </t>
  </si>
  <si>
    <t xml:space="preserve">Material That Go on Side Lane </t>
  </si>
  <si>
    <t xml:space="preserve">Material That Go on Lane </t>
  </si>
  <si>
    <t>EU Build Plan  - 1</t>
  </si>
  <si>
    <t>EU Build Plan  - 2</t>
  </si>
  <si>
    <t>NA/JP Build Plan - 1</t>
  </si>
  <si>
    <t>NA/JP Build Plan - 2</t>
  </si>
  <si>
    <t>H-DU USER INTERFACE</t>
  </si>
  <si>
    <t>190-01933</t>
  </si>
  <si>
    <t>JETSON AGX ORIN, 32GB</t>
  </si>
  <si>
    <t>730-06238</t>
  </si>
  <si>
    <t>FRU - LIDAR MODULE, REV7, PRO-DU</t>
  </si>
  <si>
    <t>730-220-00234</t>
  </si>
  <si>
    <t>SPARE, PINK FLOOR TAPE, 3" WIDTH, ROLL 30,480MM</t>
  </si>
  <si>
    <t>14 In each box</t>
  </si>
  <si>
    <t xml:space="preserve">45 each box </t>
  </si>
  <si>
    <t>400-02970-C2</t>
  </si>
  <si>
    <t>On-hand QTY at Lineside</t>
  </si>
  <si>
    <t>48 In a 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</si>
</sst>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33" borderId="10" xfId="0" applyFont="1" applyFill="1" applyBorder="1"/>
    <xf numFmtId="0" fontId="19" fillId="34" borderId="10" xfId="0" applyFont="1" applyFill="1" applyBorder="1" applyAlignment="1">
      <alignment horizontal="center"/>
    </xf>
    <xf numFmtId="0" fontId="20" fillId="0" borderId="0" xfId="0" applyFont="1"/>
    <xf numFmtId="0" fontId="20" fillId="0" borderId="10" xfId="0" applyFont="1" applyBorder="1"/>
    <xf numFmtId="0" fontId="19" fillId="35" borderId="10" xfId="0" applyFont="1" applyFill="1" applyBorder="1" applyAlignment="1">
      <alignment horizontal="center"/>
    </xf>
    <xf numFmtId="0" fontId="21" fillId="0" borderId="0" xfId="0" applyFont="1"/>
    <xf numFmtId="0" fontId="18" fillId="33" borderId="10" xfId="0" applyFont="1" applyFill="1" applyBorder="1" applyAlignment="1">
      <alignment horizontal="center"/>
    </xf>
    <xf numFmtId="0" fontId="20" fillId="33" borderId="10" xfId="0" applyFont="1" applyFill="1" applyBorder="1"/>
    <xf numFmtId="0" fontId="21" fillId="33" borderId="10" xfId="0" applyFont="1" applyFill="1" applyBorder="1"/>
    <xf numFmtId="0" fontId="19" fillId="0" borderId="10" xfId="0" applyFont="1" applyBorder="1" applyAlignment="1">
      <alignment horizontal="left"/>
    </xf>
    <xf numFmtId="0" fontId="20" fillId="36" borderId="10" xfId="0" applyFont="1" applyFill="1" applyBorder="1" applyAlignment="1">
      <alignment horizont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 wrapText="1"/>
    </xf>
    <xf numFmtId="0" fontId="18" fillId="33" borderId="14" xfId="0" applyFont="1" applyFill="1" applyBorder="1"/>
    <xf numFmtId="0" fontId="18" fillId="0" borderId="0" xfId="0" applyFont="1"/>
    <xf numFmtId="0" fontId="0" fillId="38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3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38" borderId="11" xfId="0" applyFill="1" applyBorder="1"/>
    <xf numFmtId="0" fontId="0" fillId="39" borderId="11" xfId="0" applyFill="1" applyBorder="1"/>
    <xf numFmtId="0" fontId="0" fillId="0" borderId="12" xfId="0" applyBorder="1"/>
    <xf numFmtId="0" fontId="0" fillId="38" borderId="12" xfId="0" applyFill="1" applyBorder="1"/>
    <xf numFmtId="0" fontId="0" fillId="0" borderId="11" xfId="0" applyBorder="1"/>
    <xf numFmtId="0" fontId="0" fillId="0" borderId="10" xfId="0" applyBorder="1"/>
    <xf numFmtId="0" fontId="0" fillId="40" borderId="10" xfId="0" applyFill="1" applyBorder="1"/>
    <xf numFmtId="0" fontId="0" fillId="40" borderId="0" xfId="0" applyFill="1"/>
    <xf numFmtId="0" fontId="0" fillId="39" borderId="0" xfId="0" applyFill="1"/>
    <xf numFmtId="0" fontId="0" fillId="40" borderId="11" xfId="0" applyFill="1" applyBorder="1"/>
    <xf numFmtId="0" fontId="0" fillId="40" borderId="12" xfId="0" applyFill="1" applyBorder="1"/>
    <xf numFmtId="0" fontId="20" fillId="37" borderId="10" xfId="0" quotePrefix="1" applyFont="1" applyFill="1" applyBorder="1"/>
    <xf numFmtId="0" fontId="19" fillId="35" borderId="15" xfId="0" applyFont="1" applyFill="1" applyBorder="1" applyAlignment="1">
      <alignment horizontal="center"/>
    </xf>
    <xf numFmtId="0" fontId="20" fillId="41" borderId="10" xfId="0" applyFont="1" applyFill="1" applyBorder="1"/>
    <xf numFmtId="0" fontId="20" fillId="37" borderId="16" xfId="0" applyFont="1" applyFill="1" applyBorder="1"/>
    <xf numFmtId="0" fontId="20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mohi/Downloads/Pegasus%20Tool%20for%20Production%20Contro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ear to Build (PL)"/>
      <sheetName val="Blocking Parts (PL)"/>
      <sheetName val="H-DU BOM"/>
      <sheetName val="Can Build (PL)"/>
      <sheetName val="Tighe On Hand"/>
      <sheetName val="In Transit"/>
      <sheetName val="BOS12 On Hand"/>
      <sheetName val="Clear to Build H-Drive"/>
      <sheetName val="Blocking Parts (NA)"/>
      <sheetName val="Can Build (NA)"/>
      <sheetName val="Sheet1"/>
    </sheetNames>
    <sheetDataSet>
      <sheetData sheetId="0"/>
      <sheetData sheetId="1"/>
      <sheetData sheetId="2">
        <row r="2">
          <cell r="A2" t="str">
            <v>400-01318</v>
          </cell>
          <cell r="B2" t="str">
            <v>ASSEMBLY, CHASSIS H-DU</v>
          </cell>
          <cell r="C2">
            <v>1</v>
          </cell>
        </row>
        <row r="3">
          <cell r="A3" t="str">
            <v>400-01950</v>
          </cell>
          <cell r="B3" t="str">
            <v>ASSY, TURNTABLE, H-DU, 2.0</v>
          </cell>
          <cell r="C3">
            <v>1</v>
          </cell>
        </row>
        <row r="4">
          <cell r="A4" t="str">
            <v>400-01226-C2</v>
          </cell>
          <cell r="B4" t="str">
            <v>FAIRING ASSY, REAR, H/P/P-T-DU, BLUE</v>
          </cell>
          <cell r="C4">
            <v>1</v>
          </cell>
        </row>
        <row r="5">
          <cell r="A5" t="str">
            <v>400-01227-C2</v>
          </cell>
          <cell r="B5" t="str">
            <v>FAIRING ASSY, FRONT, H-DU, BLUE</v>
          </cell>
          <cell r="C5">
            <v>1</v>
          </cell>
        </row>
        <row r="6">
          <cell r="A6" t="str">
            <v>600-02306</v>
          </cell>
          <cell r="B6" t="str">
            <v>BATTERY &amp; CHARGE PORT ASSY, H-DU, 2.0</v>
          </cell>
          <cell r="C6">
            <v>1</v>
          </cell>
        </row>
        <row r="7">
          <cell r="A7" t="str">
            <v>400-01256</v>
          </cell>
          <cell r="B7" t="str">
            <v>H-DU LINKAGE KIT ROTARY</v>
          </cell>
          <cell r="C7">
            <v>1</v>
          </cell>
        </row>
        <row r="8">
          <cell r="A8" t="str">
            <v>600-01020</v>
          </cell>
          <cell r="B8" t="str">
            <v>ASSY, LOCO MOTOR W/ ARIMA &amp; WHEEL, H-DU</v>
          </cell>
          <cell r="C8">
            <v>2</v>
          </cell>
        </row>
        <row r="9">
          <cell r="A9" t="str">
            <v>600-01035</v>
          </cell>
          <cell r="B9" t="str">
            <v>ASSY, LIFTER MOTOR W/ ARIMA, H-DU</v>
          </cell>
          <cell r="C9">
            <v>1</v>
          </cell>
        </row>
        <row r="10">
          <cell r="A10" t="str">
            <v>600-02000</v>
          </cell>
          <cell r="B10" t="str">
            <v>ASSY, TURNTABLE MOTOR W/ ARIMA, H-DU</v>
          </cell>
          <cell r="C10">
            <v>1</v>
          </cell>
        </row>
        <row r="11">
          <cell r="A11" t="str">
            <v>400-01281</v>
          </cell>
          <cell r="B11" t="str">
            <v>H-DU PANHARD LEFT ASSY</v>
          </cell>
          <cell r="C11">
            <v>1</v>
          </cell>
        </row>
        <row r="12">
          <cell r="A12" t="str">
            <v>400-01282</v>
          </cell>
          <cell r="B12" t="str">
            <v>H-DU PANHARD RIGHT ASSY</v>
          </cell>
          <cell r="C12">
            <v>1</v>
          </cell>
        </row>
        <row r="13">
          <cell r="A13" t="str">
            <v>190-00819</v>
          </cell>
          <cell r="B13" t="str">
            <v>DISCONNECT SWITCH HANDLE, H-DU</v>
          </cell>
          <cell r="C13">
            <v>1</v>
          </cell>
        </row>
        <row r="14">
          <cell r="A14" t="str">
            <v>190-00818</v>
          </cell>
          <cell r="B14" t="str">
            <v>DISCONNECT SWITCH W/ BUSBARS, H-DU</v>
          </cell>
          <cell r="C14">
            <v>1</v>
          </cell>
        </row>
        <row r="15">
          <cell r="A15" t="str">
            <v>400-01259</v>
          </cell>
          <cell r="B15" t="str">
            <v>ASSY, SOMBRERO, H-DU</v>
          </cell>
          <cell r="C15">
            <v>1</v>
          </cell>
        </row>
        <row r="16">
          <cell r="A16" t="str">
            <v>400-01260-C2</v>
          </cell>
          <cell r="B16" t="str">
            <v>COVER ASSY, TT MOTOR, H-DU, BLUE</v>
          </cell>
          <cell r="C16">
            <v>1</v>
          </cell>
        </row>
        <row r="17">
          <cell r="A17" t="str">
            <v>540-00491</v>
          </cell>
          <cell r="B17" t="str">
            <v>CABLE, ODS POE, H-DU</v>
          </cell>
          <cell r="C17">
            <v>1</v>
          </cell>
        </row>
        <row r="18">
          <cell r="A18" t="str">
            <v>540-00461</v>
          </cell>
          <cell r="B18" t="str">
            <v>CABLE, DIAGNOSTIC PORT, H-DU</v>
          </cell>
          <cell r="C18">
            <v>1</v>
          </cell>
        </row>
        <row r="19">
          <cell r="A19" t="str">
            <v>540-00414</v>
          </cell>
          <cell r="B19" t="str">
            <v>CABLE, FRONT UI, H-DU</v>
          </cell>
          <cell r="C19">
            <v>1</v>
          </cell>
        </row>
        <row r="20">
          <cell r="A20" t="str">
            <v>540-00441</v>
          </cell>
          <cell r="B20" t="str">
            <v>CABLE, REAR UI, H-DU</v>
          </cell>
          <cell r="C20">
            <v>1</v>
          </cell>
        </row>
        <row r="21">
          <cell r="A21" t="str">
            <v>540-00418</v>
          </cell>
          <cell r="B21" t="str">
            <v>CABLE, IRDA, H-DU  </v>
          </cell>
          <cell r="C21">
            <v>1</v>
          </cell>
        </row>
        <row r="22">
          <cell r="A22" t="str">
            <v>540-00417</v>
          </cell>
          <cell r="B22" t="str">
            <v>CABLE, DISCONNECT SWITCH EXTENSION, H-DU</v>
          </cell>
          <cell r="C22">
            <v>1</v>
          </cell>
        </row>
        <row r="23">
          <cell r="A23" t="str">
            <v>400-01907</v>
          </cell>
          <cell r="B23" t="str">
            <v>ASSY, FAIRING BRACKET FRONT, H-DU, SHORT</v>
          </cell>
          <cell r="C23">
            <v>2</v>
          </cell>
        </row>
        <row r="24">
          <cell r="A24" t="str">
            <v>400-01908</v>
          </cell>
          <cell r="B24" t="str">
            <v>ASSY, FAIRING BRACKET REAR, H-DU, SHORT</v>
          </cell>
          <cell r="C24">
            <v>1</v>
          </cell>
        </row>
        <row r="25">
          <cell r="A25" t="str">
            <v>420-04272</v>
          </cell>
          <cell r="B25" t="str">
            <v>H-DU SHAFT 20mm PANHARD</v>
          </cell>
          <cell r="C25">
            <v>4</v>
          </cell>
        </row>
        <row r="26">
          <cell r="A26" t="str">
            <v>420-05233</v>
          </cell>
          <cell r="B26" t="str">
            <v>SHAFT, 20MM, DIRECT MOUNT, H-DU</v>
          </cell>
          <cell r="C26">
            <v>4</v>
          </cell>
        </row>
        <row r="27">
          <cell r="A27" t="str">
            <v>420-04172</v>
          </cell>
          <cell r="B27" t="str">
            <v>H-DU DISCONNECT SWITCH BRACKET</v>
          </cell>
          <cell r="C27">
            <v>1</v>
          </cell>
        </row>
        <row r="28">
          <cell r="A28" t="str">
            <v>500-00256</v>
          </cell>
          <cell r="B28" t="str">
            <v>Hercules IRDA BOM  </v>
          </cell>
          <cell r="C28">
            <v>1</v>
          </cell>
        </row>
        <row r="29">
          <cell r="A29" t="str">
            <v>600-02018</v>
          </cell>
          <cell r="B29" t="str">
            <v>MEA, H/P-DU, SELF CENTERING LENS</v>
          </cell>
          <cell r="C29">
            <v>1</v>
          </cell>
        </row>
        <row r="30">
          <cell r="A30" t="str">
            <v>600-01248</v>
          </cell>
          <cell r="B30" t="str">
            <v>ODS MODULE, H-DU  </v>
          </cell>
          <cell r="C30">
            <v>1</v>
          </cell>
        </row>
        <row r="31">
          <cell r="A31" t="str">
            <v>600-01361</v>
          </cell>
          <cell r="B31" t="str">
            <v>BACKPLANE ASSEMBLY, P-DU/H-DU  </v>
          </cell>
          <cell r="C31">
            <v>1</v>
          </cell>
        </row>
        <row r="32">
          <cell r="A32" t="str">
            <v>600-00986</v>
          </cell>
          <cell r="B32" t="str">
            <v>H-DU USER INTERFACE NA/JP</v>
          </cell>
          <cell r="C32">
            <v>2</v>
          </cell>
        </row>
        <row r="33">
          <cell r="A33" t="str">
            <v>420-1164</v>
          </cell>
          <cell r="B33" t="str">
            <v>SHAFT RETAINER 0.75  </v>
          </cell>
          <cell r="C33">
            <v>4</v>
          </cell>
        </row>
        <row r="34">
          <cell r="A34" t="str">
            <v>270-00824</v>
          </cell>
          <cell r="B34" t="str">
            <v>NAME PLATE, H-DU, NA/JP  </v>
          </cell>
          <cell r="C34">
            <v>1</v>
          </cell>
        </row>
        <row r="35">
          <cell r="A35" t="str">
            <v>220-0005-01</v>
          </cell>
          <cell r="B35" t="str">
            <v>MULTIPUR WHITE LITHIUM GREASE W/PTFE 5GL</v>
          </cell>
          <cell r="C35">
            <v>1</v>
          </cell>
        </row>
        <row r="36">
          <cell r="A36" t="str">
            <v>690-01706</v>
          </cell>
          <cell r="B36" t="str">
            <v>LABELS KIT, H-DU / P-DU</v>
          </cell>
          <cell r="C36">
            <v>1</v>
          </cell>
        </row>
        <row r="37">
          <cell r="A37" t="str">
            <v>420-04635</v>
          </cell>
          <cell r="B37" t="str">
            <v>H-DU CHARGE PORT IRDA COVER  </v>
          </cell>
          <cell r="C37">
            <v>1</v>
          </cell>
        </row>
        <row r="38">
          <cell r="A38" t="str">
            <v>270-00360</v>
          </cell>
          <cell r="B38" t="str">
            <v>Blank black label stock, 2.0x.75  </v>
          </cell>
          <cell r="C38">
            <v>1</v>
          </cell>
        </row>
        <row r="39">
          <cell r="A39" t="str">
            <v>270-00361</v>
          </cell>
          <cell r="B39" t="str">
            <v>White ribbon to be used for black lbls</v>
          </cell>
          <cell r="C39">
            <v>1</v>
          </cell>
        </row>
        <row r="40">
          <cell r="A40" t="str">
            <v>270-00298</v>
          </cell>
          <cell r="B40" t="str">
            <v>Bulk label ribbon for Poly labels  </v>
          </cell>
          <cell r="C40">
            <v>1</v>
          </cell>
        </row>
        <row r="41">
          <cell r="A41" t="str">
            <v>270-00297</v>
          </cell>
          <cell r="B41" t="str">
            <v>3000 cnt Label stock, 0.5x2.0 Poly</v>
          </cell>
          <cell r="C41">
            <v>1</v>
          </cell>
        </row>
        <row r="42">
          <cell r="A42" t="str">
            <v>270-00820</v>
          </cell>
          <cell r="B42" t="str">
            <v>NAME PLATE, H-DU, EU  </v>
          </cell>
          <cell r="C42">
            <v>1</v>
          </cell>
        </row>
        <row r="43">
          <cell r="A43" t="str">
            <v>600-01051</v>
          </cell>
          <cell r="B43" t="str">
            <v>H-DU USER INTERFACE, EU</v>
          </cell>
          <cell r="C4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1F47-E23E-4370-91BE-88187BE01D42}">
  <dimension ref="A1:AT2077"/>
  <sheetViews>
    <sheetView topLeftCell="A1264" workbookViewId="0"/>
  </sheetViews>
  <sheetFormatPr defaultRowHeight="14.4" x14ac:dyDescent="0.55000000000000004"/>
  <sheetData>
    <row r="1" spans="1:46" x14ac:dyDescent="0.55000000000000004">
      <c r="A1">
        <v>100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</row>
    <row r="2" spans="1:46" x14ac:dyDescent="0.55000000000000004">
      <c r="A2">
        <v>100</v>
      </c>
      <c r="B2" t="s">
        <v>238</v>
      </c>
      <c r="D2" t="s">
        <v>243</v>
      </c>
      <c r="E2" t="s">
        <v>244</v>
      </c>
      <c r="G2" t="s">
        <v>231</v>
      </c>
      <c r="H2">
        <v>198</v>
      </c>
      <c r="L2">
        <v>198</v>
      </c>
      <c r="M2">
        <v>0</v>
      </c>
    </row>
    <row r="3" spans="1:46" x14ac:dyDescent="0.55000000000000004">
      <c r="A3">
        <v>100</v>
      </c>
      <c r="B3" t="s">
        <v>228</v>
      </c>
      <c r="D3" t="s">
        <v>232</v>
      </c>
      <c r="E3" t="s">
        <v>233</v>
      </c>
      <c r="G3" t="s">
        <v>231</v>
      </c>
      <c r="H3">
        <v>124</v>
      </c>
      <c r="L3">
        <v>124</v>
      </c>
      <c r="M3">
        <v>0</v>
      </c>
    </row>
    <row r="4" spans="1:46" x14ac:dyDescent="0.55000000000000004">
      <c r="A4">
        <v>100</v>
      </c>
      <c r="B4" t="s">
        <v>238</v>
      </c>
      <c r="D4" t="s">
        <v>688</v>
      </c>
      <c r="E4" t="s">
        <v>689</v>
      </c>
      <c r="G4" t="s">
        <v>231</v>
      </c>
      <c r="H4">
        <v>4109</v>
      </c>
      <c r="L4">
        <v>4109</v>
      </c>
      <c r="M4">
        <v>0</v>
      </c>
    </row>
    <row r="5" spans="1:46" x14ac:dyDescent="0.55000000000000004">
      <c r="A5">
        <v>100</v>
      </c>
      <c r="B5" t="s">
        <v>238</v>
      </c>
      <c r="D5" t="s">
        <v>239</v>
      </c>
      <c r="E5" t="s">
        <v>240</v>
      </c>
      <c r="G5" t="s">
        <v>231</v>
      </c>
      <c r="H5">
        <v>3007</v>
      </c>
      <c r="L5">
        <v>3007</v>
      </c>
      <c r="M5">
        <v>0</v>
      </c>
    </row>
    <row r="6" spans="1:46" x14ac:dyDescent="0.55000000000000004">
      <c r="A6">
        <v>100</v>
      </c>
      <c r="B6" t="s">
        <v>238</v>
      </c>
      <c r="D6" t="s">
        <v>247</v>
      </c>
      <c r="E6" t="s">
        <v>248</v>
      </c>
      <c r="G6" t="s">
        <v>231</v>
      </c>
      <c r="H6">
        <v>1385</v>
      </c>
      <c r="L6">
        <v>1385</v>
      </c>
      <c r="M6">
        <v>0</v>
      </c>
    </row>
    <row r="7" spans="1:46" x14ac:dyDescent="0.55000000000000004">
      <c r="A7">
        <v>100</v>
      </c>
      <c r="B7" t="s">
        <v>238</v>
      </c>
      <c r="D7" t="s">
        <v>251</v>
      </c>
      <c r="E7" t="s">
        <v>252</v>
      </c>
      <c r="G7" t="s">
        <v>231</v>
      </c>
      <c r="H7">
        <v>1120</v>
      </c>
      <c r="L7">
        <v>1120</v>
      </c>
      <c r="M7">
        <v>0</v>
      </c>
    </row>
    <row r="8" spans="1:46" x14ac:dyDescent="0.55000000000000004">
      <c r="A8">
        <v>100</v>
      </c>
      <c r="B8" t="s">
        <v>238</v>
      </c>
      <c r="D8" t="s">
        <v>255</v>
      </c>
      <c r="E8" t="s">
        <v>256</v>
      </c>
      <c r="G8" t="s">
        <v>231</v>
      </c>
      <c r="H8">
        <v>32143</v>
      </c>
      <c r="L8">
        <v>32143</v>
      </c>
      <c r="M8">
        <v>0</v>
      </c>
    </row>
    <row r="9" spans="1:46" x14ac:dyDescent="0.55000000000000004">
      <c r="A9">
        <v>100</v>
      </c>
      <c r="B9" t="s">
        <v>238</v>
      </c>
      <c r="D9" t="s">
        <v>257</v>
      </c>
      <c r="E9" t="s">
        <v>258</v>
      </c>
      <c r="G9" t="s">
        <v>231</v>
      </c>
      <c r="H9">
        <v>784</v>
      </c>
      <c r="L9">
        <v>784</v>
      </c>
      <c r="M9">
        <v>0</v>
      </c>
    </row>
    <row r="10" spans="1:46" x14ac:dyDescent="0.55000000000000004">
      <c r="A10">
        <v>100</v>
      </c>
      <c r="B10" t="s">
        <v>238</v>
      </c>
      <c r="D10" t="s">
        <v>259</v>
      </c>
      <c r="E10" t="s">
        <v>260</v>
      </c>
      <c r="G10" t="s">
        <v>231</v>
      </c>
      <c r="H10">
        <v>7601</v>
      </c>
      <c r="L10">
        <v>7601</v>
      </c>
      <c r="M10">
        <v>0</v>
      </c>
    </row>
    <row r="11" spans="1:46" x14ac:dyDescent="0.55000000000000004">
      <c r="A11">
        <v>100</v>
      </c>
      <c r="B11" t="s">
        <v>238</v>
      </c>
      <c r="D11" t="s">
        <v>261</v>
      </c>
      <c r="E11" t="s">
        <v>262</v>
      </c>
      <c r="G11" t="s">
        <v>231</v>
      </c>
      <c r="H11">
        <v>330</v>
      </c>
      <c r="L11">
        <v>330</v>
      </c>
      <c r="M11">
        <v>0</v>
      </c>
    </row>
    <row r="12" spans="1:46" x14ac:dyDescent="0.55000000000000004">
      <c r="A12">
        <v>100</v>
      </c>
      <c r="B12" t="s">
        <v>238</v>
      </c>
      <c r="D12" t="s">
        <v>263</v>
      </c>
      <c r="E12" t="s">
        <v>264</v>
      </c>
      <c r="G12" t="s">
        <v>231</v>
      </c>
      <c r="H12">
        <v>552</v>
      </c>
      <c r="L12">
        <v>552</v>
      </c>
      <c r="M12">
        <v>0</v>
      </c>
    </row>
    <row r="13" spans="1:46" x14ac:dyDescent="0.55000000000000004">
      <c r="A13">
        <v>100</v>
      </c>
      <c r="B13" t="s">
        <v>238</v>
      </c>
      <c r="D13" t="s">
        <v>265</v>
      </c>
      <c r="E13" t="s">
        <v>266</v>
      </c>
      <c r="G13" t="s">
        <v>231</v>
      </c>
      <c r="H13">
        <v>28166</v>
      </c>
      <c r="L13">
        <v>28166</v>
      </c>
      <c r="M13">
        <v>0</v>
      </c>
    </row>
    <row r="14" spans="1:46" x14ac:dyDescent="0.55000000000000004">
      <c r="A14">
        <v>100</v>
      </c>
      <c r="B14" t="s">
        <v>238</v>
      </c>
      <c r="D14" t="s">
        <v>269</v>
      </c>
      <c r="E14" t="s">
        <v>270</v>
      </c>
      <c r="G14" t="s">
        <v>231</v>
      </c>
      <c r="H14">
        <v>1074</v>
      </c>
      <c r="L14">
        <v>1074</v>
      </c>
      <c r="M14">
        <v>0</v>
      </c>
    </row>
    <row r="15" spans="1:46" x14ac:dyDescent="0.55000000000000004">
      <c r="A15">
        <v>100</v>
      </c>
      <c r="B15" t="s">
        <v>238</v>
      </c>
      <c r="D15" t="s">
        <v>273</v>
      </c>
      <c r="E15" t="s">
        <v>274</v>
      </c>
      <c r="G15" t="s">
        <v>231</v>
      </c>
      <c r="H15">
        <v>39308</v>
      </c>
      <c r="L15">
        <v>39308</v>
      </c>
      <c r="M15">
        <v>0</v>
      </c>
    </row>
    <row r="16" spans="1:46" x14ac:dyDescent="0.55000000000000004">
      <c r="A16">
        <v>100</v>
      </c>
      <c r="B16" t="s">
        <v>238</v>
      </c>
      <c r="D16" t="s">
        <v>277</v>
      </c>
      <c r="E16" t="s">
        <v>278</v>
      </c>
      <c r="G16" t="s">
        <v>231</v>
      </c>
      <c r="H16">
        <v>342</v>
      </c>
      <c r="L16">
        <v>342</v>
      </c>
      <c r="M16">
        <v>0</v>
      </c>
    </row>
    <row r="17" spans="1:13" x14ac:dyDescent="0.55000000000000004">
      <c r="A17">
        <v>100</v>
      </c>
      <c r="B17" t="s">
        <v>238</v>
      </c>
      <c r="D17" t="s">
        <v>2657</v>
      </c>
      <c r="E17" t="s">
        <v>2658</v>
      </c>
      <c r="G17" t="s">
        <v>231</v>
      </c>
      <c r="H17">
        <v>1156</v>
      </c>
      <c r="L17">
        <v>1156</v>
      </c>
      <c r="M17">
        <v>0</v>
      </c>
    </row>
    <row r="18" spans="1:13" x14ac:dyDescent="0.55000000000000004">
      <c r="A18">
        <v>100</v>
      </c>
      <c r="B18" t="s">
        <v>238</v>
      </c>
      <c r="D18" t="s">
        <v>279</v>
      </c>
      <c r="E18" t="s">
        <v>280</v>
      </c>
      <c r="G18" t="s">
        <v>231</v>
      </c>
      <c r="H18">
        <v>3670</v>
      </c>
      <c r="L18">
        <v>3670</v>
      </c>
      <c r="M18">
        <v>0</v>
      </c>
    </row>
    <row r="19" spans="1:13" x14ac:dyDescent="0.55000000000000004">
      <c r="A19">
        <v>100</v>
      </c>
      <c r="B19" t="s">
        <v>238</v>
      </c>
      <c r="D19" t="s">
        <v>283</v>
      </c>
      <c r="E19" t="s">
        <v>284</v>
      </c>
      <c r="G19" t="s">
        <v>231</v>
      </c>
      <c r="H19">
        <v>46</v>
      </c>
      <c r="L19">
        <v>46</v>
      </c>
      <c r="M19">
        <v>0</v>
      </c>
    </row>
    <row r="20" spans="1:13" x14ac:dyDescent="0.55000000000000004">
      <c r="A20">
        <v>100</v>
      </c>
      <c r="B20" t="s">
        <v>238</v>
      </c>
      <c r="D20" t="s">
        <v>2625</v>
      </c>
      <c r="E20" t="s">
        <v>2626</v>
      </c>
      <c r="G20" t="s">
        <v>231</v>
      </c>
      <c r="H20">
        <v>1177</v>
      </c>
      <c r="L20">
        <v>1177</v>
      </c>
      <c r="M20">
        <v>0</v>
      </c>
    </row>
    <row r="21" spans="1:13" x14ac:dyDescent="0.55000000000000004">
      <c r="A21">
        <v>100</v>
      </c>
      <c r="B21" t="s">
        <v>238</v>
      </c>
      <c r="D21" t="s">
        <v>2583</v>
      </c>
      <c r="E21" t="s">
        <v>2584</v>
      </c>
      <c r="G21" t="s">
        <v>231</v>
      </c>
      <c r="H21">
        <v>17273</v>
      </c>
      <c r="L21">
        <v>17273</v>
      </c>
      <c r="M21">
        <v>0</v>
      </c>
    </row>
    <row r="22" spans="1:13" x14ac:dyDescent="0.55000000000000004">
      <c r="A22">
        <v>100</v>
      </c>
      <c r="B22" t="s">
        <v>238</v>
      </c>
      <c r="D22" t="s">
        <v>289</v>
      </c>
      <c r="E22" t="s">
        <v>290</v>
      </c>
      <c r="G22" t="s">
        <v>231</v>
      </c>
      <c r="H22">
        <v>2036</v>
      </c>
      <c r="L22">
        <v>2036</v>
      </c>
      <c r="M22">
        <v>0</v>
      </c>
    </row>
    <row r="23" spans="1:13" x14ac:dyDescent="0.55000000000000004">
      <c r="A23">
        <v>100</v>
      </c>
      <c r="B23" t="s">
        <v>238</v>
      </c>
      <c r="D23" t="s">
        <v>2649</v>
      </c>
      <c r="E23" t="s">
        <v>2650</v>
      </c>
      <c r="G23" t="s">
        <v>231</v>
      </c>
      <c r="H23">
        <v>387</v>
      </c>
      <c r="L23">
        <v>387</v>
      </c>
      <c r="M23">
        <v>0</v>
      </c>
    </row>
    <row r="24" spans="1:13" x14ac:dyDescent="0.55000000000000004">
      <c r="A24">
        <v>100</v>
      </c>
      <c r="B24" t="s">
        <v>291</v>
      </c>
      <c r="C24" t="s">
        <v>292</v>
      </c>
      <c r="D24" t="s">
        <v>1468</v>
      </c>
      <c r="E24" t="s">
        <v>1469</v>
      </c>
      <c r="G24" t="s">
        <v>231</v>
      </c>
      <c r="H24">
        <v>57</v>
      </c>
      <c r="L24">
        <v>57</v>
      </c>
      <c r="M24">
        <v>0</v>
      </c>
    </row>
    <row r="25" spans="1:13" x14ac:dyDescent="0.55000000000000004">
      <c r="A25">
        <v>100</v>
      </c>
      <c r="B25" t="s">
        <v>291</v>
      </c>
      <c r="C25" t="s">
        <v>292</v>
      </c>
      <c r="D25" t="s">
        <v>2236</v>
      </c>
      <c r="E25" t="s">
        <v>2236</v>
      </c>
      <c r="G25" t="s">
        <v>231</v>
      </c>
      <c r="H25">
        <v>3246</v>
      </c>
      <c r="L25">
        <v>3246</v>
      </c>
      <c r="M25">
        <v>0</v>
      </c>
    </row>
    <row r="26" spans="1:13" x14ac:dyDescent="0.55000000000000004">
      <c r="A26">
        <v>100</v>
      </c>
      <c r="B26" t="s">
        <v>291</v>
      </c>
      <c r="C26" t="s">
        <v>292</v>
      </c>
      <c r="D26" t="s">
        <v>1350</v>
      </c>
      <c r="E26" t="s">
        <v>1351</v>
      </c>
      <c r="G26" t="s">
        <v>231</v>
      </c>
      <c r="H26">
        <v>28</v>
      </c>
      <c r="L26">
        <v>28</v>
      </c>
      <c r="M26">
        <v>0</v>
      </c>
    </row>
    <row r="27" spans="1:13" x14ac:dyDescent="0.55000000000000004">
      <c r="A27">
        <v>100</v>
      </c>
      <c r="B27" t="s">
        <v>291</v>
      </c>
      <c r="C27" t="s">
        <v>292</v>
      </c>
      <c r="D27" t="s">
        <v>80</v>
      </c>
      <c r="E27" t="s">
        <v>123</v>
      </c>
      <c r="G27" t="s">
        <v>231</v>
      </c>
      <c r="H27">
        <v>480</v>
      </c>
      <c r="L27">
        <v>480</v>
      </c>
      <c r="M27">
        <v>0</v>
      </c>
    </row>
    <row r="28" spans="1:13" x14ac:dyDescent="0.55000000000000004">
      <c r="A28">
        <v>100</v>
      </c>
      <c r="B28" t="s">
        <v>301</v>
      </c>
      <c r="D28" t="s">
        <v>304</v>
      </c>
      <c r="E28" t="s">
        <v>305</v>
      </c>
      <c r="G28" t="s">
        <v>231</v>
      </c>
      <c r="H28">
        <v>82</v>
      </c>
      <c r="L28">
        <v>82</v>
      </c>
      <c r="M28">
        <v>0</v>
      </c>
    </row>
    <row r="29" spans="1:13" x14ac:dyDescent="0.55000000000000004">
      <c r="A29">
        <v>100</v>
      </c>
      <c r="B29" t="s">
        <v>301</v>
      </c>
      <c r="D29" t="s">
        <v>302</v>
      </c>
      <c r="E29" t="s">
        <v>303</v>
      </c>
      <c r="G29" t="s">
        <v>231</v>
      </c>
      <c r="H29">
        <v>71</v>
      </c>
      <c r="L29">
        <v>71</v>
      </c>
      <c r="M29">
        <v>0</v>
      </c>
    </row>
    <row r="30" spans="1:13" x14ac:dyDescent="0.55000000000000004">
      <c r="A30">
        <v>100</v>
      </c>
      <c r="B30" t="s">
        <v>301</v>
      </c>
      <c r="D30" t="s">
        <v>306</v>
      </c>
      <c r="E30" t="s">
        <v>307</v>
      </c>
      <c r="G30" t="s">
        <v>231</v>
      </c>
      <c r="H30">
        <v>32</v>
      </c>
      <c r="L30">
        <v>32</v>
      </c>
      <c r="M30">
        <v>0</v>
      </c>
    </row>
    <row r="31" spans="1:13" x14ac:dyDescent="0.55000000000000004">
      <c r="A31">
        <v>100</v>
      </c>
      <c r="B31" t="s">
        <v>308</v>
      </c>
      <c r="C31" t="s">
        <v>309</v>
      </c>
      <c r="D31" t="s">
        <v>32</v>
      </c>
      <c r="E31" t="s">
        <v>33</v>
      </c>
      <c r="G31" t="s">
        <v>231</v>
      </c>
      <c r="H31">
        <v>9</v>
      </c>
      <c r="L31">
        <v>9</v>
      </c>
      <c r="M31">
        <v>0</v>
      </c>
    </row>
    <row r="32" spans="1:13" x14ac:dyDescent="0.55000000000000004">
      <c r="A32">
        <v>100</v>
      </c>
      <c r="B32" t="s">
        <v>291</v>
      </c>
      <c r="C32" t="s">
        <v>296</v>
      </c>
      <c r="D32" t="s">
        <v>666</v>
      </c>
      <c r="E32" t="s">
        <v>667</v>
      </c>
      <c r="G32" t="s">
        <v>231</v>
      </c>
      <c r="H32">
        <v>40</v>
      </c>
      <c r="L32">
        <v>40</v>
      </c>
      <c r="M32">
        <v>0</v>
      </c>
    </row>
    <row r="33" spans="1:13" x14ac:dyDescent="0.55000000000000004">
      <c r="A33">
        <v>100</v>
      </c>
      <c r="B33" t="s">
        <v>301</v>
      </c>
      <c r="D33" t="s">
        <v>314</v>
      </c>
      <c r="E33" t="s">
        <v>315</v>
      </c>
      <c r="G33" t="s">
        <v>231</v>
      </c>
      <c r="H33">
        <v>1</v>
      </c>
      <c r="L33">
        <v>1</v>
      </c>
      <c r="M33">
        <v>0</v>
      </c>
    </row>
    <row r="34" spans="1:13" x14ac:dyDescent="0.55000000000000004">
      <c r="A34">
        <v>100</v>
      </c>
      <c r="B34" t="s">
        <v>308</v>
      </c>
      <c r="C34" t="s">
        <v>309</v>
      </c>
      <c r="D34" t="s">
        <v>312</v>
      </c>
      <c r="E34" t="s">
        <v>313</v>
      </c>
      <c r="G34" t="s">
        <v>231</v>
      </c>
      <c r="H34">
        <v>5</v>
      </c>
      <c r="L34">
        <v>5</v>
      </c>
      <c r="M34">
        <v>0</v>
      </c>
    </row>
    <row r="35" spans="1:13" x14ac:dyDescent="0.55000000000000004">
      <c r="A35">
        <v>100</v>
      </c>
      <c r="B35" t="s">
        <v>308</v>
      </c>
      <c r="C35" t="s">
        <v>309</v>
      </c>
      <c r="D35" t="s">
        <v>310</v>
      </c>
      <c r="E35" t="s">
        <v>311</v>
      </c>
      <c r="G35" t="s">
        <v>231</v>
      </c>
      <c r="H35">
        <v>1</v>
      </c>
      <c r="L35">
        <v>1</v>
      </c>
      <c r="M35">
        <v>0</v>
      </c>
    </row>
    <row r="36" spans="1:13" x14ac:dyDescent="0.55000000000000004">
      <c r="A36">
        <v>100</v>
      </c>
      <c r="B36" t="s">
        <v>308</v>
      </c>
      <c r="C36" t="s">
        <v>309</v>
      </c>
      <c r="D36" t="s">
        <v>351</v>
      </c>
      <c r="E36" t="s">
        <v>352</v>
      </c>
      <c r="G36" t="s">
        <v>231</v>
      </c>
      <c r="H36">
        <v>1</v>
      </c>
      <c r="L36">
        <v>1</v>
      </c>
      <c r="M36">
        <v>0</v>
      </c>
    </row>
    <row r="37" spans="1:13" x14ac:dyDescent="0.55000000000000004">
      <c r="A37">
        <v>100</v>
      </c>
      <c r="B37" t="s">
        <v>308</v>
      </c>
      <c r="C37" t="s">
        <v>309</v>
      </c>
      <c r="D37" t="s">
        <v>337</v>
      </c>
      <c r="E37" t="s">
        <v>338</v>
      </c>
      <c r="G37" t="s">
        <v>231</v>
      </c>
      <c r="H37">
        <v>3</v>
      </c>
      <c r="L37">
        <v>3</v>
      </c>
      <c r="M37">
        <v>0</v>
      </c>
    </row>
    <row r="38" spans="1:13" x14ac:dyDescent="0.55000000000000004">
      <c r="A38">
        <v>100</v>
      </c>
      <c r="B38" t="s">
        <v>308</v>
      </c>
      <c r="C38" t="s">
        <v>309</v>
      </c>
      <c r="D38" t="s">
        <v>318</v>
      </c>
      <c r="E38" t="s">
        <v>319</v>
      </c>
      <c r="G38" t="s">
        <v>231</v>
      </c>
      <c r="H38">
        <v>2</v>
      </c>
      <c r="L38">
        <v>2</v>
      </c>
      <c r="M38">
        <v>0</v>
      </c>
    </row>
    <row r="39" spans="1:13" x14ac:dyDescent="0.55000000000000004">
      <c r="A39">
        <v>100</v>
      </c>
      <c r="B39" t="s">
        <v>308</v>
      </c>
      <c r="C39" t="s">
        <v>309</v>
      </c>
      <c r="D39" t="s">
        <v>2994</v>
      </c>
      <c r="E39" t="s">
        <v>2995</v>
      </c>
      <c r="G39" t="s">
        <v>231</v>
      </c>
      <c r="H39">
        <v>2</v>
      </c>
      <c r="L39">
        <v>2</v>
      </c>
      <c r="M39">
        <v>0</v>
      </c>
    </row>
    <row r="40" spans="1:13" x14ac:dyDescent="0.55000000000000004">
      <c r="A40">
        <v>100</v>
      </c>
      <c r="B40" t="s">
        <v>308</v>
      </c>
      <c r="C40" t="s">
        <v>320</v>
      </c>
      <c r="D40" t="s">
        <v>86</v>
      </c>
      <c r="E40" t="s">
        <v>87</v>
      </c>
      <c r="G40" t="s">
        <v>231</v>
      </c>
      <c r="H40">
        <v>5</v>
      </c>
      <c r="L40">
        <v>5</v>
      </c>
      <c r="M40">
        <v>0</v>
      </c>
    </row>
    <row r="41" spans="1:13" x14ac:dyDescent="0.55000000000000004">
      <c r="A41">
        <v>100</v>
      </c>
      <c r="B41" t="s">
        <v>325</v>
      </c>
      <c r="C41" t="s">
        <v>331</v>
      </c>
      <c r="D41" t="s">
        <v>66</v>
      </c>
      <c r="E41" t="s">
        <v>67</v>
      </c>
      <c r="G41" t="s">
        <v>231</v>
      </c>
      <c r="H41">
        <v>1069</v>
      </c>
      <c r="L41">
        <v>1069</v>
      </c>
      <c r="M41">
        <v>0</v>
      </c>
    </row>
    <row r="42" spans="1:13" x14ac:dyDescent="0.55000000000000004">
      <c r="A42">
        <v>100</v>
      </c>
      <c r="B42" t="s">
        <v>325</v>
      </c>
      <c r="C42" t="s">
        <v>331</v>
      </c>
      <c r="D42" t="s">
        <v>88</v>
      </c>
      <c r="E42" t="s">
        <v>122</v>
      </c>
      <c r="G42" t="s">
        <v>231</v>
      </c>
      <c r="H42">
        <v>97</v>
      </c>
      <c r="L42">
        <v>97</v>
      </c>
      <c r="M42">
        <v>0</v>
      </c>
    </row>
    <row r="43" spans="1:13" x14ac:dyDescent="0.55000000000000004">
      <c r="A43">
        <v>100</v>
      </c>
      <c r="B43" t="s">
        <v>325</v>
      </c>
      <c r="C43" t="s">
        <v>331</v>
      </c>
      <c r="D43" t="s">
        <v>42</v>
      </c>
      <c r="E43" t="s">
        <v>43</v>
      </c>
      <c r="G43" t="s">
        <v>231</v>
      </c>
      <c r="H43">
        <v>37</v>
      </c>
      <c r="L43">
        <v>37</v>
      </c>
      <c r="M43">
        <v>0</v>
      </c>
    </row>
    <row r="44" spans="1:13" x14ac:dyDescent="0.55000000000000004">
      <c r="A44">
        <v>100</v>
      </c>
      <c r="B44" t="s">
        <v>325</v>
      </c>
      <c r="C44" t="s">
        <v>326</v>
      </c>
      <c r="D44" t="s">
        <v>86</v>
      </c>
      <c r="E44" t="s">
        <v>87</v>
      </c>
      <c r="G44" t="s">
        <v>231</v>
      </c>
      <c r="H44">
        <v>4</v>
      </c>
      <c r="L44">
        <v>4</v>
      </c>
      <c r="M44">
        <v>0</v>
      </c>
    </row>
    <row r="45" spans="1:13" x14ac:dyDescent="0.55000000000000004">
      <c r="A45">
        <v>100</v>
      </c>
      <c r="B45" t="s">
        <v>325</v>
      </c>
      <c r="C45" t="s">
        <v>326</v>
      </c>
      <c r="D45" t="s">
        <v>327</v>
      </c>
      <c r="E45" t="s">
        <v>328</v>
      </c>
      <c r="G45" t="s">
        <v>231</v>
      </c>
      <c r="H45">
        <v>1</v>
      </c>
      <c r="L45">
        <v>1</v>
      </c>
      <c r="M45">
        <v>0</v>
      </c>
    </row>
    <row r="46" spans="1:13" x14ac:dyDescent="0.55000000000000004">
      <c r="A46">
        <v>100</v>
      </c>
      <c r="B46" t="s">
        <v>325</v>
      </c>
      <c r="C46" t="s">
        <v>331</v>
      </c>
      <c r="D46" t="s">
        <v>58</v>
      </c>
      <c r="E46" t="s">
        <v>59</v>
      </c>
      <c r="G46" t="s">
        <v>231</v>
      </c>
      <c r="H46">
        <v>63</v>
      </c>
      <c r="L46">
        <v>63</v>
      </c>
      <c r="M46">
        <v>0</v>
      </c>
    </row>
    <row r="47" spans="1:13" x14ac:dyDescent="0.55000000000000004">
      <c r="A47">
        <v>100</v>
      </c>
      <c r="B47" t="s">
        <v>325</v>
      </c>
      <c r="C47" t="s">
        <v>331</v>
      </c>
      <c r="D47" t="s">
        <v>44</v>
      </c>
      <c r="E47" t="s">
        <v>45</v>
      </c>
      <c r="G47" t="s">
        <v>231</v>
      </c>
      <c r="H47">
        <v>56</v>
      </c>
      <c r="L47">
        <v>56</v>
      </c>
      <c r="M47">
        <v>0</v>
      </c>
    </row>
    <row r="48" spans="1:13" x14ac:dyDescent="0.55000000000000004">
      <c r="A48">
        <v>100</v>
      </c>
      <c r="B48" t="s">
        <v>325</v>
      </c>
      <c r="C48" t="s">
        <v>332</v>
      </c>
      <c r="D48" t="s">
        <v>1043</v>
      </c>
      <c r="E48" t="s">
        <v>1044</v>
      </c>
      <c r="G48" t="s">
        <v>231</v>
      </c>
      <c r="H48">
        <v>560</v>
      </c>
      <c r="L48">
        <v>560</v>
      </c>
      <c r="M48">
        <v>0</v>
      </c>
    </row>
    <row r="49" spans="1:13" x14ac:dyDescent="0.55000000000000004">
      <c r="A49">
        <v>100</v>
      </c>
      <c r="B49" t="s">
        <v>325</v>
      </c>
      <c r="C49" t="s">
        <v>332</v>
      </c>
      <c r="D49" t="s">
        <v>333</v>
      </c>
      <c r="E49" t="s">
        <v>334</v>
      </c>
      <c r="G49" t="s">
        <v>231</v>
      </c>
      <c r="H49">
        <v>44</v>
      </c>
      <c r="L49">
        <v>44</v>
      </c>
      <c r="M49">
        <v>0</v>
      </c>
    </row>
    <row r="50" spans="1:13" x14ac:dyDescent="0.55000000000000004">
      <c r="A50">
        <v>100</v>
      </c>
      <c r="B50" t="s">
        <v>325</v>
      </c>
      <c r="C50" t="s">
        <v>332</v>
      </c>
      <c r="D50" t="s">
        <v>1216</v>
      </c>
      <c r="E50" t="s">
        <v>1217</v>
      </c>
      <c r="G50" t="s">
        <v>231</v>
      </c>
      <c r="H50">
        <v>926</v>
      </c>
      <c r="L50">
        <v>926</v>
      </c>
      <c r="M50">
        <v>0</v>
      </c>
    </row>
    <row r="51" spans="1:13" x14ac:dyDescent="0.55000000000000004">
      <c r="A51">
        <v>100</v>
      </c>
      <c r="B51" t="s">
        <v>325</v>
      </c>
      <c r="C51" t="s">
        <v>332</v>
      </c>
      <c r="D51" t="s">
        <v>345</v>
      </c>
      <c r="E51" t="s">
        <v>346</v>
      </c>
      <c r="G51" t="s">
        <v>231</v>
      </c>
      <c r="H51">
        <v>342</v>
      </c>
      <c r="L51">
        <v>342</v>
      </c>
      <c r="M51">
        <v>0</v>
      </c>
    </row>
    <row r="52" spans="1:13" x14ac:dyDescent="0.55000000000000004">
      <c r="A52">
        <v>100</v>
      </c>
      <c r="B52" t="s">
        <v>325</v>
      </c>
      <c r="C52" t="s">
        <v>332</v>
      </c>
      <c r="D52" t="s">
        <v>349</v>
      </c>
      <c r="E52" t="s">
        <v>350</v>
      </c>
      <c r="G52" t="s">
        <v>231</v>
      </c>
      <c r="H52">
        <v>3360</v>
      </c>
      <c r="L52">
        <v>3360</v>
      </c>
      <c r="M52">
        <v>0</v>
      </c>
    </row>
    <row r="53" spans="1:13" x14ac:dyDescent="0.55000000000000004">
      <c r="A53">
        <v>100</v>
      </c>
      <c r="B53" t="s">
        <v>325</v>
      </c>
      <c r="C53" t="s">
        <v>332</v>
      </c>
      <c r="D53" t="s">
        <v>327</v>
      </c>
      <c r="E53" t="s">
        <v>328</v>
      </c>
      <c r="G53" t="s">
        <v>231</v>
      </c>
      <c r="H53">
        <v>42</v>
      </c>
      <c r="L53">
        <v>42</v>
      </c>
      <c r="M53">
        <v>0</v>
      </c>
    </row>
    <row r="54" spans="1:13" x14ac:dyDescent="0.55000000000000004">
      <c r="A54">
        <v>100</v>
      </c>
      <c r="B54" t="s">
        <v>325</v>
      </c>
      <c r="C54" t="s">
        <v>332</v>
      </c>
      <c r="D54" t="s">
        <v>335</v>
      </c>
      <c r="E54" t="s">
        <v>336</v>
      </c>
      <c r="G54" t="s">
        <v>231</v>
      </c>
      <c r="H54">
        <v>-2</v>
      </c>
      <c r="L54">
        <v>-2</v>
      </c>
      <c r="M54">
        <v>0</v>
      </c>
    </row>
    <row r="55" spans="1:13" x14ac:dyDescent="0.55000000000000004">
      <c r="A55">
        <v>100</v>
      </c>
      <c r="B55" t="s">
        <v>325</v>
      </c>
      <c r="C55" t="s">
        <v>332</v>
      </c>
      <c r="D55" t="s">
        <v>666</v>
      </c>
      <c r="E55" t="s">
        <v>667</v>
      </c>
      <c r="G55" t="s">
        <v>231</v>
      </c>
      <c r="H55">
        <v>-1</v>
      </c>
      <c r="L55">
        <v>-1</v>
      </c>
      <c r="M55">
        <v>0</v>
      </c>
    </row>
    <row r="56" spans="1:13" x14ac:dyDescent="0.55000000000000004">
      <c r="A56">
        <v>100</v>
      </c>
      <c r="B56" t="s">
        <v>325</v>
      </c>
      <c r="C56" t="s">
        <v>332</v>
      </c>
      <c r="D56" t="s">
        <v>2387</v>
      </c>
      <c r="E56" t="s">
        <v>2388</v>
      </c>
      <c r="G56" t="s">
        <v>231</v>
      </c>
      <c r="H56">
        <v>164</v>
      </c>
      <c r="L56">
        <v>164</v>
      </c>
      <c r="M56">
        <v>0</v>
      </c>
    </row>
    <row r="57" spans="1:13" x14ac:dyDescent="0.55000000000000004">
      <c r="A57">
        <v>100</v>
      </c>
      <c r="B57" t="s">
        <v>325</v>
      </c>
      <c r="C57" t="s">
        <v>332</v>
      </c>
      <c r="D57" t="s">
        <v>351</v>
      </c>
      <c r="E57" t="s">
        <v>352</v>
      </c>
      <c r="G57" t="s">
        <v>231</v>
      </c>
      <c r="H57">
        <v>48</v>
      </c>
      <c r="L57">
        <v>48</v>
      </c>
      <c r="M57">
        <v>0</v>
      </c>
    </row>
    <row r="58" spans="1:13" x14ac:dyDescent="0.55000000000000004">
      <c r="A58">
        <v>100</v>
      </c>
      <c r="B58" t="s">
        <v>325</v>
      </c>
      <c r="C58" t="s">
        <v>332</v>
      </c>
      <c r="D58" t="s">
        <v>1997</v>
      </c>
      <c r="E58" t="s">
        <v>1998</v>
      </c>
      <c r="G58" t="s">
        <v>231</v>
      </c>
      <c r="H58">
        <v>230</v>
      </c>
      <c r="L58">
        <v>230</v>
      </c>
      <c r="M58">
        <v>0</v>
      </c>
    </row>
    <row r="59" spans="1:13" x14ac:dyDescent="0.55000000000000004">
      <c r="A59">
        <v>100</v>
      </c>
      <c r="B59" t="s">
        <v>325</v>
      </c>
      <c r="C59" t="s">
        <v>332</v>
      </c>
      <c r="D59" t="s">
        <v>343</v>
      </c>
      <c r="E59" t="s">
        <v>344</v>
      </c>
      <c r="G59" t="s">
        <v>231</v>
      </c>
      <c r="H59">
        <v>4040</v>
      </c>
      <c r="L59">
        <v>4040</v>
      </c>
      <c r="M59">
        <v>0</v>
      </c>
    </row>
    <row r="60" spans="1:13" x14ac:dyDescent="0.55000000000000004">
      <c r="A60">
        <v>100</v>
      </c>
      <c r="B60" t="s">
        <v>325</v>
      </c>
      <c r="C60" t="s">
        <v>332</v>
      </c>
      <c r="D60" t="s">
        <v>337</v>
      </c>
      <c r="E60" t="s">
        <v>338</v>
      </c>
      <c r="G60" t="s">
        <v>231</v>
      </c>
      <c r="H60">
        <v>86</v>
      </c>
      <c r="L60">
        <v>86</v>
      </c>
      <c r="M60">
        <v>0</v>
      </c>
    </row>
    <row r="61" spans="1:13" x14ac:dyDescent="0.55000000000000004">
      <c r="A61">
        <v>100</v>
      </c>
      <c r="B61" t="s">
        <v>325</v>
      </c>
      <c r="C61" t="s">
        <v>332</v>
      </c>
      <c r="D61" t="s">
        <v>339</v>
      </c>
      <c r="E61" t="s">
        <v>340</v>
      </c>
      <c r="G61" t="s">
        <v>231</v>
      </c>
      <c r="H61">
        <v>75</v>
      </c>
      <c r="L61">
        <v>75</v>
      </c>
      <c r="M61">
        <v>0</v>
      </c>
    </row>
    <row r="62" spans="1:13" x14ac:dyDescent="0.55000000000000004">
      <c r="A62">
        <v>100</v>
      </c>
      <c r="B62" t="s">
        <v>325</v>
      </c>
      <c r="C62" t="s">
        <v>2897</v>
      </c>
      <c r="D62" t="s">
        <v>40</v>
      </c>
      <c r="E62" t="s">
        <v>41</v>
      </c>
      <c r="G62" t="s">
        <v>231</v>
      </c>
      <c r="H62">
        <v>60</v>
      </c>
      <c r="L62">
        <v>60</v>
      </c>
      <c r="M62">
        <v>0</v>
      </c>
    </row>
    <row r="63" spans="1:13" x14ac:dyDescent="0.55000000000000004">
      <c r="A63">
        <v>100</v>
      </c>
      <c r="B63" t="s">
        <v>325</v>
      </c>
      <c r="C63" t="s">
        <v>926</v>
      </c>
      <c r="D63" t="s">
        <v>84</v>
      </c>
      <c r="E63" t="s">
        <v>126</v>
      </c>
      <c r="G63" t="s">
        <v>231</v>
      </c>
      <c r="H63">
        <v>110</v>
      </c>
      <c r="L63">
        <v>110</v>
      </c>
      <c r="M63">
        <v>0</v>
      </c>
    </row>
    <row r="64" spans="1:13" x14ac:dyDescent="0.55000000000000004">
      <c r="A64">
        <v>100</v>
      </c>
      <c r="B64" t="s">
        <v>325</v>
      </c>
      <c r="C64" t="s">
        <v>355</v>
      </c>
      <c r="D64" t="s">
        <v>145</v>
      </c>
      <c r="E64" t="s">
        <v>146</v>
      </c>
      <c r="G64" t="s">
        <v>231</v>
      </c>
      <c r="H64">
        <v>147</v>
      </c>
      <c r="L64">
        <v>147</v>
      </c>
      <c r="M64">
        <v>0</v>
      </c>
    </row>
    <row r="65" spans="1:13" x14ac:dyDescent="0.55000000000000004">
      <c r="A65">
        <v>100</v>
      </c>
      <c r="B65" t="s">
        <v>325</v>
      </c>
      <c r="C65" t="s">
        <v>355</v>
      </c>
      <c r="D65" t="s">
        <v>181</v>
      </c>
      <c r="E65" t="s">
        <v>182</v>
      </c>
      <c r="G65" t="s">
        <v>231</v>
      </c>
      <c r="H65">
        <v>278</v>
      </c>
      <c r="L65">
        <v>278</v>
      </c>
      <c r="M65">
        <v>0</v>
      </c>
    </row>
    <row r="66" spans="1:13" x14ac:dyDescent="0.55000000000000004">
      <c r="A66">
        <v>100</v>
      </c>
      <c r="B66" t="s">
        <v>325</v>
      </c>
      <c r="C66" t="s">
        <v>355</v>
      </c>
      <c r="D66" t="s">
        <v>118</v>
      </c>
      <c r="E66" t="s">
        <v>119</v>
      </c>
      <c r="G66" t="s">
        <v>231</v>
      </c>
      <c r="H66">
        <v>11</v>
      </c>
      <c r="L66">
        <v>11</v>
      </c>
      <c r="M66">
        <v>0</v>
      </c>
    </row>
    <row r="67" spans="1:13" x14ac:dyDescent="0.55000000000000004">
      <c r="A67">
        <v>100</v>
      </c>
      <c r="B67" t="s">
        <v>357</v>
      </c>
      <c r="D67" t="s">
        <v>917</v>
      </c>
      <c r="E67" t="s">
        <v>918</v>
      </c>
      <c r="G67" t="s">
        <v>231</v>
      </c>
      <c r="H67">
        <v>98</v>
      </c>
      <c r="L67">
        <v>98</v>
      </c>
      <c r="M67">
        <v>0</v>
      </c>
    </row>
    <row r="68" spans="1:13" x14ac:dyDescent="0.55000000000000004">
      <c r="A68">
        <v>100</v>
      </c>
      <c r="B68" t="s">
        <v>357</v>
      </c>
      <c r="D68" t="s">
        <v>1478</v>
      </c>
      <c r="E68" t="s">
        <v>1479</v>
      </c>
      <c r="G68" t="s">
        <v>231</v>
      </c>
      <c r="H68">
        <v>241</v>
      </c>
      <c r="L68">
        <v>241</v>
      </c>
      <c r="M68">
        <v>0</v>
      </c>
    </row>
    <row r="69" spans="1:13" x14ac:dyDescent="0.55000000000000004">
      <c r="A69">
        <v>100</v>
      </c>
      <c r="B69" t="s">
        <v>357</v>
      </c>
      <c r="D69" t="s">
        <v>1081</v>
      </c>
      <c r="E69" t="s">
        <v>1082</v>
      </c>
      <c r="G69" t="s">
        <v>231</v>
      </c>
      <c r="H69">
        <v>6</v>
      </c>
      <c r="L69">
        <v>6</v>
      </c>
      <c r="M69">
        <v>0</v>
      </c>
    </row>
    <row r="70" spans="1:13" x14ac:dyDescent="0.55000000000000004">
      <c r="A70">
        <v>100</v>
      </c>
      <c r="B70" t="s">
        <v>357</v>
      </c>
      <c r="D70" t="s">
        <v>98</v>
      </c>
      <c r="E70" t="s">
        <v>99</v>
      </c>
      <c r="G70" t="s">
        <v>359</v>
      </c>
      <c r="H70">
        <v>1817</v>
      </c>
      <c r="L70">
        <v>1817</v>
      </c>
      <c r="M70">
        <v>0</v>
      </c>
    </row>
    <row r="71" spans="1:13" x14ac:dyDescent="0.55000000000000004">
      <c r="A71">
        <v>100</v>
      </c>
      <c r="B71" t="s">
        <v>325</v>
      </c>
      <c r="C71" t="s">
        <v>355</v>
      </c>
      <c r="D71" t="s">
        <v>173</v>
      </c>
      <c r="E71" t="s">
        <v>174</v>
      </c>
      <c r="G71" t="s">
        <v>231</v>
      </c>
      <c r="H71">
        <v>124</v>
      </c>
      <c r="L71">
        <v>124</v>
      </c>
      <c r="M71">
        <v>0</v>
      </c>
    </row>
    <row r="72" spans="1:13" x14ac:dyDescent="0.55000000000000004">
      <c r="A72">
        <v>100</v>
      </c>
      <c r="B72" t="s">
        <v>357</v>
      </c>
      <c r="D72" t="s">
        <v>143</v>
      </c>
      <c r="E72" t="s">
        <v>144</v>
      </c>
      <c r="G72" t="s">
        <v>231</v>
      </c>
      <c r="H72">
        <v>47</v>
      </c>
      <c r="L72">
        <v>47</v>
      </c>
      <c r="M72">
        <v>0</v>
      </c>
    </row>
    <row r="73" spans="1:13" x14ac:dyDescent="0.55000000000000004">
      <c r="A73">
        <v>100</v>
      </c>
      <c r="B73" t="s">
        <v>360</v>
      </c>
      <c r="D73" t="s">
        <v>361</v>
      </c>
      <c r="E73" t="s">
        <v>362</v>
      </c>
      <c r="G73" t="s">
        <v>231</v>
      </c>
      <c r="H73">
        <v>29</v>
      </c>
      <c r="L73">
        <v>29</v>
      </c>
      <c r="M73">
        <v>0</v>
      </c>
    </row>
    <row r="74" spans="1:13" x14ac:dyDescent="0.55000000000000004">
      <c r="A74">
        <v>100</v>
      </c>
      <c r="B74" t="s">
        <v>360</v>
      </c>
      <c r="D74" t="s">
        <v>1397</v>
      </c>
      <c r="E74" t="s">
        <v>1398</v>
      </c>
      <c r="G74" t="s">
        <v>231</v>
      </c>
      <c r="H74">
        <v>2</v>
      </c>
      <c r="L74">
        <v>2</v>
      </c>
      <c r="M74">
        <v>0</v>
      </c>
    </row>
    <row r="75" spans="1:13" x14ac:dyDescent="0.55000000000000004">
      <c r="A75">
        <v>100</v>
      </c>
      <c r="B75" t="s">
        <v>671</v>
      </c>
      <c r="D75" t="s">
        <v>2747</v>
      </c>
      <c r="E75" t="s">
        <v>2748</v>
      </c>
      <c r="G75" t="s">
        <v>231</v>
      </c>
      <c r="H75">
        <v>3</v>
      </c>
      <c r="L75">
        <v>3</v>
      </c>
      <c r="M75">
        <v>0</v>
      </c>
    </row>
    <row r="76" spans="1:13" x14ac:dyDescent="0.55000000000000004">
      <c r="A76">
        <v>100</v>
      </c>
      <c r="B76" t="s">
        <v>360</v>
      </c>
      <c r="D76" t="s">
        <v>371</v>
      </c>
      <c r="E76" t="s">
        <v>372</v>
      </c>
      <c r="G76" t="s">
        <v>231</v>
      </c>
      <c r="H76">
        <v>83</v>
      </c>
      <c r="L76">
        <v>83</v>
      </c>
      <c r="M76">
        <v>0</v>
      </c>
    </row>
    <row r="77" spans="1:13" x14ac:dyDescent="0.55000000000000004">
      <c r="A77">
        <v>100</v>
      </c>
      <c r="B77" t="s">
        <v>360</v>
      </c>
      <c r="D77" t="s">
        <v>1402</v>
      </c>
      <c r="E77" t="s">
        <v>1403</v>
      </c>
      <c r="G77" t="s">
        <v>231</v>
      </c>
      <c r="H77">
        <v>3</v>
      </c>
      <c r="L77">
        <v>3</v>
      </c>
      <c r="M77">
        <v>0</v>
      </c>
    </row>
    <row r="78" spans="1:13" x14ac:dyDescent="0.55000000000000004">
      <c r="A78">
        <v>100</v>
      </c>
      <c r="B78" t="s">
        <v>360</v>
      </c>
      <c r="D78" t="s">
        <v>377</v>
      </c>
      <c r="E78" t="s">
        <v>378</v>
      </c>
      <c r="G78" t="s">
        <v>231</v>
      </c>
      <c r="H78">
        <v>1</v>
      </c>
      <c r="L78">
        <v>1</v>
      </c>
      <c r="M78">
        <v>0</v>
      </c>
    </row>
    <row r="79" spans="1:13" x14ac:dyDescent="0.55000000000000004">
      <c r="A79">
        <v>100</v>
      </c>
      <c r="B79" t="s">
        <v>360</v>
      </c>
      <c r="D79" t="s">
        <v>2841</v>
      </c>
      <c r="E79" t="s">
        <v>2842</v>
      </c>
      <c r="G79" t="s">
        <v>231</v>
      </c>
      <c r="H79">
        <v>2</v>
      </c>
      <c r="L79">
        <v>2</v>
      </c>
      <c r="M79">
        <v>0</v>
      </c>
    </row>
    <row r="80" spans="1:13" x14ac:dyDescent="0.55000000000000004">
      <c r="A80">
        <v>100</v>
      </c>
      <c r="B80" t="s">
        <v>360</v>
      </c>
      <c r="D80" t="s">
        <v>373</v>
      </c>
      <c r="E80" t="s">
        <v>374</v>
      </c>
      <c r="G80" t="s">
        <v>231</v>
      </c>
      <c r="H80">
        <v>276</v>
      </c>
      <c r="L80">
        <v>276</v>
      </c>
      <c r="M80">
        <v>0</v>
      </c>
    </row>
    <row r="81" spans="1:13" x14ac:dyDescent="0.55000000000000004">
      <c r="A81">
        <v>100</v>
      </c>
      <c r="B81" t="s">
        <v>360</v>
      </c>
      <c r="D81" t="s">
        <v>379</v>
      </c>
      <c r="E81" t="s">
        <v>380</v>
      </c>
      <c r="G81" t="s">
        <v>231</v>
      </c>
      <c r="H81">
        <v>1</v>
      </c>
      <c r="L81">
        <v>1</v>
      </c>
      <c r="M81">
        <v>0</v>
      </c>
    </row>
    <row r="82" spans="1:13" x14ac:dyDescent="0.55000000000000004">
      <c r="A82">
        <v>100</v>
      </c>
      <c r="B82" t="s">
        <v>363</v>
      </c>
      <c r="C82" t="s">
        <v>364</v>
      </c>
      <c r="D82" t="s">
        <v>381</v>
      </c>
      <c r="E82" t="s">
        <v>382</v>
      </c>
      <c r="G82" t="s">
        <v>231</v>
      </c>
      <c r="H82">
        <v>10103</v>
      </c>
      <c r="L82">
        <v>10103</v>
      </c>
      <c r="M82">
        <v>0</v>
      </c>
    </row>
    <row r="83" spans="1:13" x14ac:dyDescent="0.55000000000000004">
      <c r="A83">
        <v>100</v>
      </c>
      <c r="B83" t="s">
        <v>363</v>
      </c>
      <c r="C83" t="s">
        <v>364</v>
      </c>
      <c r="D83" t="s">
        <v>367</v>
      </c>
      <c r="E83" t="s">
        <v>368</v>
      </c>
      <c r="G83" t="s">
        <v>231</v>
      </c>
      <c r="H83">
        <v>140</v>
      </c>
      <c r="L83">
        <v>140</v>
      </c>
      <c r="M83">
        <v>0</v>
      </c>
    </row>
    <row r="84" spans="1:13" x14ac:dyDescent="0.55000000000000004">
      <c r="A84">
        <v>100</v>
      </c>
      <c r="B84" t="s">
        <v>363</v>
      </c>
      <c r="C84" t="s">
        <v>364</v>
      </c>
      <c r="D84" t="s">
        <v>74</v>
      </c>
      <c r="E84" t="s">
        <v>75</v>
      </c>
      <c r="G84" t="s">
        <v>231</v>
      </c>
      <c r="H84">
        <v>25109</v>
      </c>
      <c r="L84">
        <v>25109</v>
      </c>
      <c r="M84">
        <v>0</v>
      </c>
    </row>
    <row r="85" spans="1:13" x14ac:dyDescent="0.55000000000000004">
      <c r="A85">
        <v>100</v>
      </c>
      <c r="B85" t="s">
        <v>363</v>
      </c>
      <c r="C85" t="s">
        <v>364</v>
      </c>
      <c r="D85" t="s">
        <v>383</v>
      </c>
      <c r="E85" t="s">
        <v>384</v>
      </c>
      <c r="G85" t="s">
        <v>231</v>
      </c>
      <c r="H85">
        <v>470</v>
      </c>
      <c r="L85">
        <v>470</v>
      </c>
      <c r="M85">
        <v>0</v>
      </c>
    </row>
    <row r="86" spans="1:13" x14ac:dyDescent="0.55000000000000004">
      <c r="A86">
        <v>100</v>
      </c>
      <c r="B86" t="s">
        <v>363</v>
      </c>
      <c r="C86" t="s">
        <v>364</v>
      </c>
      <c r="D86" t="s">
        <v>2589</v>
      </c>
      <c r="E86" t="s">
        <v>2590</v>
      </c>
      <c r="G86" t="s">
        <v>231</v>
      </c>
      <c r="H86">
        <v>100</v>
      </c>
      <c r="L86">
        <v>100</v>
      </c>
      <c r="M86">
        <v>0</v>
      </c>
    </row>
    <row r="87" spans="1:13" x14ac:dyDescent="0.55000000000000004">
      <c r="A87">
        <v>100</v>
      </c>
      <c r="B87" t="s">
        <v>363</v>
      </c>
      <c r="C87" t="s">
        <v>364</v>
      </c>
      <c r="D87" t="s">
        <v>391</v>
      </c>
      <c r="E87" t="s">
        <v>392</v>
      </c>
      <c r="G87" t="s">
        <v>231</v>
      </c>
      <c r="H87">
        <v>13</v>
      </c>
      <c r="L87">
        <v>13</v>
      </c>
      <c r="M87">
        <v>0</v>
      </c>
    </row>
    <row r="88" spans="1:13" x14ac:dyDescent="0.55000000000000004">
      <c r="A88">
        <v>100</v>
      </c>
      <c r="B88" t="s">
        <v>363</v>
      </c>
      <c r="C88" t="s">
        <v>364</v>
      </c>
      <c r="D88" t="s">
        <v>393</v>
      </c>
      <c r="E88" t="s">
        <v>394</v>
      </c>
      <c r="G88" t="s">
        <v>231</v>
      </c>
      <c r="H88">
        <v>237</v>
      </c>
      <c r="L88">
        <v>237</v>
      </c>
      <c r="M88">
        <v>0</v>
      </c>
    </row>
    <row r="89" spans="1:13" x14ac:dyDescent="0.55000000000000004">
      <c r="A89">
        <v>100</v>
      </c>
      <c r="B89" t="s">
        <v>363</v>
      </c>
      <c r="C89" t="s">
        <v>364</v>
      </c>
      <c r="D89" t="s">
        <v>2510</v>
      </c>
      <c r="E89" t="s">
        <v>2511</v>
      </c>
      <c r="G89" t="s">
        <v>231</v>
      </c>
      <c r="H89">
        <v>102</v>
      </c>
      <c r="L89">
        <v>102</v>
      </c>
      <c r="M89">
        <v>0</v>
      </c>
    </row>
    <row r="90" spans="1:13" x14ac:dyDescent="0.55000000000000004">
      <c r="A90">
        <v>100</v>
      </c>
      <c r="B90" t="s">
        <v>363</v>
      </c>
      <c r="C90" t="s">
        <v>364</v>
      </c>
      <c r="D90" t="s">
        <v>395</v>
      </c>
      <c r="E90" t="s">
        <v>396</v>
      </c>
      <c r="G90" t="s">
        <v>231</v>
      </c>
      <c r="H90">
        <v>118</v>
      </c>
      <c r="L90">
        <v>118</v>
      </c>
      <c r="M90">
        <v>0</v>
      </c>
    </row>
    <row r="91" spans="1:13" x14ac:dyDescent="0.55000000000000004">
      <c r="A91">
        <v>100</v>
      </c>
      <c r="B91" t="s">
        <v>363</v>
      </c>
      <c r="C91" t="s">
        <v>364</v>
      </c>
      <c r="D91" t="s">
        <v>2512</v>
      </c>
      <c r="E91" t="s">
        <v>608</v>
      </c>
      <c r="G91" t="s">
        <v>231</v>
      </c>
      <c r="H91">
        <v>64</v>
      </c>
      <c r="L91">
        <v>64</v>
      </c>
      <c r="M91">
        <v>0</v>
      </c>
    </row>
    <row r="92" spans="1:13" x14ac:dyDescent="0.55000000000000004">
      <c r="A92">
        <v>100</v>
      </c>
      <c r="B92" t="s">
        <v>363</v>
      </c>
      <c r="C92" t="s">
        <v>364</v>
      </c>
      <c r="D92" t="s">
        <v>2488</v>
      </c>
      <c r="E92" t="s">
        <v>2489</v>
      </c>
      <c r="G92" t="s">
        <v>231</v>
      </c>
      <c r="H92">
        <v>36069</v>
      </c>
      <c r="L92">
        <v>36069</v>
      </c>
      <c r="M92">
        <v>0</v>
      </c>
    </row>
    <row r="93" spans="1:13" x14ac:dyDescent="0.55000000000000004">
      <c r="A93">
        <v>100</v>
      </c>
      <c r="B93" t="s">
        <v>363</v>
      </c>
      <c r="C93" t="s">
        <v>364</v>
      </c>
      <c r="D93" t="s">
        <v>401</v>
      </c>
      <c r="E93" t="s">
        <v>402</v>
      </c>
      <c r="G93" t="s">
        <v>231</v>
      </c>
      <c r="H93">
        <v>14</v>
      </c>
      <c r="L93">
        <v>14</v>
      </c>
      <c r="M93">
        <v>0</v>
      </c>
    </row>
    <row r="94" spans="1:13" x14ac:dyDescent="0.55000000000000004">
      <c r="A94">
        <v>100</v>
      </c>
      <c r="B94" t="s">
        <v>363</v>
      </c>
      <c r="C94" t="s">
        <v>364</v>
      </c>
      <c r="D94" t="s">
        <v>405</v>
      </c>
      <c r="E94" t="s">
        <v>406</v>
      </c>
      <c r="G94" t="s">
        <v>231</v>
      </c>
      <c r="H94">
        <v>1250</v>
      </c>
      <c r="L94">
        <v>1250</v>
      </c>
      <c r="M94">
        <v>0</v>
      </c>
    </row>
    <row r="95" spans="1:13" x14ac:dyDescent="0.55000000000000004">
      <c r="A95">
        <v>100</v>
      </c>
      <c r="B95" t="s">
        <v>363</v>
      </c>
      <c r="C95" t="s">
        <v>364</v>
      </c>
      <c r="D95" t="s">
        <v>407</v>
      </c>
      <c r="E95" t="s">
        <v>408</v>
      </c>
      <c r="G95" t="s">
        <v>231</v>
      </c>
      <c r="H95">
        <v>1</v>
      </c>
      <c r="L95">
        <v>1</v>
      </c>
      <c r="M95">
        <v>0</v>
      </c>
    </row>
    <row r="96" spans="1:13" x14ac:dyDescent="0.55000000000000004">
      <c r="A96">
        <v>100</v>
      </c>
      <c r="B96" t="s">
        <v>363</v>
      </c>
      <c r="C96" t="s">
        <v>364</v>
      </c>
      <c r="D96" t="s">
        <v>413</v>
      </c>
      <c r="E96" t="s">
        <v>414</v>
      </c>
      <c r="G96" t="s">
        <v>231</v>
      </c>
      <c r="H96">
        <v>2078</v>
      </c>
      <c r="L96">
        <v>2078</v>
      </c>
      <c r="M96">
        <v>0</v>
      </c>
    </row>
    <row r="97" spans="1:13" x14ac:dyDescent="0.55000000000000004">
      <c r="A97">
        <v>100</v>
      </c>
      <c r="B97" t="s">
        <v>363</v>
      </c>
      <c r="C97" t="s">
        <v>364</v>
      </c>
      <c r="D97" t="s">
        <v>2692</v>
      </c>
      <c r="E97" t="s">
        <v>2693</v>
      </c>
      <c r="G97" t="s">
        <v>231</v>
      </c>
      <c r="H97">
        <v>13404</v>
      </c>
      <c r="L97">
        <v>13404</v>
      </c>
      <c r="M97">
        <v>0</v>
      </c>
    </row>
    <row r="98" spans="1:13" x14ac:dyDescent="0.55000000000000004">
      <c r="A98">
        <v>100</v>
      </c>
      <c r="B98" t="s">
        <v>363</v>
      </c>
      <c r="C98" t="s">
        <v>364</v>
      </c>
      <c r="D98" t="s">
        <v>409</v>
      </c>
      <c r="E98" t="s">
        <v>410</v>
      </c>
      <c r="G98" t="s">
        <v>231</v>
      </c>
      <c r="H98">
        <v>1524</v>
      </c>
      <c r="L98">
        <v>1524</v>
      </c>
      <c r="M98">
        <v>0</v>
      </c>
    </row>
    <row r="99" spans="1:13" x14ac:dyDescent="0.55000000000000004">
      <c r="A99">
        <v>100</v>
      </c>
      <c r="B99" t="s">
        <v>363</v>
      </c>
      <c r="C99" t="s">
        <v>364</v>
      </c>
      <c r="D99" t="s">
        <v>415</v>
      </c>
      <c r="E99" t="s">
        <v>416</v>
      </c>
      <c r="G99" t="s">
        <v>231</v>
      </c>
      <c r="H99">
        <v>295</v>
      </c>
      <c r="L99">
        <v>295</v>
      </c>
      <c r="M99">
        <v>0</v>
      </c>
    </row>
    <row r="100" spans="1:13" x14ac:dyDescent="0.55000000000000004">
      <c r="A100">
        <v>100</v>
      </c>
      <c r="B100" t="s">
        <v>363</v>
      </c>
      <c r="C100" t="s">
        <v>364</v>
      </c>
      <c r="D100" t="s">
        <v>419</v>
      </c>
      <c r="E100" t="s">
        <v>420</v>
      </c>
      <c r="G100" t="s">
        <v>231</v>
      </c>
      <c r="H100">
        <v>3</v>
      </c>
      <c r="L100">
        <v>3</v>
      </c>
      <c r="M100">
        <v>0</v>
      </c>
    </row>
    <row r="101" spans="1:13" x14ac:dyDescent="0.55000000000000004">
      <c r="A101">
        <v>100</v>
      </c>
      <c r="B101" t="s">
        <v>363</v>
      </c>
      <c r="C101" t="s">
        <v>364</v>
      </c>
      <c r="D101" t="s">
        <v>421</v>
      </c>
      <c r="E101" t="s">
        <v>422</v>
      </c>
      <c r="G101" t="s">
        <v>231</v>
      </c>
      <c r="H101">
        <v>32</v>
      </c>
      <c r="L101">
        <v>32</v>
      </c>
      <c r="M101">
        <v>0</v>
      </c>
    </row>
    <row r="102" spans="1:13" x14ac:dyDescent="0.55000000000000004">
      <c r="A102">
        <v>100</v>
      </c>
      <c r="B102" t="s">
        <v>363</v>
      </c>
      <c r="C102" t="s">
        <v>364</v>
      </c>
      <c r="D102" t="s">
        <v>2739</v>
      </c>
      <c r="E102" t="s">
        <v>2740</v>
      </c>
      <c r="G102" t="s">
        <v>231</v>
      </c>
      <c r="H102">
        <v>59</v>
      </c>
      <c r="L102">
        <v>59</v>
      </c>
      <c r="M102">
        <v>0</v>
      </c>
    </row>
    <row r="103" spans="1:13" x14ac:dyDescent="0.55000000000000004">
      <c r="A103">
        <v>100</v>
      </c>
      <c r="B103" t="s">
        <v>363</v>
      </c>
      <c r="C103" t="s">
        <v>364</v>
      </c>
      <c r="D103" t="s">
        <v>425</v>
      </c>
      <c r="E103" t="s">
        <v>426</v>
      </c>
      <c r="G103" t="s">
        <v>231</v>
      </c>
      <c r="H103">
        <v>1</v>
      </c>
      <c r="L103">
        <v>1</v>
      </c>
      <c r="M103">
        <v>0</v>
      </c>
    </row>
    <row r="104" spans="1:13" x14ac:dyDescent="0.55000000000000004">
      <c r="A104">
        <v>100</v>
      </c>
      <c r="B104" t="s">
        <v>363</v>
      </c>
      <c r="C104" t="s">
        <v>364</v>
      </c>
      <c r="D104" t="s">
        <v>427</v>
      </c>
      <c r="E104" t="s">
        <v>428</v>
      </c>
      <c r="G104" t="s">
        <v>231</v>
      </c>
      <c r="H104">
        <v>18</v>
      </c>
      <c r="L104">
        <v>18</v>
      </c>
      <c r="M104">
        <v>0</v>
      </c>
    </row>
    <row r="105" spans="1:13" x14ac:dyDescent="0.55000000000000004">
      <c r="A105">
        <v>100</v>
      </c>
      <c r="B105" t="s">
        <v>363</v>
      </c>
      <c r="C105" t="s">
        <v>364</v>
      </c>
      <c r="D105" t="s">
        <v>429</v>
      </c>
      <c r="E105" t="s">
        <v>430</v>
      </c>
      <c r="G105" t="s">
        <v>231</v>
      </c>
      <c r="H105">
        <v>549</v>
      </c>
      <c r="L105">
        <v>549</v>
      </c>
      <c r="M105">
        <v>0</v>
      </c>
    </row>
    <row r="106" spans="1:13" x14ac:dyDescent="0.55000000000000004">
      <c r="A106">
        <v>100</v>
      </c>
      <c r="B106" t="s">
        <v>363</v>
      </c>
      <c r="C106" t="s">
        <v>364</v>
      </c>
      <c r="D106" t="s">
        <v>431</v>
      </c>
      <c r="E106" t="s">
        <v>432</v>
      </c>
      <c r="G106" t="s">
        <v>231</v>
      </c>
      <c r="H106">
        <v>40</v>
      </c>
      <c r="L106">
        <v>40</v>
      </c>
      <c r="M106">
        <v>0</v>
      </c>
    </row>
    <row r="107" spans="1:13" x14ac:dyDescent="0.55000000000000004">
      <c r="A107">
        <v>100</v>
      </c>
      <c r="B107" t="s">
        <v>363</v>
      </c>
      <c r="C107" t="s">
        <v>364</v>
      </c>
      <c r="D107" t="s">
        <v>433</v>
      </c>
      <c r="E107" t="s">
        <v>434</v>
      </c>
      <c r="G107" t="s">
        <v>231</v>
      </c>
      <c r="H107">
        <v>1130</v>
      </c>
      <c r="L107">
        <v>1130</v>
      </c>
      <c r="M107">
        <v>0</v>
      </c>
    </row>
    <row r="108" spans="1:13" x14ac:dyDescent="0.55000000000000004">
      <c r="A108">
        <v>100</v>
      </c>
      <c r="B108" t="s">
        <v>363</v>
      </c>
      <c r="C108" t="s">
        <v>364</v>
      </c>
      <c r="D108" t="s">
        <v>437</v>
      </c>
      <c r="E108" t="s">
        <v>438</v>
      </c>
      <c r="G108" t="s">
        <v>231</v>
      </c>
      <c r="H108">
        <v>360</v>
      </c>
      <c r="L108">
        <v>360</v>
      </c>
      <c r="M108">
        <v>0</v>
      </c>
    </row>
    <row r="109" spans="1:13" x14ac:dyDescent="0.55000000000000004">
      <c r="A109">
        <v>100</v>
      </c>
      <c r="B109" t="s">
        <v>363</v>
      </c>
      <c r="C109" t="s">
        <v>364</v>
      </c>
      <c r="D109" t="s">
        <v>439</v>
      </c>
      <c r="E109" t="s">
        <v>440</v>
      </c>
      <c r="G109" t="s">
        <v>231</v>
      </c>
      <c r="H109">
        <v>4</v>
      </c>
      <c r="L109">
        <v>4</v>
      </c>
      <c r="M109">
        <v>0</v>
      </c>
    </row>
    <row r="110" spans="1:13" x14ac:dyDescent="0.55000000000000004">
      <c r="A110">
        <v>100</v>
      </c>
      <c r="B110" t="s">
        <v>363</v>
      </c>
      <c r="C110" t="s">
        <v>364</v>
      </c>
      <c r="D110" t="s">
        <v>451</v>
      </c>
      <c r="E110" t="s">
        <v>452</v>
      </c>
      <c r="G110" t="s">
        <v>231</v>
      </c>
      <c r="H110">
        <v>1</v>
      </c>
      <c r="L110">
        <v>1</v>
      </c>
      <c r="M110">
        <v>0</v>
      </c>
    </row>
    <row r="111" spans="1:13" x14ac:dyDescent="0.55000000000000004">
      <c r="A111">
        <v>100</v>
      </c>
      <c r="B111" t="s">
        <v>363</v>
      </c>
      <c r="C111" t="s">
        <v>364</v>
      </c>
      <c r="D111" t="s">
        <v>447</v>
      </c>
      <c r="E111" t="s">
        <v>448</v>
      </c>
      <c r="G111" t="s">
        <v>231</v>
      </c>
      <c r="H111">
        <v>36</v>
      </c>
      <c r="L111">
        <v>36</v>
      </c>
      <c r="M111">
        <v>0</v>
      </c>
    </row>
    <row r="112" spans="1:13" x14ac:dyDescent="0.55000000000000004">
      <c r="A112">
        <v>100</v>
      </c>
      <c r="B112" t="s">
        <v>363</v>
      </c>
      <c r="C112" t="s">
        <v>364</v>
      </c>
      <c r="D112" t="s">
        <v>479</v>
      </c>
      <c r="E112" t="s">
        <v>480</v>
      </c>
      <c r="G112" t="s">
        <v>231</v>
      </c>
      <c r="H112">
        <v>2</v>
      </c>
      <c r="L112">
        <v>2</v>
      </c>
      <c r="M112">
        <v>0</v>
      </c>
    </row>
    <row r="113" spans="1:13" x14ac:dyDescent="0.55000000000000004">
      <c r="A113">
        <v>100</v>
      </c>
      <c r="B113" t="s">
        <v>363</v>
      </c>
      <c r="C113" t="s">
        <v>364</v>
      </c>
      <c r="D113" t="s">
        <v>449</v>
      </c>
      <c r="E113" t="s">
        <v>450</v>
      </c>
      <c r="G113" t="s">
        <v>231</v>
      </c>
      <c r="H113">
        <v>5108</v>
      </c>
      <c r="L113">
        <v>5108</v>
      </c>
      <c r="M113">
        <v>0</v>
      </c>
    </row>
    <row r="114" spans="1:13" x14ac:dyDescent="0.55000000000000004">
      <c r="A114">
        <v>100</v>
      </c>
      <c r="B114" t="s">
        <v>363</v>
      </c>
      <c r="C114" t="s">
        <v>364</v>
      </c>
      <c r="D114" t="s">
        <v>445</v>
      </c>
      <c r="E114" t="s">
        <v>446</v>
      </c>
      <c r="G114" t="s">
        <v>231</v>
      </c>
      <c r="H114">
        <v>4</v>
      </c>
      <c r="L114">
        <v>4</v>
      </c>
      <c r="M114">
        <v>0</v>
      </c>
    </row>
    <row r="115" spans="1:13" x14ac:dyDescent="0.55000000000000004">
      <c r="A115">
        <v>100</v>
      </c>
      <c r="B115" t="s">
        <v>363</v>
      </c>
      <c r="C115" t="s">
        <v>364</v>
      </c>
      <c r="D115" t="s">
        <v>159</v>
      </c>
      <c r="E115" t="s">
        <v>160</v>
      </c>
      <c r="G115" t="s">
        <v>231</v>
      </c>
      <c r="H115">
        <v>54304</v>
      </c>
      <c r="L115">
        <v>54304</v>
      </c>
      <c r="M115">
        <v>0</v>
      </c>
    </row>
    <row r="116" spans="1:13" x14ac:dyDescent="0.55000000000000004">
      <c r="A116">
        <v>100</v>
      </c>
      <c r="B116" t="s">
        <v>363</v>
      </c>
      <c r="C116" t="s">
        <v>364</v>
      </c>
      <c r="D116" t="s">
        <v>92</v>
      </c>
      <c r="E116" t="s">
        <v>93</v>
      </c>
      <c r="G116" t="s">
        <v>231</v>
      </c>
      <c r="H116">
        <v>5455</v>
      </c>
      <c r="L116">
        <v>5455</v>
      </c>
      <c r="M116">
        <v>0</v>
      </c>
    </row>
    <row r="117" spans="1:13" x14ac:dyDescent="0.55000000000000004">
      <c r="A117">
        <v>100</v>
      </c>
      <c r="B117" t="s">
        <v>363</v>
      </c>
      <c r="C117" t="s">
        <v>364</v>
      </c>
      <c r="D117" t="s">
        <v>453</v>
      </c>
      <c r="E117" t="s">
        <v>454</v>
      </c>
      <c r="G117" t="s">
        <v>231</v>
      </c>
      <c r="H117">
        <v>9806</v>
      </c>
      <c r="L117">
        <v>9806</v>
      </c>
      <c r="M117">
        <v>0</v>
      </c>
    </row>
    <row r="118" spans="1:13" x14ac:dyDescent="0.55000000000000004">
      <c r="A118">
        <v>100</v>
      </c>
      <c r="B118" t="s">
        <v>363</v>
      </c>
      <c r="C118" t="s">
        <v>364</v>
      </c>
      <c r="D118" t="s">
        <v>461</v>
      </c>
      <c r="E118" t="s">
        <v>462</v>
      </c>
      <c r="G118" t="s">
        <v>231</v>
      </c>
      <c r="H118">
        <v>33</v>
      </c>
      <c r="L118">
        <v>33</v>
      </c>
      <c r="M118">
        <v>0</v>
      </c>
    </row>
    <row r="119" spans="1:13" x14ac:dyDescent="0.55000000000000004">
      <c r="A119">
        <v>100</v>
      </c>
      <c r="B119" t="s">
        <v>363</v>
      </c>
      <c r="C119" t="s">
        <v>364</v>
      </c>
      <c r="D119" t="s">
        <v>2950</v>
      </c>
      <c r="E119" t="s">
        <v>2951</v>
      </c>
      <c r="G119" t="s">
        <v>231</v>
      </c>
      <c r="H119">
        <v>1108</v>
      </c>
      <c r="L119">
        <v>1108</v>
      </c>
      <c r="M119">
        <v>0</v>
      </c>
    </row>
    <row r="120" spans="1:13" x14ac:dyDescent="0.55000000000000004">
      <c r="A120">
        <v>100</v>
      </c>
      <c r="B120" t="s">
        <v>363</v>
      </c>
      <c r="C120" t="s">
        <v>364</v>
      </c>
      <c r="D120" t="s">
        <v>473</v>
      </c>
      <c r="E120" t="s">
        <v>474</v>
      </c>
      <c r="G120" t="s">
        <v>231</v>
      </c>
      <c r="H120">
        <v>1141</v>
      </c>
      <c r="L120">
        <v>1141</v>
      </c>
      <c r="M120">
        <v>0</v>
      </c>
    </row>
    <row r="121" spans="1:13" x14ac:dyDescent="0.55000000000000004">
      <c r="A121">
        <v>100</v>
      </c>
      <c r="B121" t="s">
        <v>363</v>
      </c>
      <c r="C121" t="s">
        <v>364</v>
      </c>
      <c r="D121" t="s">
        <v>1212</v>
      </c>
      <c r="E121" t="s">
        <v>1213</v>
      </c>
      <c r="G121" t="s">
        <v>231</v>
      </c>
      <c r="H121">
        <v>1906</v>
      </c>
      <c r="L121">
        <v>1906</v>
      </c>
      <c r="M121">
        <v>0</v>
      </c>
    </row>
    <row r="122" spans="1:13" x14ac:dyDescent="0.55000000000000004">
      <c r="A122">
        <v>100</v>
      </c>
      <c r="B122" t="s">
        <v>363</v>
      </c>
      <c r="C122" t="s">
        <v>364</v>
      </c>
      <c r="D122" t="s">
        <v>40</v>
      </c>
      <c r="E122" t="s">
        <v>41</v>
      </c>
      <c r="G122" t="s">
        <v>231</v>
      </c>
      <c r="H122">
        <v>6699</v>
      </c>
      <c r="L122">
        <v>6699</v>
      </c>
      <c r="M122">
        <v>0</v>
      </c>
    </row>
    <row r="123" spans="1:13" x14ac:dyDescent="0.55000000000000004">
      <c r="A123">
        <v>100</v>
      </c>
      <c r="B123" t="s">
        <v>363</v>
      </c>
      <c r="C123" t="s">
        <v>364</v>
      </c>
      <c r="D123" t="s">
        <v>114</v>
      </c>
      <c r="E123" t="s">
        <v>115</v>
      </c>
      <c r="G123" t="s">
        <v>231</v>
      </c>
      <c r="H123">
        <v>797</v>
      </c>
      <c r="L123">
        <v>797</v>
      </c>
      <c r="M123">
        <v>0</v>
      </c>
    </row>
    <row r="124" spans="1:13" x14ac:dyDescent="0.55000000000000004">
      <c r="A124">
        <v>100</v>
      </c>
      <c r="B124" t="s">
        <v>363</v>
      </c>
      <c r="C124" t="s">
        <v>364</v>
      </c>
      <c r="D124" t="s">
        <v>2454</v>
      </c>
      <c r="E124" t="s">
        <v>2455</v>
      </c>
      <c r="G124" t="s">
        <v>231</v>
      </c>
      <c r="H124">
        <v>1</v>
      </c>
      <c r="L124">
        <v>1</v>
      </c>
      <c r="M124">
        <v>0</v>
      </c>
    </row>
    <row r="125" spans="1:13" x14ac:dyDescent="0.55000000000000004">
      <c r="A125">
        <v>100</v>
      </c>
      <c r="B125" t="s">
        <v>363</v>
      </c>
      <c r="C125" t="s">
        <v>364</v>
      </c>
      <c r="D125" t="s">
        <v>465</v>
      </c>
      <c r="E125" t="s">
        <v>466</v>
      </c>
      <c r="G125" t="s">
        <v>231</v>
      </c>
      <c r="H125">
        <v>4</v>
      </c>
      <c r="L125">
        <v>4</v>
      </c>
      <c r="M125">
        <v>0</v>
      </c>
    </row>
    <row r="126" spans="1:13" x14ac:dyDescent="0.55000000000000004">
      <c r="A126">
        <v>100</v>
      </c>
      <c r="B126" t="s">
        <v>363</v>
      </c>
      <c r="C126" t="s">
        <v>364</v>
      </c>
      <c r="D126" t="s">
        <v>491</v>
      </c>
      <c r="E126" t="s">
        <v>492</v>
      </c>
      <c r="G126" t="s">
        <v>231</v>
      </c>
      <c r="H126">
        <v>200</v>
      </c>
      <c r="L126">
        <v>200</v>
      </c>
      <c r="M126">
        <v>0</v>
      </c>
    </row>
    <row r="127" spans="1:13" x14ac:dyDescent="0.55000000000000004">
      <c r="A127">
        <v>100</v>
      </c>
      <c r="B127" t="s">
        <v>363</v>
      </c>
      <c r="C127" t="s">
        <v>364</v>
      </c>
      <c r="D127" t="s">
        <v>2009</v>
      </c>
      <c r="E127" t="s">
        <v>731</v>
      </c>
      <c r="G127" t="s">
        <v>231</v>
      </c>
      <c r="H127">
        <v>554</v>
      </c>
      <c r="L127">
        <v>554</v>
      </c>
      <c r="M127">
        <v>0</v>
      </c>
    </row>
    <row r="128" spans="1:13" x14ac:dyDescent="0.55000000000000004">
      <c r="A128">
        <v>100</v>
      </c>
      <c r="B128" t="s">
        <v>363</v>
      </c>
      <c r="C128" t="s">
        <v>364</v>
      </c>
      <c r="D128" t="s">
        <v>2803</v>
      </c>
      <c r="E128" t="s">
        <v>2804</v>
      </c>
      <c r="G128" t="s">
        <v>231</v>
      </c>
      <c r="H128">
        <v>18</v>
      </c>
      <c r="L128">
        <v>18</v>
      </c>
      <c r="M128">
        <v>0</v>
      </c>
    </row>
    <row r="129" spans="1:13" x14ac:dyDescent="0.55000000000000004">
      <c r="A129">
        <v>100</v>
      </c>
      <c r="B129" t="s">
        <v>363</v>
      </c>
      <c r="C129" t="s">
        <v>364</v>
      </c>
      <c r="D129" t="s">
        <v>481</v>
      </c>
      <c r="E129" t="s">
        <v>482</v>
      </c>
      <c r="G129" t="s">
        <v>231</v>
      </c>
      <c r="H129">
        <v>4</v>
      </c>
      <c r="L129">
        <v>4</v>
      </c>
      <c r="M129">
        <v>0</v>
      </c>
    </row>
    <row r="130" spans="1:13" x14ac:dyDescent="0.55000000000000004">
      <c r="A130">
        <v>100</v>
      </c>
      <c r="B130" t="s">
        <v>363</v>
      </c>
      <c r="C130" t="s">
        <v>364</v>
      </c>
      <c r="D130" t="s">
        <v>483</v>
      </c>
      <c r="E130" t="s">
        <v>484</v>
      </c>
      <c r="G130" t="s">
        <v>231</v>
      </c>
      <c r="H130">
        <v>27</v>
      </c>
      <c r="L130">
        <v>27</v>
      </c>
      <c r="M130">
        <v>0</v>
      </c>
    </row>
    <row r="131" spans="1:13" x14ac:dyDescent="0.55000000000000004">
      <c r="A131">
        <v>100</v>
      </c>
      <c r="B131" t="s">
        <v>363</v>
      </c>
      <c r="C131" t="s">
        <v>364</v>
      </c>
      <c r="D131" t="s">
        <v>487</v>
      </c>
      <c r="E131" t="s">
        <v>488</v>
      </c>
      <c r="G131" t="s">
        <v>231</v>
      </c>
      <c r="H131">
        <v>225</v>
      </c>
      <c r="L131">
        <v>225</v>
      </c>
      <c r="M131">
        <v>0</v>
      </c>
    </row>
    <row r="132" spans="1:13" x14ac:dyDescent="0.55000000000000004">
      <c r="A132">
        <v>100</v>
      </c>
      <c r="B132" t="s">
        <v>363</v>
      </c>
      <c r="C132" t="s">
        <v>364</v>
      </c>
      <c r="D132" t="s">
        <v>489</v>
      </c>
      <c r="E132" t="s">
        <v>490</v>
      </c>
      <c r="G132" t="s">
        <v>231</v>
      </c>
      <c r="H132">
        <v>3</v>
      </c>
      <c r="L132">
        <v>3</v>
      </c>
      <c r="M132">
        <v>0</v>
      </c>
    </row>
    <row r="133" spans="1:13" x14ac:dyDescent="0.55000000000000004">
      <c r="A133">
        <v>100</v>
      </c>
      <c r="B133" t="s">
        <v>363</v>
      </c>
      <c r="C133" t="s">
        <v>364</v>
      </c>
      <c r="D133" t="s">
        <v>341</v>
      </c>
      <c r="E133" t="s">
        <v>342</v>
      </c>
      <c r="G133" t="s">
        <v>231</v>
      </c>
      <c r="H133">
        <v>464</v>
      </c>
      <c r="L133">
        <v>464</v>
      </c>
      <c r="M133">
        <v>0</v>
      </c>
    </row>
    <row r="134" spans="1:13" x14ac:dyDescent="0.55000000000000004">
      <c r="A134">
        <v>100</v>
      </c>
      <c r="B134" t="s">
        <v>363</v>
      </c>
      <c r="C134" t="s">
        <v>364</v>
      </c>
      <c r="D134" t="s">
        <v>493</v>
      </c>
      <c r="E134" t="s">
        <v>494</v>
      </c>
      <c r="G134" t="s">
        <v>231</v>
      </c>
      <c r="H134">
        <v>148</v>
      </c>
      <c r="L134">
        <v>148</v>
      </c>
      <c r="M134">
        <v>0</v>
      </c>
    </row>
    <row r="135" spans="1:13" x14ac:dyDescent="0.55000000000000004">
      <c r="A135">
        <v>100</v>
      </c>
      <c r="B135" t="s">
        <v>363</v>
      </c>
      <c r="C135" t="s">
        <v>364</v>
      </c>
      <c r="D135" t="s">
        <v>2831</v>
      </c>
      <c r="E135" t="s">
        <v>2832</v>
      </c>
      <c r="G135" t="s">
        <v>231</v>
      </c>
      <c r="H135">
        <v>60</v>
      </c>
      <c r="L135">
        <v>60</v>
      </c>
      <c r="M135">
        <v>0</v>
      </c>
    </row>
    <row r="136" spans="1:13" x14ac:dyDescent="0.55000000000000004">
      <c r="A136">
        <v>100</v>
      </c>
      <c r="B136" t="s">
        <v>363</v>
      </c>
      <c r="C136" t="s">
        <v>364</v>
      </c>
      <c r="D136" t="s">
        <v>2910</v>
      </c>
      <c r="E136" t="s">
        <v>2911</v>
      </c>
      <c r="G136" t="s">
        <v>231</v>
      </c>
      <c r="H136">
        <v>1</v>
      </c>
      <c r="L136">
        <v>1</v>
      </c>
      <c r="M136">
        <v>0</v>
      </c>
    </row>
    <row r="137" spans="1:13" x14ac:dyDescent="0.55000000000000004">
      <c r="A137">
        <v>100</v>
      </c>
      <c r="B137" t="s">
        <v>363</v>
      </c>
      <c r="C137" t="s">
        <v>364</v>
      </c>
      <c r="D137" t="s">
        <v>503</v>
      </c>
      <c r="E137" t="s">
        <v>504</v>
      </c>
      <c r="G137" t="s">
        <v>231</v>
      </c>
      <c r="H137">
        <v>3</v>
      </c>
      <c r="L137">
        <v>3</v>
      </c>
      <c r="M137">
        <v>0</v>
      </c>
    </row>
    <row r="138" spans="1:13" x14ac:dyDescent="0.55000000000000004">
      <c r="A138">
        <v>100</v>
      </c>
      <c r="B138" t="s">
        <v>363</v>
      </c>
      <c r="C138" t="s">
        <v>364</v>
      </c>
      <c r="D138" t="s">
        <v>550</v>
      </c>
      <c r="E138" t="s">
        <v>551</v>
      </c>
      <c r="G138" t="s">
        <v>231</v>
      </c>
      <c r="H138">
        <v>13</v>
      </c>
      <c r="L138">
        <v>13</v>
      </c>
      <c r="M138">
        <v>0</v>
      </c>
    </row>
    <row r="139" spans="1:13" x14ac:dyDescent="0.55000000000000004">
      <c r="A139">
        <v>100</v>
      </c>
      <c r="B139" t="s">
        <v>363</v>
      </c>
      <c r="C139" t="s">
        <v>364</v>
      </c>
      <c r="D139" t="s">
        <v>417</v>
      </c>
      <c r="E139" t="s">
        <v>418</v>
      </c>
      <c r="G139" t="s">
        <v>231</v>
      </c>
      <c r="H139">
        <v>82</v>
      </c>
      <c r="L139">
        <v>82</v>
      </c>
      <c r="M139">
        <v>0</v>
      </c>
    </row>
    <row r="140" spans="1:13" x14ac:dyDescent="0.55000000000000004">
      <c r="A140">
        <v>100</v>
      </c>
      <c r="B140" t="s">
        <v>363</v>
      </c>
      <c r="C140" t="s">
        <v>364</v>
      </c>
      <c r="D140" t="s">
        <v>469</v>
      </c>
      <c r="E140" t="s">
        <v>470</v>
      </c>
      <c r="G140" t="s">
        <v>231</v>
      </c>
      <c r="H140">
        <v>20</v>
      </c>
      <c r="L140">
        <v>20</v>
      </c>
      <c r="M140">
        <v>0</v>
      </c>
    </row>
    <row r="141" spans="1:13" x14ac:dyDescent="0.55000000000000004">
      <c r="A141">
        <v>100</v>
      </c>
      <c r="B141" t="s">
        <v>363</v>
      </c>
      <c r="C141" t="s">
        <v>364</v>
      </c>
      <c r="D141" t="s">
        <v>507</v>
      </c>
      <c r="E141" t="s">
        <v>508</v>
      </c>
      <c r="G141" t="s">
        <v>231</v>
      </c>
      <c r="H141">
        <v>122000</v>
      </c>
      <c r="L141">
        <v>122000</v>
      </c>
      <c r="M141">
        <v>0</v>
      </c>
    </row>
    <row r="142" spans="1:13" x14ac:dyDescent="0.55000000000000004">
      <c r="A142">
        <v>100</v>
      </c>
      <c r="B142" t="s">
        <v>363</v>
      </c>
      <c r="C142" t="s">
        <v>364</v>
      </c>
      <c r="D142" t="s">
        <v>2942</v>
      </c>
      <c r="E142" t="s">
        <v>2943</v>
      </c>
      <c r="G142" t="s">
        <v>231</v>
      </c>
      <c r="H142">
        <v>73</v>
      </c>
      <c r="L142">
        <v>73</v>
      </c>
      <c r="M142">
        <v>0</v>
      </c>
    </row>
    <row r="143" spans="1:13" x14ac:dyDescent="0.55000000000000004">
      <c r="A143">
        <v>100</v>
      </c>
      <c r="B143" t="s">
        <v>363</v>
      </c>
      <c r="C143" t="s">
        <v>364</v>
      </c>
      <c r="D143" t="s">
        <v>509</v>
      </c>
      <c r="E143" t="s">
        <v>510</v>
      </c>
      <c r="G143" t="s">
        <v>231</v>
      </c>
      <c r="H143">
        <v>1</v>
      </c>
      <c r="L143">
        <v>1</v>
      </c>
      <c r="M143">
        <v>0</v>
      </c>
    </row>
    <row r="144" spans="1:13" x14ac:dyDescent="0.55000000000000004">
      <c r="A144">
        <v>100</v>
      </c>
      <c r="B144" t="s">
        <v>363</v>
      </c>
      <c r="C144" t="s">
        <v>364</v>
      </c>
      <c r="D144" t="s">
        <v>511</v>
      </c>
      <c r="E144" t="s">
        <v>512</v>
      </c>
      <c r="G144" t="s">
        <v>231</v>
      </c>
      <c r="H144">
        <v>1000</v>
      </c>
      <c r="L144">
        <v>1000</v>
      </c>
      <c r="M144">
        <v>0</v>
      </c>
    </row>
    <row r="145" spans="1:18" x14ac:dyDescent="0.55000000000000004">
      <c r="A145">
        <v>100</v>
      </c>
      <c r="B145" t="s">
        <v>363</v>
      </c>
      <c r="C145" t="s">
        <v>364</v>
      </c>
      <c r="D145" t="s">
        <v>513</v>
      </c>
      <c r="E145" t="s">
        <v>514</v>
      </c>
      <c r="G145" t="s">
        <v>231</v>
      </c>
      <c r="H145">
        <v>2145</v>
      </c>
      <c r="L145">
        <v>2145</v>
      </c>
      <c r="M145">
        <v>0</v>
      </c>
    </row>
    <row r="146" spans="1:18" x14ac:dyDescent="0.55000000000000004">
      <c r="A146">
        <v>100</v>
      </c>
      <c r="B146" t="s">
        <v>363</v>
      </c>
      <c r="C146" t="s">
        <v>364</v>
      </c>
      <c r="D146" t="s">
        <v>2698</v>
      </c>
      <c r="E146" t="s">
        <v>2699</v>
      </c>
      <c r="G146" t="s">
        <v>231</v>
      </c>
      <c r="H146">
        <v>1</v>
      </c>
      <c r="L146">
        <v>1</v>
      </c>
      <c r="M146">
        <v>0</v>
      </c>
    </row>
    <row r="147" spans="1:18" x14ac:dyDescent="0.55000000000000004">
      <c r="A147">
        <v>100</v>
      </c>
      <c r="B147" t="s">
        <v>363</v>
      </c>
      <c r="C147" t="s">
        <v>364</v>
      </c>
      <c r="D147" t="s">
        <v>523</v>
      </c>
      <c r="E147" t="s">
        <v>524</v>
      </c>
      <c r="G147" t="s">
        <v>231</v>
      </c>
      <c r="H147">
        <v>45</v>
      </c>
      <c r="L147">
        <v>45</v>
      </c>
      <c r="M147">
        <v>0</v>
      </c>
    </row>
    <row r="148" spans="1:18" x14ac:dyDescent="0.55000000000000004">
      <c r="A148">
        <v>100</v>
      </c>
      <c r="B148" t="s">
        <v>363</v>
      </c>
      <c r="C148" t="s">
        <v>364</v>
      </c>
      <c r="D148" t="s">
        <v>527</v>
      </c>
      <c r="E148" t="s">
        <v>528</v>
      </c>
      <c r="G148" t="s">
        <v>231</v>
      </c>
      <c r="H148">
        <v>1</v>
      </c>
      <c r="L148">
        <v>1</v>
      </c>
      <c r="M148">
        <v>0</v>
      </c>
    </row>
    <row r="149" spans="1:18" x14ac:dyDescent="0.55000000000000004">
      <c r="A149">
        <v>100</v>
      </c>
      <c r="B149" t="s">
        <v>363</v>
      </c>
      <c r="C149" t="s">
        <v>364</v>
      </c>
      <c r="D149" t="s">
        <v>124</v>
      </c>
      <c r="E149" t="s">
        <v>125</v>
      </c>
      <c r="G149" t="s">
        <v>231</v>
      </c>
      <c r="H149">
        <v>200</v>
      </c>
      <c r="L149">
        <v>200</v>
      </c>
      <c r="M149">
        <v>0</v>
      </c>
    </row>
    <row r="150" spans="1:18" x14ac:dyDescent="0.55000000000000004">
      <c r="A150">
        <v>100</v>
      </c>
      <c r="B150" t="s">
        <v>363</v>
      </c>
      <c r="C150" t="s">
        <v>364</v>
      </c>
      <c r="D150" t="s">
        <v>534</v>
      </c>
      <c r="E150" t="s">
        <v>535</v>
      </c>
      <c r="G150" t="s">
        <v>231</v>
      </c>
      <c r="H150">
        <v>16</v>
      </c>
      <c r="L150">
        <v>16</v>
      </c>
      <c r="M150">
        <v>0</v>
      </c>
    </row>
    <row r="151" spans="1:18" x14ac:dyDescent="0.55000000000000004">
      <c r="A151">
        <v>100</v>
      </c>
      <c r="B151" t="s">
        <v>363</v>
      </c>
      <c r="C151" t="s">
        <v>364</v>
      </c>
      <c r="D151" t="s">
        <v>459</v>
      </c>
      <c r="E151" t="s">
        <v>460</v>
      </c>
      <c r="G151" t="s">
        <v>231</v>
      </c>
      <c r="H151">
        <v>35</v>
      </c>
      <c r="L151">
        <v>35</v>
      </c>
      <c r="M151">
        <v>0</v>
      </c>
    </row>
    <row r="152" spans="1:18" x14ac:dyDescent="0.55000000000000004">
      <c r="A152">
        <v>100</v>
      </c>
      <c r="B152" t="s">
        <v>363</v>
      </c>
      <c r="C152" t="s">
        <v>364</v>
      </c>
      <c r="D152" t="s">
        <v>536</v>
      </c>
      <c r="E152" t="s">
        <v>537</v>
      </c>
      <c r="G152" t="s">
        <v>231</v>
      </c>
      <c r="H152">
        <v>3</v>
      </c>
      <c r="L152">
        <v>3</v>
      </c>
      <c r="M152">
        <v>0</v>
      </c>
    </row>
    <row r="153" spans="1:18" x14ac:dyDescent="0.55000000000000004">
      <c r="A153">
        <v>100</v>
      </c>
      <c r="B153" t="s">
        <v>363</v>
      </c>
      <c r="C153" t="s">
        <v>364</v>
      </c>
      <c r="D153" t="s">
        <v>538</v>
      </c>
      <c r="E153" t="s">
        <v>539</v>
      </c>
      <c r="G153" t="s">
        <v>231</v>
      </c>
      <c r="H153">
        <v>8</v>
      </c>
      <c r="L153">
        <v>8</v>
      </c>
      <c r="M153">
        <v>0</v>
      </c>
    </row>
    <row r="154" spans="1:18" x14ac:dyDescent="0.55000000000000004">
      <c r="A154">
        <v>100</v>
      </c>
      <c r="B154" t="s">
        <v>363</v>
      </c>
      <c r="C154" t="s">
        <v>364</v>
      </c>
      <c r="D154" t="s">
        <v>2958</v>
      </c>
      <c r="E154" t="s">
        <v>2959</v>
      </c>
      <c r="G154" t="s">
        <v>231</v>
      </c>
      <c r="H154">
        <v>6</v>
      </c>
      <c r="L154">
        <v>6</v>
      </c>
      <c r="M154">
        <v>0</v>
      </c>
    </row>
    <row r="155" spans="1:18" x14ac:dyDescent="0.55000000000000004">
      <c r="A155">
        <v>100</v>
      </c>
      <c r="B155" t="s">
        <v>363</v>
      </c>
      <c r="C155" t="s">
        <v>364</v>
      </c>
      <c r="D155" t="s">
        <v>540</v>
      </c>
      <c r="E155" t="s">
        <v>541</v>
      </c>
      <c r="G155" t="s">
        <v>231</v>
      </c>
      <c r="H155">
        <v>12</v>
      </c>
      <c r="L155">
        <v>12</v>
      </c>
      <c r="M155">
        <v>0</v>
      </c>
    </row>
    <row r="156" spans="1:18" x14ac:dyDescent="0.55000000000000004">
      <c r="A156">
        <v>100</v>
      </c>
      <c r="B156" t="s">
        <v>363</v>
      </c>
      <c r="C156" t="s">
        <v>364</v>
      </c>
      <c r="D156" t="s">
        <v>3076</v>
      </c>
      <c r="E156" t="s">
        <v>3077</v>
      </c>
      <c r="G156" t="s">
        <v>231</v>
      </c>
      <c r="H156">
        <v>120</v>
      </c>
      <c r="L156">
        <v>120</v>
      </c>
      <c r="M156">
        <v>0</v>
      </c>
      <c r="R156" t="s">
        <v>356</v>
      </c>
    </row>
    <row r="157" spans="1:18" x14ac:dyDescent="0.55000000000000004">
      <c r="A157">
        <v>100</v>
      </c>
      <c r="B157" t="s">
        <v>363</v>
      </c>
      <c r="C157" t="s">
        <v>364</v>
      </c>
      <c r="D157" t="s">
        <v>3078</v>
      </c>
      <c r="E157" t="s">
        <v>3079</v>
      </c>
      <c r="G157" t="s">
        <v>231</v>
      </c>
      <c r="H157">
        <v>192</v>
      </c>
      <c r="L157">
        <v>192</v>
      </c>
      <c r="M157">
        <v>0</v>
      </c>
      <c r="R157" t="s">
        <v>356</v>
      </c>
    </row>
    <row r="158" spans="1:18" x14ac:dyDescent="0.55000000000000004">
      <c r="A158">
        <v>100</v>
      </c>
      <c r="B158" t="s">
        <v>363</v>
      </c>
      <c r="C158" t="s">
        <v>364</v>
      </c>
      <c r="D158" t="s">
        <v>2988</v>
      </c>
      <c r="E158" t="s">
        <v>2989</v>
      </c>
      <c r="G158" t="s">
        <v>231</v>
      </c>
      <c r="H158">
        <v>8</v>
      </c>
      <c r="L158">
        <v>8</v>
      </c>
      <c r="M158">
        <v>0</v>
      </c>
    </row>
    <row r="159" spans="1:18" x14ac:dyDescent="0.55000000000000004">
      <c r="A159">
        <v>100</v>
      </c>
      <c r="B159" t="s">
        <v>363</v>
      </c>
      <c r="C159" t="s">
        <v>364</v>
      </c>
      <c r="D159" t="s">
        <v>3080</v>
      </c>
      <c r="E159" t="s">
        <v>3081</v>
      </c>
      <c r="G159" t="s">
        <v>231</v>
      </c>
      <c r="H159">
        <v>110</v>
      </c>
      <c r="L159">
        <v>110</v>
      </c>
      <c r="M159">
        <v>0</v>
      </c>
    </row>
    <row r="160" spans="1:18" x14ac:dyDescent="0.55000000000000004">
      <c r="A160">
        <v>100</v>
      </c>
      <c r="B160" t="s">
        <v>363</v>
      </c>
      <c r="C160" t="s">
        <v>364</v>
      </c>
      <c r="D160" t="s">
        <v>139</v>
      </c>
      <c r="E160" t="s">
        <v>140</v>
      </c>
      <c r="G160" t="s">
        <v>231</v>
      </c>
      <c r="H160">
        <v>28793</v>
      </c>
      <c r="L160">
        <v>28793</v>
      </c>
      <c r="M160">
        <v>0</v>
      </c>
      <c r="R160" t="s">
        <v>356</v>
      </c>
    </row>
    <row r="161" spans="1:18" x14ac:dyDescent="0.55000000000000004">
      <c r="A161">
        <v>100</v>
      </c>
      <c r="B161" t="s">
        <v>363</v>
      </c>
      <c r="C161" t="s">
        <v>364</v>
      </c>
      <c r="D161" t="s">
        <v>529</v>
      </c>
      <c r="E161" t="s">
        <v>530</v>
      </c>
      <c r="G161" t="s">
        <v>359</v>
      </c>
      <c r="H161">
        <v>2</v>
      </c>
      <c r="L161">
        <v>2</v>
      </c>
      <c r="M161">
        <v>0</v>
      </c>
    </row>
    <row r="162" spans="1:18" x14ac:dyDescent="0.55000000000000004">
      <c r="A162">
        <v>100</v>
      </c>
      <c r="B162" t="s">
        <v>363</v>
      </c>
      <c r="C162" t="s">
        <v>364</v>
      </c>
      <c r="D162" t="s">
        <v>157</v>
      </c>
      <c r="E162" t="s">
        <v>158</v>
      </c>
      <c r="G162" t="s">
        <v>231</v>
      </c>
      <c r="H162">
        <v>3430</v>
      </c>
      <c r="L162">
        <v>3430</v>
      </c>
      <c r="M162">
        <v>0</v>
      </c>
    </row>
    <row r="163" spans="1:18" x14ac:dyDescent="0.55000000000000004">
      <c r="A163">
        <v>100</v>
      </c>
      <c r="B163" t="s">
        <v>363</v>
      </c>
      <c r="C163" t="s">
        <v>364</v>
      </c>
      <c r="D163" t="s">
        <v>3232</v>
      </c>
      <c r="E163" t="s">
        <v>3233</v>
      </c>
      <c r="G163" t="s">
        <v>231</v>
      </c>
      <c r="H163">
        <v>12</v>
      </c>
      <c r="L163">
        <v>12</v>
      </c>
      <c r="M163">
        <v>0</v>
      </c>
      <c r="R163" t="s">
        <v>356</v>
      </c>
    </row>
    <row r="164" spans="1:18" x14ac:dyDescent="0.55000000000000004">
      <c r="A164">
        <v>100</v>
      </c>
      <c r="B164" t="s">
        <v>363</v>
      </c>
      <c r="C164" t="s">
        <v>364</v>
      </c>
      <c r="D164" t="s">
        <v>3201</v>
      </c>
      <c r="E164" t="s">
        <v>3202</v>
      </c>
      <c r="G164" t="s">
        <v>231</v>
      </c>
      <c r="H164">
        <v>48</v>
      </c>
      <c r="L164">
        <v>48</v>
      </c>
      <c r="M164">
        <v>0</v>
      </c>
      <c r="R164" t="s">
        <v>356</v>
      </c>
    </row>
    <row r="165" spans="1:18" x14ac:dyDescent="0.55000000000000004">
      <c r="A165">
        <v>100</v>
      </c>
      <c r="B165" t="s">
        <v>363</v>
      </c>
      <c r="C165" t="s">
        <v>364</v>
      </c>
      <c r="D165" t="s">
        <v>3082</v>
      </c>
      <c r="E165" t="s">
        <v>3083</v>
      </c>
      <c r="G165" t="s">
        <v>231</v>
      </c>
      <c r="H165">
        <v>24</v>
      </c>
      <c r="L165">
        <v>24</v>
      </c>
      <c r="M165">
        <v>0</v>
      </c>
      <c r="R165" t="s">
        <v>356</v>
      </c>
    </row>
    <row r="166" spans="1:18" x14ac:dyDescent="0.55000000000000004">
      <c r="A166">
        <v>100</v>
      </c>
      <c r="B166" t="s">
        <v>363</v>
      </c>
      <c r="C166" t="s">
        <v>364</v>
      </c>
      <c r="D166" t="s">
        <v>2893</v>
      </c>
      <c r="E166" t="s">
        <v>2894</v>
      </c>
      <c r="G166" t="s">
        <v>231</v>
      </c>
      <c r="H166">
        <v>5000</v>
      </c>
      <c r="L166">
        <v>5000</v>
      </c>
      <c r="M166">
        <v>0</v>
      </c>
    </row>
    <row r="167" spans="1:18" x14ac:dyDescent="0.55000000000000004">
      <c r="A167">
        <v>100</v>
      </c>
      <c r="B167" t="s">
        <v>363</v>
      </c>
      <c r="C167" t="s">
        <v>364</v>
      </c>
      <c r="D167" t="s">
        <v>98</v>
      </c>
      <c r="E167" t="s">
        <v>99</v>
      </c>
      <c r="G167" t="s">
        <v>359</v>
      </c>
      <c r="H167">
        <v>16240</v>
      </c>
      <c r="L167">
        <v>16240</v>
      </c>
      <c r="M167">
        <v>0</v>
      </c>
    </row>
    <row r="168" spans="1:18" x14ac:dyDescent="0.55000000000000004">
      <c r="A168">
        <v>100</v>
      </c>
      <c r="B168" t="s">
        <v>363</v>
      </c>
      <c r="C168" t="s">
        <v>364</v>
      </c>
      <c r="D168" t="s">
        <v>2725</v>
      </c>
      <c r="E168" t="s">
        <v>2726</v>
      </c>
      <c r="G168" t="s">
        <v>231</v>
      </c>
      <c r="H168">
        <v>3</v>
      </c>
      <c r="L168">
        <v>3</v>
      </c>
      <c r="M168">
        <v>0</v>
      </c>
    </row>
    <row r="169" spans="1:18" x14ac:dyDescent="0.55000000000000004">
      <c r="A169">
        <v>100</v>
      </c>
      <c r="B169" t="s">
        <v>363</v>
      </c>
      <c r="C169" t="s">
        <v>364</v>
      </c>
      <c r="D169" t="s">
        <v>546</v>
      </c>
      <c r="E169" t="s">
        <v>547</v>
      </c>
      <c r="G169" t="s">
        <v>231</v>
      </c>
      <c r="H169">
        <v>2</v>
      </c>
      <c r="L169">
        <v>2</v>
      </c>
      <c r="M169">
        <v>0</v>
      </c>
    </row>
    <row r="170" spans="1:18" x14ac:dyDescent="0.55000000000000004">
      <c r="A170">
        <v>100</v>
      </c>
      <c r="B170" t="s">
        <v>363</v>
      </c>
      <c r="C170" t="s">
        <v>364</v>
      </c>
      <c r="D170" t="s">
        <v>2982</v>
      </c>
      <c r="E170" t="s">
        <v>2983</v>
      </c>
      <c r="G170" t="s">
        <v>231</v>
      </c>
      <c r="H170">
        <v>89</v>
      </c>
      <c r="L170">
        <v>89</v>
      </c>
      <c r="M170">
        <v>0</v>
      </c>
    </row>
    <row r="171" spans="1:18" x14ac:dyDescent="0.55000000000000004">
      <c r="A171">
        <v>100</v>
      </c>
      <c r="B171" t="s">
        <v>363</v>
      </c>
      <c r="C171" t="s">
        <v>364</v>
      </c>
      <c r="D171" t="s">
        <v>1466</v>
      </c>
      <c r="E171" t="s">
        <v>1467</v>
      </c>
      <c r="G171" t="s">
        <v>231</v>
      </c>
      <c r="H171">
        <v>402</v>
      </c>
      <c r="L171">
        <v>402</v>
      </c>
      <c r="M171">
        <v>0</v>
      </c>
    </row>
    <row r="172" spans="1:18" x14ac:dyDescent="0.55000000000000004">
      <c r="A172">
        <v>100</v>
      </c>
      <c r="B172" t="s">
        <v>363</v>
      </c>
      <c r="C172" t="s">
        <v>364</v>
      </c>
      <c r="D172" t="s">
        <v>475</v>
      </c>
      <c r="E172" t="s">
        <v>476</v>
      </c>
      <c r="G172" t="s">
        <v>231</v>
      </c>
      <c r="H172">
        <v>64</v>
      </c>
      <c r="L172">
        <v>64</v>
      </c>
      <c r="M172">
        <v>0</v>
      </c>
    </row>
    <row r="173" spans="1:18" x14ac:dyDescent="0.55000000000000004">
      <c r="A173">
        <v>100</v>
      </c>
      <c r="B173" t="s">
        <v>363</v>
      </c>
      <c r="C173" t="s">
        <v>364</v>
      </c>
      <c r="D173" t="s">
        <v>3256</v>
      </c>
      <c r="E173" t="s">
        <v>3257</v>
      </c>
      <c r="G173" t="s">
        <v>231</v>
      </c>
      <c r="H173">
        <v>70</v>
      </c>
      <c r="L173">
        <v>70</v>
      </c>
      <c r="M173">
        <v>0</v>
      </c>
    </row>
    <row r="174" spans="1:18" x14ac:dyDescent="0.55000000000000004">
      <c r="A174">
        <v>100</v>
      </c>
      <c r="B174" t="s">
        <v>363</v>
      </c>
      <c r="C174" t="s">
        <v>364</v>
      </c>
      <c r="D174" t="s">
        <v>3086</v>
      </c>
      <c r="E174" t="s">
        <v>3087</v>
      </c>
      <c r="G174" t="s">
        <v>231</v>
      </c>
      <c r="H174">
        <v>48</v>
      </c>
      <c r="L174">
        <v>48</v>
      </c>
      <c r="M174">
        <v>0</v>
      </c>
      <c r="R174" t="s">
        <v>356</v>
      </c>
    </row>
    <row r="175" spans="1:18" x14ac:dyDescent="0.55000000000000004">
      <c r="A175">
        <v>100</v>
      </c>
      <c r="B175" t="s">
        <v>363</v>
      </c>
      <c r="C175" t="s">
        <v>364</v>
      </c>
      <c r="D175" t="s">
        <v>552</v>
      </c>
      <c r="E175" t="s">
        <v>553</v>
      </c>
      <c r="G175" t="s">
        <v>231</v>
      </c>
      <c r="H175">
        <v>1</v>
      </c>
      <c r="L175">
        <v>1</v>
      </c>
      <c r="M175">
        <v>0</v>
      </c>
    </row>
    <row r="176" spans="1:18" x14ac:dyDescent="0.55000000000000004">
      <c r="A176">
        <v>100</v>
      </c>
      <c r="B176" t="s">
        <v>363</v>
      </c>
      <c r="C176" t="s">
        <v>364</v>
      </c>
      <c r="D176" t="s">
        <v>554</v>
      </c>
      <c r="E176" t="s">
        <v>555</v>
      </c>
      <c r="G176" t="s">
        <v>231</v>
      </c>
      <c r="H176">
        <v>2</v>
      </c>
      <c r="L176">
        <v>2</v>
      </c>
      <c r="M176">
        <v>0</v>
      </c>
    </row>
    <row r="177" spans="1:13" x14ac:dyDescent="0.55000000000000004">
      <c r="A177">
        <v>100</v>
      </c>
      <c r="B177" t="s">
        <v>363</v>
      </c>
      <c r="C177" t="s">
        <v>364</v>
      </c>
      <c r="D177" t="s">
        <v>177</v>
      </c>
      <c r="E177" t="s">
        <v>178</v>
      </c>
      <c r="G177" t="s">
        <v>231</v>
      </c>
      <c r="H177">
        <v>6</v>
      </c>
      <c r="L177">
        <v>6</v>
      </c>
      <c r="M177">
        <v>0</v>
      </c>
    </row>
    <row r="178" spans="1:13" x14ac:dyDescent="0.55000000000000004">
      <c r="A178">
        <v>100</v>
      </c>
      <c r="B178" t="s">
        <v>363</v>
      </c>
      <c r="C178" t="s">
        <v>364</v>
      </c>
      <c r="D178" t="s">
        <v>2791</v>
      </c>
      <c r="E178" t="s">
        <v>156</v>
      </c>
      <c r="G178" t="s">
        <v>231</v>
      </c>
      <c r="H178">
        <v>859</v>
      </c>
      <c r="L178">
        <v>859</v>
      </c>
      <c r="M178">
        <v>0</v>
      </c>
    </row>
    <row r="179" spans="1:13" x14ac:dyDescent="0.55000000000000004">
      <c r="A179">
        <v>100</v>
      </c>
      <c r="B179" t="s">
        <v>560</v>
      </c>
      <c r="D179" t="s">
        <v>100</v>
      </c>
      <c r="E179" t="s">
        <v>101</v>
      </c>
      <c r="G179" t="s">
        <v>231</v>
      </c>
      <c r="H179">
        <v>26</v>
      </c>
      <c r="L179">
        <v>26</v>
      </c>
      <c r="M179">
        <v>0</v>
      </c>
    </row>
    <row r="180" spans="1:13" x14ac:dyDescent="0.55000000000000004">
      <c r="A180">
        <v>100</v>
      </c>
      <c r="B180" t="s">
        <v>3244</v>
      </c>
      <c r="D180" t="s">
        <v>977</v>
      </c>
      <c r="E180" t="s">
        <v>978</v>
      </c>
      <c r="G180" t="s">
        <v>231</v>
      </c>
      <c r="H180">
        <v>2894</v>
      </c>
      <c r="L180">
        <v>2894</v>
      </c>
      <c r="M180">
        <v>0</v>
      </c>
    </row>
    <row r="181" spans="1:13" x14ac:dyDescent="0.55000000000000004">
      <c r="A181">
        <v>100</v>
      </c>
      <c r="B181" t="s">
        <v>3244</v>
      </c>
      <c r="D181" t="s">
        <v>1140</v>
      </c>
      <c r="E181" t="s">
        <v>1141</v>
      </c>
      <c r="G181" t="s">
        <v>231</v>
      </c>
      <c r="H181">
        <v>106</v>
      </c>
      <c r="L181">
        <v>106</v>
      </c>
      <c r="M181">
        <v>0</v>
      </c>
    </row>
    <row r="182" spans="1:13" x14ac:dyDescent="0.55000000000000004">
      <c r="A182">
        <v>100</v>
      </c>
      <c r="B182" t="s">
        <v>3244</v>
      </c>
      <c r="D182" t="s">
        <v>1007</v>
      </c>
      <c r="E182" t="s">
        <v>1008</v>
      </c>
      <c r="G182" t="s">
        <v>231</v>
      </c>
      <c r="H182">
        <v>49</v>
      </c>
      <c r="L182">
        <v>49</v>
      </c>
      <c r="M182">
        <v>0</v>
      </c>
    </row>
    <row r="183" spans="1:13" x14ac:dyDescent="0.55000000000000004">
      <c r="A183">
        <v>100</v>
      </c>
      <c r="B183" t="s">
        <v>3244</v>
      </c>
      <c r="D183" t="s">
        <v>1687</v>
      </c>
      <c r="E183" t="s">
        <v>1688</v>
      </c>
      <c r="G183" t="s">
        <v>231</v>
      </c>
      <c r="H183">
        <v>62197</v>
      </c>
      <c r="L183">
        <v>62197</v>
      </c>
      <c r="M183">
        <v>0</v>
      </c>
    </row>
    <row r="184" spans="1:13" x14ac:dyDescent="0.55000000000000004">
      <c r="A184">
        <v>100</v>
      </c>
      <c r="B184" t="s">
        <v>3244</v>
      </c>
      <c r="D184" t="s">
        <v>548</v>
      </c>
      <c r="E184" t="s">
        <v>549</v>
      </c>
      <c r="G184" t="s">
        <v>231</v>
      </c>
      <c r="H184">
        <v>178</v>
      </c>
      <c r="L184">
        <v>178</v>
      </c>
      <c r="M184">
        <v>0</v>
      </c>
    </row>
    <row r="185" spans="1:13" x14ac:dyDescent="0.55000000000000004">
      <c r="A185">
        <v>100</v>
      </c>
      <c r="B185" t="s">
        <v>3244</v>
      </c>
      <c r="D185" t="s">
        <v>1814</v>
      </c>
      <c r="E185" t="s">
        <v>1815</v>
      </c>
      <c r="G185" t="s">
        <v>231</v>
      </c>
      <c r="H185">
        <v>1412</v>
      </c>
      <c r="L185">
        <v>1412</v>
      </c>
      <c r="M185">
        <v>0</v>
      </c>
    </row>
    <row r="186" spans="1:13" x14ac:dyDescent="0.55000000000000004">
      <c r="A186">
        <v>100</v>
      </c>
      <c r="B186" t="s">
        <v>3244</v>
      </c>
      <c r="D186" t="s">
        <v>2258</v>
      </c>
      <c r="E186" t="s">
        <v>2259</v>
      </c>
      <c r="G186" t="s">
        <v>231</v>
      </c>
      <c r="H186">
        <v>707</v>
      </c>
      <c r="L186">
        <v>707</v>
      </c>
      <c r="M186">
        <v>0</v>
      </c>
    </row>
    <row r="187" spans="1:13" x14ac:dyDescent="0.55000000000000004">
      <c r="A187">
        <v>100</v>
      </c>
      <c r="B187" t="s">
        <v>3244</v>
      </c>
      <c r="D187" t="s">
        <v>2679</v>
      </c>
      <c r="E187" t="s">
        <v>2680</v>
      </c>
      <c r="G187" t="s">
        <v>2681</v>
      </c>
      <c r="H187">
        <v>3</v>
      </c>
      <c r="L187">
        <v>3</v>
      </c>
      <c r="M187">
        <v>0</v>
      </c>
    </row>
    <row r="188" spans="1:13" x14ac:dyDescent="0.55000000000000004">
      <c r="A188">
        <v>100</v>
      </c>
      <c r="B188" t="s">
        <v>3244</v>
      </c>
      <c r="D188" t="s">
        <v>2710</v>
      </c>
      <c r="E188" t="s">
        <v>2711</v>
      </c>
      <c r="G188" t="s">
        <v>231</v>
      </c>
      <c r="H188">
        <v>10960</v>
      </c>
      <c r="L188">
        <v>10960</v>
      </c>
      <c r="M188">
        <v>0</v>
      </c>
    </row>
    <row r="189" spans="1:13" x14ac:dyDescent="0.55000000000000004">
      <c r="A189">
        <v>100</v>
      </c>
      <c r="B189" t="s">
        <v>3244</v>
      </c>
      <c r="D189" t="s">
        <v>1670</v>
      </c>
      <c r="E189" t="s">
        <v>1671</v>
      </c>
      <c r="G189" t="s">
        <v>231</v>
      </c>
      <c r="H189">
        <v>281</v>
      </c>
      <c r="L189">
        <v>281</v>
      </c>
      <c r="M189">
        <v>0</v>
      </c>
    </row>
    <row r="190" spans="1:13" x14ac:dyDescent="0.55000000000000004">
      <c r="A190">
        <v>100</v>
      </c>
      <c r="B190" t="s">
        <v>3244</v>
      </c>
      <c r="D190" t="s">
        <v>983</v>
      </c>
      <c r="E190" t="s">
        <v>984</v>
      </c>
      <c r="G190" t="s">
        <v>231</v>
      </c>
      <c r="H190">
        <v>3891</v>
      </c>
      <c r="L190">
        <v>3891</v>
      </c>
      <c r="M190">
        <v>0</v>
      </c>
    </row>
    <row r="191" spans="1:13" x14ac:dyDescent="0.55000000000000004">
      <c r="A191">
        <v>100</v>
      </c>
      <c r="B191" t="s">
        <v>3244</v>
      </c>
      <c r="D191" t="s">
        <v>236</v>
      </c>
      <c r="E191" t="s">
        <v>237</v>
      </c>
      <c r="G191" t="s">
        <v>231</v>
      </c>
      <c r="H191">
        <v>2</v>
      </c>
      <c r="L191">
        <v>2</v>
      </c>
      <c r="M191">
        <v>0</v>
      </c>
    </row>
    <row r="192" spans="1:13" x14ac:dyDescent="0.55000000000000004">
      <c r="A192">
        <v>100</v>
      </c>
      <c r="B192" t="s">
        <v>3244</v>
      </c>
      <c r="D192" t="s">
        <v>1276</v>
      </c>
      <c r="E192" t="s">
        <v>1277</v>
      </c>
      <c r="G192" t="s">
        <v>231</v>
      </c>
      <c r="H192">
        <v>37</v>
      </c>
      <c r="L192">
        <v>37</v>
      </c>
      <c r="M192">
        <v>0</v>
      </c>
    </row>
    <row r="193" spans="1:13" x14ac:dyDescent="0.55000000000000004">
      <c r="A193">
        <v>100</v>
      </c>
      <c r="B193" t="s">
        <v>3244</v>
      </c>
      <c r="D193" t="s">
        <v>2037</v>
      </c>
      <c r="E193" t="s">
        <v>2038</v>
      </c>
      <c r="G193" t="s">
        <v>231</v>
      </c>
      <c r="H193">
        <v>486</v>
      </c>
      <c r="L193">
        <v>486</v>
      </c>
      <c r="M193">
        <v>0</v>
      </c>
    </row>
    <row r="194" spans="1:13" x14ac:dyDescent="0.55000000000000004">
      <c r="A194">
        <v>100</v>
      </c>
      <c r="B194" t="s">
        <v>3244</v>
      </c>
      <c r="D194" t="s">
        <v>2783</v>
      </c>
      <c r="E194" t="s">
        <v>2784</v>
      </c>
      <c r="G194" t="s">
        <v>231</v>
      </c>
      <c r="H194">
        <v>3228</v>
      </c>
      <c r="L194">
        <v>3228</v>
      </c>
      <c r="M194">
        <v>0</v>
      </c>
    </row>
    <row r="195" spans="1:13" x14ac:dyDescent="0.55000000000000004">
      <c r="A195">
        <v>100</v>
      </c>
      <c r="B195" t="s">
        <v>3244</v>
      </c>
      <c r="D195" t="s">
        <v>973</v>
      </c>
      <c r="E195" t="s">
        <v>974</v>
      </c>
      <c r="G195" t="s">
        <v>231</v>
      </c>
      <c r="H195">
        <v>13</v>
      </c>
      <c r="L195">
        <v>13</v>
      </c>
      <c r="M195">
        <v>0</v>
      </c>
    </row>
    <row r="196" spans="1:13" x14ac:dyDescent="0.55000000000000004">
      <c r="A196">
        <v>100</v>
      </c>
      <c r="B196" t="s">
        <v>3244</v>
      </c>
      <c r="D196" t="s">
        <v>1695</v>
      </c>
      <c r="E196" t="s">
        <v>1696</v>
      </c>
      <c r="G196" t="s">
        <v>231</v>
      </c>
      <c r="H196">
        <v>1339</v>
      </c>
      <c r="L196">
        <v>1339</v>
      </c>
      <c r="M196">
        <v>0</v>
      </c>
    </row>
    <row r="197" spans="1:13" x14ac:dyDescent="0.55000000000000004">
      <c r="A197">
        <v>100</v>
      </c>
      <c r="B197" t="s">
        <v>3244</v>
      </c>
      <c r="D197" t="s">
        <v>267</v>
      </c>
      <c r="E197" t="s">
        <v>268</v>
      </c>
      <c r="G197" t="s">
        <v>231</v>
      </c>
      <c r="H197">
        <v>19644</v>
      </c>
      <c r="L197">
        <v>19644</v>
      </c>
      <c r="M197">
        <v>0</v>
      </c>
    </row>
    <row r="198" spans="1:13" x14ac:dyDescent="0.55000000000000004">
      <c r="A198">
        <v>100</v>
      </c>
      <c r="B198" t="s">
        <v>3244</v>
      </c>
      <c r="D198" t="s">
        <v>2334</v>
      </c>
      <c r="E198" t="s">
        <v>2335</v>
      </c>
      <c r="G198" t="s">
        <v>231</v>
      </c>
      <c r="H198">
        <v>1339</v>
      </c>
      <c r="L198">
        <v>1339</v>
      </c>
      <c r="M198">
        <v>0</v>
      </c>
    </row>
    <row r="199" spans="1:13" x14ac:dyDescent="0.55000000000000004">
      <c r="A199">
        <v>100</v>
      </c>
      <c r="B199" t="s">
        <v>3244</v>
      </c>
      <c r="D199" t="s">
        <v>1844</v>
      </c>
      <c r="E199" t="s">
        <v>1845</v>
      </c>
      <c r="G199" t="s">
        <v>231</v>
      </c>
      <c r="H199">
        <v>779</v>
      </c>
      <c r="L199">
        <v>779</v>
      </c>
      <c r="M199">
        <v>0</v>
      </c>
    </row>
    <row r="200" spans="1:13" x14ac:dyDescent="0.55000000000000004">
      <c r="A200">
        <v>100</v>
      </c>
      <c r="B200" t="s">
        <v>238</v>
      </c>
      <c r="D200" t="s">
        <v>563</v>
      </c>
      <c r="E200" t="s">
        <v>564</v>
      </c>
      <c r="G200" t="s">
        <v>231</v>
      </c>
      <c r="H200">
        <v>861</v>
      </c>
      <c r="L200">
        <v>861</v>
      </c>
      <c r="M200">
        <v>0</v>
      </c>
    </row>
    <row r="201" spans="1:13" x14ac:dyDescent="0.55000000000000004">
      <c r="A201">
        <v>100</v>
      </c>
      <c r="B201" t="s">
        <v>238</v>
      </c>
      <c r="D201" t="s">
        <v>569</v>
      </c>
      <c r="E201" t="s">
        <v>570</v>
      </c>
      <c r="G201" t="s">
        <v>231</v>
      </c>
      <c r="H201">
        <v>5629</v>
      </c>
      <c r="L201">
        <v>5629</v>
      </c>
      <c r="M201">
        <v>0</v>
      </c>
    </row>
    <row r="202" spans="1:13" x14ac:dyDescent="0.55000000000000004">
      <c r="A202">
        <v>100</v>
      </c>
      <c r="B202" t="s">
        <v>238</v>
      </c>
      <c r="D202" t="s">
        <v>573</v>
      </c>
      <c r="E202" t="s">
        <v>574</v>
      </c>
      <c r="G202" t="s">
        <v>231</v>
      </c>
      <c r="H202">
        <v>4443</v>
      </c>
      <c r="L202">
        <v>4443</v>
      </c>
      <c r="M202">
        <v>0</v>
      </c>
    </row>
    <row r="203" spans="1:13" x14ac:dyDescent="0.55000000000000004">
      <c r="A203">
        <v>100</v>
      </c>
      <c r="B203" t="s">
        <v>238</v>
      </c>
      <c r="D203" t="s">
        <v>575</v>
      </c>
      <c r="E203" t="s">
        <v>576</v>
      </c>
      <c r="G203" t="s">
        <v>231</v>
      </c>
      <c r="H203">
        <v>3097</v>
      </c>
      <c r="L203">
        <v>3097</v>
      </c>
      <c r="M203">
        <v>0</v>
      </c>
    </row>
    <row r="204" spans="1:13" x14ac:dyDescent="0.55000000000000004">
      <c r="A204">
        <v>100</v>
      </c>
      <c r="B204" t="s">
        <v>238</v>
      </c>
      <c r="D204" t="s">
        <v>577</v>
      </c>
      <c r="E204" t="s">
        <v>578</v>
      </c>
      <c r="G204" t="s">
        <v>231</v>
      </c>
      <c r="H204">
        <v>6035</v>
      </c>
      <c r="L204">
        <v>6035</v>
      </c>
      <c r="M204">
        <v>0</v>
      </c>
    </row>
    <row r="205" spans="1:13" x14ac:dyDescent="0.55000000000000004">
      <c r="A205">
        <v>100</v>
      </c>
      <c r="B205" t="s">
        <v>238</v>
      </c>
      <c r="D205" t="s">
        <v>2637</v>
      </c>
      <c r="E205" t="s">
        <v>2638</v>
      </c>
      <c r="G205" t="s">
        <v>231</v>
      </c>
      <c r="H205">
        <v>3551</v>
      </c>
      <c r="L205">
        <v>3551</v>
      </c>
      <c r="M205">
        <v>0</v>
      </c>
    </row>
    <row r="206" spans="1:13" x14ac:dyDescent="0.55000000000000004">
      <c r="A206">
        <v>100</v>
      </c>
      <c r="B206" t="s">
        <v>238</v>
      </c>
      <c r="D206" t="s">
        <v>579</v>
      </c>
      <c r="E206" t="s">
        <v>580</v>
      </c>
      <c r="G206" t="s">
        <v>231</v>
      </c>
      <c r="H206">
        <v>875</v>
      </c>
      <c r="L206">
        <v>875</v>
      </c>
      <c r="M206">
        <v>0</v>
      </c>
    </row>
    <row r="207" spans="1:13" x14ac:dyDescent="0.55000000000000004">
      <c r="A207">
        <v>100</v>
      </c>
      <c r="B207" t="s">
        <v>238</v>
      </c>
      <c r="D207" t="s">
        <v>581</v>
      </c>
      <c r="E207" t="s">
        <v>582</v>
      </c>
      <c r="G207" t="s">
        <v>231</v>
      </c>
      <c r="H207">
        <v>4013</v>
      </c>
      <c r="L207">
        <v>4013</v>
      </c>
      <c r="M207">
        <v>0</v>
      </c>
    </row>
    <row r="208" spans="1:13" x14ac:dyDescent="0.55000000000000004">
      <c r="A208">
        <v>100</v>
      </c>
      <c r="B208" t="s">
        <v>238</v>
      </c>
      <c r="D208" t="s">
        <v>583</v>
      </c>
      <c r="E208" t="s">
        <v>584</v>
      </c>
      <c r="G208" t="s">
        <v>231</v>
      </c>
      <c r="H208">
        <v>2027</v>
      </c>
      <c r="L208">
        <v>2027</v>
      </c>
      <c r="M208">
        <v>0</v>
      </c>
    </row>
    <row r="209" spans="1:13" x14ac:dyDescent="0.55000000000000004">
      <c r="A209">
        <v>100</v>
      </c>
      <c r="B209" t="s">
        <v>238</v>
      </c>
      <c r="D209" t="s">
        <v>587</v>
      </c>
      <c r="E209" t="s">
        <v>588</v>
      </c>
      <c r="G209" t="s">
        <v>231</v>
      </c>
      <c r="H209">
        <v>1163</v>
      </c>
      <c r="L209">
        <v>1163</v>
      </c>
      <c r="M209">
        <v>0</v>
      </c>
    </row>
    <row r="210" spans="1:13" x14ac:dyDescent="0.55000000000000004">
      <c r="A210">
        <v>100</v>
      </c>
      <c r="B210" t="s">
        <v>238</v>
      </c>
      <c r="D210" t="s">
        <v>589</v>
      </c>
      <c r="E210" t="s">
        <v>590</v>
      </c>
      <c r="G210" t="s">
        <v>231</v>
      </c>
      <c r="H210">
        <v>13372</v>
      </c>
      <c r="L210">
        <v>13372</v>
      </c>
      <c r="M210">
        <v>0</v>
      </c>
    </row>
    <row r="211" spans="1:13" x14ac:dyDescent="0.55000000000000004">
      <c r="A211">
        <v>100</v>
      </c>
      <c r="B211" t="s">
        <v>238</v>
      </c>
      <c r="D211" t="s">
        <v>593</v>
      </c>
      <c r="E211" t="s">
        <v>594</v>
      </c>
      <c r="G211" t="s">
        <v>231</v>
      </c>
      <c r="H211">
        <v>26</v>
      </c>
      <c r="L211">
        <v>26</v>
      </c>
      <c r="M211">
        <v>0</v>
      </c>
    </row>
    <row r="212" spans="1:13" x14ac:dyDescent="0.55000000000000004">
      <c r="A212">
        <v>100</v>
      </c>
      <c r="B212" t="s">
        <v>238</v>
      </c>
      <c r="D212" t="s">
        <v>2607</v>
      </c>
      <c r="E212" t="s">
        <v>2608</v>
      </c>
      <c r="G212" t="s">
        <v>231</v>
      </c>
      <c r="H212">
        <v>8231</v>
      </c>
      <c r="L212">
        <v>8231</v>
      </c>
      <c r="M212">
        <v>0</v>
      </c>
    </row>
    <row r="213" spans="1:13" x14ac:dyDescent="0.55000000000000004">
      <c r="A213">
        <v>100</v>
      </c>
      <c r="B213" t="s">
        <v>238</v>
      </c>
      <c r="D213" t="s">
        <v>599</v>
      </c>
      <c r="E213" t="s">
        <v>600</v>
      </c>
      <c r="G213" t="s">
        <v>231</v>
      </c>
      <c r="H213">
        <v>776</v>
      </c>
      <c r="L213">
        <v>776</v>
      </c>
      <c r="M213">
        <v>0</v>
      </c>
    </row>
    <row r="214" spans="1:13" x14ac:dyDescent="0.55000000000000004">
      <c r="A214">
        <v>100</v>
      </c>
      <c r="B214" t="s">
        <v>238</v>
      </c>
      <c r="D214" t="s">
        <v>601</v>
      </c>
      <c r="E214" t="s">
        <v>602</v>
      </c>
      <c r="G214" t="s">
        <v>231</v>
      </c>
      <c r="H214">
        <v>2290</v>
      </c>
      <c r="L214">
        <v>2290</v>
      </c>
      <c r="M214">
        <v>0</v>
      </c>
    </row>
    <row r="215" spans="1:13" x14ac:dyDescent="0.55000000000000004">
      <c r="A215">
        <v>100</v>
      </c>
      <c r="B215" t="s">
        <v>238</v>
      </c>
      <c r="D215" t="s">
        <v>2613</v>
      </c>
      <c r="E215" t="s">
        <v>2614</v>
      </c>
      <c r="G215" t="s">
        <v>231</v>
      </c>
      <c r="H215">
        <v>870</v>
      </c>
      <c r="L215">
        <v>870</v>
      </c>
      <c r="M215">
        <v>0</v>
      </c>
    </row>
    <row r="216" spans="1:13" x14ac:dyDescent="0.55000000000000004">
      <c r="A216">
        <v>100</v>
      </c>
      <c r="B216" t="s">
        <v>238</v>
      </c>
      <c r="D216" t="s">
        <v>603</v>
      </c>
      <c r="E216" t="s">
        <v>604</v>
      </c>
      <c r="G216" t="s">
        <v>231</v>
      </c>
      <c r="H216">
        <v>50</v>
      </c>
      <c r="L216">
        <v>50</v>
      </c>
      <c r="M216">
        <v>0</v>
      </c>
    </row>
    <row r="217" spans="1:13" x14ac:dyDescent="0.55000000000000004">
      <c r="A217">
        <v>100</v>
      </c>
      <c r="B217" t="s">
        <v>238</v>
      </c>
      <c r="D217" t="s">
        <v>607</v>
      </c>
      <c r="E217" t="s">
        <v>608</v>
      </c>
      <c r="G217" t="s">
        <v>231</v>
      </c>
      <c r="H217">
        <v>95</v>
      </c>
      <c r="L217">
        <v>95</v>
      </c>
      <c r="M217">
        <v>0</v>
      </c>
    </row>
    <row r="218" spans="1:13" x14ac:dyDescent="0.55000000000000004">
      <c r="A218">
        <v>100</v>
      </c>
      <c r="B218" t="s">
        <v>238</v>
      </c>
      <c r="D218" t="s">
        <v>609</v>
      </c>
      <c r="E218" t="s">
        <v>610</v>
      </c>
      <c r="G218" t="s">
        <v>231</v>
      </c>
      <c r="H218">
        <v>268</v>
      </c>
      <c r="L218">
        <v>268</v>
      </c>
      <c r="M218">
        <v>0</v>
      </c>
    </row>
    <row r="219" spans="1:13" x14ac:dyDescent="0.55000000000000004">
      <c r="A219">
        <v>100</v>
      </c>
      <c r="B219" t="s">
        <v>238</v>
      </c>
      <c r="D219" t="s">
        <v>613</v>
      </c>
      <c r="E219" t="s">
        <v>614</v>
      </c>
      <c r="G219" t="s">
        <v>231</v>
      </c>
      <c r="H219">
        <v>4904</v>
      </c>
      <c r="L219">
        <v>4904</v>
      </c>
      <c r="M219">
        <v>0</v>
      </c>
    </row>
    <row r="220" spans="1:13" x14ac:dyDescent="0.55000000000000004">
      <c r="A220">
        <v>100</v>
      </c>
      <c r="B220" t="s">
        <v>238</v>
      </c>
      <c r="D220" t="s">
        <v>615</v>
      </c>
      <c r="E220" t="s">
        <v>616</v>
      </c>
      <c r="G220" t="s">
        <v>231</v>
      </c>
      <c r="H220">
        <v>18895</v>
      </c>
      <c r="L220">
        <v>18895</v>
      </c>
      <c r="M220">
        <v>0</v>
      </c>
    </row>
    <row r="221" spans="1:13" x14ac:dyDescent="0.55000000000000004">
      <c r="A221">
        <v>100</v>
      </c>
      <c r="B221" t="s">
        <v>238</v>
      </c>
      <c r="D221" t="s">
        <v>621</v>
      </c>
      <c r="E221" t="s">
        <v>622</v>
      </c>
      <c r="G221" t="s">
        <v>231</v>
      </c>
      <c r="H221">
        <v>2087</v>
      </c>
      <c r="L221">
        <v>2087</v>
      </c>
      <c r="M221">
        <v>0</v>
      </c>
    </row>
    <row r="222" spans="1:13" x14ac:dyDescent="0.55000000000000004">
      <c r="A222">
        <v>100</v>
      </c>
      <c r="B222" t="s">
        <v>238</v>
      </c>
      <c r="D222" t="s">
        <v>623</v>
      </c>
      <c r="E222" t="s">
        <v>624</v>
      </c>
      <c r="G222" t="s">
        <v>231</v>
      </c>
      <c r="H222">
        <v>197</v>
      </c>
      <c r="L222">
        <v>197</v>
      </c>
      <c r="M222">
        <v>0</v>
      </c>
    </row>
    <row r="223" spans="1:13" x14ac:dyDescent="0.55000000000000004">
      <c r="A223">
        <v>100</v>
      </c>
      <c r="B223" t="s">
        <v>238</v>
      </c>
      <c r="D223" t="s">
        <v>627</v>
      </c>
      <c r="E223" t="s">
        <v>628</v>
      </c>
      <c r="G223" t="s">
        <v>231</v>
      </c>
      <c r="H223">
        <v>103</v>
      </c>
      <c r="L223">
        <v>103</v>
      </c>
      <c r="M223">
        <v>0</v>
      </c>
    </row>
    <row r="224" spans="1:13" x14ac:dyDescent="0.55000000000000004">
      <c r="A224">
        <v>100</v>
      </c>
      <c r="B224" t="s">
        <v>238</v>
      </c>
      <c r="D224" t="s">
        <v>2557</v>
      </c>
      <c r="E224" t="s">
        <v>2558</v>
      </c>
      <c r="G224" t="s">
        <v>231</v>
      </c>
      <c r="H224">
        <v>338</v>
      </c>
      <c r="L224">
        <v>338</v>
      </c>
      <c r="M224">
        <v>0</v>
      </c>
    </row>
    <row r="225" spans="1:13" x14ac:dyDescent="0.55000000000000004">
      <c r="A225">
        <v>100</v>
      </c>
      <c r="B225" t="s">
        <v>291</v>
      </c>
      <c r="C225" t="s">
        <v>292</v>
      </c>
      <c r="D225" t="s">
        <v>1628</v>
      </c>
      <c r="E225" t="s">
        <v>1629</v>
      </c>
      <c r="G225" t="s">
        <v>231</v>
      </c>
      <c r="H225">
        <v>990</v>
      </c>
      <c r="L225">
        <v>990</v>
      </c>
      <c r="M225">
        <v>0</v>
      </c>
    </row>
    <row r="226" spans="1:13" x14ac:dyDescent="0.55000000000000004">
      <c r="A226">
        <v>100</v>
      </c>
      <c r="B226" t="s">
        <v>291</v>
      </c>
      <c r="C226" t="s">
        <v>292</v>
      </c>
      <c r="D226" t="s">
        <v>78</v>
      </c>
      <c r="E226" t="s">
        <v>79</v>
      </c>
      <c r="G226" t="s">
        <v>231</v>
      </c>
      <c r="H226">
        <v>1718</v>
      </c>
      <c r="L226">
        <v>1718</v>
      </c>
      <c r="M226">
        <v>0</v>
      </c>
    </row>
    <row r="227" spans="1:13" x14ac:dyDescent="0.55000000000000004">
      <c r="A227">
        <v>100</v>
      </c>
      <c r="B227" t="s">
        <v>291</v>
      </c>
      <c r="C227" t="s">
        <v>292</v>
      </c>
      <c r="D227" t="s">
        <v>339</v>
      </c>
      <c r="E227" t="s">
        <v>340</v>
      </c>
      <c r="G227" t="s">
        <v>231</v>
      </c>
      <c r="H227">
        <v>100</v>
      </c>
      <c r="L227">
        <v>100</v>
      </c>
      <c r="M227">
        <v>0</v>
      </c>
    </row>
    <row r="228" spans="1:13" x14ac:dyDescent="0.55000000000000004">
      <c r="A228">
        <v>100</v>
      </c>
      <c r="B228" t="s">
        <v>291</v>
      </c>
      <c r="C228" t="s">
        <v>292</v>
      </c>
      <c r="D228" t="s">
        <v>34</v>
      </c>
      <c r="E228" t="s">
        <v>35</v>
      </c>
      <c r="G228" t="s">
        <v>231</v>
      </c>
      <c r="H228">
        <v>40</v>
      </c>
      <c r="L228">
        <v>40</v>
      </c>
      <c r="M228">
        <v>0</v>
      </c>
    </row>
    <row r="229" spans="1:13" x14ac:dyDescent="0.55000000000000004">
      <c r="A229">
        <v>100</v>
      </c>
      <c r="B229" t="s">
        <v>308</v>
      </c>
      <c r="C229" t="s">
        <v>309</v>
      </c>
      <c r="D229" t="s">
        <v>639</v>
      </c>
      <c r="E229" t="s">
        <v>640</v>
      </c>
      <c r="G229" t="s">
        <v>231</v>
      </c>
      <c r="H229">
        <v>9</v>
      </c>
      <c r="L229">
        <v>9</v>
      </c>
      <c r="M229">
        <v>0</v>
      </c>
    </row>
    <row r="230" spans="1:13" x14ac:dyDescent="0.55000000000000004">
      <c r="A230">
        <v>100</v>
      </c>
      <c r="B230" t="s">
        <v>291</v>
      </c>
      <c r="C230" t="s">
        <v>292</v>
      </c>
      <c r="D230" t="s">
        <v>60</v>
      </c>
      <c r="E230" t="s">
        <v>61</v>
      </c>
      <c r="G230" t="s">
        <v>231</v>
      </c>
      <c r="H230">
        <v>360</v>
      </c>
      <c r="L230">
        <v>360</v>
      </c>
      <c r="M230">
        <v>0</v>
      </c>
    </row>
    <row r="231" spans="1:13" x14ac:dyDescent="0.55000000000000004">
      <c r="A231">
        <v>100</v>
      </c>
      <c r="B231" t="s">
        <v>291</v>
      </c>
      <c r="C231" t="s">
        <v>296</v>
      </c>
      <c r="D231" t="s">
        <v>1210</v>
      </c>
      <c r="E231" t="s">
        <v>1211</v>
      </c>
      <c r="G231" t="s">
        <v>231</v>
      </c>
      <c r="H231">
        <v>64</v>
      </c>
      <c r="L231">
        <v>64</v>
      </c>
      <c r="M231">
        <v>0</v>
      </c>
    </row>
    <row r="232" spans="1:13" x14ac:dyDescent="0.55000000000000004">
      <c r="A232">
        <v>100</v>
      </c>
      <c r="B232" t="s">
        <v>291</v>
      </c>
      <c r="C232" t="s">
        <v>296</v>
      </c>
      <c r="D232" t="s">
        <v>169</v>
      </c>
      <c r="E232" t="s">
        <v>170</v>
      </c>
      <c r="G232" t="s">
        <v>231</v>
      </c>
      <c r="H232">
        <v>33</v>
      </c>
      <c r="L232">
        <v>33</v>
      </c>
      <c r="M232">
        <v>0</v>
      </c>
    </row>
    <row r="233" spans="1:13" x14ac:dyDescent="0.55000000000000004">
      <c r="A233">
        <v>100</v>
      </c>
      <c r="B233" t="s">
        <v>308</v>
      </c>
      <c r="C233" t="s">
        <v>309</v>
      </c>
      <c r="D233" t="s">
        <v>910</v>
      </c>
      <c r="E233" t="s">
        <v>911</v>
      </c>
      <c r="G233" t="s">
        <v>231</v>
      </c>
      <c r="H233">
        <v>341</v>
      </c>
      <c r="L233">
        <v>341</v>
      </c>
      <c r="M233">
        <v>0</v>
      </c>
    </row>
    <row r="234" spans="1:13" x14ac:dyDescent="0.55000000000000004">
      <c r="A234">
        <v>100</v>
      </c>
      <c r="B234" t="s">
        <v>308</v>
      </c>
      <c r="C234" t="s">
        <v>309</v>
      </c>
      <c r="D234" t="s">
        <v>633</v>
      </c>
      <c r="E234" t="s">
        <v>634</v>
      </c>
      <c r="G234" t="s">
        <v>231</v>
      </c>
      <c r="H234">
        <v>26</v>
      </c>
      <c r="L234">
        <v>26</v>
      </c>
      <c r="M234">
        <v>0</v>
      </c>
    </row>
    <row r="235" spans="1:13" x14ac:dyDescent="0.55000000000000004">
      <c r="A235">
        <v>100</v>
      </c>
      <c r="B235" t="s">
        <v>308</v>
      </c>
      <c r="C235" t="s">
        <v>320</v>
      </c>
      <c r="D235" t="s">
        <v>48</v>
      </c>
      <c r="E235" t="s">
        <v>49</v>
      </c>
      <c r="G235" t="s">
        <v>231</v>
      </c>
      <c r="H235">
        <v>5</v>
      </c>
      <c r="L235">
        <v>5</v>
      </c>
      <c r="M235">
        <v>0</v>
      </c>
    </row>
    <row r="236" spans="1:13" x14ac:dyDescent="0.55000000000000004">
      <c r="A236">
        <v>100</v>
      </c>
      <c r="B236" t="s">
        <v>308</v>
      </c>
      <c r="C236" t="s">
        <v>309</v>
      </c>
      <c r="D236" t="s">
        <v>2436</v>
      </c>
      <c r="E236" t="s">
        <v>2437</v>
      </c>
      <c r="G236" t="s">
        <v>231</v>
      </c>
      <c r="H236">
        <v>3</v>
      </c>
      <c r="L236">
        <v>3</v>
      </c>
      <c r="M236">
        <v>0</v>
      </c>
    </row>
    <row r="237" spans="1:13" x14ac:dyDescent="0.55000000000000004">
      <c r="A237">
        <v>100</v>
      </c>
      <c r="B237" t="s">
        <v>308</v>
      </c>
      <c r="C237" t="s">
        <v>309</v>
      </c>
      <c r="D237" t="s">
        <v>323</v>
      </c>
      <c r="E237" t="s">
        <v>324</v>
      </c>
      <c r="G237" t="s">
        <v>231</v>
      </c>
      <c r="H237">
        <v>1</v>
      </c>
      <c r="L237">
        <v>1</v>
      </c>
      <c r="M237">
        <v>0</v>
      </c>
    </row>
    <row r="238" spans="1:13" x14ac:dyDescent="0.55000000000000004">
      <c r="A238">
        <v>100</v>
      </c>
      <c r="B238" t="s">
        <v>308</v>
      </c>
      <c r="C238" t="s">
        <v>309</v>
      </c>
      <c r="D238" t="s">
        <v>118</v>
      </c>
      <c r="E238" t="s">
        <v>119</v>
      </c>
      <c r="G238" t="s">
        <v>231</v>
      </c>
      <c r="H238">
        <v>20</v>
      </c>
      <c r="L238">
        <v>20</v>
      </c>
      <c r="M238">
        <v>0</v>
      </c>
    </row>
    <row r="239" spans="1:13" x14ac:dyDescent="0.55000000000000004">
      <c r="A239">
        <v>100</v>
      </c>
      <c r="B239" t="s">
        <v>308</v>
      </c>
      <c r="C239" t="s">
        <v>309</v>
      </c>
      <c r="D239" t="s">
        <v>2247</v>
      </c>
      <c r="E239" t="s">
        <v>2248</v>
      </c>
      <c r="G239" t="s">
        <v>231</v>
      </c>
      <c r="H239">
        <v>1</v>
      </c>
      <c r="L239">
        <v>1</v>
      </c>
      <c r="M239">
        <v>0</v>
      </c>
    </row>
    <row r="240" spans="1:13" x14ac:dyDescent="0.55000000000000004">
      <c r="A240">
        <v>100</v>
      </c>
      <c r="B240" t="s">
        <v>325</v>
      </c>
      <c r="C240" t="s">
        <v>326</v>
      </c>
      <c r="D240" t="s">
        <v>62</v>
      </c>
      <c r="E240" t="s">
        <v>63</v>
      </c>
      <c r="G240" t="s">
        <v>231</v>
      </c>
      <c r="H240">
        <v>5</v>
      </c>
      <c r="L240">
        <v>5</v>
      </c>
      <c r="M240">
        <v>0</v>
      </c>
    </row>
    <row r="241" spans="1:18" x14ac:dyDescent="0.55000000000000004">
      <c r="A241">
        <v>100</v>
      </c>
      <c r="B241" t="s">
        <v>325</v>
      </c>
      <c r="C241" t="s">
        <v>326</v>
      </c>
      <c r="D241" t="s">
        <v>56</v>
      </c>
      <c r="E241" t="s">
        <v>57</v>
      </c>
      <c r="G241" t="s">
        <v>231</v>
      </c>
      <c r="H241">
        <v>5</v>
      </c>
      <c r="L241">
        <v>5</v>
      </c>
      <c r="M241">
        <v>0</v>
      </c>
    </row>
    <row r="242" spans="1:18" x14ac:dyDescent="0.55000000000000004">
      <c r="A242">
        <v>100</v>
      </c>
      <c r="B242" t="s">
        <v>325</v>
      </c>
      <c r="C242" t="s">
        <v>326</v>
      </c>
      <c r="D242" t="s">
        <v>54</v>
      </c>
      <c r="E242" t="s">
        <v>55</v>
      </c>
      <c r="G242" t="s">
        <v>231</v>
      </c>
      <c r="H242">
        <v>5</v>
      </c>
      <c r="L242">
        <v>5</v>
      </c>
      <c r="M242">
        <v>0</v>
      </c>
    </row>
    <row r="243" spans="1:18" x14ac:dyDescent="0.55000000000000004">
      <c r="A243">
        <v>100</v>
      </c>
      <c r="B243" t="s">
        <v>325</v>
      </c>
      <c r="C243" t="s">
        <v>331</v>
      </c>
      <c r="D243" t="s">
        <v>108</v>
      </c>
      <c r="E243" t="s">
        <v>166</v>
      </c>
      <c r="G243" t="s">
        <v>533</v>
      </c>
      <c r="H243">
        <v>45.973889999999997</v>
      </c>
      <c r="L243">
        <v>45.973889999999997</v>
      </c>
      <c r="M243">
        <v>0</v>
      </c>
    </row>
    <row r="244" spans="1:18" x14ac:dyDescent="0.55000000000000004">
      <c r="A244">
        <v>100</v>
      </c>
      <c r="B244" t="s">
        <v>325</v>
      </c>
      <c r="C244" t="s">
        <v>331</v>
      </c>
      <c r="D244" t="s">
        <v>54</v>
      </c>
      <c r="E244" t="s">
        <v>55</v>
      </c>
      <c r="G244" t="s">
        <v>231</v>
      </c>
      <c r="H244">
        <v>337</v>
      </c>
      <c r="L244">
        <v>337</v>
      </c>
      <c r="M244">
        <v>0</v>
      </c>
    </row>
    <row r="245" spans="1:18" x14ac:dyDescent="0.55000000000000004">
      <c r="A245">
        <v>100</v>
      </c>
      <c r="B245" t="s">
        <v>325</v>
      </c>
      <c r="C245" t="s">
        <v>331</v>
      </c>
      <c r="D245" t="s">
        <v>106</v>
      </c>
      <c r="E245" t="s">
        <v>107</v>
      </c>
      <c r="G245" t="s">
        <v>643</v>
      </c>
      <c r="H245">
        <v>87053.25</v>
      </c>
      <c r="L245">
        <v>87053.25</v>
      </c>
      <c r="M245">
        <v>0</v>
      </c>
    </row>
    <row r="246" spans="1:18" x14ac:dyDescent="0.55000000000000004">
      <c r="A246">
        <v>100</v>
      </c>
      <c r="B246" t="s">
        <v>308</v>
      </c>
      <c r="C246" t="s">
        <v>320</v>
      </c>
      <c r="D246" t="s">
        <v>641</v>
      </c>
      <c r="E246" t="s">
        <v>642</v>
      </c>
      <c r="G246" t="s">
        <v>231</v>
      </c>
      <c r="H246">
        <v>1</v>
      </c>
      <c r="L246">
        <v>1</v>
      </c>
      <c r="M246">
        <v>0</v>
      </c>
    </row>
    <row r="247" spans="1:18" x14ac:dyDescent="0.55000000000000004">
      <c r="A247">
        <v>100</v>
      </c>
      <c r="B247" t="s">
        <v>325</v>
      </c>
      <c r="C247" t="s">
        <v>326</v>
      </c>
      <c r="D247" t="s">
        <v>66</v>
      </c>
      <c r="E247" t="s">
        <v>67</v>
      </c>
      <c r="G247" t="s">
        <v>231</v>
      </c>
      <c r="H247">
        <v>5</v>
      </c>
      <c r="L247">
        <v>5</v>
      </c>
      <c r="M247">
        <v>0</v>
      </c>
    </row>
    <row r="248" spans="1:18" x14ac:dyDescent="0.55000000000000004">
      <c r="A248">
        <v>100</v>
      </c>
      <c r="B248" t="s">
        <v>325</v>
      </c>
      <c r="C248" t="s">
        <v>331</v>
      </c>
      <c r="D248" t="s">
        <v>141</v>
      </c>
      <c r="E248" t="s">
        <v>142</v>
      </c>
      <c r="G248" t="s">
        <v>231</v>
      </c>
      <c r="H248">
        <v>34652</v>
      </c>
      <c r="L248">
        <v>34652</v>
      </c>
      <c r="M248">
        <v>0</v>
      </c>
      <c r="R248" t="s">
        <v>356</v>
      </c>
    </row>
    <row r="249" spans="1:18" x14ac:dyDescent="0.55000000000000004">
      <c r="A249">
        <v>100</v>
      </c>
      <c r="B249" t="s">
        <v>325</v>
      </c>
      <c r="C249" t="s">
        <v>331</v>
      </c>
      <c r="D249" t="s">
        <v>82</v>
      </c>
      <c r="E249" t="s">
        <v>83</v>
      </c>
      <c r="G249" t="s">
        <v>231</v>
      </c>
      <c r="H249">
        <v>24</v>
      </c>
      <c r="L249">
        <v>24</v>
      </c>
      <c r="M249">
        <v>0</v>
      </c>
    </row>
    <row r="250" spans="1:18" x14ac:dyDescent="0.55000000000000004">
      <c r="A250">
        <v>100</v>
      </c>
      <c r="B250" t="s">
        <v>325</v>
      </c>
      <c r="C250" t="s">
        <v>332</v>
      </c>
      <c r="D250" t="s">
        <v>297</v>
      </c>
      <c r="E250" t="s">
        <v>298</v>
      </c>
      <c r="G250" t="s">
        <v>231</v>
      </c>
      <c r="H250">
        <v>115</v>
      </c>
      <c r="L250">
        <v>115</v>
      </c>
      <c r="M250">
        <v>0</v>
      </c>
    </row>
    <row r="251" spans="1:18" x14ac:dyDescent="0.55000000000000004">
      <c r="A251">
        <v>100</v>
      </c>
      <c r="B251" t="s">
        <v>325</v>
      </c>
      <c r="C251" t="s">
        <v>331</v>
      </c>
      <c r="D251" t="s">
        <v>137</v>
      </c>
      <c r="E251" t="s">
        <v>138</v>
      </c>
      <c r="G251" t="s">
        <v>231</v>
      </c>
      <c r="H251">
        <v>27000</v>
      </c>
      <c r="L251">
        <v>27000</v>
      </c>
      <c r="M251">
        <v>0</v>
      </c>
      <c r="R251" t="s">
        <v>356</v>
      </c>
    </row>
    <row r="252" spans="1:18" x14ac:dyDescent="0.55000000000000004">
      <c r="A252">
        <v>100</v>
      </c>
      <c r="B252" t="s">
        <v>325</v>
      </c>
      <c r="C252" t="s">
        <v>332</v>
      </c>
      <c r="D252" t="s">
        <v>294</v>
      </c>
      <c r="E252" t="s">
        <v>295</v>
      </c>
      <c r="G252" t="s">
        <v>231</v>
      </c>
      <c r="H252">
        <v>341</v>
      </c>
      <c r="L252">
        <v>341</v>
      </c>
      <c r="M252">
        <v>0</v>
      </c>
    </row>
    <row r="253" spans="1:18" x14ac:dyDescent="0.55000000000000004">
      <c r="A253">
        <v>100</v>
      </c>
      <c r="B253" t="s">
        <v>325</v>
      </c>
      <c r="C253" t="s">
        <v>332</v>
      </c>
      <c r="D253" t="s">
        <v>653</v>
      </c>
      <c r="E253" t="s">
        <v>654</v>
      </c>
      <c r="G253" t="s">
        <v>231</v>
      </c>
      <c r="H253">
        <v>2826</v>
      </c>
      <c r="L253">
        <v>2826</v>
      </c>
      <c r="M253">
        <v>0</v>
      </c>
    </row>
    <row r="254" spans="1:18" x14ac:dyDescent="0.55000000000000004">
      <c r="A254">
        <v>100</v>
      </c>
      <c r="B254" t="s">
        <v>325</v>
      </c>
      <c r="C254" t="s">
        <v>332</v>
      </c>
      <c r="D254" t="s">
        <v>373</v>
      </c>
      <c r="E254" t="s">
        <v>374</v>
      </c>
      <c r="G254" t="s">
        <v>231</v>
      </c>
      <c r="H254">
        <v>328</v>
      </c>
      <c r="L254">
        <v>328</v>
      </c>
      <c r="M254">
        <v>0</v>
      </c>
    </row>
    <row r="255" spans="1:18" x14ac:dyDescent="0.55000000000000004">
      <c r="A255">
        <v>100</v>
      </c>
      <c r="B255" t="s">
        <v>325</v>
      </c>
      <c r="C255" t="s">
        <v>332</v>
      </c>
      <c r="D255" t="s">
        <v>647</v>
      </c>
      <c r="E255" t="s">
        <v>648</v>
      </c>
      <c r="G255" t="s">
        <v>231</v>
      </c>
      <c r="H255">
        <v>1895</v>
      </c>
      <c r="L255">
        <v>1895</v>
      </c>
      <c r="M255">
        <v>0</v>
      </c>
    </row>
    <row r="256" spans="1:18" x14ac:dyDescent="0.55000000000000004">
      <c r="A256">
        <v>100</v>
      </c>
      <c r="B256" t="s">
        <v>325</v>
      </c>
      <c r="C256" t="s">
        <v>332</v>
      </c>
      <c r="D256" t="s">
        <v>655</v>
      </c>
      <c r="E256" t="s">
        <v>656</v>
      </c>
      <c r="G256" t="s">
        <v>231</v>
      </c>
      <c r="H256">
        <v>213</v>
      </c>
      <c r="L256">
        <v>213</v>
      </c>
      <c r="M256">
        <v>0</v>
      </c>
    </row>
    <row r="257" spans="1:13" x14ac:dyDescent="0.55000000000000004">
      <c r="A257">
        <v>100</v>
      </c>
      <c r="B257" t="s">
        <v>325</v>
      </c>
      <c r="C257" t="s">
        <v>332</v>
      </c>
      <c r="D257" t="s">
        <v>649</v>
      </c>
      <c r="E257" t="s">
        <v>650</v>
      </c>
      <c r="G257" t="s">
        <v>231</v>
      </c>
      <c r="H257">
        <v>21</v>
      </c>
      <c r="L257">
        <v>21</v>
      </c>
      <c r="M257">
        <v>0</v>
      </c>
    </row>
    <row r="258" spans="1:13" x14ac:dyDescent="0.55000000000000004">
      <c r="A258">
        <v>100</v>
      </c>
      <c r="B258" t="s">
        <v>325</v>
      </c>
      <c r="C258" t="s">
        <v>332</v>
      </c>
      <c r="D258" t="s">
        <v>153</v>
      </c>
      <c r="E258" t="s">
        <v>154</v>
      </c>
      <c r="G258" t="s">
        <v>231</v>
      </c>
      <c r="H258">
        <v>1286</v>
      </c>
      <c r="L258">
        <v>1286</v>
      </c>
      <c r="M258">
        <v>0</v>
      </c>
    </row>
    <row r="259" spans="1:13" x14ac:dyDescent="0.55000000000000004">
      <c r="A259">
        <v>100</v>
      </c>
      <c r="B259" t="s">
        <v>325</v>
      </c>
      <c r="C259" t="s">
        <v>332</v>
      </c>
      <c r="D259" t="s">
        <v>471</v>
      </c>
      <c r="E259" t="s">
        <v>472</v>
      </c>
      <c r="G259" t="s">
        <v>231</v>
      </c>
      <c r="H259">
        <v>37</v>
      </c>
      <c r="L259">
        <v>37</v>
      </c>
      <c r="M259">
        <v>0</v>
      </c>
    </row>
    <row r="260" spans="1:13" x14ac:dyDescent="0.55000000000000004">
      <c r="A260">
        <v>100</v>
      </c>
      <c r="B260" t="s">
        <v>325</v>
      </c>
      <c r="C260" t="s">
        <v>332</v>
      </c>
      <c r="D260" t="s">
        <v>645</v>
      </c>
      <c r="E260" t="s">
        <v>646</v>
      </c>
      <c r="G260" t="s">
        <v>231</v>
      </c>
      <c r="H260">
        <v>20</v>
      </c>
      <c r="L260">
        <v>20</v>
      </c>
      <c r="M260">
        <v>0</v>
      </c>
    </row>
    <row r="261" spans="1:13" x14ac:dyDescent="0.55000000000000004">
      <c r="A261">
        <v>100</v>
      </c>
      <c r="B261" t="s">
        <v>325</v>
      </c>
      <c r="C261" t="s">
        <v>332</v>
      </c>
      <c r="D261" t="s">
        <v>657</v>
      </c>
      <c r="E261" t="s">
        <v>658</v>
      </c>
      <c r="G261" t="s">
        <v>231</v>
      </c>
      <c r="H261">
        <v>645</v>
      </c>
      <c r="L261">
        <v>645</v>
      </c>
      <c r="M261">
        <v>0</v>
      </c>
    </row>
    <row r="262" spans="1:13" x14ac:dyDescent="0.55000000000000004">
      <c r="A262">
        <v>100</v>
      </c>
      <c r="B262" t="s">
        <v>325</v>
      </c>
      <c r="C262" t="s">
        <v>332</v>
      </c>
      <c r="D262" t="s">
        <v>651</v>
      </c>
      <c r="E262" t="s">
        <v>652</v>
      </c>
      <c r="G262" t="s">
        <v>231</v>
      </c>
      <c r="H262">
        <v>180</v>
      </c>
      <c r="L262">
        <v>180</v>
      </c>
      <c r="M262">
        <v>0</v>
      </c>
    </row>
    <row r="263" spans="1:13" x14ac:dyDescent="0.55000000000000004">
      <c r="A263">
        <v>100</v>
      </c>
      <c r="B263" t="s">
        <v>325</v>
      </c>
      <c r="C263" t="s">
        <v>661</v>
      </c>
      <c r="D263" t="s">
        <v>92</v>
      </c>
      <c r="E263" t="s">
        <v>93</v>
      </c>
      <c r="G263" t="s">
        <v>231</v>
      </c>
      <c r="H263">
        <v>156</v>
      </c>
      <c r="L263">
        <v>156</v>
      </c>
      <c r="M263">
        <v>0</v>
      </c>
    </row>
    <row r="264" spans="1:13" x14ac:dyDescent="0.55000000000000004">
      <c r="A264">
        <v>100</v>
      </c>
      <c r="B264" t="s">
        <v>325</v>
      </c>
      <c r="C264" t="s">
        <v>355</v>
      </c>
      <c r="D264" t="s">
        <v>120</v>
      </c>
      <c r="E264" t="s">
        <v>121</v>
      </c>
      <c r="G264" t="s">
        <v>231</v>
      </c>
      <c r="H264">
        <v>160</v>
      </c>
      <c r="L264">
        <v>160</v>
      </c>
      <c r="M264">
        <v>0</v>
      </c>
    </row>
    <row r="265" spans="1:13" x14ac:dyDescent="0.55000000000000004">
      <c r="A265">
        <v>100</v>
      </c>
      <c r="B265" t="s">
        <v>325</v>
      </c>
      <c r="C265" t="s">
        <v>355</v>
      </c>
      <c r="D265" t="s">
        <v>175</v>
      </c>
      <c r="E265" t="s">
        <v>176</v>
      </c>
      <c r="G265" t="s">
        <v>231</v>
      </c>
      <c r="H265">
        <v>63</v>
      </c>
      <c r="L265">
        <v>63</v>
      </c>
      <c r="M265">
        <v>0</v>
      </c>
    </row>
    <row r="266" spans="1:13" x14ac:dyDescent="0.55000000000000004">
      <c r="A266">
        <v>100</v>
      </c>
      <c r="B266" t="s">
        <v>357</v>
      </c>
      <c r="D266" t="s">
        <v>2237</v>
      </c>
      <c r="E266" t="s">
        <v>2238</v>
      </c>
      <c r="G266" t="s">
        <v>231</v>
      </c>
      <c r="H266">
        <v>15</v>
      </c>
      <c r="L266">
        <v>15</v>
      </c>
      <c r="M266">
        <v>0</v>
      </c>
    </row>
    <row r="267" spans="1:13" x14ac:dyDescent="0.55000000000000004">
      <c r="A267">
        <v>100</v>
      </c>
      <c r="B267" t="s">
        <v>325</v>
      </c>
      <c r="C267" t="s">
        <v>332</v>
      </c>
      <c r="D267" t="s">
        <v>312</v>
      </c>
      <c r="E267" t="s">
        <v>313</v>
      </c>
      <c r="G267" t="s">
        <v>231</v>
      </c>
      <c r="H267">
        <v>-36</v>
      </c>
      <c r="L267">
        <v>-36</v>
      </c>
      <c r="M267">
        <v>0</v>
      </c>
    </row>
    <row r="268" spans="1:13" x14ac:dyDescent="0.55000000000000004">
      <c r="A268">
        <v>100</v>
      </c>
      <c r="B268" t="s">
        <v>325</v>
      </c>
      <c r="C268" t="s">
        <v>659</v>
      </c>
      <c r="D268" t="s">
        <v>34</v>
      </c>
      <c r="E268" t="s">
        <v>35</v>
      </c>
      <c r="G268" t="s">
        <v>231</v>
      </c>
      <c r="H268">
        <v>36</v>
      </c>
      <c r="L268">
        <v>36</v>
      </c>
      <c r="M268">
        <v>0</v>
      </c>
    </row>
    <row r="269" spans="1:13" x14ac:dyDescent="0.55000000000000004">
      <c r="A269">
        <v>100</v>
      </c>
      <c r="B269" t="s">
        <v>325</v>
      </c>
      <c r="C269" t="s">
        <v>355</v>
      </c>
      <c r="D269" t="s">
        <v>110</v>
      </c>
      <c r="E269" t="s">
        <v>165</v>
      </c>
      <c r="G269" t="s">
        <v>533</v>
      </c>
      <c r="H269">
        <v>0.57001000000000002</v>
      </c>
      <c r="L269">
        <v>0.57001000000000002</v>
      </c>
      <c r="M269">
        <v>0</v>
      </c>
    </row>
    <row r="270" spans="1:13" x14ac:dyDescent="0.55000000000000004">
      <c r="A270">
        <v>100</v>
      </c>
      <c r="B270" t="s">
        <v>360</v>
      </c>
      <c r="D270" t="s">
        <v>664</v>
      </c>
      <c r="E270" t="s">
        <v>665</v>
      </c>
      <c r="G270" t="s">
        <v>231</v>
      </c>
      <c r="H270">
        <v>2</v>
      </c>
      <c r="L270">
        <v>2</v>
      </c>
      <c r="M270">
        <v>0</v>
      </c>
    </row>
    <row r="271" spans="1:13" x14ac:dyDescent="0.55000000000000004">
      <c r="A271">
        <v>100</v>
      </c>
      <c r="B271" t="s">
        <v>671</v>
      </c>
      <c r="D271" t="s">
        <v>674</v>
      </c>
      <c r="E271" t="s">
        <v>675</v>
      </c>
      <c r="G271" t="s">
        <v>231</v>
      </c>
      <c r="H271">
        <v>8</v>
      </c>
      <c r="L271">
        <v>8</v>
      </c>
      <c r="M271">
        <v>0</v>
      </c>
    </row>
    <row r="272" spans="1:13" x14ac:dyDescent="0.55000000000000004">
      <c r="A272">
        <v>100</v>
      </c>
      <c r="B272" t="s">
        <v>360</v>
      </c>
      <c r="D272" t="s">
        <v>2579</v>
      </c>
      <c r="E272" t="s">
        <v>2580</v>
      </c>
      <c r="G272" t="s">
        <v>231</v>
      </c>
      <c r="H272">
        <v>250</v>
      </c>
      <c r="L272">
        <v>250</v>
      </c>
      <c r="M272">
        <v>0</v>
      </c>
    </row>
    <row r="273" spans="1:13" x14ac:dyDescent="0.55000000000000004">
      <c r="A273">
        <v>100</v>
      </c>
      <c r="B273" t="s">
        <v>360</v>
      </c>
      <c r="D273" t="s">
        <v>2928</v>
      </c>
      <c r="E273" t="s">
        <v>2929</v>
      </c>
      <c r="G273" t="s">
        <v>231</v>
      </c>
      <c r="H273">
        <v>66</v>
      </c>
      <c r="L273">
        <v>66</v>
      </c>
      <c r="M273">
        <v>0</v>
      </c>
    </row>
    <row r="274" spans="1:13" x14ac:dyDescent="0.55000000000000004">
      <c r="A274">
        <v>100</v>
      </c>
      <c r="B274" t="s">
        <v>360</v>
      </c>
      <c r="D274" t="s">
        <v>351</v>
      </c>
      <c r="E274" t="s">
        <v>352</v>
      </c>
      <c r="G274" t="s">
        <v>231</v>
      </c>
      <c r="H274">
        <v>102</v>
      </c>
      <c r="L274">
        <v>102</v>
      </c>
      <c r="M274">
        <v>0</v>
      </c>
    </row>
    <row r="275" spans="1:13" x14ac:dyDescent="0.55000000000000004">
      <c r="A275">
        <v>100</v>
      </c>
      <c r="B275" t="s">
        <v>360</v>
      </c>
      <c r="D275" t="s">
        <v>794</v>
      </c>
      <c r="E275" t="s">
        <v>795</v>
      </c>
      <c r="G275" t="s">
        <v>231</v>
      </c>
      <c r="H275">
        <v>1</v>
      </c>
      <c r="L275">
        <v>1</v>
      </c>
      <c r="M275">
        <v>0</v>
      </c>
    </row>
    <row r="276" spans="1:13" x14ac:dyDescent="0.55000000000000004">
      <c r="A276">
        <v>100</v>
      </c>
      <c r="B276" t="s">
        <v>360</v>
      </c>
      <c r="D276" t="s">
        <v>2898</v>
      </c>
      <c r="E276" t="s">
        <v>2899</v>
      </c>
      <c r="G276" t="s">
        <v>231</v>
      </c>
      <c r="H276">
        <v>1</v>
      </c>
      <c r="L276">
        <v>1</v>
      </c>
      <c r="M276">
        <v>0</v>
      </c>
    </row>
    <row r="277" spans="1:13" x14ac:dyDescent="0.55000000000000004">
      <c r="A277">
        <v>100</v>
      </c>
      <c r="B277" t="s">
        <v>360</v>
      </c>
      <c r="D277" t="s">
        <v>676</v>
      </c>
      <c r="E277" t="s">
        <v>677</v>
      </c>
      <c r="G277" t="s">
        <v>231</v>
      </c>
      <c r="H277">
        <v>19</v>
      </c>
      <c r="L277">
        <v>19</v>
      </c>
      <c r="M277">
        <v>0</v>
      </c>
    </row>
    <row r="278" spans="1:13" x14ac:dyDescent="0.55000000000000004">
      <c r="A278">
        <v>100</v>
      </c>
      <c r="B278" t="s">
        <v>363</v>
      </c>
      <c r="C278" t="s">
        <v>364</v>
      </c>
      <c r="D278" t="s">
        <v>2718</v>
      </c>
      <c r="E278" t="s">
        <v>2718</v>
      </c>
      <c r="G278" t="s">
        <v>231</v>
      </c>
      <c r="H278">
        <v>232</v>
      </c>
      <c r="L278">
        <v>232</v>
      </c>
      <c r="M278">
        <v>0</v>
      </c>
    </row>
    <row r="279" spans="1:13" x14ac:dyDescent="0.55000000000000004">
      <c r="A279">
        <v>100</v>
      </c>
      <c r="B279" t="s">
        <v>363</v>
      </c>
      <c r="C279" t="s">
        <v>364</v>
      </c>
      <c r="D279" t="s">
        <v>682</v>
      </c>
      <c r="E279" t="s">
        <v>683</v>
      </c>
      <c r="G279" t="s">
        <v>231</v>
      </c>
      <c r="H279">
        <v>1140</v>
      </c>
      <c r="L279">
        <v>1140</v>
      </c>
      <c r="M279">
        <v>0</v>
      </c>
    </row>
    <row r="280" spans="1:13" x14ac:dyDescent="0.55000000000000004">
      <c r="A280">
        <v>100</v>
      </c>
      <c r="B280" t="s">
        <v>363</v>
      </c>
      <c r="C280" t="s">
        <v>364</v>
      </c>
      <c r="D280" t="s">
        <v>112</v>
      </c>
      <c r="E280" t="s">
        <v>668</v>
      </c>
      <c r="G280" t="s">
        <v>231</v>
      </c>
      <c r="H280">
        <v>775</v>
      </c>
      <c r="L280">
        <v>775</v>
      </c>
      <c r="M280">
        <v>0</v>
      </c>
    </row>
    <row r="281" spans="1:13" x14ac:dyDescent="0.55000000000000004">
      <c r="A281">
        <v>100</v>
      </c>
      <c r="B281" t="s">
        <v>363</v>
      </c>
      <c r="C281" t="s">
        <v>364</v>
      </c>
      <c r="D281" t="s">
        <v>702</v>
      </c>
      <c r="E281" t="s">
        <v>703</v>
      </c>
      <c r="G281" t="s">
        <v>231</v>
      </c>
      <c r="H281">
        <v>61</v>
      </c>
      <c r="L281">
        <v>61</v>
      </c>
      <c r="M281">
        <v>0</v>
      </c>
    </row>
    <row r="282" spans="1:13" x14ac:dyDescent="0.55000000000000004">
      <c r="A282">
        <v>100</v>
      </c>
      <c r="B282" t="s">
        <v>363</v>
      </c>
      <c r="C282" t="s">
        <v>364</v>
      </c>
      <c r="D282" t="s">
        <v>686</v>
      </c>
      <c r="E282" t="s">
        <v>687</v>
      </c>
      <c r="G282" t="s">
        <v>231</v>
      </c>
      <c r="H282">
        <v>20</v>
      </c>
      <c r="L282">
        <v>20</v>
      </c>
      <c r="M282">
        <v>0</v>
      </c>
    </row>
    <row r="283" spans="1:13" x14ac:dyDescent="0.55000000000000004">
      <c r="A283">
        <v>100</v>
      </c>
      <c r="B283" t="s">
        <v>363</v>
      </c>
      <c r="C283" t="s">
        <v>364</v>
      </c>
      <c r="D283" t="s">
        <v>688</v>
      </c>
      <c r="E283" t="s">
        <v>689</v>
      </c>
      <c r="G283" t="s">
        <v>231</v>
      </c>
      <c r="H283">
        <v>32858</v>
      </c>
      <c r="L283">
        <v>32858</v>
      </c>
      <c r="M283">
        <v>0</v>
      </c>
    </row>
    <row r="284" spans="1:13" x14ac:dyDescent="0.55000000000000004">
      <c r="A284">
        <v>100</v>
      </c>
      <c r="B284" t="s">
        <v>363</v>
      </c>
      <c r="C284" t="s">
        <v>364</v>
      </c>
      <c r="D284" t="s">
        <v>694</v>
      </c>
      <c r="E284" t="s">
        <v>695</v>
      </c>
      <c r="G284" t="s">
        <v>231</v>
      </c>
      <c r="H284">
        <v>9</v>
      </c>
      <c r="L284">
        <v>9</v>
      </c>
      <c r="M284">
        <v>0</v>
      </c>
    </row>
    <row r="285" spans="1:13" x14ac:dyDescent="0.55000000000000004">
      <c r="A285">
        <v>100</v>
      </c>
      <c r="B285" t="s">
        <v>363</v>
      </c>
      <c r="C285" t="s">
        <v>364</v>
      </c>
      <c r="D285" t="s">
        <v>698</v>
      </c>
      <c r="E285" t="s">
        <v>699</v>
      </c>
      <c r="G285" t="s">
        <v>231</v>
      </c>
      <c r="H285">
        <v>9</v>
      </c>
      <c r="L285">
        <v>9</v>
      </c>
      <c r="M285">
        <v>0</v>
      </c>
    </row>
    <row r="286" spans="1:13" x14ac:dyDescent="0.55000000000000004">
      <c r="A286">
        <v>100</v>
      </c>
      <c r="B286" t="s">
        <v>363</v>
      </c>
      <c r="C286" t="s">
        <v>364</v>
      </c>
      <c r="D286" t="s">
        <v>2484</v>
      </c>
      <c r="E286" t="s">
        <v>2485</v>
      </c>
      <c r="G286" t="s">
        <v>231</v>
      </c>
      <c r="H286">
        <v>47</v>
      </c>
      <c r="L286">
        <v>47</v>
      </c>
      <c r="M286">
        <v>0</v>
      </c>
    </row>
    <row r="287" spans="1:13" x14ac:dyDescent="0.55000000000000004">
      <c r="A287">
        <v>100</v>
      </c>
      <c r="B287" t="s">
        <v>363</v>
      </c>
      <c r="C287" t="s">
        <v>364</v>
      </c>
      <c r="D287" t="s">
        <v>700</v>
      </c>
      <c r="E287" t="s">
        <v>701</v>
      </c>
      <c r="G287" t="s">
        <v>231</v>
      </c>
      <c r="H287">
        <v>18</v>
      </c>
      <c r="L287">
        <v>18</v>
      </c>
      <c r="M287">
        <v>0</v>
      </c>
    </row>
    <row r="288" spans="1:13" x14ac:dyDescent="0.55000000000000004">
      <c r="A288">
        <v>100</v>
      </c>
      <c r="B288" t="s">
        <v>363</v>
      </c>
      <c r="C288" t="s">
        <v>364</v>
      </c>
      <c r="D288" t="s">
        <v>706</v>
      </c>
      <c r="E288" t="s">
        <v>707</v>
      </c>
      <c r="G288" t="s">
        <v>231</v>
      </c>
      <c r="H288">
        <v>1784</v>
      </c>
      <c r="L288">
        <v>1784</v>
      </c>
      <c r="M288">
        <v>0</v>
      </c>
    </row>
    <row r="289" spans="1:18" x14ac:dyDescent="0.55000000000000004">
      <c r="A289">
        <v>100</v>
      </c>
      <c r="B289" t="s">
        <v>363</v>
      </c>
      <c r="C289" t="s">
        <v>364</v>
      </c>
      <c r="D289" t="s">
        <v>708</v>
      </c>
      <c r="E289" t="s">
        <v>709</v>
      </c>
      <c r="G289" t="s">
        <v>231</v>
      </c>
      <c r="H289">
        <v>71334</v>
      </c>
      <c r="L289">
        <v>71334</v>
      </c>
      <c r="M289">
        <v>0</v>
      </c>
    </row>
    <row r="290" spans="1:18" x14ac:dyDescent="0.55000000000000004">
      <c r="A290">
        <v>100</v>
      </c>
      <c r="B290" t="s">
        <v>363</v>
      </c>
      <c r="C290" t="s">
        <v>364</v>
      </c>
      <c r="D290" t="s">
        <v>1484</v>
      </c>
      <c r="E290" t="s">
        <v>1485</v>
      </c>
      <c r="G290" t="s">
        <v>231</v>
      </c>
      <c r="H290">
        <v>976</v>
      </c>
      <c r="L290">
        <v>976</v>
      </c>
      <c r="M290">
        <v>0</v>
      </c>
    </row>
    <row r="291" spans="1:18" x14ac:dyDescent="0.55000000000000004">
      <c r="A291">
        <v>100</v>
      </c>
      <c r="B291" t="s">
        <v>363</v>
      </c>
      <c r="C291" t="s">
        <v>364</v>
      </c>
      <c r="D291" t="s">
        <v>710</v>
      </c>
      <c r="E291" t="s">
        <v>711</v>
      </c>
      <c r="G291" t="s">
        <v>231</v>
      </c>
      <c r="H291">
        <v>1401</v>
      </c>
      <c r="L291">
        <v>1401</v>
      </c>
      <c r="M291">
        <v>0</v>
      </c>
    </row>
    <row r="292" spans="1:18" x14ac:dyDescent="0.55000000000000004">
      <c r="A292">
        <v>100</v>
      </c>
      <c r="B292" t="s">
        <v>363</v>
      </c>
      <c r="C292" t="s">
        <v>364</v>
      </c>
      <c r="D292" t="s">
        <v>714</v>
      </c>
      <c r="E292" t="s">
        <v>715</v>
      </c>
      <c r="G292" t="s">
        <v>231</v>
      </c>
      <c r="H292">
        <v>2500</v>
      </c>
      <c r="L292">
        <v>2500</v>
      </c>
      <c r="M292">
        <v>0</v>
      </c>
    </row>
    <row r="293" spans="1:18" x14ac:dyDescent="0.55000000000000004">
      <c r="A293">
        <v>100</v>
      </c>
      <c r="B293" t="s">
        <v>363</v>
      </c>
      <c r="C293" t="s">
        <v>364</v>
      </c>
      <c r="D293" t="s">
        <v>712</v>
      </c>
      <c r="E293" t="s">
        <v>713</v>
      </c>
      <c r="G293" t="s">
        <v>231</v>
      </c>
      <c r="H293">
        <v>121</v>
      </c>
      <c r="L293">
        <v>121</v>
      </c>
      <c r="M293">
        <v>0</v>
      </c>
    </row>
    <row r="294" spans="1:18" x14ac:dyDescent="0.55000000000000004">
      <c r="A294">
        <v>100</v>
      </c>
      <c r="B294" t="s">
        <v>363</v>
      </c>
      <c r="C294" t="s">
        <v>364</v>
      </c>
      <c r="D294" t="s">
        <v>718</v>
      </c>
      <c r="E294" t="s">
        <v>719</v>
      </c>
      <c r="G294" t="s">
        <v>231</v>
      </c>
      <c r="H294">
        <v>3</v>
      </c>
      <c r="L294">
        <v>3</v>
      </c>
      <c r="M294">
        <v>0</v>
      </c>
    </row>
    <row r="295" spans="1:18" x14ac:dyDescent="0.55000000000000004">
      <c r="A295">
        <v>100</v>
      </c>
      <c r="B295" t="s">
        <v>363</v>
      </c>
      <c r="C295" t="s">
        <v>364</v>
      </c>
      <c r="D295" t="s">
        <v>720</v>
      </c>
      <c r="E295" t="s">
        <v>721</v>
      </c>
      <c r="G295" t="s">
        <v>231</v>
      </c>
      <c r="H295">
        <v>28</v>
      </c>
      <c r="L295">
        <v>28</v>
      </c>
      <c r="M295">
        <v>0</v>
      </c>
    </row>
    <row r="296" spans="1:18" x14ac:dyDescent="0.55000000000000004">
      <c r="A296">
        <v>100</v>
      </c>
      <c r="B296" t="s">
        <v>363</v>
      </c>
      <c r="C296" t="s">
        <v>364</v>
      </c>
      <c r="D296" t="s">
        <v>2821</v>
      </c>
      <c r="E296" t="s">
        <v>2822</v>
      </c>
      <c r="G296" t="s">
        <v>231</v>
      </c>
      <c r="H296">
        <v>173</v>
      </c>
      <c r="L296">
        <v>173</v>
      </c>
      <c r="M296">
        <v>0</v>
      </c>
    </row>
    <row r="297" spans="1:18" x14ac:dyDescent="0.55000000000000004">
      <c r="A297">
        <v>100</v>
      </c>
      <c r="B297" t="s">
        <v>363</v>
      </c>
      <c r="C297" t="s">
        <v>364</v>
      </c>
      <c r="D297" t="s">
        <v>722</v>
      </c>
      <c r="E297" t="s">
        <v>723</v>
      </c>
      <c r="G297" t="s">
        <v>231</v>
      </c>
      <c r="H297">
        <v>2241</v>
      </c>
      <c r="L297">
        <v>2241</v>
      </c>
      <c r="M297">
        <v>0</v>
      </c>
    </row>
    <row r="298" spans="1:18" x14ac:dyDescent="0.55000000000000004">
      <c r="A298">
        <v>100</v>
      </c>
      <c r="B298" t="s">
        <v>363</v>
      </c>
      <c r="C298" t="s">
        <v>364</v>
      </c>
      <c r="D298" t="s">
        <v>147</v>
      </c>
      <c r="E298" t="s">
        <v>148</v>
      </c>
      <c r="G298" t="s">
        <v>231</v>
      </c>
      <c r="H298">
        <v>92578</v>
      </c>
      <c r="L298">
        <v>92578</v>
      </c>
      <c r="M298">
        <v>0</v>
      </c>
      <c r="R298" t="s">
        <v>356</v>
      </c>
    </row>
    <row r="299" spans="1:18" x14ac:dyDescent="0.55000000000000004">
      <c r="A299">
        <v>100</v>
      </c>
      <c r="B299" t="s">
        <v>363</v>
      </c>
      <c r="C299" t="s">
        <v>364</v>
      </c>
      <c r="D299" t="s">
        <v>734</v>
      </c>
      <c r="E299" t="s">
        <v>735</v>
      </c>
      <c r="G299" t="s">
        <v>231</v>
      </c>
      <c r="H299">
        <v>416</v>
      </c>
      <c r="L299">
        <v>416</v>
      </c>
      <c r="M299">
        <v>0</v>
      </c>
    </row>
    <row r="300" spans="1:18" x14ac:dyDescent="0.55000000000000004">
      <c r="A300">
        <v>100</v>
      </c>
      <c r="B300" t="s">
        <v>363</v>
      </c>
      <c r="C300" t="s">
        <v>364</v>
      </c>
      <c r="D300" t="s">
        <v>732</v>
      </c>
      <c r="E300" t="s">
        <v>733</v>
      </c>
      <c r="G300" t="s">
        <v>231</v>
      </c>
      <c r="H300">
        <v>25810</v>
      </c>
      <c r="L300">
        <v>25810</v>
      </c>
      <c r="M300">
        <v>0</v>
      </c>
    </row>
    <row r="301" spans="1:18" x14ac:dyDescent="0.55000000000000004">
      <c r="A301">
        <v>100</v>
      </c>
      <c r="B301" t="s">
        <v>363</v>
      </c>
      <c r="C301" t="s">
        <v>364</v>
      </c>
      <c r="D301" t="s">
        <v>726</v>
      </c>
      <c r="E301" t="s">
        <v>727</v>
      </c>
      <c r="G301" t="s">
        <v>231</v>
      </c>
      <c r="H301">
        <v>16</v>
      </c>
      <c r="L301">
        <v>16</v>
      </c>
      <c r="M301">
        <v>0</v>
      </c>
    </row>
    <row r="302" spans="1:18" x14ac:dyDescent="0.55000000000000004">
      <c r="A302">
        <v>100</v>
      </c>
      <c r="B302" t="s">
        <v>363</v>
      </c>
      <c r="C302" t="s">
        <v>364</v>
      </c>
      <c r="D302" t="s">
        <v>736</v>
      </c>
      <c r="E302" t="s">
        <v>737</v>
      </c>
      <c r="G302" t="s">
        <v>231</v>
      </c>
      <c r="H302">
        <v>4</v>
      </c>
      <c r="L302">
        <v>4</v>
      </c>
      <c r="M302">
        <v>0</v>
      </c>
    </row>
    <row r="303" spans="1:18" x14ac:dyDescent="0.55000000000000004">
      <c r="A303">
        <v>100</v>
      </c>
      <c r="B303" t="s">
        <v>363</v>
      </c>
      <c r="C303" t="s">
        <v>364</v>
      </c>
      <c r="D303" t="s">
        <v>738</v>
      </c>
      <c r="E303" t="s">
        <v>739</v>
      </c>
      <c r="G303" t="s">
        <v>231</v>
      </c>
      <c r="H303">
        <v>62</v>
      </c>
      <c r="L303">
        <v>62</v>
      </c>
      <c r="M303">
        <v>0</v>
      </c>
    </row>
    <row r="304" spans="1:18" x14ac:dyDescent="0.55000000000000004">
      <c r="A304">
        <v>100</v>
      </c>
      <c r="B304" t="s">
        <v>363</v>
      </c>
      <c r="C304" t="s">
        <v>364</v>
      </c>
      <c r="D304" t="s">
        <v>3088</v>
      </c>
      <c r="E304" t="s">
        <v>3089</v>
      </c>
      <c r="G304" t="s">
        <v>231</v>
      </c>
      <c r="H304">
        <v>6</v>
      </c>
      <c r="L304">
        <v>6</v>
      </c>
      <c r="M304">
        <v>0</v>
      </c>
    </row>
    <row r="305" spans="1:18" x14ac:dyDescent="0.55000000000000004">
      <c r="A305">
        <v>100</v>
      </c>
      <c r="B305" t="s">
        <v>363</v>
      </c>
      <c r="C305" t="s">
        <v>364</v>
      </c>
      <c r="D305" t="s">
        <v>746</v>
      </c>
      <c r="E305" t="s">
        <v>747</v>
      </c>
      <c r="G305" t="s">
        <v>231</v>
      </c>
      <c r="H305">
        <v>4</v>
      </c>
      <c r="L305">
        <v>4</v>
      </c>
      <c r="M305">
        <v>0</v>
      </c>
    </row>
    <row r="306" spans="1:18" x14ac:dyDescent="0.55000000000000004">
      <c r="A306">
        <v>100</v>
      </c>
      <c r="B306" t="s">
        <v>363</v>
      </c>
      <c r="C306" t="s">
        <v>364</v>
      </c>
      <c r="D306" t="s">
        <v>748</v>
      </c>
      <c r="E306" t="s">
        <v>749</v>
      </c>
      <c r="G306" t="s">
        <v>231</v>
      </c>
      <c r="H306">
        <v>500</v>
      </c>
      <c r="L306">
        <v>500</v>
      </c>
      <c r="M306">
        <v>0</v>
      </c>
    </row>
    <row r="307" spans="1:18" x14ac:dyDescent="0.55000000000000004">
      <c r="A307">
        <v>100</v>
      </c>
      <c r="B307" t="s">
        <v>363</v>
      </c>
      <c r="C307" t="s">
        <v>364</v>
      </c>
      <c r="D307" t="s">
        <v>2813</v>
      </c>
      <c r="E307" t="s">
        <v>2814</v>
      </c>
      <c r="G307" t="s">
        <v>231</v>
      </c>
      <c r="H307">
        <v>3</v>
      </c>
      <c r="L307">
        <v>3</v>
      </c>
      <c r="M307">
        <v>0</v>
      </c>
    </row>
    <row r="308" spans="1:18" x14ac:dyDescent="0.55000000000000004">
      <c r="A308">
        <v>100</v>
      </c>
      <c r="B308" t="s">
        <v>363</v>
      </c>
      <c r="C308" t="s">
        <v>364</v>
      </c>
      <c r="D308" t="s">
        <v>754</v>
      </c>
      <c r="E308" t="s">
        <v>755</v>
      </c>
      <c r="G308" t="s">
        <v>231</v>
      </c>
      <c r="H308">
        <v>2</v>
      </c>
      <c r="L308">
        <v>2</v>
      </c>
      <c r="M308">
        <v>0</v>
      </c>
    </row>
    <row r="309" spans="1:18" x14ac:dyDescent="0.55000000000000004">
      <c r="A309">
        <v>100</v>
      </c>
      <c r="B309" t="s">
        <v>363</v>
      </c>
      <c r="C309" t="s">
        <v>364</v>
      </c>
      <c r="D309" t="s">
        <v>2696</v>
      </c>
      <c r="E309" t="s">
        <v>2697</v>
      </c>
      <c r="G309" t="s">
        <v>231</v>
      </c>
      <c r="H309">
        <v>11</v>
      </c>
      <c r="L309">
        <v>11</v>
      </c>
      <c r="M309">
        <v>0</v>
      </c>
    </row>
    <row r="310" spans="1:18" x14ac:dyDescent="0.55000000000000004">
      <c r="A310">
        <v>100</v>
      </c>
      <c r="B310" t="s">
        <v>363</v>
      </c>
      <c r="C310" t="s">
        <v>364</v>
      </c>
      <c r="D310" t="s">
        <v>764</v>
      </c>
      <c r="E310" t="s">
        <v>765</v>
      </c>
      <c r="G310" t="s">
        <v>231</v>
      </c>
      <c r="H310">
        <v>958</v>
      </c>
      <c r="L310">
        <v>958</v>
      </c>
      <c r="M310">
        <v>0</v>
      </c>
    </row>
    <row r="311" spans="1:18" x14ac:dyDescent="0.55000000000000004">
      <c r="A311">
        <v>100</v>
      </c>
      <c r="B311" t="s">
        <v>363</v>
      </c>
      <c r="C311" t="s">
        <v>364</v>
      </c>
      <c r="D311" t="s">
        <v>756</v>
      </c>
      <c r="E311" t="s">
        <v>757</v>
      </c>
      <c r="G311" t="s">
        <v>231</v>
      </c>
      <c r="H311">
        <v>1450</v>
      </c>
      <c r="L311">
        <v>1450</v>
      </c>
      <c r="M311">
        <v>0</v>
      </c>
    </row>
    <row r="312" spans="1:18" x14ac:dyDescent="0.55000000000000004">
      <c r="A312">
        <v>100</v>
      </c>
      <c r="B312" t="s">
        <v>363</v>
      </c>
      <c r="C312" t="s">
        <v>364</v>
      </c>
      <c r="D312" t="s">
        <v>792</v>
      </c>
      <c r="E312" t="s">
        <v>793</v>
      </c>
      <c r="G312" t="s">
        <v>231</v>
      </c>
      <c r="H312">
        <v>25</v>
      </c>
      <c r="L312">
        <v>25</v>
      </c>
      <c r="M312">
        <v>0</v>
      </c>
    </row>
    <row r="313" spans="1:18" x14ac:dyDescent="0.55000000000000004">
      <c r="A313">
        <v>100</v>
      </c>
      <c r="B313" t="s">
        <v>363</v>
      </c>
      <c r="C313" t="s">
        <v>364</v>
      </c>
      <c r="D313" t="s">
        <v>2881</v>
      </c>
      <c r="E313" t="s">
        <v>2882</v>
      </c>
      <c r="G313" t="s">
        <v>231</v>
      </c>
      <c r="H313">
        <v>86</v>
      </c>
      <c r="L313">
        <v>86</v>
      </c>
      <c r="M313">
        <v>0</v>
      </c>
    </row>
    <row r="314" spans="1:18" x14ac:dyDescent="0.55000000000000004">
      <c r="A314">
        <v>100</v>
      </c>
      <c r="B314" t="s">
        <v>363</v>
      </c>
      <c r="C314" t="s">
        <v>364</v>
      </c>
      <c r="D314" t="s">
        <v>758</v>
      </c>
      <c r="E314" t="s">
        <v>759</v>
      </c>
      <c r="G314" t="s">
        <v>231</v>
      </c>
      <c r="H314">
        <v>75</v>
      </c>
      <c r="L314">
        <v>75</v>
      </c>
      <c r="M314">
        <v>0</v>
      </c>
    </row>
    <row r="315" spans="1:18" x14ac:dyDescent="0.55000000000000004">
      <c r="A315">
        <v>100</v>
      </c>
      <c r="B315" t="s">
        <v>363</v>
      </c>
      <c r="C315" t="s">
        <v>364</v>
      </c>
      <c r="D315" t="s">
        <v>762</v>
      </c>
      <c r="E315" t="s">
        <v>763</v>
      </c>
      <c r="G315" t="s">
        <v>231</v>
      </c>
      <c r="H315">
        <v>22</v>
      </c>
      <c r="L315">
        <v>22</v>
      </c>
      <c r="M315">
        <v>0</v>
      </c>
    </row>
    <row r="316" spans="1:18" x14ac:dyDescent="0.55000000000000004">
      <c r="A316">
        <v>100</v>
      </c>
      <c r="B316" t="s">
        <v>363</v>
      </c>
      <c r="C316" t="s">
        <v>364</v>
      </c>
      <c r="D316" t="s">
        <v>373</v>
      </c>
      <c r="E316" t="s">
        <v>374</v>
      </c>
      <c r="G316" t="s">
        <v>231</v>
      </c>
      <c r="H316">
        <v>7749</v>
      </c>
      <c r="L316">
        <v>7749</v>
      </c>
      <c r="M316">
        <v>0</v>
      </c>
    </row>
    <row r="317" spans="1:18" x14ac:dyDescent="0.55000000000000004">
      <c r="A317">
        <v>100</v>
      </c>
      <c r="B317" t="s">
        <v>363</v>
      </c>
      <c r="C317" t="s">
        <v>364</v>
      </c>
      <c r="D317" t="s">
        <v>3090</v>
      </c>
      <c r="E317" t="s">
        <v>3091</v>
      </c>
      <c r="G317" t="s">
        <v>231</v>
      </c>
      <c r="H317">
        <v>10</v>
      </c>
      <c r="L317">
        <v>10</v>
      </c>
      <c r="M317">
        <v>0</v>
      </c>
    </row>
    <row r="318" spans="1:18" x14ac:dyDescent="0.55000000000000004">
      <c r="A318">
        <v>100</v>
      </c>
      <c r="B318" t="s">
        <v>363</v>
      </c>
      <c r="C318" t="s">
        <v>364</v>
      </c>
      <c r="D318" t="s">
        <v>770</v>
      </c>
      <c r="E318" t="s">
        <v>771</v>
      </c>
      <c r="G318" t="s">
        <v>231</v>
      </c>
      <c r="H318">
        <v>2369</v>
      </c>
      <c r="L318">
        <v>2369</v>
      </c>
      <c r="M318">
        <v>0</v>
      </c>
      <c r="R318" t="s">
        <v>356</v>
      </c>
    </row>
    <row r="319" spans="1:18" x14ac:dyDescent="0.55000000000000004">
      <c r="A319">
        <v>100</v>
      </c>
      <c r="B319" t="s">
        <v>363</v>
      </c>
      <c r="C319" t="s">
        <v>364</v>
      </c>
      <c r="D319" t="s">
        <v>772</v>
      </c>
      <c r="E319" t="s">
        <v>773</v>
      </c>
      <c r="G319" t="s">
        <v>231</v>
      </c>
      <c r="H319">
        <v>2</v>
      </c>
      <c r="L319">
        <v>2</v>
      </c>
      <c r="M319">
        <v>0</v>
      </c>
    </row>
    <row r="320" spans="1:18" x14ac:dyDescent="0.55000000000000004">
      <c r="A320">
        <v>100</v>
      </c>
      <c r="B320" t="s">
        <v>363</v>
      </c>
      <c r="C320" t="s">
        <v>364</v>
      </c>
      <c r="D320" t="s">
        <v>776</v>
      </c>
      <c r="E320" t="s">
        <v>777</v>
      </c>
      <c r="G320" t="s">
        <v>231</v>
      </c>
      <c r="H320">
        <v>500</v>
      </c>
      <c r="L320">
        <v>500</v>
      </c>
      <c r="M320">
        <v>0</v>
      </c>
    </row>
    <row r="321" spans="1:13" x14ac:dyDescent="0.55000000000000004">
      <c r="A321">
        <v>100</v>
      </c>
      <c r="B321" t="s">
        <v>363</v>
      </c>
      <c r="C321" t="s">
        <v>364</v>
      </c>
      <c r="D321" t="s">
        <v>806</v>
      </c>
      <c r="E321" t="s">
        <v>807</v>
      </c>
      <c r="G321" t="s">
        <v>231</v>
      </c>
      <c r="H321">
        <v>50</v>
      </c>
      <c r="L321">
        <v>50</v>
      </c>
      <c r="M321">
        <v>0</v>
      </c>
    </row>
    <row r="322" spans="1:13" x14ac:dyDescent="0.55000000000000004">
      <c r="A322">
        <v>100</v>
      </c>
      <c r="B322" t="s">
        <v>363</v>
      </c>
      <c r="C322" t="s">
        <v>364</v>
      </c>
      <c r="D322" t="s">
        <v>780</v>
      </c>
      <c r="E322" t="s">
        <v>781</v>
      </c>
      <c r="G322" t="s">
        <v>231</v>
      </c>
      <c r="H322">
        <v>74</v>
      </c>
      <c r="L322">
        <v>74</v>
      </c>
      <c r="M322">
        <v>0</v>
      </c>
    </row>
    <row r="323" spans="1:13" x14ac:dyDescent="0.55000000000000004">
      <c r="A323">
        <v>100</v>
      </c>
      <c r="B323" t="s">
        <v>363</v>
      </c>
      <c r="C323" t="s">
        <v>364</v>
      </c>
      <c r="D323" t="s">
        <v>2954</v>
      </c>
      <c r="E323" t="s">
        <v>2955</v>
      </c>
      <c r="G323" t="s">
        <v>231</v>
      </c>
      <c r="H323">
        <v>10</v>
      </c>
      <c r="L323">
        <v>10</v>
      </c>
      <c r="M323">
        <v>0</v>
      </c>
    </row>
    <row r="324" spans="1:13" x14ac:dyDescent="0.55000000000000004">
      <c r="A324">
        <v>100</v>
      </c>
      <c r="B324" t="s">
        <v>363</v>
      </c>
      <c r="C324" t="s">
        <v>364</v>
      </c>
      <c r="D324" t="s">
        <v>96</v>
      </c>
      <c r="E324" t="s">
        <v>358</v>
      </c>
      <c r="G324" t="s">
        <v>231</v>
      </c>
      <c r="H324">
        <v>1200</v>
      </c>
      <c r="L324">
        <v>1200</v>
      </c>
      <c r="M324">
        <v>0</v>
      </c>
    </row>
    <row r="325" spans="1:13" x14ac:dyDescent="0.55000000000000004">
      <c r="A325">
        <v>100</v>
      </c>
      <c r="B325" t="s">
        <v>363</v>
      </c>
      <c r="C325" t="s">
        <v>364</v>
      </c>
      <c r="D325" t="s">
        <v>782</v>
      </c>
      <c r="E325" t="s">
        <v>783</v>
      </c>
      <c r="G325" t="s">
        <v>231</v>
      </c>
      <c r="H325">
        <v>41</v>
      </c>
      <c r="L325">
        <v>41</v>
      </c>
      <c r="M325">
        <v>0</v>
      </c>
    </row>
    <row r="326" spans="1:13" x14ac:dyDescent="0.55000000000000004">
      <c r="A326">
        <v>100</v>
      </c>
      <c r="B326" t="s">
        <v>363</v>
      </c>
      <c r="C326" t="s">
        <v>364</v>
      </c>
      <c r="D326" t="s">
        <v>784</v>
      </c>
      <c r="E326" t="s">
        <v>785</v>
      </c>
      <c r="G326" t="s">
        <v>231</v>
      </c>
      <c r="H326">
        <v>6</v>
      </c>
      <c r="L326">
        <v>6</v>
      </c>
      <c r="M326">
        <v>0</v>
      </c>
    </row>
    <row r="327" spans="1:13" x14ac:dyDescent="0.55000000000000004">
      <c r="A327">
        <v>100</v>
      </c>
      <c r="B327" t="s">
        <v>363</v>
      </c>
      <c r="C327" t="s">
        <v>364</v>
      </c>
      <c r="D327" t="s">
        <v>796</v>
      </c>
      <c r="E327" t="s">
        <v>797</v>
      </c>
      <c r="G327" t="s">
        <v>231</v>
      </c>
      <c r="H327">
        <v>18</v>
      </c>
      <c r="L327">
        <v>18</v>
      </c>
      <c r="M327">
        <v>0</v>
      </c>
    </row>
    <row r="328" spans="1:13" x14ac:dyDescent="0.55000000000000004">
      <c r="A328">
        <v>100</v>
      </c>
      <c r="B328" t="s">
        <v>363</v>
      </c>
      <c r="C328" t="s">
        <v>364</v>
      </c>
      <c r="D328" t="s">
        <v>766</v>
      </c>
      <c r="E328" t="s">
        <v>767</v>
      </c>
      <c r="G328" t="s">
        <v>231</v>
      </c>
      <c r="H328">
        <v>14072</v>
      </c>
      <c r="L328">
        <v>14072</v>
      </c>
      <c r="M328">
        <v>0</v>
      </c>
    </row>
    <row r="329" spans="1:13" x14ac:dyDescent="0.55000000000000004">
      <c r="A329">
        <v>100</v>
      </c>
      <c r="B329" t="s">
        <v>363</v>
      </c>
      <c r="C329" t="s">
        <v>364</v>
      </c>
      <c r="D329" t="s">
        <v>786</v>
      </c>
      <c r="E329" t="s">
        <v>787</v>
      </c>
      <c r="G329" t="s">
        <v>231</v>
      </c>
      <c r="H329">
        <v>30</v>
      </c>
      <c r="L329">
        <v>30</v>
      </c>
      <c r="M329">
        <v>0</v>
      </c>
    </row>
    <row r="330" spans="1:13" x14ac:dyDescent="0.55000000000000004">
      <c r="A330">
        <v>100</v>
      </c>
      <c r="B330" t="s">
        <v>363</v>
      </c>
      <c r="C330" t="s">
        <v>364</v>
      </c>
      <c r="D330" t="s">
        <v>2980</v>
      </c>
      <c r="E330" t="s">
        <v>2981</v>
      </c>
      <c r="G330" t="s">
        <v>231</v>
      </c>
      <c r="H330">
        <v>96</v>
      </c>
      <c r="L330">
        <v>96</v>
      </c>
      <c r="M330">
        <v>0</v>
      </c>
    </row>
    <row r="331" spans="1:13" x14ac:dyDescent="0.55000000000000004">
      <c r="A331">
        <v>100</v>
      </c>
      <c r="B331" t="s">
        <v>363</v>
      </c>
      <c r="C331" t="s">
        <v>364</v>
      </c>
      <c r="D331" t="s">
        <v>794</v>
      </c>
      <c r="E331" t="s">
        <v>795</v>
      </c>
      <c r="G331" t="s">
        <v>231</v>
      </c>
      <c r="H331">
        <v>1</v>
      </c>
      <c r="L331">
        <v>1</v>
      </c>
      <c r="M331">
        <v>0</v>
      </c>
    </row>
    <row r="332" spans="1:13" x14ac:dyDescent="0.55000000000000004">
      <c r="A332">
        <v>100</v>
      </c>
      <c r="B332" t="s">
        <v>363</v>
      </c>
      <c r="C332" t="s">
        <v>364</v>
      </c>
      <c r="D332" t="s">
        <v>790</v>
      </c>
      <c r="E332" t="s">
        <v>791</v>
      </c>
      <c r="G332" t="s">
        <v>231</v>
      </c>
      <c r="H332">
        <v>19</v>
      </c>
      <c r="L332">
        <v>19</v>
      </c>
      <c r="M332">
        <v>0</v>
      </c>
    </row>
    <row r="333" spans="1:13" x14ac:dyDescent="0.55000000000000004">
      <c r="A333">
        <v>100</v>
      </c>
      <c r="B333" t="s">
        <v>363</v>
      </c>
      <c r="C333" t="s">
        <v>364</v>
      </c>
      <c r="D333" t="s">
        <v>798</v>
      </c>
      <c r="E333" t="s">
        <v>799</v>
      </c>
      <c r="G333" t="s">
        <v>231</v>
      </c>
      <c r="H333">
        <v>140</v>
      </c>
      <c r="L333">
        <v>140</v>
      </c>
      <c r="M333">
        <v>0</v>
      </c>
    </row>
    <row r="334" spans="1:13" x14ac:dyDescent="0.55000000000000004">
      <c r="A334">
        <v>100</v>
      </c>
      <c r="B334" t="s">
        <v>363</v>
      </c>
      <c r="C334" t="s">
        <v>364</v>
      </c>
      <c r="D334" t="s">
        <v>3015</v>
      </c>
      <c r="E334" t="s">
        <v>3016</v>
      </c>
      <c r="G334" t="s">
        <v>231</v>
      </c>
      <c r="H334">
        <v>30</v>
      </c>
      <c r="L334">
        <v>30</v>
      </c>
      <c r="M334">
        <v>0</v>
      </c>
    </row>
    <row r="335" spans="1:13" x14ac:dyDescent="0.55000000000000004">
      <c r="A335">
        <v>100</v>
      </c>
      <c r="B335" t="s">
        <v>363</v>
      </c>
      <c r="C335" t="s">
        <v>364</v>
      </c>
      <c r="D335" t="s">
        <v>3017</v>
      </c>
      <c r="E335" t="s">
        <v>3018</v>
      </c>
      <c r="G335" t="s">
        <v>231</v>
      </c>
      <c r="H335">
        <v>62</v>
      </c>
      <c r="L335">
        <v>62</v>
      </c>
      <c r="M335">
        <v>0</v>
      </c>
    </row>
    <row r="336" spans="1:13" x14ac:dyDescent="0.55000000000000004">
      <c r="A336">
        <v>100</v>
      </c>
      <c r="B336" t="s">
        <v>363</v>
      </c>
      <c r="C336" t="s">
        <v>364</v>
      </c>
      <c r="D336" t="s">
        <v>800</v>
      </c>
      <c r="E336" t="s">
        <v>801</v>
      </c>
      <c r="G336" t="s">
        <v>231</v>
      </c>
      <c r="H336">
        <v>3</v>
      </c>
      <c r="L336">
        <v>3</v>
      </c>
      <c r="M336">
        <v>0</v>
      </c>
    </row>
    <row r="337" spans="1:18" x14ac:dyDescent="0.55000000000000004">
      <c r="A337">
        <v>100</v>
      </c>
      <c r="B337" t="s">
        <v>363</v>
      </c>
      <c r="C337" t="s">
        <v>364</v>
      </c>
      <c r="D337" t="s">
        <v>802</v>
      </c>
      <c r="E337" t="s">
        <v>803</v>
      </c>
      <c r="G337" t="s">
        <v>231</v>
      </c>
      <c r="H337">
        <v>8</v>
      </c>
      <c r="L337">
        <v>8</v>
      </c>
      <c r="M337">
        <v>0</v>
      </c>
    </row>
    <row r="338" spans="1:18" x14ac:dyDescent="0.55000000000000004">
      <c r="A338">
        <v>100</v>
      </c>
      <c r="B338" t="s">
        <v>363</v>
      </c>
      <c r="C338" t="s">
        <v>364</v>
      </c>
      <c r="D338" t="s">
        <v>3000</v>
      </c>
      <c r="E338" t="s">
        <v>3001</v>
      </c>
      <c r="G338" t="s">
        <v>231</v>
      </c>
      <c r="H338">
        <v>8</v>
      </c>
      <c r="L338">
        <v>8</v>
      </c>
      <c r="M338">
        <v>0</v>
      </c>
    </row>
    <row r="339" spans="1:18" x14ac:dyDescent="0.55000000000000004">
      <c r="A339">
        <v>100</v>
      </c>
      <c r="B339" t="s">
        <v>363</v>
      </c>
      <c r="C339" t="s">
        <v>364</v>
      </c>
      <c r="D339" t="s">
        <v>810</v>
      </c>
      <c r="E339" t="s">
        <v>811</v>
      </c>
      <c r="G339" t="s">
        <v>231</v>
      </c>
      <c r="H339">
        <v>84</v>
      </c>
      <c r="L339">
        <v>84</v>
      </c>
      <c r="M339">
        <v>0</v>
      </c>
    </row>
    <row r="340" spans="1:18" x14ac:dyDescent="0.55000000000000004">
      <c r="A340">
        <v>100</v>
      </c>
      <c r="B340" t="s">
        <v>363</v>
      </c>
      <c r="C340" t="s">
        <v>364</v>
      </c>
      <c r="D340" t="s">
        <v>3092</v>
      </c>
      <c r="E340" t="s">
        <v>3093</v>
      </c>
      <c r="G340" t="s">
        <v>231</v>
      </c>
      <c r="H340">
        <v>48</v>
      </c>
      <c r="L340">
        <v>48</v>
      </c>
      <c r="M340">
        <v>0</v>
      </c>
      <c r="R340" t="s">
        <v>356</v>
      </c>
    </row>
    <row r="341" spans="1:18" x14ac:dyDescent="0.55000000000000004">
      <c r="A341">
        <v>100</v>
      </c>
      <c r="B341" t="s">
        <v>363</v>
      </c>
      <c r="C341" t="s">
        <v>364</v>
      </c>
      <c r="D341" t="s">
        <v>3094</v>
      </c>
      <c r="E341" t="s">
        <v>3095</v>
      </c>
      <c r="G341" t="s">
        <v>231</v>
      </c>
      <c r="H341">
        <v>12</v>
      </c>
      <c r="L341">
        <v>12</v>
      </c>
      <c r="M341">
        <v>0</v>
      </c>
      <c r="R341" t="s">
        <v>356</v>
      </c>
    </row>
    <row r="342" spans="1:18" x14ac:dyDescent="0.55000000000000004">
      <c r="A342">
        <v>100</v>
      </c>
      <c r="B342" t="s">
        <v>363</v>
      </c>
      <c r="C342" t="s">
        <v>364</v>
      </c>
      <c r="D342" t="s">
        <v>816</v>
      </c>
      <c r="E342" t="s">
        <v>817</v>
      </c>
      <c r="G342" t="s">
        <v>231</v>
      </c>
      <c r="H342">
        <v>2</v>
      </c>
      <c r="L342">
        <v>2</v>
      </c>
      <c r="M342">
        <v>0</v>
      </c>
    </row>
    <row r="343" spans="1:18" x14ac:dyDescent="0.55000000000000004">
      <c r="A343">
        <v>100</v>
      </c>
      <c r="B343" t="s">
        <v>363</v>
      </c>
      <c r="C343" t="s">
        <v>364</v>
      </c>
      <c r="D343" t="s">
        <v>760</v>
      </c>
      <c r="E343" t="s">
        <v>761</v>
      </c>
      <c r="G343" t="s">
        <v>231</v>
      </c>
      <c r="H343">
        <v>62</v>
      </c>
      <c r="L343">
        <v>62</v>
      </c>
      <c r="M343">
        <v>0</v>
      </c>
    </row>
    <row r="344" spans="1:18" x14ac:dyDescent="0.55000000000000004">
      <c r="A344">
        <v>100</v>
      </c>
      <c r="B344" t="s">
        <v>363</v>
      </c>
      <c r="C344" t="s">
        <v>364</v>
      </c>
      <c r="D344" t="s">
        <v>3205</v>
      </c>
      <c r="E344" t="s">
        <v>3205</v>
      </c>
      <c r="G344" t="s">
        <v>231</v>
      </c>
      <c r="H344">
        <v>110</v>
      </c>
      <c r="L344">
        <v>110</v>
      </c>
      <c r="M344">
        <v>0</v>
      </c>
    </row>
    <row r="345" spans="1:18" x14ac:dyDescent="0.55000000000000004">
      <c r="A345">
        <v>100</v>
      </c>
      <c r="B345" t="s">
        <v>363</v>
      </c>
      <c r="C345" t="s">
        <v>364</v>
      </c>
      <c r="D345" t="s">
        <v>824</v>
      </c>
      <c r="E345" t="s">
        <v>825</v>
      </c>
      <c r="G345" t="s">
        <v>231</v>
      </c>
      <c r="H345">
        <v>215</v>
      </c>
      <c r="L345">
        <v>215</v>
      </c>
      <c r="M345">
        <v>0</v>
      </c>
    </row>
    <row r="346" spans="1:18" x14ac:dyDescent="0.55000000000000004">
      <c r="A346">
        <v>100</v>
      </c>
      <c r="B346" t="s">
        <v>363</v>
      </c>
      <c r="C346" t="s">
        <v>364</v>
      </c>
      <c r="D346" t="s">
        <v>3096</v>
      </c>
      <c r="E346" t="s">
        <v>3097</v>
      </c>
      <c r="G346" t="s">
        <v>231</v>
      </c>
      <c r="H346">
        <v>110</v>
      </c>
      <c r="L346">
        <v>110</v>
      </c>
      <c r="M346">
        <v>0</v>
      </c>
    </row>
    <row r="347" spans="1:18" x14ac:dyDescent="0.55000000000000004">
      <c r="A347">
        <v>100</v>
      </c>
      <c r="B347" t="s">
        <v>363</v>
      </c>
      <c r="C347" t="s">
        <v>364</v>
      </c>
      <c r="D347" t="s">
        <v>3230</v>
      </c>
      <c r="E347" t="s">
        <v>3231</v>
      </c>
      <c r="G347" t="s">
        <v>231</v>
      </c>
      <c r="H347">
        <v>24</v>
      </c>
      <c r="L347">
        <v>24</v>
      </c>
      <c r="M347">
        <v>0</v>
      </c>
      <c r="R347" t="s">
        <v>356</v>
      </c>
    </row>
    <row r="348" spans="1:18" x14ac:dyDescent="0.55000000000000004">
      <c r="A348">
        <v>100</v>
      </c>
      <c r="B348" t="s">
        <v>363</v>
      </c>
      <c r="C348" t="s">
        <v>364</v>
      </c>
      <c r="D348" t="s">
        <v>3098</v>
      </c>
      <c r="E348" t="s">
        <v>3099</v>
      </c>
      <c r="G348" t="s">
        <v>231</v>
      </c>
      <c r="H348">
        <v>48</v>
      </c>
      <c r="L348">
        <v>48</v>
      </c>
      <c r="M348">
        <v>0</v>
      </c>
      <c r="R348" t="s">
        <v>356</v>
      </c>
    </row>
    <row r="349" spans="1:18" x14ac:dyDescent="0.55000000000000004">
      <c r="A349">
        <v>100</v>
      </c>
      <c r="B349" t="s">
        <v>363</v>
      </c>
      <c r="C349" t="s">
        <v>364</v>
      </c>
      <c r="D349" t="s">
        <v>826</v>
      </c>
      <c r="E349" t="s">
        <v>827</v>
      </c>
      <c r="G349" t="s">
        <v>231</v>
      </c>
      <c r="H349">
        <v>140</v>
      </c>
      <c r="L349">
        <v>140</v>
      </c>
      <c r="M349">
        <v>0</v>
      </c>
    </row>
    <row r="350" spans="1:18" x14ac:dyDescent="0.55000000000000004">
      <c r="A350">
        <v>100</v>
      </c>
      <c r="B350" t="s">
        <v>363</v>
      </c>
      <c r="C350" t="s">
        <v>364</v>
      </c>
      <c r="D350" t="s">
        <v>828</v>
      </c>
      <c r="E350" t="s">
        <v>829</v>
      </c>
      <c r="G350" t="s">
        <v>231</v>
      </c>
      <c r="H350">
        <v>6</v>
      </c>
      <c r="L350">
        <v>6</v>
      </c>
      <c r="M350">
        <v>0</v>
      </c>
    </row>
    <row r="351" spans="1:18" x14ac:dyDescent="0.55000000000000004">
      <c r="A351">
        <v>100</v>
      </c>
      <c r="B351" t="s">
        <v>363</v>
      </c>
      <c r="C351" t="s">
        <v>364</v>
      </c>
      <c r="D351" t="s">
        <v>64</v>
      </c>
      <c r="E351" t="s">
        <v>65</v>
      </c>
      <c r="G351" t="s">
        <v>231</v>
      </c>
      <c r="H351">
        <v>5236</v>
      </c>
      <c r="L351">
        <v>5236</v>
      </c>
      <c r="M351">
        <v>0</v>
      </c>
    </row>
    <row r="352" spans="1:18" x14ac:dyDescent="0.55000000000000004">
      <c r="A352">
        <v>100</v>
      </c>
      <c r="B352" t="s">
        <v>363</v>
      </c>
      <c r="C352" t="s">
        <v>364</v>
      </c>
      <c r="D352" t="s">
        <v>830</v>
      </c>
      <c r="E352" t="s">
        <v>831</v>
      </c>
      <c r="G352" t="s">
        <v>231</v>
      </c>
      <c r="H352">
        <v>24</v>
      </c>
      <c r="L352">
        <v>24</v>
      </c>
      <c r="M352">
        <v>0</v>
      </c>
      <c r="R352" t="s">
        <v>356</v>
      </c>
    </row>
    <row r="353" spans="1:18" x14ac:dyDescent="0.55000000000000004">
      <c r="A353">
        <v>100</v>
      </c>
      <c r="B353" t="s">
        <v>363</v>
      </c>
      <c r="C353" t="s">
        <v>364</v>
      </c>
      <c r="D353" t="s">
        <v>834</v>
      </c>
      <c r="E353" t="s">
        <v>835</v>
      </c>
      <c r="G353" t="s">
        <v>231</v>
      </c>
      <c r="H353">
        <v>1</v>
      </c>
      <c r="L353">
        <v>1</v>
      </c>
      <c r="M353">
        <v>0</v>
      </c>
    </row>
    <row r="354" spans="1:18" x14ac:dyDescent="0.55000000000000004">
      <c r="A354">
        <v>100</v>
      </c>
      <c r="B354" t="s">
        <v>363</v>
      </c>
      <c r="C354" t="s">
        <v>364</v>
      </c>
      <c r="D354" t="s">
        <v>2765</v>
      </c>
      <c r="E354" t="s">
        <v>2766</v>
      </c>
      <c r="G354" t="s">
        <v>231</v>
      </c>
      <c r="H354">
        <v>2</v>
      </c>
      <c r="L354">
        <v>2</v>
      </c>
      <c r="M354">
        <v>0</v>
      </c>
    </row>
    <row r="355" spans="1:18" x14ac:dyDescent="0.55000000000000004">
      <c r="A355">
        <v>100</v>
      </c>
      <c r="B355" t="s">
        <v>363</v>
      </c>
      <c r="C355" t="s">
        <v>364</v>
      </c>
      <c r="D355" t="s">
        <v>2867</v>
      </c>
      <c r="E355" t="s">
        <v>2868</v>
      </c>
      <c r="G355" t="s">
        <v>231</v>
      </c>
      <c r="H355">
        <v>44</v>
      </c>
      <c r="L355">
        <v>44</v>
      </c>
      <c r="M355">
        <v>0</v>
      </c>
    </row>
    <row r="356" spans="1:18" x14ac:dyDescent="0.55000000000000004">
      <c r="A356">
        <v>100</v>
      </c>
      <c r="B356" t="s">
        <v>363</v>
      </c>
      <c r="C356" t="s">
        <v>364</v>
      </c>
      <c r="D356" t="s">
        <v>838</v>
      </c>
      <c r="E356" t="s">
        <v>839</v>
      </c>
      <c r="G356" t="s">
        <v>231</v>
      </c>
      <c r="H356">
        <v>1</v>
      </c>
      <c r="L356">
        <v>1</v>
      </c>
      <c r="M356">
        <v>0</v>
      </c>
    </row>
    <row r="357" spans="1:18" x14ac:dyDescent="0.55000000000000004">
      <c r="A357">
        <v>100</v>
      </c>
      <c r="B357" t="s">
        <v>363</v>
      </c>
      <c r="C357" t="s">
        <v>364</v>
      </c>
      <c r="D357" t="s">
        <v>840</v>
      </c>
      <c r="E357" t="s">
        <v>841</v>
      </c>
      <c r="G357" t="s">
        <v>231</v>
      </c>
      <c r="H357">
        <v>1</v>
      </c>
      <c r="L357">
        <v>1</v>
      </c>
      <c r="M357">
        <v>0</v>
      </c>
    </row>
    <row r="358" spans="1:18" x14ac:dyDescent="0.55000000000000004">
      <c r="A358">
        <v>100</v>
      </c>
      <c r="B358" t="s">
        <v>363</v>
      </c>
      <c r="C358" t="s">
        <v>364</v>
      </c>
      <c r="D358" t="s">
        <v>836</v>
      </c>
      <c r="E358" t="s">
        <v>837</v>
      </c>
      <c r="G358" t="s">
        <v>231</v>
      </c>
      <c r="H358">
        <v>1</v>
      </c>
      <c r="L358">
        <v>1</v>
      </c>
      <c r="M358">
        <v>0</v>
      </c>
    </row>
    <row r="359" spans="1:18" x14ac:dyDescent="0.55000000000000004">
      <c r="A359">
        <v>100</v>
      </c>
      <c r="B359" t="s">
        <v>363</v>
      </c>
      <c r="C359" t="s">
        <v>364</v>
      </c>
      <c r="D359" t="s">
        <v>2938</v>
      </c>
      <c r="E359" t="s">
        <v>2939</v>
      </c>
      <c r="G359" t="s">
        <v>533</v>
      </c>
      <c r="H359">
        <v>1</v>
      </c>
      <c r="L359">
        <v>1</v>
      </c>
      <c r="M359">
        <v>0</v>
      </c>
    </row>
    <row r="360" spans="1:18" x14ac:dyDescent="0.55000000000000004">
      <c r="A360">
        <v>100</v>
      </c>
      <c r="B360" t="s">
        <v>363</v>
      </c>
      <c r="C360" t="s">
        <v>364</v>
      </c>
      <c r="D360" t="s">
        <v>842</v>
      </c>
      <c r="E360" t="s">
        <v>843</v>
      </c>
      <c r="G360" t="s">
        <v>231</v>
      </c>
      <c r="H360">
        <v>433</v>
      </c>
      <c r="L360">
        <v>433</v>
      </c>
      <c r="M360">
        <v>0</v>
      </c>
      <c r="R360" t="s">
        <v>356</v>
      </c>
    </row>
    <row r="361" spans="1:18" x14ac:dyDescent="0.55000000000000004">
      <c r="A361">
        <v>100</v>
      </c>
      <c r="B361" t="s">
        <v>363</v>
      </c>
      <c r="C361" t="s">
        <v>364</v>
      </c>
      <c r="D361" t="s">
        <v>846</v>
      </c>
      <c r="E361" t="s">
        <v>847</v>
      </c>
      <c r="G361" t="s">
        <v>231</v>
      </c>
      <c r="H361">
        <v>22</v>
      </c>
      <c r="L361">
        <v>22</v>
      </c>
      <c r="M361">
        <v>0</v>
      </c>
    </row>
    <row r="362" spans="1:18" x14ac:dyDescent="0.55000000000000004">
      <c r="A362">
        <v>100</v>
      </c>
      <c r="B362" t="s">
        <v>3244</v>
      </c>
      <c r="D362" t="s">
        <v>1406</v>
      </c>
      <c r="E362" t="s">
        <v>922</v>
      </c>
      <c r="G362" t="s">
        <v>231</v>
      </c>
      <c r="H362">
        <v>76</v>
      </c>
      <c r="L362">
        <v>76</v>
      </c>
      <c r="M362">
        <v>0</v>
      </c>
    </row>
    <row r="363" spans="1:18" x14ac:dyDescent="0.55000000000000004">
      <c r="A363">
        <v>100</v>
      </c>
      <c r="B363" t="s">
        <v>3244</v>
      </c>
      <c r="D363" t="s">
        <v>2262</v>
      </c>
      <c r="E363" t="s">
        <v>2263</v>
      </c>
      <c r="G363" t="s">
        <v>231</v>
      </c>
      <c r="H363">
        <v>979</v>
      </c>
      <c r="L363">
        <v>979</v>
      </c>
      <c r="M363">
        <v>0</v>
      </c>
    </row>
    <row r="364" spans="1:18" x14ac:dyDescent="0.55000000000000004">
      <c r="A364">
        <v>100</v>
      </c>
      <c r="B364" t="s">
        <v>3244</v>
      </c>
      <c r="D364" t="s">
        <v>2305</v>
      </c>
      <c r="E364" t="s">
        <v>2306</v>
      </c>
      <c r="G364" t="s">
        <v>231</v>
      </c>
      <c r="H364">
        <v>25</v>
      </c>
      <c r="L364">
        <v>25</v>
      </c>
      <c r="M364">
        <v>0</v>
      </c>
    </row>
    <row r="365" spans="1:18" x14ac:dyDescent="0.55000000000000004">
      <c r="A365">
        <v>100</v>
      </c>
      <c r="B365" t="s">
        <v>3244</v>
      </c>
      <c r="D365" t="s">
        <v>2620</v>
      </c>
      <c r="E365" t="s">
        <v>2621</v>
      </c>
      <c r="G365" t="s">
        <v>231</v>
      </c>
      <c r="H365">
        <v>1220</v>
      </c>
      <c r="L365">
        <v>1220</v>
      </c>
      <c r="M365">
        <v>0</v>
      </c>
    </row>
    <row r="366" spans="1:18" x14ac:dyDescent="0.55000000000000004">
      <c r="A366">
        <v>100</v>
      </c>
      <c r="B366" t="s">
        <v>3244</v>
      </c>
      <c r="D366" t="s">
        <v>1946</v>
      </c>
      <c r="E366" t="s">
        <v>1094</v>
      </c>
      <c r="G366" t="s">
        <v>231</v>
      </c>
      <c r="H366">
        <v>63632</v>
      </c>
      <c r="L366">
        <v>63632</v>
      </c>
      <c r="M366">
        <v>0</v>
      </c>
    </row>
    <row r="367" spans="1:18" x14ac:dyDescent="0.55000000000000004">
      <c r="A367">
        <v>100</v>
      </c>
      <c r="B367" t="s">
        <v>3244</v>
      </c>
      <c r="D367" t="s">
        <v>1596</v>
      </c>
      <c r="E367" t="s">
        <v>1597</v>
      </c>
      <c r="G367" t="s">
        <v>231</v>
      </c>
      <c r="H367">
        <v>11</v>
      </c>
      <c r="L367">
        <v>11</v>
      </c>
      <c r="M367">
        <v>0</v>
      </c>
    </row>
    <row r="368" spans="1:18" x14ac:dyDescent="0.55000000000000004">
      <c r="A368">
        <v>100</v>
      </c>
      <c r="B368" t="s">
        <v>3244</v>
      </c>
      <c r="D368" t="s">
        <v>2047</v>
      </c>
      <c r="E368" t="s">
        <v>2048</v>
      </c>
      <c r="G368" t="s">
        <v>231</v>
      </c>
      <c r="H368">
        <v>53</v>
      </c>
      <c r="L368">
        <v>53</v>
      </c>
      <c r="M368">
        <v>0</v>
      </c>
    </row>
    <row r="369" spans="1:13" x14ac:dyDescent="0.55000000000000004">
      <c r="A369">
        <v>100</v>
      </c>
      <c r="B369" t="s">
        <v>3244</v>
      </c>
      <c r="D369" t="s">
        <v>229</v>
      </c>
      <c r="E369" t="s">
        <v>230</v>
      </c>
      <c r="G369" t="s">
        <v>231</v>
      </c>
      <c r="H369">
        <v>104</v>
      </c>
      <c r="L369">
        <v>104</v>
      </c>
      <c r="M369">
        <v>0</v>
      </c>
    </row>
    <row r="370" spans="1:13" x14ac:dyDescent="0.55000000000000004">
      <c r="A370">
        <v>100</v>
      </c>
      <c r="B370" t="s">
        <v>3244</v>
      </c>
      <c r="D370" t="s">
        <v>1545</v>
      </c>
      <c r="E370" t="s">
        <v>1546</v>
      </c>
      <c r="G370" t="s">
        <v>231</v>
      </c>
      <c r="H370">
        <v>2</v>
      </c>
      <c r="L370">
        <v>2</v>
      </c>
      <c r="M370">
        <v>0</v>
      </c>
    </row>
    <row r="371" spans="1:13" x14ac:dyDescent="0.55000000000000004">
      <c r="A371">
        <v>100</v>
      </c>
      <c r="B371" t="s">
        <v>3244</v>
      </c>
      <c r="D371" t="s">
        <v>2533</v>
      </c>
      <c r="E371" t="s">
        <v>2534</v>
      </c>
      <c r="G371" t="s">
        <v>231</v>
      </c>
      <c r="H371">
        <v>1</v>
      </c>
      <c r="L371">
        <v>1</v>
      </c>
      <c r="M371">
        <v>0</v>
      </c>
    </row>
    <row r="372" spans="1:13" x14ac:dyDescent="0.55000000000000004">
      <c r="A372">
        <v>100</v>
      </c>
      <c r="B372" t="s">
        <v>3244</v>
      </c>
      <c r="D372" t="s">
        <v>768</v>
      </c>
      <c r="E372" t="s">
        <v>769</v>
      </c>
      <c r="G372" t="s">
        <v>231</v>
      </c>
      <c r="H372">
        <v>665</v>
      </c>
      <c r="L372">
        <v>665</v>
      </c>
      <c r="M372">
        <v>0</v>
      </c>
    </row>
    <row r="373" spans="1:13" x14ac:dyDescent="0.55000000000000004">
      <c r="A373">
        <v>100</v>
      </c>
      <c r="B373" t="s">
        <v>3244</v>
      </c>
      <c r="D373" t="s">
        <v>2129</v>
      </c>
      <c r="E373" t="s">
        <v>2130</v>
      </c>
      <c r="G373" t="s">
        <v>231</v>
      </c>
      <c r="H373">
        <v>2</v>
      </c>
      <c r="L373">
        <v>2</v>
      </c>
      <c r="M373">
        <v>0</v>
      </c>
    </row>
    <row r="374" spans="1:13" x14ac:dyDescent="0.55000000000000004">
      <c r="A374">
        <v>100</v>
      </c>
      <c r="B374" t="s">
        <v>3244</v>
      </c>
      <c r="D374" t="s">
        <v>2115</v>
      </c>
      <c r="E374" t="s">
        <v>2116</v>
      </c>
      <c r="G374" t="s">
        <v>231</v>
      </c>
      <c r="H374">
        <v>1</v>
      </c>
      <c r="L374">
        <v>1</v>
      </c>
      <c r="M374">
        <v>0</v>
      </c>
    </row>
    <row r="375" spans="1:13" x14ac:dyDescent="0.55000000000000004">
      <c r="A375">
        <v>100</v>
      </c>
      <c r="B375" t="s">
        <v>3244</v>
      </c>
      <c r="D375" t="s">
        <v>2472</v>
      </c>
      <c r="E375" t="s">
        <v>2473</v>
      </c>
      <c r="G375" t="s">
        <v>231</v>
      </c>
      <c r="H375">
        <v>360</v>
      </c>
      <c r="L375">
        <v>360</v>
      </c>
      <c r="M375">
        <v>0</v>
      </c>
    </row>
    <row r="376" spans="1:13" x14ac:dyDescent="0.55000000000000004">
      <c r="A376">
        <v>100</v>
      </c>
      <c r="B376" t="s">
        <v>3244</v>
      </c>
      <c r="D376" t="s">
        <v>1591</v>
      </c>
      <c r="E376" t="s">
        <v>1225</v>
      </c>
      <c r="G376" t="s">
        <v>231</v>
      </c>
      <c r="H376">
        <v>10</v>
      </c>
      <c r="L376">
        <v>10</v>
      </c>
      <c r="M376">
        <v>0</v>
      </c>
    </row>
    <row r="377" spans="1:13" x14ac:dyDescent="0.55000000000000004">
      <c r="A377">
        <v>100</v>
      </c>
      <c r="B377" t="s">
        <v>3244</v>
      </c>
      <c r="D377" t="s">
        <v>2779</v>
      </c>
      <c r="E377" t="s">
        <v>2780</v>
      </c>
      <c r="G377" t="s">
        <v>231</v>
      </c>
      <c r="H377">
        <v>2309</v>
      </c>
      <c r="L377">
        <v>2309</v>
      </c>
      <c r="M377">
        <v>0</v>
      </c>
    </row>
    <row r="378" spans="1:13" x14ac:dyDescent="0.55000000000000004">
      <c r="A378">
        <v>100</v>
      </c>
      <c r="B378" t="s">
        <v>228</v>
      </c>
      <c r="D378" t="s">
        <v>855</v>
      </c>
      <c r="E378" t="s">
        <v>856</v>
      </c>
      <c r="G378" t="s">
        <v>231</v>
      </c>
      <c r="H378">
        <v>518</v>
      </c>
      <c r="L378">
        <v>518</v>
      </c>
      <c r="M378">
        <v>0</v>
      </c>
    </row>
    <row r="379" spans="1:13" x14ac:dyDescent="0.55000000000000004">
      <c r="A379">
        <v>100</v>
      </c>
      <c r="B379" t="s">
        <v>238</v>
      </c>
      <c r="D379" t="s">
        <v>2494</v>
      </c>
      <c r="E379" t="s">
        <v>2495</v>
      </c>
      <c r="G379" t="s">
        <v>231</v>
      </c>
      <c r="H379">
        <v>2517</v>
      </c>
      <c r="L379">
        <v>2517</v>
      </c>
      <c r="M379">
        <v>0</v>
      </c>
    </row>
    <row r="380" spans="1:13" x14ac:dyDescent="0.55000000000000004">
      <c r="A380">
        <v>100</v>
      </c>
      <c r="B380" t="s">
        <v>238</v>
      </c>
      <c r="D380" t="s">
        <v>859</v>
      </c>
      <c r="E380" t="s">
        <v>860</v>
      </c>
      <c r="G380" t="s">
        <v>231</v>
      </c>
      <c r="H380">
        <v>1134</v>
      </c>
      <c r="L380">
        <v>1134</v>
      </c>
      <c r="M380">
        <v>0</v>
      </c>
    </row>
    <row r="381" spans="1:13" x14ac:dyDescent="0.55000000000000004">
      <c r="A381">
        <v>100</v>
      </c>
      <c r="B381" t="s">
        <v>238</v>
      </c>
      <c r="D381" t="s">
        <v>865</v>
      </c>
      <c r="E381" t="s">
        <v>866</v>
      </c>
      <c r="G381" t="s">
        <v>231</v>
      </c>
      <c r="H381">
        <v>14459</v>
      </c>
      <c r="L381">
        <v>14459</v>
      </c>
      <c r="M381">
        <v>0</v>
      </c>
    </row>
    <row r="382" spans="1:13" x14ac:dyDescent="0.55000000000000004">
      <c r="A382">
        <v>100</v>
      </c>
      <c r="B382" t="s">
        <v>238</v>
      </c>
      <c r="D382" t="s">
        <v>867</v>
      </c>
      <c r="E382" t="s">
        <v>868</v>
      </c>
      <c r="G382" t="s">
        <v>231</v>
      </c>
      <c r="H382">
        <v>234</v>
      </c>
      <c r="L382">
        <v>234</v>
      </c>
      <c r="M382">
        <v>0</v>
      </c>
    </row>
    <row r="383" spans="1:13" x14ac:dyDescent="0.55000000000000004">
      <c r="A383">
        <v>100</v>
      </c>
      <c r="B383" t="s">
        <v>238</v>
      </c>
      <c r="D383" t="s">
        <v>2661</v>
      </c>
      <c r="E383" t="s">
        <v>2662</v>
      </c>
      <c r="G383" t="s">
        <v>231</v>
      </c>
      <c r="H383">
        <v>2981</v>
      </c>
      <c r="L383">
        <v>2981</v>
      </c>
      <c r="M383">
        <v>0</v>
      </c>
    </row>
    <row r="384" spans="1:13" x14ac:dyDescent="0.55000000000000004">
      <c r="A384">
        <v>100</v>
      </c>
      <c r="B384" t="s">
        <v>238</v>
      </c>
      <c r="D384" t="s">
        <v>869</v>
      </c>
      <c r="E384" t="s">
        <v>870</v>
      </c>
      <c r="G384" t="s">
        <v>231</v>
      </c>
      <c r="H384">
        <v>379</v>
      </c>
      <c r="L384">
        <v>379</v>
      </c>
      <c r="M384">
        <v>0</v>
      </c>
    </row>
    <row r="385" spans="1:13" x14ac:dyDescent="0.55000000000000004">
      <c r="A385">
        <v>100</v>
      </c>
      <c r="B385" t="s">
        <v>238</v>
      </c>
      <c r="D385" t="s">
        <v>2553</v>
      </c>
      <c r="E385" t="s">
        <v>2554</v>
      </c>
      <c r="G385" t="s">
        <v>231</v>
      </c>
      <c r="H385">
        <v>734</v>
      </c>
      <c r="L385">
        <v>734</v>
      </c>
      <c r="M385">
        <v>0</v>
      </c>
    </row>
    <row r="386" spans="1:13" x14ac:dyDescent="0.55000000000000004">
      <c r="A386">
        <v>100</v>
      </c>
      <c r="B386" t="s">
        <v>238</v>
      </c>
      <c r="D386" t="s">
        <v>875</v>
      </c>
      <c r="E386" t="s">
        <v>876</v>
      </c>
      <c r="G386" t="s">
        <v>231</v>
      </c>
      <c r="H386">
        <v>141</v>
      </c>
      <c r="L386">
        <v>141</v>
      </c>
      <c r="M386">
        <v>0</v>
      </c>
    </row>
    <row r="387" spans="1:13" x14ac:dyDescent="0.55000000000000004">
      <c r="A387">
        <v>100</v>
      </c>
      <c r="B387" t="s">
        <v>238</v>
      </c>
      <c r="D387" t="s">
        <v>877</v>
      </c>
      <c r="E387" t="s">
        <v>878</v>
      </c>
      <c r="G387" t="s">
        <v>231</v>
      </c>
      <c r="H387">
        <v>1586</v>
      </c>
      <c r="L387">
        <v>1586</v>
      </c>
      <c r="M387">
        <v>0</v>
      </c>
    </row>
    <row r="388" spans="1:13" x14ac:dyDescent="0.55000000000000004">
      <c r="A388">
        <v>100</v>
      </c>
      <c r="B388" t="s">
        <v>238</v>
      </c>
      <c r="D388" t="s">
        <v>2539</v>
      </c>
      <c r="E388" t="s">
        <v>2540</v>
      </c>
      <c r="G388" t="s">
        <v>231</v>
      </c>
      <c r="H388">
        <v>3197</v>
      </c>
      <c r="L388">
        <v>3197</v>
      </c>
      <c r="M388">
        <v>0</v>
      </c>
    </row>
    <row r="389" spans="1:13" x14ac:dyDescent="0.55000000000000004">
      <c r="A389">
        <v>100</v>
      </c>
      <c r="B389" t="s">
        <v>238</v>
      </c>
      <c r="D389" t="s">
        <v>879</v>
      </c>
      <c r="E389" t="s">
        <v>880</v>
      </c>
      <c r="G389" t="s">
        <v>231</v>
      </c>
      <c r="H389">
        <v>23090</v>
      </c>
      <c r="L389">
        <v>23090</v>
      </c>
      <c r="M389">
        <v>0</v>
      </c>
    </row>
    <row r="390" spans="1:13" x14ac:dyDescent="0.55000000000000004">
      <c r="A390">
        <v>100</v>
      </c>
      <c r="B390" t="s">
        <v>238</v>
      </c>
      <c r="D390" t="s">
        <v>2593</v>
      </c>
      <c r="E390" t="s">
        <v>2594</v>
      </c>
      <c r="G390" t="s">
        <v>231</v>
      </c>
      <c r="H390">
        <v>476</v>
      </c>
      <c r="L390">
        <v>476</v>
      </c>
      <c r="M390">
        <v>0</v>
      </c>
    </row>
    <row r="391" spans="1:13" x14ac:dyDescent="0.55000000000000004">
      <c r="A391">
        <v>100</v>
      </c>
      <c r="B391" t="s">
        <v>238</v>
      </c>
      <c r="D391" t="s">
        <v>890</v>
      </c>
      <c r="E391" t="s">
        <v>891</v>
      </c>
      <c r="G391" t="s">
        <v>231</v>
      </c>
      <c r="H391">
        <v>1391</v>
      </c>
      <c r="L391">
        <v>1391</v>
      </c>
      <c r="M391">
        <v>0</v>
      </c>
    </row>
    <row r="392" spans="1:13" x14ac:dyDescent="0.55000000000000004">
      <c r="A392">
        <v>100</v>
      </c>
      <c r="B392" t="s">
        <v>238</v>
      </c>
      <c r="D392" t="s">
        <v>2629</v>
      </c>
      <c r="E392" t="s">
        <v>2630</v>
      </c>
      <c r="G392" t="s">
        <v>231</v>
      </c>
      <c r="H392">
        <v>1422</v>
      </c>
      <c r="L392">
        <v>1422</v>
      </c>
      <c r="M392">
        <v>0</v>
      </c>
    </row>
    <row r="393" spans="1:13" x14ac:dyDescent="0.55000000000000004">
      <c r="A393">
        <v>100</v>
      </c>
      <c r="B393" t="s">
        <v>238</v>
      </c>
      <c r="D393" t="s">
        <v>894</v>
      </c>
      <c r="E393" t="s">
        <v>895</v>
      </c>
      <c r="G393" t="s">
        <v>231</v>
      </c>
      <c r="H393">
        <v>25536</v>
      </c>
      <c r="L393">
        <v>25536</v>
      </c>
      <c r="M393">
        <v>0</v>
      </c>
    </row>
    <row r="394" spans="1:13" x14ac:dyDescent="0.55000000000000004">
      <c r="A394">
        <v>100</v>
      </c>
      <c r="B394" t="s">
        <v>238</v>
      </c>
      <c r="D394" t="s">
        <v>2049</v>
      </c>
      <c r="E394" t="s">
        <v>2050</v>
      </c>
      <c r="G394" t="s">
        <v>231</v>
      </c>
      <c r="H394">
        <v>11</v>
      </c>
      <c r="L394">
        <v>11</v>
      </c>
      <c r="M394">
        <v>0</v>
      </c>
    </row>
    <row r="395" spans="1:13" x14ac:dyDescent="0.55000000000000004">
      <c r="A395">
        <v>100</v>
      </c>
      <c r="B395" t="s">
        <v>238</v>
      </c>
      <c r="D395" t="s">
        <v>896</v>
      </c>
      <c r="E395" t="s">
        <v>897</v>
      </c>
      <c r="G395" t="s">
        <v>231</v>
      </c>
      <c r="H395">
        <v>979</v>
      </c>
      <c r="L395">
        <v>979</v>
      </c>
      <c r="M395">
        <v>0</v>
      </c>
    </row>
    <row r="396" spans="1:13" x14ac:dyDescent="0.55000000000000004">
      <c r="A396">
        <v>100</v>
      </c>
      <c r="B396" t="s">
        <v>238</v>
      </c>
      <c r="D396" t="s">
        <v>898</v>
      </c>
      <c r="E396" t="s">
        <v>899</v>
      </c>
      <c r="G396" t="s">
        <v>231</v>
      </c>
      <c r="H396">
        <v>4391</v>
      </c>
      <c r="L396">
        <v>4391</v>
      </c>
      <c r="M396">
        <v>0</v>
      </c>
    </row>
    <row r="397" spans="1:13" x14ac:dyDescent="0.55000000000000004">
      <c r="A397">
        <v>100</v>
      </c>
      <c r="B397" t="s">
        <v>238</v>
      </c>
      <c r="D397" t="s">
        <v>902</v>
      </c>
      <c r="E397" t="s">
        <v>903</v>
      </c>
      <c r="G397" t="s">
        <v>231</v>
      </c>
      <c r="H397">
        <v>3033</v>
      </c>
      <c r="L397">
        <v>3033</v>
      </c>
      <c r="M397">
        <v>0</v>
      </c>
    </row>
    <row r="398" spans="1:13" x14ac:dyDescent="0.55000000000000004">
      <c r="A398">
        <v>100</v>
      </c>
      <c r="B398" t="s">
        <v>291</v>
      </c>
      <c r="C398" t="s">
        <v>292</v>
      </c>
      <c r="D398" t="s">
        <v>341</v>
      </c>
      <c r="E398" t="s">
        <v>342</v>
      </c>
      <c r="G398" t="s">
        <v>231</v>
      </c>
      <c r="H398">
        <v>240</v>
      </c>
      <c r="L398">
        <v>240</v>
      </c>
      <c r="M398">
        <v>0</v>
      </c>
    </row>
    <row r="399" spans="1:13" x14ac:dyDescent="0.55000000000000004">
      <c r="A399">
        <v>100</v>
      </c>
      <c r="B399" t="s">
        <v>291</v>
      </c>
      <c r="C399" t="s">
        <v>292</v>
      </c>
      <c r="D399" t="s">
        <v>2237</v>
      </c>
      <c r="E399" t="s">
        <v>2238</v>
      </c>
      <c r="G399" t="s">
        <v>231</v>
      </c>
      <c r="H399">
        <v>48</v>
      </c>
      <c r="L399">
        <v>48</v>
      </c>
      <c r="M399">
        <v>0</v>
      </c>
    </row>
    <row r="400" spans="1:13" x14ac:dyDescent="0.55000000000000004">
      <c r="A400">
        <v>100</v>
      </c>
      <c r="B400" t="s">
        <v>291</v>
      </c>
      <c r="C400" t="s">
        <v>292</v>
      </c>
      <c r="D400" t="s">
        <v>473</v>
      </c>
      <c r="E400" t="s">
        <v>474</v>
      </c>
      <c r="G400" t="s">
        <v>231</v>
      </c>
      <c r="H400">
        <v>160</v>
      </c>
      <c r="L400">
        <v>160</v>
      </c>
      <c r="M400">
        <v>0</v>
      </c>
    </row>
    <row r="401" spans="1:18" x14ac:dyDescent="0.55000000000000004">
      <c r="A401">
        <v>100</v>
      </c>
      <c r="B401" t="s">
        <v>291</v>
      </c>
      <c r="C401" t="s">
        <v>292</v>
      </c>
      <c r="D401" t="s">
        <v>1195</v>
      </c>
      <c r="E401" t="s">
        <v>1196</v>
      </c>
      <c r="G401" t="s">
        <v>231</v>
      </c>
      <c r="H401">
        <v>88</v>
      </c>
      <c r="L401">
        <v>88</v>
      </c>
      <c r="M401">
        <v>0</v>
      </c>
    </row>
    <row r="402" spans="1:18" x14ac:dyDescent="0.55000000000000004">
      <c r="A402">
        <v>100</v>
      </c>
      <c r="B402" t="s">
        <v>291</v>
      </c>
      <c r="C402" t="s">
        <v>292</v>
      </c>
      <c r="D402" t="s">
        <v>72</v>
      </c>
      <c r="E402" t="s">
        <v>73</v>
      </c>
      <c r="G402" t="s">
        <v>231</v>
      </c>
      <c r="H402">
        <v>360</v>
      </c>
      <c r="L402">
        <v>360</v>
      </c>
      <c r="M402">
        <v>0</v>
      </c>
    </row>
    <row r="403" spans="1:18" x14ac:dyDescent="0.55000000000000004">
      <c r="A403">
        <v>100</v>
      </c>
      <c r="B403" t="s">
        <v>291</v>
      </c>
      <c r="C403" t="s">
        <v>292</v>
      </c>
      <c r="D403" t="s">
        <v>64</v>
      </c>
      <c r="E403" t="s">
        <v>65</v>
      </c>
      <c r="G403" t="s">
        <v>231</v>
      </c>
      <c r="H403">
        <v>240</v>
      </c>
      <c r="L403">
        <v>240</v>
      </c>
      <c r="M403">
        <v>0</v>
      </c>
    </row>
    <row r="404" spans="1:18" x14ac:dyDescent="0.55000000000000004">
      <c r="A404">
        <v>100</v>
      </c>
      <c r="B404" t="s">
        <v>291</v>
      </c>
      <c r="C404" t="s">
        <v>292</v>
      </c>
      <c r="D404" t="s">
        <v>36</v>
      </c>
      <c r="E404" t="s">
        <v>37</v>
      </c>
      <c r="G404" t="s">
        <v>231</v>
      </c>
      <c r="H404">
        <v>48</v>
      </c>
      <c r="L404">
        <v>48</v>
      </c>
      <c r="M404">
        <v>0</v>
      </c>
    </row>
    <row r="405" spans="1:18" x14ac:dyDescent="0.55000000000000004">
      <c r="A405">
        <v>100</v>
      </c>
      <c r="B405" t="s">
        <v>291</v>
      </c>
      <c r="C405" t="s">
        <v>292</v>
      </c>
      <c r="D405" t="s">
        <v>3072</v>
      </c>
      <c r="E405" t="s">
        <v>3073</v>
      </c>
      <c r="G405" t="s">
        <v>231</v>
      </c>
      <c r="H405">
        <v>1</v>
      </c>
      <c r="L405">
        <v>1</v>
      </c>
      <c r="M405">
        <v>0</v>
      </c>
    </row>
    <row r="406" spans="1:18" x14ac:dyDescent="0.55000000000000004">
      <c r="A406">
        <v>100</v>
      </c>
      <c r="B406" t="s">
        <v>291</v>
      </c>
      <c r="C406" t="s">
        <v>292</v>
      </c>
      <c r="D406" t="s">
        <v>135</v>
      </c>
      <c r="E406" t="s">
        <v>136</v>
      </c>
      <c r="G406" t="s">
        <v>231</v>
      </c>
      <c r="H406">
        <v>200</v>
      </c>
      <c r="L406">
        <v>200</v>
      </c>
      <c r="M406">
        <v>0</v>
      </c>
      <c r="R406" t="s">
        <v>356</v>
      </c>
    </row>
    <row r="407" spans="1:18" x14ac:dyDescent="0.55000000000000004">
      <c r="A407">
        <v>100</v>
      </c>
      <c r="B407" t="s">
        <v>291</v>
      </c>
      <c r="C407" t="s">
        <v>292</v>
      </c>
      <c r="D407" t="s">
        <v>56</v>
      </c>
      <c r="E407" t="s">
        <v>57</v>
      </c>
      <c r="G407" t="s">
        <v>231</v>
      </c>
      <c r="H407">
        <v>96</v>
      </c>
      <c r="L407">
        <v>96</v>
      </c>
      <c r="M407">
        <v>0</v>
      </c>
    </row>
    <row r="408" spans="1:18" x14ac:dyDescent="0.55000000000000004">
      <c r="A408">
        <v>100</v>
      </c>
      <c r="B408" t="s">
        <v>291</v>
      </c>
      <c r="C408" t="s">
        <v>292</v>
      </c>
      <c r="D408" t="s">
        <v>94</v>
      </c>
      <c r="E408" t="s">
        <v>936</v>
      </c>
      <c r="G408" t="s">
        <v>231</v>
      </c>
      <c r="H408">
        <v>1200</v>
      </c>
      <c r="L408">
        <v>1200</v>
      </c>
      <c r="M408">
        <v>0</v>
      </c>
    </row>
    <row r="409" spans="1:18" x14ac:dyDescent="0.55000000000000004">
      <c r="A409">
        <v>100</v>
      </c>
      <c r="B409" t="s">
        <v>308</v>
      </c>
      <c r="C409" t="s">
        <v>309</v>
      </c>
      <c r="D409" t="s">
        <v>676</v>
      </c>
      <c r="E409" t="s">
        <v>677</v>
      </c>
      <c r="G409" t="s">
        <v>231</v>
      </c>
      <c r="H409">
        <v>1</v>
      </c>
      <c r="L409">
        <v>1</v>
      </c>
      <c r="M409">
        <v>0</v>
      </c>
    </row>
    <row r="410" spans="1:18" x14ac:dyDescent="0.55000000000000004">
      <c r="A410">
        <v>100</v>
      </c>
      <c r="B410" t="s">
        <v>308</v>
      </c>
      <c r="C410" t="s">
        <v>309</v>
      </c>
      <c r="D410" t="s">
        <v>34</v>
      </c>
      <c r="E410" t="s">
        <v>35</v>
      </c>
      <c r="G410" t="s">
        <v>231</v>
      </c>
      <c r="H410">
        <v>5</v>
      </c>
      <c r="L410">
        <v>5</v>
      </c>
      <c r="M410">
        <v>0</v>
      </c>
    </row>
    <row r="411" spans="1:18" x14ac:dyDescent="0.55000000000000004">
      <c r="A411">
        <v>100</v>
      </c>
      <c r="B411" t="s">
        <v>308</v>
      </c>
      <c r="C411" t="s">
        <v>309</v>
      </c>
      <c r="D411" t="s">
        <v>48</v>
      </c>
      <c r="E411" t="s">
        <v>49</v>
      </c>
      <c r="G411" t="s">
        <v>231</v>
      </c>
      <c r="H411">
        <v>13</v>
      </c>
      <c r="L411">
        <v>13</v>
      </c>
      <c r="M411">
        <v>0</v>
      </c>
    </row>
    <row r="412" spans="1:18" x14ac:dyDescent="0.55000000000000004">
      <c r="A412">
        <v>100</v>
      </c>
      <c r="B412" t="s">
        <v>325</v>
      </c>
      <c r="C412" t="s">
        <v>331</v>
      </c>
      <c r="D412" t="s">
        <v>50</v>
      </c>
      <c r="E412" t="s">
        <v>51</v>
      </c>
      <c r="G412" t="s">
        <v>231</v>
      </c>
      <c r="H412">
        <v>102</v>
      </c>
      <c r="L412">
        <v>102</v>
      </c>
      <c r="M412">
        <v>0</v>
      </c>
    </row>
    <row r="413" spans="1:18" x14ac:dyDescent="0.55000000000000004">
      <c r="A413">
        <v>100</v>
      </c>
      <c r="B413" t="s">
        <v>325</v>
      </c>
      <c r="C413" t="s">
        <v>331</v>
      </c>
      <c r="D413" t="s">
        <v>62</v>
      </c>
      <c r="E413" t="s">
        <v>63</v>
      </c>
      <c r="G413" t="s">
        <v>231</v>
      </c>
      <c r="H413">
        <v>274</v>
      </c>
      <c r="L413">
        <v>274</v>
      </c>
      <c r="M413">
        <v>0</v>
      </c>
    </row>
    <row r="414" spans="1:18" x14ac:dyDescent="0.55000000000000004">
      <c r="A414">
        <v>100</v>
      </c>
      <c r="B414" t="s">
        <v>308</v>
      </c>
      <c r="C414" t="s">
        <v>320</v>
      </c>
      <c r="D414" t="s">
        <v>649</v>
      </c>
      <c r="E414" t="s">
        <v>650</v>
      </c>
      <c r="G414" t="s">
        <v>231</v>
      </c>
      <c r="H414">
        <v>2</v>
      </c>
      <c r="L414">
        <v>2</v>
      </c>
      <c r="M414">
        <v>0</v>
      </c>
    </row>
    <row r="415" spans="1:18" x14ac:dyDescent="0.55000000000000004">
      <c r="A415">
        <v>100</v>
      </c>
      <c r="B415" t="s">
        <v>308</v>
      </c>
      <c r="C415" t="s">
        <v>320</v>
      </c>
      <c r="D415" t="s">
        <v>114</v>
      </c>
      <c r="E415" t="s">
        <v>115</v>
      </c>
      <c r="G415" t="s">
        <v>231</v>
      </c>
      <c r="H415">
        <v>2</v>
      </c>
      <c r="L415">
        <v>2</v>
      </c>
      <c r="M415">
        <v>0</v>
      </c>
    </row>
    <row r="416" spans="1:18" x14ac:dyDescent="0.55000000000000004">
      <c r="A416">
        <v>100</v>
      </c>
      <c r="B416" t="s">
        <v>308</v>
      </c>
      <c r="C416" t="s">
        <v>320</v>
      </c>
      <c r="D416" t="s">
        <v>910</v>
      </c>
      <c r="E416" t="s">
        <v>911</v>
      </c>
      <c r="G416" t="s">
        <v>231</v>
      </c>
      <c r="H416">
        <v>43</v>
      </c>
      <c r="L416">
        <v>43</v>
      </c>
      <c r="M416">
        <v>0</v>
      </c>
    </row>
    <row r="417" spans="1:13" x14ac:dyDescent="0.55000000000000004">
      <c r="A417">
        <v>100</v>
      </c>
      <c r="B417" t="s">
        <v>325</v>
      </c>
      <c r="C417" t="s">
        <v>331</v>
      </c>
      <c r="D417" t="s">
        <v>96</v>
      </c>
      <c r="E417" t="s">
        <v>358</v>
      </c>
      <c r="G417" t="s">
        <v>231</v>
      </c>
      <c r="H417">
        <v>417</v>
      </c>
      <c r="L417">
        <v>417</v>
      </c>
      <c r="M417">
        <v>0</v>
      </c>
    </row>
    <row r="418" spans="1:13" x14ac:dyDescent="0.55000000000000004">
      <c r="A418">
        <v>100</v>
      </c>
      <c r="B418" t="s">
        <v>325</v>
      </c>
      <c r="C418" t="s">
        <v>331</v>
      </c>
      <c r="D418" t="s">
        <v>48</v>
      </c>
      <c r="E418" t="s">
        <v>49</v>
      </c>
      <c r="G418" t="s">
        <v>231</v>
      </c>
      <c r="H418">
        <v>94</v>
      </c>
      <c r="L418">
        <v>94</v>
      </c>
      <c r="M418">
        <v>0</v>
      </c>
    </row>
    <row r="419" spans="1:13" x14ac:dyDescent="0.55000000000000004">
      <c r="A419">
        <v>100</v>
      </c>
      <c r="B419" t="s">
        <v>325</v>
      </c>
      <c r="C419" t="s">
        <v>332</v>
      </c>
      <c r="D419" t="s">
        <v>299</v>
      </c>
      <c r="E419" t="s">
        <v>300</v>
      </c>
      <c r="G419" t="s">
        <v>231</v>
      </c>
      <c r="H419">
        <v>35</v>
      </c>
      <c r="L419">
        <v>35</v>
      </c>
      <c r="M419">
        <v>0</v>
      </c>
    </row>
    <row r="420" spans="1:13" x14ac:dyDescent="0.55000000000000004">
      <c r="A420">
        <v>100</v>
      </c>
      <c r="B420" t="s">
        <v>325</v>
      </c>
      <c r="C420" t="s">
        <v>332</v>
      </c>
      <c r="D420" t="s">
        <v>917</v>
      </c>
      <c r="E420" t="s">
        <v>918</v>
      </c>
      <c r="G420" t="s">
        <v>231</v>
      </c>
      <c r="H420">
        <v>24800</v>
      </c>
      <c r="L420">
        <v>24800</v>
      </c>
      <c r="M420">
        <v>0</v>
      </c>
    </row>
    <row r="421" spans="1:13" x14ac:dyDescent="0.55000000000000004">
      <c r="A421">
        <v>100</v>
      </c>
      <c r="B421" t="s">
        <v>325</v>
      </c>
      <c r="C421" t="s">
        <v>332</v>
      </c>
      <c r="D421" t="s">
        <v>2964</v>
      </c>
      <c r="E421" t="s">
        <v>2965</v>
      </c>
      <c r="G421" t="s">
        <v>231</v>
      </c>
      <c r="H421">
        <v>176</v>
      </c>
      <c r="L421">
        <v>176</v>
      </c>
      <c r="M421">
        <v>0</v>
      </c>
    </row>
    <row r="422" spans="1:13" x14ac:dyDescent="0.55000000000000004">
      <c r="A422">
        <v>100</v>
      </c>
      <c r="B422" t="s">
        <v>325</v>
      </c>
      <c r="C422" t="s">
        <v>332</v>
      </c>
      <c r="D422" t="s">
        <v>919</v>
      </c>
      <c r="E422" t="s">
        <v>920</v>
      </c>
      <c r="G422" t="s">
        <v>231</v>
      </c>
      <c r="H422">
        <v>97</v>
      </c>
      <c r="L422">
        <v>97</v>
      </c>
      <c r="M422">
        <v>0</v>
      </c>
    </row>
    <row r="423" spans="1:13" x14ac:dyDescent="0.55000000000000004">
      <c r="A423">
        <v>100</v>
      </c>
      <c r="B423" t="s">
        <v>325</v>
      </c>
      <c r="C423" t="s">
        <v>332</v>
      </c>
      <c r="D423" t="s">
        <v>473</v>
      </c>
      <c r="E423" t="s">
        <v>474</v>
      </c>
      <c r="G423" t="s">
        <v>231</v>
      </c>
      <c r="H423">
        <v>1003</v>
      </c>
      <c r="L423">
        <v>1003</v>
      </c>
      <c r="M423">
        <v>0</v>
      </c>
    </row>
    <row r="424" spans="1:13" x14ac:dyDescent="0.55000000000000004">
      <c r="A424">
        <v>100</v>
      </c>
      <c r="B424" t="s">
        <v>325</v>
      </c>
      <c r="C424" t="s">
        <v>332</v>
      </c>
      <c r="D424" t="s">
        <v>923</v>
      </c>
      <c r="E424" t="s">
        <v>924</v>
      </c>
      <c r="G424" t="s">
        <v>231</v>
      </c>
      <c r="H424">
        <v>2290</v>
      </c>
      <c r="L424">
        <v>2290</v>
      </c>
      <c r="M424">
        <v>0</v>
      </c>
    </row>
    <row r="425" spans="1:13" x14ac:dyDescent="0.55000000000000004">
      <c r="A425">
        <v>100</v>
      </c>
      <c r="B425" t="s">
        <v>325</v>
      </c>
      <c r="C425" t="s">
        <v>332</v>
      </c>
      <c r="D425" t="s">
        <v>921</v>
      </c>
      <c r="E425" t="s">
        <v>922</v>
      </c>
      <c r="G425" t="s">
        <v>231</v>
      </c>
      <c r="H425">
        <v>298</v>
      </c>
      <c r="L425">
        <v>298</v>
      </c>
      <c r="M425">
        <v>0</v>
      </c>
    </row>
    <row r="426" spans="1:13" x14ac:dyDescent="0.55000000000000004">
      <c r="A426">
        <v>100</v>
      </c>
      <c r="B426" t="s">
        <v>325</v>
      </c>
      <c r="C426" t="s">
        <v>925</v>
      </c>
      <c r="D426" t="s">
        <v>44</v>
      </c>
      <c r="E426" t="s">
        <v>45</v>
      </c>
      <c r="G426" t="s">
        <v>231</v>
      </c>
      <c r="H426">
        <v>96</v>
      </c>
      <c r="L426">
        <v>96</v>
      </c>
      <c r="M426">
        <v>0</v>
      </c>
    </row>
    <row r="427" spans="1:13" x14ac:dyDescent="0.55000000000000004">
      <c r="A427">
        <v>100</v>
      </c>
      <c r="B427" t="s">
        <v>325</v>
      </c>
      <c r="C427" t="s">
        <v>926</v>
      </c>
      <c r="D427" t="s">
        <v>98</v>
      </c>
      <c r="E427" t="s">
        <v>99</v>
      </c>
      <c r="G427" t="s">
        <v>359</v>
      </c>
      <c r="H427">
        <v>1680</v>
      </c>
      <c r="L427">
        <v>1680</v>
      </c>
      <c r="M427">
        <v>0</v>
      </c>
    </row>
    <row r="428" spans="1:13" x14ac:dyDescent="0.55000000000000004">
      <c r="A428">
        <v>100</v>
      </c>
      <c r="B428" t="s">
        <v>325</v>
      </c>
      <c r="C428" t="s">
        <v>926</v>
      </c>
      <c r="D428" t="s">
        <v>74</v>
      </c>
      <c r="E428" t="s">
        <v>75</v>
      </c>
      <c r="G428" t="s">
        <v>231</v>
      </c>
      <c r="H428">
        <v>400</v>
      </c>
      <c r="L428">
        <v>400</v>
      </c>
      <c r="M428">
        <v>0</v>
      </c>
    </row>
    <row r="429" spans="1:13" x14ac:dyDescent="0.55000000000000004">
      <c r="A429">
        <v>100</v>
      </c>
      <c r="B429" t="s">
        <v>325</v>
      </c>
      <c r="C429" t="s">
        <v>661</v>
      </c>
      <c r="D429" t="s">
        <v>86</v>
      </c>
      <c r="E429" t="s">
        <v>87</v>
      </c>
      <c r="G429" t="s">
        <v>231</v>
      </c>
      <c r="H429">
        <v>108</v>
      </c>
      <c r="L429">
        <v>108</v>
      </c>
      <c r="M429">
        <v>0</v>
      </c>
    </row>
    <row r="430" spans="1:13" x14ac:dyDescent="0.55000000000000004">
      <c r="A430">
        <v>100</v>
      </c>
      <c r="B430" t="s">
        <v>357</v>
      </c>
      <c r="D430" t="s">
        <v>928</v>
      </c>
      <c r="E430" t="s">
        <v>929</v>
      </c>
      <c r="G430" t="s">
        <v>231</v>
      </c>
      <c r="H430">
        <v>1299</v>
      </c>
      <c r="L430">
        <v>1299</v>
      </c>
      <c r="M430">
        <v>0</v>
      </c>
    </row>
    <row r="431" spans="1:13" x14ac:dyDescent="0.55000000000000004">
      <c r="A431">
        <v>100</v>
      </c>
      <c r="B431" t="s">
        <v>357</v>
      </c>
      <c r="D431" t="s">
        <v>1342</v>
      </c>
      <c r="E431" t="s">
        <v>1343</v>
      </c>
      <c r="G431" t="s">
        <v>231</v>
      </c>
      <c r="H431">
        <v>2</v>
      </c>
      <c r="L431">
        <v>2</v>
      </c>
      <c r="M431">
        <v>0</v>
      </c>
    </row>
    <row r="432" spans="1:13" x14ac:dyDescent="0.55000000000000004">
      <c r="A432">
        <v>100</v>
      </c>
      <c r="B432" t="s">
        <v>357</v>
      </c>
      <c r="D432" t="s">
        <v>343</v>
      </c>
      <c r="E432" t="s">
        <v>344</v>
      </c>
      <c r="G432" t="s">
        <v>231</v>
      </c>
      <c r="H432">
        <v>19723</v>
      </c>
      <c r="L432">
        <v>19723</v>
      </c>
      <c r="M432">
        <v>0</v>
      </c>
    </row>
    <row r="433" spans="1:13" x14ac:dyDescent="0.55000000000000004">
      <c r="A433">
        <v>100</v>
      </c>
      <c r="B433" t="s">
        <v>325</v>
      </c>
      <c r="C433" t="s">
        <v>661</v>
      </c>
      <c r="D433" t="s">
        <v>58</v>
      </c>
      <c r="E433" t="s">
        <v>59</v>
      </c>
      <c r="G433" t="s">
        <v>231</v>
      </c>
      <c r="H433">
        <v>60</v>
      </c>
      <c r="L433">
        <v>60</v>
      </c>
      <c r="M433">
        <v>0</v>
      </c>
    </row>
    <row r="434" spans="1:13" x14ac:dyDescent="0.55000000000000004">
      <c r="A434">
        <v>100</v>
      </c>
      <c r="B434" t="s">
        <v>325</v>
      </c>
      <c r="C434" t="s">
        <v>355</v>
      </c>
      <c r="D434" t="s">
        <v>108</v>
      </c>
      <c r="E434" t="s">
        <v>166</v>
      </c>
      <c r="G434" t="s">
        <v>533</v>
      </c>
      <c r="H434">
        <v>0.76546000000000003</v>
      </c>
      <c r="L434">
        <v>0.76546000000000003</v>
      </c>
      <c r="M434">
        <v>0</v>
      </c>
    </row>
    <row r="435" spans="1:13" x14ac:dyDescent="0.55000000000000004">
      <c r="A435">
        <v>100</v>
      </c>
      <c r="B435" t="s">
        <v>357</v>
      </c>
      <c r="D435" t="s">
        <v>934</v>
      </c>
      <c r="E435" t="s">
        <v>935</v>
      </c>
      <c r="G435" t="s">
        <v>231</v>
      </c>
      <c r="H435">
        <v>2</v>
      </c>
      <c r="L435">
        <v>2</v>
      </c>
      <c r="M435">
        <v>0</v>
      </c>
    </row>
    <row r="436" spans="1:13" x14ac:dyDescent="0.55000000000000004">
      <c r="A436">
        <v>100</v>
      </c>
      <c r="B436" t="s">
        <v>357</v>
      </c>
      <c r="D436" t="s">
        <v>499</v>
      </c>
      <c r="E436" t="s">
        <v>500</v>
      </c>
      <c r="G436" t="s">
        <v>231</v>
      </c>
      <c r="H436">
        <v>18</v>
      </c>
      <c r="L436">
        <v>18</v>
      </c>
      <c r="M436">
        <v>0</v>
      </c>
    </row>
    <row r="437" spans="1:13" x14ac:dyDescent="0.55000000000000004">
      <c r="A437">
        <v>100</v>
      </c>
      <c r="B437" t="s">
        <v>360</v>
      </c>
      <c r="D437" t="s">
        <v>930</v>
      </c>
      <c r="E437" t="s">
        <v>931</v>
      </c>
      <c r="G437" t="s">
        <v>231</v>
      </c>
      <c r="H437">
        <v>1</v>
      </c>
      <c r="L437">
        <v>1</v>
      </c>
      <c r="M437">
        <v>0</v>
      </c>
    </row>
    <row r="438" spans="1:13" x14ac:dyDescent="0.55000000000000004">
      <c r="A438">
        <v>100</v>
      </c>
      <c r="B438" t="s">
        <v>363</v>
      </c>
      <c r="C438" t="s">
        <v>364</v>
      </c>
      <c r="D438" t="s">
        <v>953</v>
      </c>
      <c r="E438" t="s">
        <v>954</v>
      </c>
      <c r="G438" t="s">
        <v>231</v>
      </c>
      <c r="H438">
        <v>496</v>
      </c>
      <c r="L438">
        <v>496</v>
      </c>
      <c r="M438">
        <v>0</v>
      </c>
    </row>
    <row r="439" spans="1:13" x14ac:dyDescent="0.55000000000000004">
      <c r="A439">
        <v>100</v>
      </c>
      <c r="B439" t="s">
        <v>363</v>
      </c>
      <c r="C439" t="s">
        <v>364</v>
      </c>
      <c r="D439" t="s">
        <v>963</v>
      </c>
      <c r="E439" t="s">
        <v>964</v>
      </c>
      <c r="G439" t="s">
        <v>231</v>
      </c>
      <c r="H439">
        <v>4</v>
      </c>
      <c r="L439">
        <v>4</v>
      </c>
      <c r="M439">
        <v>0</v>
      </c>
    </row>
    <row r="440" spans="1:13" x14ac:dyDescent="0.55000000000000004">
      <c r="A440">
        <v>100</v>
      </c>
      <c r="B440" t="s">
        <v>360</v>
      </c>
      <c r="D440" t="s">
        <v>409</v>
      </c>
      <c r="E440" t="s">
        <v>410</v>
      </c>
      <c r="G440" t="s">
        <v>231</v>
      </c>
      <c r="H440">
        <v>34</v>
      </c>
      <c r="L440">
        <v>34</v>
      </c>
      <c r="M440">
        <v>0</v>
      </c>
    </row>
    <row r="441" spans="1:13" x14ac:dyDescent="0.55000000000000004">
      <c r="A441">
        <v>100</v>
      </c>
      <c r="B441" t="s">
        <v>360</v>
      </c>
      <c r="D441" t="s">
        <v>92</v>
      </c>
      <c r="E441" t="s">
        <v>93</v>
      </c>
      <c r="G441" t="s">
        <v>231</v>
      </c>
      <c r="H441">
        <v>194</v>
      </c>
      <c r="L441">
        <v>194</v>
      </c>
      <c r="M441">
        <v>0</v>
      </c>
    </row>
    <row r="442" spans="1:13" x14ac:dyDescent="0.55000000000000004">
      <c r="A442">
        <v>100</v>
      </c>
      <c r="B442" t="s">
        <v>360</v>
      </c>
      <c r="D442" t="s">
        <v>1919</v>
      </c>
      <c r="E442" t="s">
        <v>1920</v>
      </c>
      <c r="G442" t="s">
        <v>231</v>
      </c>
      <c r="H442">
        <v>2</v>
      </c>
      <c r="L442">
        <v>2</v>
      </c>
      <c r="M442">
        <v>0</v>
      </c>
    </row>
    <row r="443" spans="1:13" x14ac:dyDescent="0.55000000000000004">
      <c r="A443">
        <v>100</v>
      </c>
      <c r="B443" t="s">
        <v>360</v>
      </c>
      <c r="D443" t="s">
        <v>764</v>
      </c>
      <c r="E443" t="s">
        <v>765</v>
      </c>
      <c r="G443" t="s">
        <v>231</v>
      </c>
      <c r="H443">
        <v>76</v>
      </c>
      <c r="L443">
        <v>76</v>
      </c>
      <c r="M443">
        <v>0</v>
      </c>
    </row>
    <row r="444" spans="1:13" x14ac:dyDescent="0.55000000000000004">
      <c r="A444">
        <v>100</v>
      </c>
      <c r="B444" t="s">
        <v>360</v>
      </c>
      <c r="D444" t="s">
        <v>339</v>
      </c>
      <c r="E444" t="s">
        <v>340</v>
      </c>
      <c r="G444" t="s">
        <v>231</v>
      </c>
      <c r="H444">
        <v>75</v>
      </c>
      <c r="L444">
        <v>75</v>
      </c>
      <c r="M444">
        <v>0</v>
      </c>
    </row>
    <row r="445" spans="1:13" x14ac:dyDescent="0.55000000000000004">
      <c r="A445">
        <v>100</v>
      </c>
      <c r="B445" t="s">
        <v>360</v>
      </c>
      <c r="D445" t="s">
        <v>756</v>
      </c>
      <c r="E445" t="s">
        <v>757</v>
      </c>
      <c r="G445" t="s">
        <v>231</v>
      </c>
      <c r="H445">
        <v>73</v>
      </c>
      <c r="L445">
        <v>73</v>
      </c>
      <c r="M445">
        <v>0</v>
      </c>
    </row>
    <row r="446" spans="1:13" x14ac:dyDescent="0.55000000000000004">
      <c r="A446">
        <v>100</v>
      </c>
      <c r="B446" t="s">
        <v>360</v>
      </c>
      <c r="D446" t="s">
        <v>657</v>
      </c>
      <c r="E446" t="s">
        <v>658</v>
      </c>
      <c r="G446" t="s">
        <v>231</v>
      </c>
      <c r="H446">
        <v>81</v>
      </c>
      <c r="L446">
        <v>81</v>
      </c>
      <c r="M446">
        <v>0</v>
      </c>
    </row>
    <row r="447" spans="1:13" x14ac:dyDescent="0.55000000000000004">
      <c r="A447">
        <v>100</v>
      </c>
      <c r="B447" t="s">
        <v>363</v>
      </c>
      <c r="C447" t="s">
        <v>364</v>
      </c>
      <c r="D447" t="s">
        <v>941</v>
      </c>
      <c r="E447" t="s">
        <v>942</v>
      </c>
      <c r="G447" t="s">
        <v>231</v>
      </c>
      <c r="H447">
        <v>34</v>
      </c>
      <c r="L447">
        <v>34</v>
      </c>
      <c r="M447">
        <v>0</v>
      </c>
    </row>
    <row r="448" spans="1:13" x14ac:dyDescent="0.55000000000000004">
      <c r="A448">
        <v>100</v>
      </c>
      <c r="B448" t="s">
        <v>363</v>
      </c>
      <c r="C448" t="s">
        <v>364</v>
      </c>
      <c r="D448" t="s">
        <v>2805</v>
      </c>
      <c r="E448" t="s">
        <v>2806</v>
      </c>
      <c r="G448" t="s">
        <v>231</v>
      </c>
      <c r="H448">
        <v>1428</v>
      </c>
      <c r="L448">
        <v>1428</v>
      </c>
      <c r="M448">
        <v>0</v>
      </c>
    </row>
    <row r="449" spans="1:13" x14ac:dyDescent="0.55000000000000004">
      <c r="A449">
        <v>100</v>
      </c>
      <c r="B449" t="s">
        <v>363</v>
      </c>
      <c r="C449" t="s">
        <v>364</v>
      </c>
      <c r="D449" t="s">
        <v>932</v>
      </c>
      <c r="E449" t="s">
        <v>933</v>
      </c>
      <c r="G449" t="s">
        <v>231</v>
      </c>
      <c r="H449">
        <v>3170</v>
      </c>
      <c r="L449">
        <v>3170</v>
      </c>
      <c r="M449">
        <v>0</v>
      </c>
    </row>
    <row r="450" spans="1:13" x14ac:dyDescent="0.55000000000000004">
      <c r="A450">
        <v>100</v>
      </c>
      <c r="B450" t="s">
        <v>363</v>
      </c>
      <c r="C450" t="s">
        <v>364</v>
      </c>
      <c r="D450" t="s">
        <v>76</v>
      </c>
      <c r="E450" t="s">
        <v>77</v>
      </c>
      <c r="G450" t="s">
        <v>231</v>
      </c>
      <c r="H450">
        <v>11592</v>
      </c>
      <c r="L450">
        <v>11592</v>
      </c>
      <c r="M450">
        <v>0</v>
      </c>
    </row>
    <row r="451" spans="1:13" x14ac:dyDescent="0.55000000000000004">
      <c r="A451">
        <v>100</v>
      </c>
      <c r="B451" t="s">
        <v>363</v>
      </c>
      <c r="C451" t="s">
        <v>364</v>
      </c>
      <c r="D451" t="s">
        <v>949</v>
      </c>
      <c r="E451" t="s">
        <v>950</v>
      </c>
      <c r="G451" t="s">
        <v>231</v>
      </c>
      <c r="H451">
        <v>3900</v>
      </c>
      <c r="L451">
        <v>3900</v>
      </c>
      <c r="M451">
        <v>0</v>
      </c>
    </row>
    <row r="452" spans="1:13" x14ac:dyDescent="0.55000000000000004">
      <c r="A452">
        <v>100</v>
      </c>
      <c r="B452" t="s">
        <v>363</v>
      </c>
      <c r="C452" t="s">
        <v>364</v>
      </c>
      <c r="D452" t="s">
        <v>955</v>
      </c>
      <c r="E452" t="s">
        <v>956</v>
      </c>
      <c r="G452" t="s">
        <v>231</v>
      </c>
      <c r="H452">
        <v>1</v>
      </c>
      <c r="L452">
        <v>1</v>
      </c>
      <c r="M452">
        <v>0</v>
      </c>
    </row>
    <row r="453" spans="1:13" x14ac:dyDescent="0.55000000000000004">
      <c r="A453">
        <v>100</v>
      </c>
      <c r="B453" t="s">
        <v>363</v>
      </c>
      <c r="C453" t="s">
        <v>364</v>
      </c>
      <c r="D453" t="s">
        <v>959</v>
      </c>
      <c r="E453" t="s">
        <v>960</v>
      </c>
      <c r="G453" t="s">
        <v>231</v>
      </c>
      <c r="H453">
        <v>80</v>
      </c>
      <c r="L453">
        <v>80</v>
      </c>
      <c r="M453">
        <v>0</v>
      </c>
    </row>
    <row r="454" spans="1:13" x14ac:dyDescent="0.55000000000000004">
      <c r="A454">
        <v>100</v>
      </c>
      <c r="B454" t="s">
        <v>363</v>
      </c>
      <c r="C454" t="s">
        <v>364</v>
      </c>
      <c r="D454" t="s">
        <v>2704</v>
      </c>
      <c r="E454" t="s">
        <v>2705</v>
      </c>
      <c r="G454" t="s">
        <v>231</v>
      </c>
      <c r="H454">
        <v>1106</v>
      </c>
      <c r="L454">
        <v>1106</v>
      </c>
      <c r="M454">
        <v>0</v>
      </c>
    </row>
    <row r="455" spans="1:13" x14ac:dyDescent="0.55000000000000004">
      <c r="A455">
        <v>100</v>
      </c>
      <c r="B455" t="s">
        <v>363</v>
      </c>
      <c r="C455" t="s">
        <v>364</v>
      </c>
      <c r="D455" t="s">
        <v>965</v>
      </c>
      <c r="E455" t="s">
        <v>966</v>
      </c>
      <c r="G455" t="s">
        <v>231</v>
      </c>
      <c r="H455">
        <v>1269</v>
      </c>
      <c r="L455">
        <v>1269</v>
      </c>
      <c r="M455">
        <v>0</v>
      </c>
    </row>
    <row r="456" spans="1:13" x14ac:dyDescent="0.55000000000000004">
      <c r="A456">
        <v>100</v>
      </c>
      <c r="B456" t="s">
        <v>363</v>
      </c>
      <c r="C456" t="s">
        <v>364</v>
      </c>
      <c r="D456" t="s">
        <v>2448</v>
      </c>
      <c r="E456" t="s">
        <v>2449</v>
      </c>
      <c r="G456" t="s">
        <v>231</v>
      </c>
      <c r="H456">
        <v>103</v>
      </c>
      <c r="L456">
        <v>103</v>
      </c>
      <c r="M456">
        <v>0</v>
      </c>
    </row>
    <row r="457" spans="1:13" x14ac:dyDescent="0.55000000000000004">
      <c r="A457">
        <v>100</v>
      </c>
      <c r="B457" t="s">
        <v>363</v>
      </c>
      <c r="C457" t="s">
        <v>364</v>
      </c>
      <c r="D457" t="s">
        <v>2442</v>
      </c>
      <c r="E457" t="s">
        <v>2443</v>
      </c>
      <c r="G457" t="s">
        <v>231</v>
      </c>
      <c r="H457">
        <v>100</v>
      </c>
      <c r="L457">
        <v>100</v>
      </c>
      <c r="M457">
        <v>0</v>
      </c>
    </row>
    <row r="458" spans="1:13" x14ac:dyDescent="0.55000000000000004">
      <c r="A458">
        <v>100</v>
      </c>
      <c r="B458" t="s">
        <v>363</v>
      </c>
      <c r="C458" t="s">
        <v>364</v>
      </c>
      <c r="D458" t="s">
        <v>975</v>
      </c>
      <c r="E458" t="s">
        <v>976</v>
      </c>
      <c r="G458" t="s">
        <v>231</v>
      </c>
      <c r="H458">
        <v>439</v>
      </c>
      <c r="L458">
        <v>439</v>
      </c>
      <c r="M458">
        <v>0</v>
      </c>
    </row>
    <row r="459" spans="1:13" x14ac:dyDescent="0.55000000000000004">
      <c r="A459">
        <v>100</v>
      </c>
      <c r="B459" t="s">
        <v>363</v>
      </c>
      <c r="C459" t="s">
        <v>364</v>
      </c>
      <c r="D459" t="s">
        <v>896</v>
      </c>
      <c r="E459" t="s">
        <v>897</v>
      </c>
      <c r="G459" t="s">
        <v>231</v>
      </c>
      <c r="H459">
        <v>400</v>
      </c>
      <c r="L459">
        <v>400</v>
      </c>
      <c r="M459">
        <v>0</v>
      </c>
    </row>
    <row r="460" spans="1:13" x14ac:dyDescent="0.55000000000000004">
      <c r="A460">
        <v>100</v>
      </c>
      <c r="B460" t="s">
        <v>363</v>
      </c>
      <c r="C460" t="s">
        <v>364</v>
      </c>
      <c r="D460" t="s">
        <v>979</v>
      </c>
      <c r="E460" t="s">
        <v>980</v>
      </c>
      <c r="G460" t="s">
        <v>231</v>
      </c>
      <c r="H460">
        <v>14593</v>
      </c>
      <c r="L460">
        <v>14593</v>
      </c>
      <c r="M460">
        <v>0</v>
      </c>
    </row>
    <row r="461" spans="1:13" x14ac:dyDescent="0.55000000000000004">
      <c r="A461">
        <v>100</v>
      </c>
      <c r="B461" t="s">
        <v>363</v>
      </c>
      <c r="C461" t="s">
        <v>364</v>
      </c>
      <c r="D461" t="s">
        <v>2520</v>
      </c>
      <c r="E461" t="s">
        <v>2521</v>
      </c>
      <c r="G461" t="s">
        <v>231</v>
      </c>
      <c r="H461">
        <v>948</v>
      </c>
      <c r="L461">
        <v>948</v>
      </c>
      <c r="M461">
        <v>0</v>
      </c>
    </row>
    <row r="462" spans="1:13" x14ac:dyDescent="0.55000000000000004">
      <c r="A462">
        <v>100</v>
      </c>
      <c r="B462" t="s">
        <v>363</v>
      </c>
      <c r="C462" t="s">
        <v>364</v>
      </c>
      <c r="D462" t="s">
        <v>2847</v>
      </c>
      <c r="E462" t="s">
        <v>2848</v>
      </c>
      <c r="G462" t="s">
        <v>231</v>
      </c>
      <c r="H462">
        <v>119</v>
      </c>
      <c r="L462">
        <v>119</v>
      </c>
      <c r="M462">
        <v>0</v>
      </c>
    </row>
    <row r="463" spans="1:13" x14ac:dyDescent="0.55000000000000004">
      <c r="A463">
        <v>100</v>
      </c>
      <c r="B463" t="s">
        <v>363</v>
      </c>
      <c r="C463" t="s">
        <v>364</v>
      </c>
      <c r="D463" t="s">
        <v>981</v>
      </c>
      <c r="E463" t="s">
        <v>982</v>
      </c>
      <c r="G463" t="s">
        <v>231</v>
      </c>
      <c r="H463">
        <v>13916</v>
      </c>
      <c r="L463">
        <v>13916</v>
      </c>
      <c r="M463">
        <v>0</v>
      </c>
    </row>
    <row r="464" spans="1:13" x14ac:dyDescent="0.55000000000000004">
      <c r="A464">
        <v>100</v>
      </c>
      <c r="B464" t="s">
        <v>363</v>
      </c>
      <c r="C464" t="s">
        <v>364</v>
      </c>
      <c r="D464" t="s">
        <v>985</v>
      </c>
      <c r="E464" t="s">
        <v>986</v>
      </c>
      <c r="G464" t="s">
        <v>231</v>
      </c>
      <c r="H464">
        <v>1461</v>
      </c>
      <c r="L464">
        <v>1461</v>
      </c>
      <c r="M464">
        <v>0</v>
      </c>
    </row>
    <row r="465" spans="1:13" x14ac:dyDescent="0.55000000000000004">
      <c r="A465">
        <v>100</v>
      </c>
      <c r="B465" t="s">
        <v>363</v>
      </c>
      <c r="C465" t="s">
        <v>364</v>
      </c>
      <c r="D465" t="s">
        <v>3102</v>
      </c>
      <c r="E465" t="s">
        <v>3103</v>
      </c>
      <c r="G465" t="s">
        <v>231</v>
      </c>
      <c r="H465">
        <v>2</v>
      </c>
      <c r="L465">
        <v>2</v>
      </c>
      <c r="M465">
        <v>0</v>
      </c>
    </row>
    <row r="466" spans="1:13" x14ac:dyDescent="0.55000000000000004">
      <c r="A466">
        <v>100</v>
      </c>
      <c r="B466" t="s">
        <v>363</v>
      </c>
      <c r="C466" t="s">
        <v>364</v>
      </c>
      <c r="D466" t="s">
        <v>987</v>
      </c>
      <c r="E466" t="s">
        <v>988</v>
      </c>
      <c r="G466" t="s">
        <v>231</v>
      </c>
      <c r="H466">
        <v>2</v>
      </c>
      <c r="L466">
        <v>2</v>
      </c>
      <c r="M466">
        <v>0</v>
      </c>
    </row>
    <row r="467" spans="1:13" x14ac:dyDescent="0.55000000000000004">
      <c r="A467">
        <v>100</v>
      </c>
      <c r="B467" t="s">
        <v>363</v>
      </c>
      <c r="C467" t="s">
        <v>364</v>
      </c>
      <c r="D467" t="s">
        <v>1036</v>
      </c>
      <c r="E467" t="s">
        <v>1037</v>
      </c>
      <c r="G467" t="s">
        <v>231</v>
      </c>
      <c r="H467">
        <v>169</v>
      </c>
      <c r="L467">
        <v>169</v>
      </c>
      <c r="M467">
        <v>0</v>
      </c>
    </row>
    <row r="468" spans="1:13" x14ac:dyDescent="0.55000000000000004">
      <c r="A468">
        <v>100</v>
      </c>
      <c r="B468" t="s">
        <v>363</v>
      </c>
      <c r="C468" t="s">
        <v>364</v>
      </c>
      <c r="D468" t="s">
        <v>993</v>
      </c>
      <c r="E468" t="s">
        <v>994</v>
      </c>
      <c r="G468" t="s">
        <v>231</v>
      </c>
      <c r="H468">
        <v>45</v>
      </c>
      <c r="L468">
        <v>45</v>
      </c>
      <c r="M468">
        <v>0</v>
      </c>
    </row>
    <row r="469" spans="1:13" x14ac:dyDescent="0.55000000000000004">
      <c r="A469">
        <v>100</v>
      </c>
      <c r="B469" t="s">
        <v>363</v>
      </c>
      <c r="C469" t="s">
        <v>364</v>
      </c>
      <c r="D469" t="s">
        <v>997</v>
      </c>
      <c r="E469" t="s">
        <v>998</v>
      </c>
      <c r="G469" t="s">
        <v>231</v>
      </c>
      <c r="H469">
        <v>10</v>
      </c>
      <c r="L469">
        <v>10</v>
      </c>
      <c r="M469">
        <v>0</v>
      </c>
    </row>
    <row r="470" spans="1:13" x14ac:dyDescent="0.55000000000000004">
      <c r="A470">
        <v>100</v>
      </c>
      <c r="B470" t="s">
        <v>363</v>
      </c>
      <c r="C470" t="s">
        <v>364</v>
      </c>
      <c r="D470" t="s">
        <v>999</v>
      </c>
      <c r="E470" t="s">
        <v>1000</v>
      </c>
      <c r="G470" t="s">
        <v>231</v>
      </c>
      <c r="H470">
        <v>700</v>
      </c>
      <c r="L470">
        <v>700</v>
      </c>
      <c r="M470">
        <v>0</v>
      </c>
    </row>
    <row r="471" spans="1:13" x14ac:dyDescent="0.55000000000000004">
      <c r="A471">
        <v>100</v>
      </c>
      <c r="B471" t="s">
        <v>363</v>
      </c>
      <c r="C471" t="s">
        <v>364</v>
      </c>
      <c r="D471" t="s">
        <v>647</v>
      </c>
      <c r="E471" t="s">
        <v>648</v>
      </c>
      <c r="G471" t="s">
        <v>231</v>
      </c>
      <c r="H471">
        <v>23934</v>
      </c>
      <c r="L471">
        <v>23934</v>
      </c>
      <c r="M471">
        <v>0</v>
      </c>
    </row>
    <row r="472" spans="1:13" x14ac:dyDescent="0.55000000000000004">
      <c r="A472">
        <v>100</v>
      </c>
      <c r="B472" t="s">
        <v>363</v>
      </c>
      <c r="C472" t="s">
        <v>364</v>
      </c>
      <c r="D472" t="s">
        <v>991</v>
      </c>
      <c r="E472" t="s">
        <v>992</v>
      </c>
      <c r="G472" t="s">
        <v>231</v>
      </c>
      <c r="H472">
        <v>349</v>
      </c>
      <c r="L472">
        <v>349</v>
      </c>
      <c r="M472">
        <v>0</v>
      </c>
    </row>
    <row r="473" spans="1:13" x14ac:dyDescent="0.55000000000000004">
      <c r="A473">
        <v>100</v>
      </c>
      <c r="B473" t="s">
        <v>363</v>
      </c>
      <c r="C473" t="s">
        <v>364</v>
      </c>
      <c r="D473" t="s">
        <v>631</v>
      </c>
      <c r="E473" t="s">
        <v>632</v>
      </c>
      <c r="G473" t="s">
        <v>231</v>
      </c>
      <c r="H473">
        <v>701</v>
      </c>
      <c r="L473">
        <v>701</v>
      </c>
      <c r="M473">
        <v>0</v>
      </c>
    </row>
    <row r="474" spans="1:13" x14ac:dyDescent="0.55000000000000004">
      <c r="A474">
        <v>100</v>
      </c>
      <c r="B474" t="s">
        <v>363</v>
      </c>
      <c r="C474" t="s">
        <v>364</v>
      </c>
      <c r="D474" t="s">
        <v>2948</v>
      </c>
      <c r="E474" t="s">
        <v>2949</v>
      </c>
      <c r="G474" t="s">
        <v>231</v>
      </c>
      <c r="H474">
        <v>51</v>
      </c>
      <c r="L474">
        <v>51</v>
      </c>
      <c r="M474">
        <v>0</v>
      </c>
    </row>
    <row r="475" spans="1:13" x14ac:dyDescent="0.55000000000000004">
      <c r="A475">
        <v>100</v>
      </c>
      <c r="B475" t="s">
        <v>363</v>
      </c>
      <c r="C475" t="s">
        <v>364</v>
      </c>
      <c r="D475" t="s">
        <v>2741</v>
      </c>
      <c r="E475" t="s">
        <v>2742</v>
      </c>
      <c r="G475" t="s">
        <v>231</v>
      </c>
      <c r="H475">
        <v>60</v>
      </c>
      <c r="L475">
        <v>60</v>
      </c>
      <c r="M475">
        <v>0</v>
      </c>
    </row>
    <row r="476" spans="1:13" x14ac:dyDescent="0.55000000000000004">
      <c r="A476">
        <v>100</v>
      </c>
      <c r="B476" t="s">
        <v>363</v>
      </c>
      <c r="C476" t="s">
        <v>364</v>
      </c>
      <c r="D476" t="s">
        <v>1001</v>
      </c>
      <c r="E476" t="s">
        <v>1002</v>
      </c>
      <c r="G476" t="s">
        <v>231</v>
      </c>
      <c r="H476">
        <v>23</v>
      </c>
      <c r="L476">
        <v>23</v>
      </c>
      <c r="M476">
        <v>0</v>
      </c>
    </row>
    <row r="477" spans="1:13" x14ac:dyDescent="0.55000000000000004">
      <c r="A477">
        <v>100</v>
      </c>
      <c r="B477" t="s">
        <v>363</v>
      </c>
      <c r="C477" t="s">
        <v>364</v>
      </c>
      <c r="D477" t="s">
        <v>2480</v>
      </c>
      <c r="E477" t="s">
        <v>2481</v>
      </c>
      <c r="G477" t="s">
        <v>231</v>
      </c>
      <c r="H477">
        <v>7</v>
      </c>
      <c r="L477">
        <v>7</v>
      </c>
      <c r="M477">
        <v>0</v>
      </c>
    </row>
    <row r="478" spans="1:13" x14ac:dyDescent="0.55000000000000004">
      <c r="A478">
        <v>100</v>
      </c>
      <c r="B478" t="s">
        <v>363</v>
      </c>
      <c r="C478" t="s">
        <v>364</v>
      </c>
      <c r="D478" t="s">
        <v>1005</v>
      </c>
      <c r="E478" t="s">
        <v>1006</v>
      </c>
      <c r="G478" t="s">
        <v>231</v>
      </c>
      <c r="H478">
        <v>268</v>
      </c>
      <c r="L478">
        <v>268</v>
      </c>
      <c r="M478">
        <v>0</v>
      </c>
    </row>
    <row r="479" spans="1:13" x14ac:dyDescent="0.55000000000000004">
      <c r="A479">
        <v>100</v>
      </c>
      <c r="B479" t="s">
        <v>363</v>
      </c>
      <c r="C479" t="s">
        <v>364</v>
      </c>
      <c r="D479" t="s">
        <v>2597</v>
      </c>
      <c r="E479" t="s">
        <v>2598</v>
      </c>
      <c r="G479" t="s">
        <v>231</v>
      </c>
      <c r="H479">
        <v>60</v>
      </c>
      <c r="L479">
        <v>60</v>
      </c>
      <c r="M479">
        <v>0</v>
      </c>
    </row>
    <row r="480" spans="1:13" x14ac:dyDescent="0.55000000000000004">
      <c r="A480">
        <v>100</v>
      </c>
      <c r="B480" t="s">
        <v>363</v>
      </c>
      <c r="C480" t="s">
        <v>364</v>
      </c>
      <c r="D480" t="s">
        <v>1011</v>
      </c>
      <c r="E480" t="s">
        <v>1012</v>
      </c>
      <c r="G480" t="s">
        <v>231</v>
      </c>
      <c r="H480">
        <v>6</v>
      </c>
      <c r="L480">
        <v>6</v>
      </c>
      <c r="M480">
        <v>0</v>
      </c>
    </row>
    <row r="481" spans="1:13" x14ac:dyDescent="0.55000000000000004">
      <c r="A481">
        <v>100</v>
      </c>
      <c r="B481" t="s">
        <v>363</v>
      </c>
      <c r="C481" t="s">
        <v>364</v>
      </c>
      <c r="D481" t="s">
        <v>100</v>
      </c>
      <c r="E481" t="s">
        <v>101</v>
      </c>
      <c r="G481" t="s">
        <v>231</v>
      </c>
      <c r="H481">
        <v>5437</v>
      </c>
      <c r="L481">
        <v>5437</v>
      </c>
      <c r="M481">
        <v>0</v>
      </c>
    </row>
    <row r="482" spans="1:13" x14ac:dyDescent="0.55000000000000004">
      <c r="A482">
        <v>100</v>
      </c>
      <c r="B482" t="s">
        <v>363</v>
      </c>
      <c r="C482" t="s">
        <v>364</v>
      </c>
      <c r="D482" t="s">
        <v>44</v>
      </c>
      <c r="E482" t="s">
        <v>45</v>
      </c>
      <c r="G482" t="s">
        <v>231</v>
      </c>
      <c r="H482">
        <v>24300</v>
      </c>
      <c r="L482">
        <v>24300</v>
      </c>
      <c r="M482">
        <v>0</v>
      </c>
    </row>
    <row r="483" spans="1:13" x14ac:dyDescent="0.55000000000000004">
      <c r="A483">
        <v>100</v>
      </c>
      <c r="B483" t="s">
        <v>363</v>
      </c>
      <c r="C483" t="s">
        <v>364</v>
      </c>
      <c r="D483" t="s">
        <v>1017</v>
      </c>
      <c r="E483" t="s">
        <v>1018</v>
      </c>
      <c r="G483" t="s">
        <v>231</v>
      </c>
      <c r="H483">
        <v>3</v>
      </c>
      <c r="L483">
        <v>3</v>
      </c>
      <c r="M483">
        <v>0</v>
      </c>
    </row>
    <row r="484" spans="1:13" x14ac:dyDescent="0.55000000000000004">
      <c r="A484">
        <v>100</v>
      </c>
      <c r="B484" t="s">
        <v>363</v>
      </c>
      <c r="C484" t="s">
        <v>364</v>
      </c>
      <c r="D484" t="s">
        <v>1019</v>
      </c>
      <c r="E484" t="s">
        <v>1020</v>
      </c>
      <c r="G484" t="s">
        <v>231</v>
      </c>
      <c r="H484">
        <v>55</v>
      </c>
      <c r="L484">
        <v>55</v>
      </c>
      <c r="M484">
        <v>0</v>
      </c>
    </row>
    <row r="485" spans="1:13" x14ac:dyDescent="0.55000000000000004">
      <c r="A485">
        <v>100</v>
      </c>
      <c r="B485" t="s">
        <v>363</v>
      </c>
      <c r="C485" t="s">
        <v>364</v>
      </c>
      <c r="D485" t="s">
        <v>2561</v>
      </c>
      <c r="E485" t="s">
        <v>2562</v>
      </c>
      <c r="G485" t="s">
        <v>643</v>
      </c>
      <c r="H485">
        <v>1</v>
      </c>
      <c r="L485">
        <v>1</v>
      </c>
      <c r="M485">
        <v>0</v>
      </c>
    </row>
    <row r="486" spans="1:13" x14ac:dyDescent="0.55000000000000004">
      <c r="A486">
        <v>100</v>
      </c>
      <c r="B486" t="s">
        <v>363</v>
      </c>
      <c r="C486" t="s">
        <v>364</v>
      </c>
      <c r="D486" t="s">
        <v>2684</v>
      </c>
      <c r="E486" t="s">
        <v>2685</v>
      </c>
      <c r="G486" t="s">
        <v>231</v>
      </c>
      <c r="H486">
        <v>748</v>
      </c>
      <c r="L486">
        <v>748</v>
      </c>
      <c r="M486">
        <v>0</v>
      </c>
    </row>
    <row r="487" spans="1:13" x14ac:dyDescent="0.55000000000000004">
      <c r="A487">
        <v>100</v>
      </c>
      <c r="B487" t="s">
        <v>363</v>
      </c>
      <c r="C487" t="s">
        <v>364</v>
      </c>
      <c r="D487" t="s">
        <v>1025</v>
      </c>
      <c r="E487" t="s">
        <v>805</v>
      </c>
      <c r="G487" t="s">
        <v>231</v>
      </c>
      <c r="H487">
        <v>1000</v>
      </c>
      <c r="L487">
        <v>1000</v>
      </c>
      <c r="M487">
        <v>0</v>
      </c>
    </row>
    <row r="488" spans="1:13" x14ac:dyDescent="0.55000000000000004">
      <c r="A488">
        <v>100</v>
      </c>
      <c r="B488" t="s">
        <v>363</v>
      </c>
      <c r="C488" t="s">
        <v>364</v>
      </c>
      <c r="D488" t="s">
        <v>1026</v>
      </c>
      <c r="E488" t="s">
        <v>1027</v>
      </c>
      <c r="G488" t="s">
        <v>231</v>
      </c>
      <c r="H488">
        <v>471</v>
      </c>
      <c r="L488">
        <v>471</v>
      </c>
      <c r="M488">
        <v>0</v>
      </c>
    </row>
    <row r="489" spans="1:13" x14ac:dyDescent="0.55000000000000004">
      <c r="A489">
        <v>100</v>
      </c>
      <c r="B489" t="s">
        <v>363</v>
      </c>
      <c r="C489" t="s">
        <v>364</v>
      </c>
      <c r="D489" t="s">
        <v>2930</v>
      </c>
      <c r="E489" t="s">
        <v>2931</v>
      </c>
      <c r="G489" t="s">
        <v>231</v>
      </c>
      <c r="H489">
        <v>390</v>
      </c>
      <c r="L489">
        <v>390</v>
      </c>
      <c r="M489">
        <v>0</v>
      </c>
    </row>
    <row r="490" spans="1:13" x14ac:dyDescent="0.55000000000000004">
      <c r="A490">
        <v>100</v>
      </c>
      <c r="B490" t="s">
        <v>363</v>
      </c>
      <c r="C490" t="s">
        <v>364</v>
      </c>
      <c r="D490" t="s">
        <v>151</v>
      </c>
      <c r="E490" t="s">
        <v>152</v>
      </c>
      <c r="G490" t="s">
        <v>231</v>
      </c>
      <c r="H490">
        <v>519</v>
      </c>
      <c r="L490">
        <v>519</v>
      </c>
      <c r="M490">
        <v>0</v>
      </c>
    </row>
    <row r="491" spans="1:13" x14ac:dyDescent="0.55000000000000004">
      <c r="A491">
        <v>100</v>
      </c>
      <c r="B491" t="s">
        <v>363</v>
      </c>
      <c r="C491" t="s">
        <v>364</v>
      </c>
      <c r="D491" t="s">
        <v>339</v>
      </c>
      <c r="E491" t="s">
        <v>340</v>
      </c>
      <c r="G491" t="s">
        <v>231</v>
      </c>
      <c r="H491">
        <v>1238</v>
      </c>
      <c r="L491">
        <v>1238</v>
      </c>
      <c r="M491">
        <v>0</v>
      </c>
    </row>
    <row r="492" spans="1:13" x14ac:dyDescent="0.55000000000000004">
      <c r="A492">
        <v>100</v>
      </c>
      <c r="B492" t="s">
        <v>363</v>
      </c>
      <c r="C492" t="s">
        <v>364</v>
      </c>
      <c r="D492" t="s">
        <v>1030</v>
      </c>
      <c r="E492" t="s">
        <v>1031</v>
      </c>
      <c r="G492" t="s">
        <v>231</v>
      </c>
      <c r="H492">
        <v>13</v>
      </c>
      <c r="L492">
        <v>13</v>
      </c>
      <c r="M492">
        <v>0</v>
      </c>
    </row>
    <row r="493" spans="1:13" x14ac:dyDescent="0.55000000000000004">
      <c r="A493">
        <v>100</v>
      </c>
      <c r="B493" t="s">
        <v>363</v>
      </c>
      <c r="C493" t="s">
        <v>364</v>
      </c>
      <c r="D493" t="s">
        <v>2708</v>
      </c>
      <c r="E493" t="s">
        <v>2709</v>
      </c>
      <c r="G493" t="s">
        <v>231</v>
      </c>
      <c r="H493">
        <v>693</v>
      </c>
      <c r="L493">
        <v>693</v>
      </c>
      <c r="M493">
        <v>0</v>
      </c>
    </row>
    <row r="494" spans="1:13" x14ac:dyDescent="0.55000000000000004">
      <c r="A494">
        <v>100</v>
      </c>
      <c r="B494" t="s">
        <v>363</v>
      </c>
      <c r="C494" t="s">
        <v>364</v>
      </c>
      <c r="D494" t="s">
        <v>2007</v>
      </c>
      <c r="E494" t="s">
        <v>2008</v>
      </c>
      <c r="G494" t="s">
        <v>231</v>
      </c>
      <c r="H494">
        <v>1880</v>
      </c>
      <c r="L494">
        <v>1880</v>
      </c>
      <c r="M494">
        <v>0</v>
      </c>
    </row>
    <row r="495" spans="1:13" x14ac:dyDescent="0.55000000000000004">
      <c r="A495">
        <v>100</v>
      </c>
      <c r="B495" t="s">
        <v>363</v>
      </c>
      <c r="C495" t="s">
        <v>364</v>
      </c>
      <c r="D495" t="s">
        <v>1038</v>
      </c>
      <c r="E495" t="s">
        <v>1039</v>
      </c>
      <c r="G495" t="s">
        <v>1040</v>
      </c>
      <c r="H495">
        <v>636080</v>
      </c>
      <c r="L495">
        <v>636080</v>
      </c>
      <c r="M495">
        <v>0</v>
      </c>
    </row>
    <row r="496" spans="1:13" x14ac:dyDescent="0.55000000000000004">
      <c r="A496">
        <v>100</v>
      </c>
      <c r="B496" t="s">
        <v>363</v>
      </c>
      <c r="C496" t="s">
        <v>364</v>
      </c>
      <c r="D496" t="s">
        <v>1045</v>
      </c>
      <c r="E496" t="s">
        <v>1046</v>
      </c>
      <c r="G496" t="s">
        <v>231</v>
      </c>
      <c r="H496">
        <v>73</v>
      </c>
      <c r="L496">
        <v>73</v>
      </c>
      <c r="M496">
        <v>0</v>
      </c>
    </row>
    <row r="497" spans="1:18" x14ac:dyDescent="0.55000000000000004">
      <c r="A497">
        <v>100</v>
      </c>
      <c r="B497" t="s">
        <v>363</v>
      </c>
      <c r="C497" t="s">
        <v>364</v>
      </c>
      <c r="D497" t="s">
        <v>1047</v>
      </c>
      <c r="E497" t="s">
        <v>1048</v>
      </c>
      <c r="G497" t="s">
        <v>231</v>
      </c>
      <c r="H497">
        <v>8</v>
      </c>
      <c r="L497">
        <v>8</v>
      </c>
      <c r="M497">
        <v>0</v>
      </c>
    </row>
    <row r="498" spans="1:18" x14ac:dyDescent="0.55000000000000004">
      <c r="A498">
        <v>100</v>
      </c>
      <c r="B498" t="s">
        <v>363</v>
      </c>
      <c r="C498" t="s">
        <v>364</v>
      </c>
      <c r="D498" t="s">
        <v>1049</v>
      </c>
      <c r="E498" t="s">
        <v>1050</v>
      </c>
      <c r="G498" t="s">
        <v>231</v>
      </c>
      <c r="H498">
        <v>234</v>
      </c>
      <c r="L498">
        <v>234</v>
      </c>
      <c r="M498">
        <v>0</v>
      </c>
    </row>
    <row r="499" spans="1:18" x14ac:dyDescent="0.55000000000000004">
      <c r="A499">
        <v>100</v>
      </c>
      <c r="B499" t="s">
        <v>363</v>
      </c>
      <c r="C499" t="s">
        <v>364</v>
      </c>
      <c r="D499" t="s">
        <v>3104</v>
      </c>
      <c r="E499" t="s">
        <v>3105</v>
      </c>
      <c r="G499" t="s">
        <v>231</v>
      </c>
      <c r="H499">
        <v>1</v>
      </c>
      <c r="L499">
        <v>1</v>
      </c>
      <c r="M499">
        <v>0</v>
      </c>
    </row>
    <row r="500" spans="1:18" x14ac:dyDescent="0.55000000000000004">
      <c r="A500">
        <v>100</v>
      </c>
      <c r="B500" t="s">
        <v>363</v>
      </c>
      <c r="C500" t="s">
        <v>364</v>
      </c>
      <c r="D500" t="s">
        <v>1051</v>
      </c>
      <c r="E500" t="s">
        <v>1052</v>
      </c>
      <c r="G500" t="s">
        <v>231</v>
      </c>
      <c r="H500">
        <v>10</v>
      </c>
      <c r="L500">
        <v>10</v>
      </c>
      <c r="M500">
        <v>0</v>
      </c>
    </row>
    <row r="501" spans="1:18" x14ac:dyDescent="0.55000000000000004">
      <c r="A501">
        <v>100</v>
      </c>
      <c r="B501" t="s">
        <v>363</v>
      </c>
      <c r="C501" t="s">
        <v>364</v>
      </c>
      <c r="D501" t="s">
        <v>2851</v>
      </c>
      <c r="E501" t="s">
        <v>2852</v>
      </c>
      <c r="G501" t="s">
        <v>231</v>
      </c>
      <c r="H501">
        <v>24</v>
      </c>
      <c r="L501">
        <v>24</v>
      </c>
      <c r="M501">
        <v>0</v>
      </c>
      <c r="R501" t="s">
        <v>356</v>
      </c>
    </row>
    <row r="502" spans="1:18" x14ac:dyDescent="0.55000000000000004">
      <c r="A502">
        <v>100</v>
      </c>
      <c r="B502" t="s">
        <v>363</v>
      </c>
      <c r="C502" t="s">
        <v>364</v>
      </c>
      <c r="D502" t="s">
        <v>1053</v>
      </c>
      <c r="E502" t="s">
        <v>1054</v>
      </c>
      <c r="G502" t="s">
        <v>231</v>
      </c>
      <c r="H502">
        <v>2</v>
      </c>
      <c r="L502">
        <v>2</v>
      </c>
      <c r="M502">
        <v>0</v>
      </c>
    </row>
    <row r="503" spans="1:18" x14ac:dyDescent="0.55000000000000004">
      <c r="A503">
        <v>100</v>
      </c>
      <c r="B503" t="s">
        <v>363</v>
      </c>
      <c r="C503" t="s">
        <v>364</v>
      </c>
      <c r="D503" t="s">
        <v>1055</v>
      </c>
      <c r="E503" t="s">
        <v>1056</v>
      </c>
      <c r="G503" t="s">
        <v>231</v>
      </c>
      <c r="H503">
        <v>50</v>
      </c>
      <c r="L503">
        <v>50</v>
      </c>
      <c r="M503">
        <v>0</v>
      </c>
    </row>
    <row r="504" spans="1:18" x14ac:dyDescent="0.55000000000000004">
      <c r="A504">
        <v>100</v>
      </c>
      <c r="B504" t="s">
        <v>363</v>
      </c>
      <c r="C504" t="s">
        <v>364</v>
      </c>
      <c r="D504" t="s">
        <v>1097</v>
      </c>
      <c r="E504" t="s">
        <v>1098</v>
      </c>
      <c r="G504" t="s">
        <v>231</v>
      </c>
      <c r="H504">
        <v>95</v>
      </c>
      <c r="L504">
        <v>95</v>
      </c>
      <c r="M504">
        <v>0</v>
      </c>
    </row>
    <row r="505" spans="1:18" x14ac:dyDescent="0.55000000000000004">
      <c r="A505">
        <v>100</v>
      </c>
      <c r="B505" t="s">
        <v>363</v>
      </c>
      <c r="C505" t="s">
        <v>364</v>
      </c>
      <c r="D505" t="s">
        <v>1057</v>
      </c>
      <c r="E505" t="s">
        <v>1058</v>
      </c>
      <c r="G505" t="s">
        <v>231</v>
      </c>
      <c r="H505">
        <v>8</v>
      </c>
      <c r="L505">
        <v>8</v>
      </c>
      <c r="M505">
        <v>0</v>
      </c>
    </row>
    <row r="506" spans="1:18" x14ac:dyDescent="0.55000000000000004">
      <c r="A506">
        <v>100</v>
      </c>
      <c r="B506" t="s">
        <v>363</v>
      </c>
      <c r="C506" t="s">
        <v>364</v>
      </c>
      <c r="D506" t="s">
        <v>1222</v>
      </c>
      <c r="E506" t="s">
        <v>1223</v>
      </c>
      <c r="G506" t="s">
        <v>231</v>
      </c>
      <c r="H506">
        <v>271</v>
      </c>
      <c r="L506">
        <v>271</v>
      </c>
      <c r="M506">
        <v>0</v>
      </c>
    </row>
    <row r="507" spans="1:18" x14ac:dyDescent="0.55000000000000004">
      <c r="A507">
        <v>100</v>
      </c>
      <c r="B507" t="s">
        <v>363</v>
      </c>
      <c r="C507" t="s">
        <v>364</v>
      </c>
      <c r="D507" t="s">
        <v>1059</v>
      </c>
      <c r="E507" t="s">
        <v>1060</v>
      </c>
      <c r="G507" t="s">
        <v>231</v>
      </c>
      <c r="H507">
        <v>4</v>
      </c>
      <c r="L507">
        <v>4</v>
      </c>
      <c r="M507">
        <v>0</v>
      </c>
    </row>
    <row r="508" spans="1:18" x14ac:dyDescent="0.55000000000000004">
      <c r="A508">
        <v>100</v>
      </c>
      <c r="B508" t="s">
        <v>363</v>
      </c>
      <c r="C508" t="s">
        <v>364</v>
      </c>
      <c r="D508" t="s">
        <v>3013</v>
      </c>
      <c r="E508" t="s">
        <v>3014</v>
      </c>
      <c r="G508" t="s">
        <v>231</v>
      </c>
      <c r="H508">
        <v>46</v>
      </c>
      <c r="L508">
        <v>46</v>
      </c>
      <c r="M508">
        <v>0</v>
      </c>
    </row>
    <row r="509" spans="1:18" x14ac:dyDescent="0.55000000000000004">
      <c r="A509">
        <v>100</v>
      </c>
      <c r="B509" t="s">
        <v>363</v>
      </c>
      <c r="C509" t="s">
        <v>364</v>
      </c>
      <c r="D509" t="s">
        <v>1063</v>
      </c>
      <c r="E509" t="s">
        <v>1064</v>
      </c>
      <c r="G509" t="s">
        <v>231</v>
      </c>
      <c r="H509">
        <v>5</v>
      </c>
      <c r="L509">
        <v>5</v>
      </c>
      <c r="M509">
        <v>0</v>
      </c>
    </row>
    <row r="510" spans="1:18" x14ac:dyDescent="0.55000000000000004">
      <c r="A510">
        <v>100</v>
      </c>
      <c r="B510" t="s">
        <v>363</v>
      </c>
      <c r="C510" t="s">
        <v>364</v>
      </c>
      <c r="D510" t="s">
        <v>110</v>
      </c>
      <c r="E510" t="s">
        <v>165</v>
      </c>
      <c r="G510" t="s">
        <v>533</v>
      </c>
      <c r="H510">
        <v>345</v>
      </c>
      <c r="L510">
        <v>345</v>
      </c>
      <c r="M510">
        <v>0</v>
      </c>
    </row>
    <row r="511" spans="1:18" x14ac:dyDescent="0.55000000000000004">
      <c r="A511">
        <v>100</v>
      </c>
      <c r="B511" t="s">
        <v>363</v>
      </c>
      <c r="C511" t="s">
        <v>364</v>
      </c>
      <c r="D511" t="s">
        <v>1065</v>
      </c>
      <c r="E511" t="s">
        <v>1066</v>
      </c>
      <c r="G511" t="s">
        <v>231</v>
      </c>
      <c r="H511">
        <v>28</v>
      </c>
      <c r="L511">
        <v>28</v>
      </c>
      <c r="M511">
        <v>0</v>
      </c>
    </row>
    <row r="512" spans="1:18" x14ac:dyDescent="0.55000000000000004">
      <c r="A512">
        <v>100</v>
      </c>
      <c r="B512" t="s">
        <v>363</v>
      </c>
      <c r="C512" t="s">
        <v>364</v>
      </c>
      <c r="D512" t="s">
        <v>1067</v>
      </c>
      <c r="E512" t="s">
        <v>1068</v>
      </c>
      <c r="G512" t="s">
        <v>231</v>
      </c>
      <c r="H512">
        <v>12</v>
      </c>
      <c r="L512">
        <v>12</v>
      </c>
      <c r="M512">
        <v>0</v>
      </c>
    </row>
    <row r="513" spans="1:18" x14ac:dyDescent="0.55000000000000004">
      <c r="A513">
        <v>100</v>
      </c>
      <c r="B513" t="s">
        <v>363</v>
      </c>
      <c r="C513" t="s">
        <v>364</v>
      </c>
      <c r="D513" t="s">
        <v>2757</v>
      </c>
      <c r="E513" t="s">
        <v>2758</v>
      </c>
      <c r="G513" t="s">
        <v>231</v>
      </c>
      <c r="H513">
        <v>4</v>
      </c>
      <c r="L513">
        <v>4</v>
      </c>
      <c r="M513">
        <v>0</v>
      </c>
    </row>
    <row r="514" spans="1:18" x14ac:dyDescent="0.55000000000000004">
      <c r="A514">
        <v>100</v>
      </c>
      <c r="B514" t="s">
        <v>363</v>
      </c>
      <c r="C514" t="s">
        <v>364</v>
      </c>
      <c r="D514" t="s">
        <v>1105</v>
      </c>
      <c r="E514" t="s">
        <v>1106</v>
      </c>
      <c r="G514" t="s">
        <v>231</v>
      </c>
      <c r="H514">
        <v>16</v>
      </c>
      <c r="L514">
        <v>16</v>
      </c>
      <c r="M514">
        <v>0</v>
      </c>
    </row>
    <row r="515" spans="1:18" x14ac:dyDescent="0.55000000000000004">
      <c r="A515">
        <v>100</v>
      </c>
      <c r="B515" t="s">
        <v>363</v>
      </c>
      <c r="C515" t="s">
        <v>364</v>
      </c>
      <c r="D515" t="s">
        <v>1069</v>
      </c>
      <c r="E515" t="s">
        <v>1070</v>
      </c>
      <c r="G515" t="s">
        <v>231</v>
      </c>
      <c r="H515">
        <v>854</v>
      </c>
      <c r="L515">
        <v>854</v>
      </c>
      <c r="M515">
        <v>0</v>
      </c>
    </row>
    <row r="516" spans="1:18" x14ac:dyDescent="0.55000000000000004">
      <c r="A516">
        <v>100</v>
      </c>
      <c r="B516" t="s">
        <v>363</v>
      </c>
      <c r="C516" t="s">
        <v>364</v>
      </c>
      <c r="D516" t="s">
        <v>1071</v>
      </c>
      <c r="E516" t="s">
        <v>1072</v>
      </c>
      <c r="G516" t="s">
        <v>231</v>
      </c>
      <c r="H516">
        <v>100</v>
      </c>
      <c r="L516">
        <v>100</v>
      </c>
      <c r="M516">
        <v>0</v>
      </c>
    </row>
    <row r="517" spans="1:18" x14ac:dyDescent="0.55000000000000004">
      <c r="A517">
        <v>100</v>
      </c>
      <c r="B517" t="s">
        <v>363</v>
      </c>
      <c r="C517" t="s">
        <v>364</v>
      </c>
      <c r="D517" t="s">
        <v>1073</v>
      </c>
      <c r="E517" t="s">
        <v>1074</v>
      </c>
      <c r="G517" t="s">
        <v>231</v>
      </c>
      <c r="H517">
        <v>6</v>
      </c>
      <c r="L517">
        <v>6</v>
      </c>
      <c r="M517">
        <v>0</v>
      </c>
    </row>
    <row r="518" spans="1:18" x14ac:dyDescent="0.55000000000000004">
      <c r="A518">
        <v>100</v>
      </c>
      <c r="B518" t="s">
        <v>363</v>
      </c>
      <c r="C518" t="s">
        <v>364</v>
      </c>
      <c r="D518" t="s">
        <v>3004</v>
      </c>
      <c r="E518" t="s">
        <v>3005</v>
      </c>
      <c r="G518" t="s">
        <v>231</v>
      </c>
      <c r="H518">
        <v>1</v>
      </c>
      <c r="L518">
        <v>1</v>
      </c>
      <c r="M518">
        <v>0</v>
      </c>
    </row>
    <row r="519" spans="1:18" x14ac:dyDescent="0.55000000000000004">
      <c r="A519">
        <v>100</v>
      </c>
      <c r="B519" t="s">
        <v>363</v>
      </c>
      <c r="C519" t="s">
        <v>364</v>
      </c>
      <c r="D519" t="s">
        <v>1077</v>
      </c>
      <c r="E519" t="s">
        <v>1078</v>
      </c>
      <c r="G519" t="s">
        <v>231</v>
      </c>
      <c r="H519">
        <v>914</v>
      </c>
      <c r="L519">
        <v>914</v>
      </c>
      <c r="M519">
        <v>0</v>
      </c>
    </row>
    <row r="520" spans="1:18" x14ac:dyDescent="0.55000000000000004">
      <c r="A520">
        <v>100</v>
      </c>
      <c r="B520" t="s">
        <v>363</v>
      </c>
      <c r="C520" t="s">
        <v>364</v>
      </c>
      <c r="D520" t="s">
        <v>1081</v>
      </c>
      <c r="E520" t="s">
        <v>1082</v>
      </c>
      <c r="G520" t="s">
        <v>231</v>
      </c>
      <c r="H520">
        <v>97</v>
      </c>
      <c r="L520">
        <v>97</v>
      </c>
      <c r="M520">
        <v>0</v>
      </c>
    </row>
    <row r="521" spans="1:18" x14ac:dyDescent="0.55000000000000004">
      <c r="A521">
        <v>100</v>
      </c>
      <c r="B521" t="s">
        <v>363</v>
      </c>
      <c r="C521" t="s">
        <v>364</v>
      </c>
      <c r="D521" t="s">
        <v>1085</v>
      </c>
      <c r="E521" t="s">
        <v>1086</v>
      </c>
      <c r="G521" t="s">
        <v>231</v>
      </c>
      <c r="H521">
        <v>25</v>
      </c>
      <c r="L521">
        <v>25</v>
      </c>
      <c r="M521">
        <v>0</v>
      </c>
    </row>
    <row r="522" spans="1:18" x14ac:dyDescent="0.55000000000000004">
      <c r="A522">
        <v>100</v>
      </c>
      <c r="B522" t="s">
        <v>363</v>
      </c>
      <c r="C522" t="s">
        <v>364</v>
      </c>
      <c r="D522" t="s">
        <v>1083</v>
      </c>
      <c r="E522" t="s">
        <v>1084</v>
      </c>
      <c r="G522" t="s">
        <v>231</v>
      </c>
      <c r="H522">
        <v>219</v>
      </c>
      <c r="L522">
        <v>219</v>
      </c>
      <c r="M522">
        <v>0</v>
      </c>
    </row>
    <row r="523" spans="1:18" x14ac:dyDescent="0.55000000000000004">
      <c r="A523">
        <v>100</v>
      </c>
      <c r="B523" t="s">
        <v>363</v>
      </c>
      <c r="C523" t="s">
        <v>364</v>
      </c>
      <c r="D523" t="s">
        <v>1091</v>
      </c>
      <c r="E523" t="s">
        <v>1092</v>
      </c>
      <c r="G523" t="s">
        <v>231</v>
      </c>
      <c r="H523">
        <v>3</v>
      </c>
      <c r="L523">
        <v>3</v>
      </c>
      <c r="M523">
        <v>0</v>
      </c>
    </row>
    <row r="524" spans="1:18" x14ac:dyDescent="0.55000000000000004">
      <c r="A524">
        <v>100</v>
      </c>
      <c r="B524" t="s">
        <v>363</v>
      </c>
      <c r="C524" t="s">
        <v>364</v>
      </c>
      <c r="D524" t="s">
        <v>1087</v>
      </c>
      <c r="E524" t="s">
        <v>1088</v>
      </c>
      <c r="G524" t="s">
        <v>231</v>
      </c>
      <c r="H524">
        <v>52</v>
      </c>
      <c r="L524">
        <v>52</v>
      </c>
      <c r="M524">
        <v>0</v>
      </c>
    </row>
    <row r="525" spans="1:18" x14ac:dyDescent="0.55000000000000004">
      <c r="A525">
        <v>100</v>
      </c>
      <c r="B525" t="s">
        <v>363</v>
      </c>
      <c r="C525" t="s">
        <v>364</v>
      </c>
      <c r="D525" t="s">
        <v>1093</v>
      </c>
      <c r="E525" t="s">
        <v>1094</v>
      </c>
      <c r="G525" t="s">
        <v>231</v>
      </c>
      <c r="H525">
        <v>100</v>
      </c>
      <c r="L525">
        <v>100</v>
      </c>
      <c r="M525">
        <v>0</v>
      </c>
    </row>
    <row r="526" spans="1:18" x14ac:dyDescent="0.55000000000000004">
      <c r="A526">
        <v>100</v>
      </c>
      <c r="B526" t="s">
        <v>363</v>
      </c>
      <c r="C526" t="s">
        <v>364</v>
      </c>
      <c r="D526" t="s">
        <v>3206</v>
      </c>
      <c r="E526" t="s">
        <v>3207</v>
      </c>
      <c r="G526" t="s">
        <v>231</v>
      </c>
      <c r="H526">
        <v>3</v>
      </c>
      <c r="L526">
        <v>3</v>
      </c>
      <c r="M526">
        <v>0</v>
      </c>
    </row>
    <row r="527" spans="1:18" x14ac:dyDescent="0.55000000000000004">
      <c r="A527">
        <v>100</v>
      </c>
      <c r="B527" t="s">
        <v>363</v>
      </c>
      <c r="C527" t="s">
        <v>364</v>
      </c>
      <c r="D527" t="s">
        <v>3108</v>
      </c>
      <c r="E527" t="s">
        <v>3109</v>
      </c>
      <c r="G527" t="s">
        <v>231</v>
      </c>
      <c r="H527">
        <v>78</v>
      </c>
      <c r="L527">
        <v>78</v>
      </c>
      <c r="M527">
        <v>0</v>
      </c>
      <c r="R527" t="s">
        <v>356</v>
      </c>
    </row>
    <row r="528" spans="1:18" x14ac:dyDescent="0.55000000000000004">
      <c r="A528">
        <v>100</v>
      </c>
      <c r="B528" t="s">
        <v>363</v>
      </c>
      <c r="C528" t="s">
        <v>364</v>
      </c>
      <c r="D528" t="s">
        <v>3226</v>
      </c>
      <c r="E528" t="s">
        <v>3227</v>
      </c>
      <c r="G528" t="s">
        <v>231</v>
      </c>
      <c r="H528">
        <v>48</v>
      </c>
      <c r="L528">
        <v>48</v>
      </c>
      <c r="M528">
        <v>0</v>
      </c>
      <c r="R528" t="s">
        <v>356</v>
      </c>
    </row>
    <row r="529" spans="1:18" x14ac:dyDescent="0.55000000000000004">
      <c r="A529">
        <v>100</v>
      </c>
      <c r="B529" t="s">
        <v>363</v>
      </c>
      <c r="C529" t="s">
        <v>364</v>
      </c>
      <c r="D529" t="s">
        <v>1099</v>
      </c>
      <c r="E529" t="s">
        <v>1100</v>
      </c>
      <c r="G529" t="s">
        <v>231</v>
      </c>
      <c r="H529">
        <v>50</v>
      </c>
      <c r="L529">
        <v>50</v>
      </c>
      <c r="M529">
        <v>0</v>
      </c>
    </row>
    <row r="530" spans="1:18" x14ac:dyDescent="0.55000000000000004">
      <c r="A530">
        <v>100</v>
      </c>
      <c r="B530" t="s">
        <v>363</v>
      </c>
      <c r="C530" t="s">
        <v>364</v>
      </c>
      <c r="D530" t="s">
        <v>1101</v>
      </c>
      <c r="E530" t="s">
        <v>1102</v>
      </c>
      <c r="G530" t="s">
        <v>231</v>
      </c>
      <c r="H530">
        <v>3</v>
      </c>
      <c r="L530">
        <v>3</v>
      </c>
      <c r="M530">
        <v>0</v>
      </c>
    </row>
    <row r="531" spans="1:18" x14ac:dyDescent="0.55000000000000004">
      <c r="A531">
        <v>100</v>
      </c>
      <c r="B531" t="s">
        <v>363</v>
      </c>
      <c r="C531" t="s">
        <v>364</v>
      </c>
      <c r="D531" t="s">
        <v>3258</v>
      </c>
      <c r="E531" t="s">
        <v>3259</v>
      </c>
      <c r="G531" t="s">
        <v>231</v>
      </c>
      <c r="H531">
        <v>45</v>
      </c>
      <c r="L531">
        <v>45</v>
      </c>
      <c r="M531">
        <v>0</v>
      </c>
    </row>
    <row r="532" spans="1:18" x14ac:dyDescent="0.55000000000000004">
      <c r="A532">
        <v>100</v>
      </c>
      <c r="B532" t="s">
        <v>363</v>
      </c>
      <c r="C532" t="s">
        <v>364</v>
      </c>
      <c r="D532" t="s">
        <v>3110</v>
      </c>
      <c r="E532" t="s">
        <v>3111</v>
      </c>
      <c r="G532" t="s">
        <v>231</v>
      </c>
      <c r="H532">
        <v>420</v>
      </c>
      <c r="L532">
        <v>420</v>
      </c>
      <c r="M532">
        <v>0</v>
      </c>
      <c r="R532" t="s">
        <v>356</v>
      </c>
    </row>
    <row r="533" spans="1:18" x14ac:dyDescent="0.55000000000000004">
      <c r="A533">
        <v>100</v>
      </c>
      <c r="B533" t="s">
        <v>363</v>
      </c>
      <c r="C533" t="s">
        <v>364</v>
      </c>
      <c r="D533" t="s">
        <v>1109</v>
      </c>
      <c r="E533" t="s">
        <v>1110</v>
      </c>
      <c r="G533" t="s">
        <v>231</v>
      </c>
      <c r="H533">
        <v>220</v>
      </c>
      <c r="L533">
        <v>220</v>
      </c>
      <c r="M533">
        <v>0</v>
      </c>
    </row>
    <row r="534" spans="1:18" x14ac:dyDescent="0.55000000000000004">
      <c r="A534">
        <v>100</v>
      </c>
      <c r="B534" t="s">
        <v>363</v>
      </c>
      <c r="C534" t="s">
        <v>364</v>
      </c>
      <c r="D534" t="s">
        <v>3114</v>
      </c>
      <c r="E534" t="s">
        <v>3115</v>
      </c>
      <c r="G534" t="s">
        <v>231</v>
      </c>
      <c r="H534">
        <v>36</v>
      </c>
      <c r="L534">
        <v>36</v>
      </c>
      <c r="M534">
        <v>0</v>
      </c>
      <c r="R534" t="s">
        <v>356</v>
      </c>
    </row>
    <row r="535" spans="1:18" x14ac:dyDescent="0.55000000000000004">
      <c r="A535">
        <v>100</v>
      </c>
      <c r="B535" t="s">
        <v>363</v>
      </c>
      <c r="C535" t="s">
        <v>364</v>
      </c>
      <c r="D535" t="s">
        <v>662</v>
      </c>
      <c r="E535" t="s">
        <v>663</v>
      </c>
      <c r="G535" t="s">
        <v>231</v>
      </c>
      <c r="H535">
        <v>555</v>
      </c>
      <c r="L535">
        <v>555</v>
      </c>
      <c r="M535">
        <v>0</v>
      </c>
    </row>
    <row r="536" spans="1:18" x14ac:dyDescent="0.55000000000000004">
      <c r="A536">
        <v>100</v>
      </c>
      <c r="B536" t="s">
        <v>363</v>
      </c>
      <c r="C536" t="s">
        <v>364</v>
      </c>
      <c r="D536" t="s">
        <v>3116</v>
      </c>
      <c r="E536" t="s">
        <v>3117</v>
      </c>
      <c r="G536" t="s">
        <v>231</v>
      </c>
      <c r="H536">
        <v>36</v>
      </c>
      <c r="L536">
        <v>36</v>
      </c>
      <c r="M536">
        <v>0</v>
      </c>
      <c r="R536" t="s">
        <v>356</v>
      </c>
    </row>
    <row r="537" spans="1:18" x14ac:dyDescent="0.55000000000000004">
      <c r="A537">
        <v>100</v>
      </c>
      <c r="B537" t="s">
        <v>363</v>
      </c>
      <c r="C537" t="s">
        <v>364</v>
      </c>
      <c r="D537" t="s">
        <v>1117</v>
      </c>
      <c r="E537" t="s">
        <v>1118</v>
      </c>
      <c r="G537" t="s">
        <v>231</v>
      </c>
      <c r="H537">
        <v>26</v>
      </c>
      <c r="L537">
        <v>26</v>
      </c>
      <c r="M537">
        <v>0</v>
      </c>
    </row>
    <row r="538" spans="1:18" x14ac:dyDescent="0.55000000000000004">
      <c r="A538">
        <v>100</v>
      </c>
      <c r="B538" t="s">
        <v>363</v>
      </c>
      <c r="C538" t="s">
        <v>364</v>
      </c>
      <c r="D538" t="s">
        <v>3118</v>
      </c>
      <c r="E538" t="s">
        <v>3119</v>
      </c>
      <c r="G538" t="s">
        <v>231</v>
      </c>
      <c r="H538">
        <v>1</v>
      </c>
      <c r="L538">
        <v>1</v>
      </c>
      <c r="M538">
        <v>0</v>
      </c>
    </row>
    <row r="539" spans="1:18" x14ac:dyDescent="0.55000000000000004">
      <c r="A539">
        <v>100</v>
      </c>
      <c r="B539" t="s">
        <v>363</v>
      </c>
      <c r="C539" t="s">
        <v>364</v>
      </c>
      <c r="D539" t="s">
        <v>1111</v>
      </c>
      <c r="E539" t="s">
        <v>1112</v>
      </c>
      <c r="G539" t="s">
        <v>231</v>
      </c>
      <c r="H539">
        <v>2</v>
      </c>
      <c r="L539">
        <v>2</v>
      </c>
      <c r="M539">
        <v>0</v>
      </c>
    </row>
    <row r="540" spans="1:18" x14ac:dyDescent="0.55000000000000004">
      <c r="A540">
        <v>100</v>
      </c>
      <c r="B540" t="s">
        <v>363</v>
      </c>
      <c r="C540" t="s">
        <v>364</v>
      </c>
      <c r="D540" t="s">
        <v>1113</v>
      </c>
      <c r="E540" t="s">
        <v>1114</v>
      </c>
      <c r="G540" t="s">
        <v>231</v>
      </c>
      <c r="H540">
        <v>72</v>
      </c>
      <c r="L540">
        <v>72</v>
      </c>
      <c r="M540">
        <v>0</v>
      </c>
    </row>
    <row r="541" spans="1:18" x14ac:dyDescent="0.55000000000000004">
      <c r="A541">
        <v>100</v>
      </c>
      <c r="B541" t="s">
        <v>363</v>
      </c>
      <c r="C541" t="s">
        <v>364</v>
      </c>
      <c r="D541" t="s">
        <v>2946</v>
      </c>
      <c r="E541" t="s">
        <v>2947</v>
      </c>
      <c r="G541" t="s">
        <v>231</v>
      </c>
      <c r="H541">
        <v>79</v>
      </c>
      <c r="L541">
        <v>79</v>
      </c>
      <c r="M541">
        <v>0</v>
      </c>
    </row>
    <row r="542" spans="1:18" x14ac:dyDescent="0.55000000000000004">
      <c r="A542">
        <v>100</v>
      </c>
      <c r="B542" t="s">
        <v>363</v>
      </c>
      <c r="C542" t="s">
        <v>364</v>
      </c>
      <c r="D542" t="s">
        <v>1119</v>
      </c>
      <c r="E542" t="s">
        <v>1120</v>
      </c>
      <c r="G542" t="s">
        <v>231</v>
      </c>
      <c r="H542">
        <v>4</v>
      </c>
      <c r="L542">
        <v>4</v>
      </c>
      <c r="M542">
        <v>0</v>
      </c>
    </row>
    <row r="543" spans="1:18" x14ac:dyDescent="0.55000000000000004">
      <c r="A543">
        <v>100</v>
      </c>
      <c r="B543" t="s">
        <v>363</v>
      </c>
      <c r="C543" t="s">
        <v>364</v>
      </c>
      <c r="D543" t="s">
        <v>1121</v>
      </c>
      <c r="E543" t="s">
        <v>1122</v>
      </c>
      <c r="G543" t="s">
        <v>231</v>
      </c>
      <c r="H543">
        <v>3</v>
      </c>
      <c r="L543">
        <v>3</v>
      </c>
      <c r="M543">
        <v>0</v>
      </c>
    </row>
    <row r="544" spans="1:18" x14ac:dyDescent="0.55000000000000004">
      <c r="A544">
        <v>100</v>
      </c>
      <c r="B544" t="s">
        <v>363</v>
      </c>
      <c r="C544" t="s">
        <v>364</v>
      </c>
      <c r="D544" t="s">
        <v>1123</v>
      </c>
      <c r="E544" t="s">
        <v>1124</v>
      </c>
      <c r="G544" t="s">
        <v>231</v>
      </c>
      <c r="H544">
        <v>1</v>
      </c>
      <c r="L544">
        <v>1</v>
      </c>
      <c r="M544">
        <v>0</v>
      </c>
    </row>
    <row r="545" spans="1:13" x14ac:dyDescent="0.55000000000000004">
      <c r="A545">
        <v>100</v>
      </c>
      <c r="B545" t="s">
        <v>363</v>
      </c>
      <c r="C545" t="s">
        <v>364</v>
      </c>
      <c r="D545" t="s">
        <v>1032</v>
      </c>
      <c r="E545" t="s">
        <v>1033</v>
      </c>
      <c r="G545" t="s">
        <v>231</v>
      </c>
      <c r="H545">
        <v>124</v>
      </c>
      <c r="L545">
        <v>124</v>
      </c>
      <c r="M545">
        <v>0</v>
      </c>
    </row>
    <row r="546" spans="1:13" x14ac:dyDescent="0.55000000000000004">
      <c r="A546">
        <v>100</v>
      </c>
      <c r="B546" t="s">
        <v>363</v>
      </c>
      <c r="C546" t="s">
        <v>364</v>
      </c>
      <c r="D546" t="s">
        <v>337</v>
      </c>
      <c r="E546" t="s">
        <v>338</v>
      </c>
      <c r="G546" t="s">
        <v>231</v>
      </c>
      <c r="H546">
        <v>265</v>
      </c>
      <c r="L546">
        <v>265</v>
      </c>
      <c r="M546">
        <v>0</v>
      </c>
    </row>
    <row r="547" spans="1:13" x14ac:dyDescent="0.55000000000000004">
      <c r="A547">
        <v>100</v>
      </c>
      <c r="B547" t="s">
        <v>363</v>
      </c>
      <c r="C547" t="s">
        <v>1681</v>
      </c>
      <c r="D547" t="s">
        <v>86</v>
      </c>
      <c r="E547" t="s">
        <v>87</v>
      </c>
      <c r="G547" t="s">
        <v>231</v>
      </c>
      <c r="H547">
        <v>768</v>
      </c>
      <c r="L547">
        <v>768</v>
      </c>
      <c r="M547">
        <v>0</v>
      </c>
    </row>
    <row r="548" spans="1:13" x14ac:dyDescent="0.55000000000000004">
      <c r="A548">
        <v>100</v>
      </c>
      <c r="B548" t="s">
        <v>1413</v>
      </c>
      <c r="D548" t="s">
        <v>2358</v>
      </c>
      <c r="E548" t="s">
        <v>2359</v>
      </c>
      <c r="G548" t="s">
        <v>231</v>
      </c>
      <c r="H548">
        <v>491</v>
      </c>
      <c r="L548">
        <v>491</v>
      </c>
      <c r="M548">
        <v>0</v>
      </c>
    </row>
    <row r="549" spans="1:13" x14ac:dyDescent="0.55000000000000004">
      <c r="A549">
        <v>100</v>
      </c>
      <c r="B549" t="s">
        <v>1413</v>
      </c>
      <c r="D549" t="s">
        <v>2791</v>
      </c>
      <c r="E549" t="s">
        <v>156</v>
      </c>
      <c r="G549" t="s">
        <v>231</v>
      </c>
      <c r="H549">
        <v>2134</v>
      </c>
      <c r="L549">
        <v>2134</v>
      </c>
      <c r="M549">
        <v>0</v>
      </c>
    </row>
    <row r="550" spans="1:13" x14ac:dyDescent="0.55000000000000004">
      <c r="A550">
        <v>100</v>
      </c>
      <c r="B550" t="s">
        <v>3244</v>
      </c>
      <c r="D550" t="s">
        <v>619</v>
      </c>
      <c r="E550" t="s">
        <v>620</v>
      </c>
      <c r="G550" t="s">
        <v>231</v>
      </c>
      <c r="H550">
        <v>2986</v>
      </c>
      <c r="L550">
        <v>2986</v>
      </c>
      <c r="M550">
        <v>0</v>
      </c>
    </row>
    <row r="551" spans="1:13" x14ac:dyDescent="0.55000000000000004">
      <c r="A551">
        <v>100</v>
      </c>
      <c r="B551" t="s">
        <v>3244</v>
      </c>
      <c r="D551" t="s">
        <v>389</v>
      </c>
      <c r="E551" t="s">
        <v>390</v>
      </c>
      <c r="G551" t="s">
        <v>231</v>
      </c>
      <c r="H551">
        <v>2928</v>
      </c>
      <c r="L551">
        <v>2928</v>
      </c>
      <c r="M551">
        <v>0</v>
      </c>
    </row>
    <row r="552" spans="1:13" x14ac:dyDescent="0.55000000000000004">
      <c r="A552">
        <v>100</v>
      </c>
      <c r="B552" t="s">
        <v>3244</v>
      </c>
      <c r="D552" t="s">
        <v>1745</v>
      </c>
      <c r="E552" t="s">
        <v>1746</v>
      </c>
      <c r="G552" t="s">
        <v>231</v>
      </c>
      <c r="H552">
        <v>1183</v>
      </c>
      <c r="L552">
        <v>1183</v>
      </c>
      <c r="M552">
        <v>0</v>
      </c>
    </row>
    <row r="553" spans="1:13" x14ac:dyDescent="0.55000000000000004">
      <c r="A553">
        <v>100</v>
      </c>
      <c r="B553" t="s">
        <v>3244</v>
      </c>
      <c r="D553" t="s">
        <v>2426</v>
      </c>
      <c r="E553" t="s">
        <v>2427</v>
      </c>
      <c r="G553" t="s">
        <v>231</v>
      </c>
      <c r="H553">
        <v>25</v>
      </c>
      <c r="L553">
        <v>25</v>
      </c>
      <c r="M553">
        <v>0</v>
      </c>
    </row>
    <row r="554" spans="1:13" x14ac:dyDescent="0.55000000000000004">
      <c r="A554">
        <v>100</v>
      </c>
      <c r="B554" t="s">
        <v>3244</v>
      </c>
      <c r="D554" t="s">
        <v>1322</v>
      </c>
      <c r="E554" t="s">
        <v>1323</v>
      </c>
      <c r="G554" t="s">
        <v>231</v>
      </c>
      <c r="H554">
        <v>3</v>
      </c>
      <c r="L554">
        <v>3</v>
      </c>
      <c r="M554">
        <v>0</v>
      </c>
    </row>
    <row r="555" spans="1:13" x14ac:dyDescent="0.55000000000000004">
      <c r="A555">
        <v>100</v>
      </c>
      <c r="B555" t="s">
        <v>3244</v>
      </c>
      <c r="D555" t="s">
        <v>690</v>
      </c>
      <c r="E555" t="s">
        <v>691</v>
      </c>
      <c r="G555" t="s">
        <v>231</v>
      </c>
      <c r="H555">
        <v>3386</v>
      </c>
      <c r="L555">
        <v>3386</v>
      </c>
      <c r="M555">
        <v>0</v>
      </c>
    </row>
    <row r="556" spans="1:13" x14ac:dyDescent="0.55000000000000004">
      <c r="A556">
        <v>100</v>
      </c>
      <c r="B556" t="s">
        <v>3244</v>
      </c>
      <c r="D556" t="s">
        <v>887</v>
      </c>
      <c r="E556" t="s">
        <v>428</v>
      </c>
      <c r="G556" t="s">
        <v>231</v>
      </c>
      <c r="H556">
        <v>3021</v>
      </c>
      <c r="L556">
        <v>3021</v>
      </c>
      <c r="M556">
        <v>0</v>
      </c>
    </row>
    <row r="557" spans="1:13" x14ac:dyDescent="0.55000000000000004">
      <c r="A557">
        <v>100</v>
      </c>
      <c r="B557" t="s">
        <v>3244</v>
      </c>
      <c r="D557" t="s">
        <v>1515</v>
      </c>
      <c r="E557" t="s">
        <v>1516</v>
      </c>
      <c r="G557" t="s">
        <v>231</v>
      </c>
      <c r="H557">
        <v>264</v>
      </c>
      <c r="L557">
        <v>264</v>
      </c>
      <c r="M557">
        <v>0</v>
      </c>
    </row>
    <row r="558" spans="1:13" x14ac:dyDescent="0.55000000000000004">
      <c r="A558">
        <v>100</v>
      </c>
      <c r="B558" t="s">
        <v>3244</v>
      </c>
      <c r="D558" t="s">
        <v>871</v>
      </c>
      <c r="E558" t="s">
        <v>872</v>
      </c>
      <c r="G558" t="s">
        <v>231</v>
      </c>
      <c r="H558">
        <v>696</v>
      </c>
      <c r="L558">
        <v>696</v>
      </c>
      <c r="M558">
        <v>0</v>
      </c>
    </row>
    <row r="559" spans="1:13" x14ac:dyDescent="0.55000000000000004">
      <c r="A559">
        <v>100</v>
      </c>
      <c r="B559" t="s">
        <v>3244</v>
      </c>
      <c r="D559" t="s">
        <v>1693</v>
      </c>
      <c r="E559" t="s">
        <v>1694</v>
      </c>
      <c r="G559" t="s">
        <v>231</v>
      </c>
      <c r="H559">
        <v>28</v>
      </c>
      <c r="L559">
        <v>28</v>
      </c>
      <c r="M559">
        <v>0</v>
      </c>
    </row>
    <row r="560" spans="1:13" x14ac:dyDescent="0.55000000000000004">
      <c r="A560">
        <v>100</v>
      </c>
      <c r="B560" t="s">
        <v>3244</v>
      </c>
      <c r="D560" t="s">
        <v>2438</v>
      </c>
      <c r="E560" t="s">
        <v>2439</v>
      </c>
      <c r="G560" t="s">
        <v>231</v>
      </c>
      <c r="H560">
        <v>40</v>
      </c>
      <c r="L560">
        <v>40</v>
      </c>
      <c r="M560">
        <v>0</v>
      </c>
    </row>
    <row r="561" spans="1:13" x14ac:dyDescent="0.55000000000000004">
      <c r="A561">
        <v>100</v>
      </c>
      <c r="B561" t="s">
        <v>3244</v>
      </c>
      <c r="D561" t="s">
        <v>275</v>
      </c>
      <c r="E561" t="s">
        <v>276</v>
      </c>
      <c r="G561" t="s">
        <v>231</v>
      </c>
      <c r="H561">
        <v>1006</v>
      </c>
      <c r="L561">
        <v>1006</v>
      </c>
      <c r="M561">
        <v>0</v>
      </c>
    </row>
    <row r="562" spans="1:13" x14ac:dyDescent="0.55000000000000004">
      <c r="A562">
        <v>100</v>
      </c>
      <c r="B562" t="s">
        <v>3244</v>
      </c>
      <c r="D562" t="s">
        <v>2162</v>
      </c>
      <c r="E562" t="s">
        <v>2163</v>
      </c>
      <c r="G562" t="s">
        <v>231</v>
      </c>
      <c r="H562">
        <v>104</v>
      </c>
      <c r="L562">
        <v>104</v>
      </c>
      <c r="M562">
        <v>0</v>
      </c>
    </row>
    <row r="563" spans="1:13" x14ac:dyDescent="0.55000000000000004">
      <c r="A563">
        <v>100</v>
      </c>
      <c r="B563" t="s">
        <v>3244</v>
      </c>
      <c r="D563" t="s">
        <v>2571</v>
      </c>
      <c r="E563" t="s">
        <v>2572</v>
      </c>
      <c r="G563" t="s">
        <v>231</v>
      </c>
      <c r="H563">
        <v>33</v>
      </c>
      <c r="L563">
        <v>33</v>
      </c>
      <c r="M563">
        <v>0</v>
      </c>
    </row>
    <row r="564" spans="1:13" x14ac:dyDescent="0.55000000000000004">
      <c r="A564">
        <v>100</v>
      </c>
      <c r="B564" t="s">
        <v>3244</v>
      </c>
      <c r="D564" t="s">
        <v>2500</v>
      </c>
      <c r="E564" t="s">
        <v>2501</v>
      </c>
      <c r="G564" t="s">
        <v>231</v>
      </c>
      <c r="H564">
        <v>1981</v>
      </c>
      <c r="L564">
        <v>1981</v>
      </c>
      <c r="M564">
        <v>0</v>
      </c>
    </row>
    <row r="565" spans="1:13" x14ac:dyDescent="0.55000000000000004">
      <c r="A565">
        <v>100</v>
      </c>
      <c r="B565" t="s">
        <v>3244</v>
      </c>
      <c r="D565" t="s">
        <v>385</v>
      </c>
      <c r="E565" t="s">
        <v>386</v>
      </c>
      <c r="G565" t="s">
        <v>231</v>
      </c>
      <c r="H565">
        <v>54</v>
      </c>
      <c r="L565">
        <v>54</v>
      </c>
      <c r="M565">
        <v>0</v>
      </c>
    </row>
    <row r="566" spans="1:13" x14ac:dyDescent="0.55000000000000004">
      <c r="A566">
        <v>100</v>
      </c>
      <c r="B566" t="s">
        <v>3244</v>
      </c>
      <c r="D566" t="s">
        <v>3023</v>
      </c>
      <c r="E566" t="s">
        <v>1314</v>
      </c>
      <c r="G566" t="s">
        <v>231</v>
      </c>
      <c r="H566">
        <v>11</v>
      </c>
      <c r="L566">
        <v>11</v>
      </c>
      <c r="M566">
        <v>0</v>
      </c>
    </row>
    <row r="567" spans="1:13" x14ac:dyDescent="0.55000000000000004">
      <c r="A567">
        <v>100</v>
      </c>
      <c r="B567" t="s">
        <v>3244</v>
      </c>
      <c r="D567" t="s">
        <v>1826</v>
      </c>
      <c r="E567" t="s">
        <v>1827</v>
      </c>
      <c r="G567" t="s">
        <v>231</v>
      </c>
      <c r="H567">
        <v>1</v>
      </c>
      <c r="L567">
        <v>1</v>
      </c>
      <c r="M567">
        <v>0</v>
      </c>
    </row>
    <row r="568" spans="1:13" x14ac:dyDescent="0.55000000000000004">
      <c r="A568">
        <v>100</v>
      </c>
      <c r="B568" t="s">
        <v>3244</v>
      </c>
      <c r="D568" t="s">
        <v>812</v>
      </c>
      <c r="E568" t="s">
        <v>813</v>
      </c>
      <c r="G568" t="s">
        <v>231</v>
      </c>
      <c r="H568">
        <v>36</v>
      </c>
      <c r="L568">
        <v>36</v>
      </c>
      <c r="M568">
        <v>0</v>
      </c>
    </row>
    <row r="569" spans="1:13" x14ac:dyDescent="0.55000000000000004">
      <c r="A569">
        <v>100</v>
      </c>
      <c r="B569" t="s">
        <v>3244</v>
      </c>
      <c r="D569" t="s">
        <v>245</v>
      </c>
      <c r="E569" t="s">
        <v>246</v>
      </c>
      <c r="G569" t="s">
        <v>231</v>
      </c>
      <c r="H569">
        <v>16429</v>
      </c>
      <c r="L569">
        <v>16429</v>
      </c>
      <c r="M569">
        <v>0</v>
      </c>
    </row>
    <row r="570" spans="1:13" x14ac:dyDescent="0.55000000000000004">
      <c r="A570">
        <v>100</v>
      </c>
      <c r="B570" t="s">
        <v>238</v>
      </c>
      <c r="D570" t="s">
        <v>2535</v>
      </c>
      <c r="E570" t="s">
        <v>2536</v>
      </c>
      <c r="G570" t="s">
        <v>231</v>
      </c>
      <c r="H570">
        <v>1264</v>
      </c>
      <c r="L570">
        <v>1264</v>
      </c>
      <c r="M570">
        <v>0</v>
      </c>
    </row>
    <row r="571" spans="1:13" x14ac:dyDescent="0.55000000000000004">
      <c r="A571">
        <v>100</v>
      </c>
      <c r="B571" t="s">
        <v>238</v>
      </c>
      <c r="D571" t="s">
        <v>708</v>
      </c>
      <c r="E571" t="s">
        <v>709</v>
      </c>
      <c r="G571" t="s">
        <v>231</v>
      </c>
      <c r="H571">
        <v>225</v>
      </c>
      <c r="L571">
        <v>225</v>
      </c>
      <c r="M571">
        <v>0</v>
      </c>
    </row>
    <row r="572" spans="1:13" x14ac:dyDescent="0.55000000000000004">
      <c r="A572">
        <v>100</v>
      </c>
      <c r="B572" t="s">
        <v>238</v>
      </c>
      <c r="D572" t="s">
        <v>1144</v>
      </c>
      <c r="E572" t="s">
        <v>1145</v>
      </c>
      <c r="G572" t="s">
        <v>231</v>
      </c>
      <c r="H572">
        <v>27</v>
      </c>
      <c r="L572">
        <v>27</v>
      </c>
      <c r="M572">
        <v>0</v>
      </c>
    </row>
    <row r="573" spans="1:13" x14ac:dyDescent="0.55000000000000004">
      <c r="A573">
        <v>100</v>
      </c>
      <c r="B573" t="s">
        <v>238</v>
      </c>
      <c r="D573" t="s">
        <v>1146</v>
      </c>
      <c r="E573" t="s">
        <v>1147</v>
      </c>
      <c r="G573" t="s">
        <v>231</v>
      </c>
      <c r="H573">
        <v>882</v>
      </c>
      <c r="L573">
        <v>882</v>
      </c>
      <c r="M573">
        <v>0</v>
      </c>
    </row>
    <row r="574" spans="1:13" x14ac:dyDescent="0.55000000000000004">
      <c r="A574">
        <v>100</v>
      </c>
      <c r="B574" t="s">
        <v>238</v>
      </c>
      <c r="D574" t="s">
        <v>2665</v>
      </c>
      <c r="E574" t="s">
        <v>2666</v>
      </c>
      <c r="G574" t="s">
        <v>231</v>
      </c>
      <c r="H574">
        <v>377</v>
      </c>
      <c r="L574">
        <v>377</v>
      </c>
      <c r="M574">
        <v>0</v>
      </c>
    </row>
    <row r="575" spans="1:13" x14ac:dyDescent="0.55000000000000004">
      <c r="A575">
        <v>100</v>
      </c>
      <c r="B575" t="s">
        <v>238</v>
      </c>
      <c r="D575" t="s">
        <v>1148</v>
      </c>
      <c r="E575" t="s">
        <v>1149</v>
      </c>
      <c r="G575" t="s">
        <v>231</v>
      </c>
      <c r="H575">
        <v>4926</v>
      </c>
      <c r="L575">
        <v>4926</v>
      </c>
      <c r="M575">
        <v>0</v>
      </c>
    </row>
    <row r="576" spans="1:13" x14ac:dyDescent="0.55000000000000004">
      <c r="A576">
        <v>100</v>
      </c>
      <c r="B576" t="s">
        <v>238</v>
      </c>
      <c r="D576" t="s">
        <v>1152</v>
      </c>
      <c r="E576" t="s">
        <v>1153</v>
      </c>
      <c r="G576" t="s">
        <v>231</v>
      </c>
      <c r="H576">
        <v>585</v>
      </c>
      <c r="L576">
        <v>585</v>
      </c>
      <c r="M576">
        <v>0</v>
      </c>
    </row>
    <row r="577" spans="1:13" x14ac:dyDescent="0.55000000000000004">
      <c r="A577">
        <v>100</v>
      </c>
      <c r="B577" t="s">
        <v>238</v>
      </c>
      <c r="D577" t="s">
        <v>2641</v>
      </c>
      <c r="E577" t="s">
        <v>2642</v>
      </c>
      <c r="G577" t="s">
        <v>231</v>
      </c>
      <c r="H577">
        <v>4684</v>
      </c>
      <c r="L577">
        <v>4684</v>
      </c>
      <c r="M577">
        <v>0</v>
      </c>
    </row>
    <row r="578" spans="1:13" x14ac:dyDescent="0.55000000000000004">
      <c r="A578">
        <v>100</v>
      </c>
      <c r="B578" t="s">
        <v>238</v>
      </c>
      <c r="D578" t="s">
        <v>1156</v>
      </c>
      <c r="E578" t="s">
        <v>1157</v>
      </c>
      <c r="G578" t="s">
        <v>231</v>
      </c>
      <c r="H578">
        <v>41</v>
      </c>
      <c r="L578">
        <v>41</v>
      </c>
      <c r="M578">
        <v>0</v>
      </c>
    </row>
    <row r="579" spans="1:13" x14ac:dyDescent="0.55000000000000004">
      <c r="A579">
        <v>100</v>
      </c>
      <c r="B579" t="s">
        <v>238</v>
      </c>
      <c r="D579" t="s">
        <v>1158</v>
      </c>
      <c r="E579" t="s">
        <v>1159</v>
      </c>
      <c r="G579" t="s">
        <v>231</v>
      </c>
      <c r="H579">
        <v>2542</v>
      </c>
      <c r="L579">
        <v>2542</v>
      </c>
      <c r="M579">
        <v>0</v>
      </c>
    </row>
    <row r="580" spans="1:13" x14ac:dyDescent="0.55000000000000004">
      <c r="A580">
        <v>100</v>
      </c>
      <c r="B580" t="s">
        <v>238</v>
      </c>
      <c r="D580" t="s">
        <v>1160</v>
      </c>
      <c r="E580" t="s">
        <v>1161</v>
      </c>
      <c r="G580" t="s">
        <v>231</v>
      </c>
      <c r="H580">
        <v>43836</v>
      </c>
      <c r="L580">
        <v>43836</v>
      </c>
      <c r="M580">
        <v>0</v>
      </c>
    </row>
    <row r="581" spans="1:13" x14ac:dyDescent="0.55000000000000004">
      <c r="A581">
        <v>100</v>
      </c>
      <c r="B581" t="s">
        <v>238</v>
      </c>
      <c r="D581" t="s">
        <v>1162</v>
      </c>
      <c r="E581" t="s">
        <v>1163</v>
      </c>
      <c r="G581" t="s">
        <v>231</v>
      </c>
      <c r="H581">
        <v>12269</v>
      </c>
      <c r="L581">
        <v>12269</v>
      </c>
      <c r="M581">
        <v>0</v>
      </c>
    </row>
    <row r="582" spans="1:13" x14ac:dyDescent="0.55000000000000004">
      <c r="A582">
        <v>100</v>
      </c>
      <c r="B582" t="s">
        <v>238</v>
      </c>
      <c r="D582" t="s">
        <v>1166</v>
      </c>
      <c r="E582" t="s">
        <v>1167</v>
      </c>
      <c r="G582" t="s">
        <v>231</v>
      </c>
      <c r="H582">
        <v>2239</v>
      </c>
      <c r="L582">
        <v>2239</v>
      </c>
      <c r="M582">
        <v>0</v>
      </c>
    </row>
    <row r="583" spans="1:13" x14ac:dyDescent="0.55000000000000004">
      <c r="A583">
        <v>100</v>
      </c>
      <c r="B583" t="s">
        <v>238</v>
      </c>
      <c r="D583" t="s">
        <v>1168</v>
      </c>
      <c r="E583" t="s">
        <v>1169</v>
      </c>
      <c r="G583" t="s">
        <v>231</v>
      </c>
      <c r="H583">
        <v>880</v>
      </c>
      <c r="L583">
        <v>880</v>
      </c>
      <c r="M583">
        <v>0</v>
      </c>
    </row>
    <row r="584" spans="1:13" x14ac:dyDescent="0.55000000000000004">
      <c r="A584">
        <v>100</v>
      </c>
      <c r="B584" t="s">
        <v>238</v>
      </c>
      <c r="D584" t="s">
        <v>1172</v>
      </c>
      <c r="E584" t="s">
        <v>1173</v>
      </c>
      <c r="G584" t="s">
        <v>231</v>
      </c>
      <c r="H584">
        <v>1279</v>
      </c>
      <c r="L584">
        <v>1279</v>
      </c>
      <c r="M584">
        <v>0</v>
      </c>
    </row>
    <row r="585" spans="1:13" x14ac:dyDescent="0.55000000000000004">
      <c r="A585">
        <v>100</v>
      </c>
      <c r="B585" t="s">
        <v>238</v>
      </c>
      <c r="D585" t="s">
        <v>1174</v>
      </c>
      <c r="E585" t="s">
        <v>1175</v>
      </c>
      <c r="G585" t="s">
        <v>231</v>
      </c>
      <c r="H585">
        <v>1924</v>
      </c>
      <c r="L585">
        <v>1924</v>
      </c>
      <c r="M585">
        <v>0</v>
      </c>
    </row>
    <row r="586" spans="1:13" x14ac:dyDescent="0.55000000000000004">
      <c r="A586">
        <v>100</v>
      </c>
      <c r="B586" t="s">
        <v>238</v>
      </c>
      <c r="D586" t="s">
        <v>1176</v>
      </c>
      <c r="E586" t="s">
        <v>1177</v>
      </c>
      <c r="G586" t="s">
        <v>231</v>
      </c>
      <c r="H586">
        <v>547</v>
      </c>
      <c r="L586">
        <v>547</v>
      </c>
      <c r="M586">
        <v>0</v>
      </c>
    </row>
    <row r="587" spans="1:13" x14ac:dyDescent="0.55000000000000004">
      <c r="A587">
        <v>100</v>
      </c>
      <c r="B587" t="s">
        <v>238</v>
      </c>
      <c r="D587" t="s">
        <v>1178</v>
      </c>
      <c r="E587" t="s">
        <v>1179</v>
      </c>
      <c r="G587" t="s">
        <v>231</v>
      </c>
      <c r="H587">
        <v>67</v>
      </c>
      <c r="L587">
        <v>67</v>
      </c>
      <c r="M587">
        <v>0</v>
      </c>
    </row>
    <row r="588" spans="1:13" x14ac:dyDescent="0.55000000000000004">
      <c r="A588">
        <v>100</v>
      </c>
      <c r="B588" t="s">
        <v>238</v>
      </c>
      <c r="D588" t="s">
        <v>1182</v>
      </c>
      <c r="E588" t="s">
        <v>1183</v>
      </c>
      <c r="G588" t="s">
        <v>231</v>
      </c>
      <c r="H588">
        <v>1458</v>
      </c>
      <c r="L588">
        <v>1458</v>
      </c>
      <c r="M588">
        <v>0</v>
      </c>
    </row>
    <row r="589" spans="1:13" x14ac:dyDescent="0.55000000000000004">
      <c r="A589">
        <v>100</v>
      </c>
      <c r="B589" t="s">
        <v>238</v>
      </c>
      <c r="D589" t="s">
        <v>1184</v>
      </c>
      <c r="E589" t="s">
        <v>1185</v>
      </c>
      <c r="G589" t="s">
        <v>231</v>
      </c>
      <c r="H589">
        <v>18</v>
      </c>
      <c r="L589">
        <v>18</v>
      </c>
      <c r="M589">
        <v>0</v>
      </c>
    </row>
    <row r="590" spans="1:13" x14ac:dyDescent="0.55000000000000004">
      <c r="A590">
        <v>100</v>
      </c>
      <c r="B590" t="s">
        <v>238</v>
      </c>
      <c r="D590" t="s">
        <v>2651</v>
      </c>
      <c r="E590" t="s">
        <v>2652</v>
      </c>
      <c r="G590" t="s">
        <v>231</v>
      </c>
      <c r="H590">
        <v>236</v>
      </c>
      <c r="L590">
        <v>236</v>
      </c>
      <c r="M590">
        <v>0</v>
      </c>
    </row>
    <row r="591" spans="1:13" x14ac:dyDescent="0.55000000000000004">
      <c r="A591">
        <v>100</v>
      </c>
      <c r="B591" t="s">
        <v>291</v>
      </c>
      <c r="C591" t="s">
        <v>292</v>
      </c>
      <c r="D591" t="s">
        <v>1089</v>
      </c>
      <c r="E591" t="s">
        <v>1090</v>
      </c>
      <c r="G591" t="s">
        <v>231</v>
      </c>
      <c r="H591">
        <v>4024</v>
      </c>
      <c r="L591">
        <v>4024</v>
      </c>
      <c r="M591">
        <v>0</v>
      </c>
    </row>
    <row r="592" spans="1:13" x14ac:dyDescent="0.55000000000000004">
      <c r="A592">
        <v>100</v>
      </c>
      <c r="B592" t="s">
        <v>291</v>
      </c>
      <c r="C592" t="s">
        <v>292</v>
      </c>
      <c r="D592" t="s">
        <v>647</v>
      </c>
      <c r="E592" t="s">
        <v>648</v>
      </c>
      <c r="G592" t="s">
        <v>231</v>
      </c>
      <c r="H592">
        <v>408</v>
      </c>
      <c r="L592">
        <v>408</v>
      </c>
      <c r="M592">
        <v>0</v>
      </c>
    </row>
    <row r="593" spans="1:13" x14ac:dyDescent="0.55000000000000004">
      <c r="A593">
        <v>100</v>
      </c>
      <c r="B593" t="s">
        <v>291</v>
      </c>
      <c r="C593" t="s">
        <v>292</v>
      </c>
      <c r="D593" t="s">
        <v>40</v>
      </c>
      <c r="E593" t="s">
        <v>41</v>
      </c>
      <c r="G593" t="s">
        <v>231</v>
      </c>
      <c r="H593">
        <v>184</v>
      </c>
      <c r="L593">
        <v>184</v>
      </c>
      <c r="M593">
        <v>0</v>
      </c>
    </row>
    <row r="594" spans="1:13" x14ac:dyDescent="0.55000000000000004">
      <c r="A594">
        <v>100</v>
      </c>
      <c r="B594" t="s">
        <v>291</v>
      </c>
      <c r="C594" t="s">
        <v>292</v>
      </c>
      <c r="D594" t="s">
        <v>639</v>
      </c>
      <c r="E594" t="s">
        <v>640</v>
      </c>
      <c r="G594" t="s">
        <v>231</v>
      </c>
      <c r="H594">
        <v>8</v>
      </c>
      <c r="L594">
        <v>8</v>
      </c>
      <c r="M594">
        <v>0</v>
      </c>
    </row>
    <row r="595" spans="1:13" x14ac:dyDescent="0.55000000000000004">
      <c r="A595">
        <v>100</v>
      </c>
      <c r="B595" t="s">
        <v>291</v>
      </c>
      <c r="C595" t="s">
        <v>292</v>
      </c>
      <c r="D595" t="s">
        <v>1192</v>
      </c>
      <c r="E595" t="s">
        <v>1193</v>
      </c>
      <c r="G595" t="s">
        <v>231</v>
      </c>
      <c r="H595">
        <v>500</v>
      </c>
      <c r="L595">
        <v>500</v>
      </c>
      <c r="M595">
        <v>0</v>
      </c>
    </row>
    <row r="596" spans="1:13" x14ac:dyDescent="0.55000000000000004">
      <c r="A596">
        <v>100</v>
      </c>
      <c r="B596" t="s">
        <v>291</v>
      </c>
      <c r="C596" t="s">
        <v>296</v>
      </c>
      <c r="D596" t="s">
        <v>2091</v>
      </c>
      <c r="E596" t="s">
        <v>2092</v>
      </c>
      <c r="G596" t="s">
        <v>231</v>
      </c>
      <c r="H596">
        <v>56</v>
      </c>
      <c r="L596">
        <v>56</v>
      </c>
      <c r="M596">
        <v>0</v>
      </c>
    </row>
    <row r="597" spans="1:13" x14ac:dyDescent="0.55000000000000004">
      <c r="A597">
        <v>100</v>
      </c>
      <c r="B597" t="s">
        <v>308</v>
      </c>
      <c r="C597" t="s">
        <v>309</v>
      </c>
      <c r="D597" t="s">
        <v>321</v>
      </c>
      <c r="E597" t="s">
        <v>322</v>
      </c>
      <c r="G597" t="s">
        <v>231</v>
      </c>
      <c r="H597">
        <v>16</v>
      </c>
      <c r="L597">
        <v>16</v>
      </c>
      <c r="M597">
        <v>0</v>
      </c>
    </row>
    <row r="598" spans="1:13" x14ac:dyDescent="0.55000000000000004">
      <c r="A598">
        <v>100</v>
      </c>
      <c r="B598" t="s">
        <v>308</v>
      </c>
      <c r="C598" t="s">
        <v>309</v>
      </c>
      <c r="D598" t="s">
        <v>90</v>
      </c>
      <c r="E598" t="s">
        <v>128</v>
      </c>
      <c r="G598" t="s">
        <v>231</v>
      </c>
      <c r="H598">
        <v>4</v>
      </c>
      <c r="L598">
        <v>4</v>
      </c>
      <c r="M598">
        <v>0</v>
      </c>
    </row>
    <row r="599" spans="1:13" x14ac:dyDescent="0.55000000000000004">
      <c r="A599">
        <v>100</v>
      </c>
      <c r="B599" t="s">
        <v>308</v>
      </c>
      <c r="C599" t="s">
        <v>309</v>
      </c>
      <c r="D599" t="s">
        <v>44</v>
      </c>
      <c r="E599" t="s">
        <v>45</v>
      </c>
      <c r="G599" t="s">
        <v>231</v>
      </c>
      <c r="H599">
        <v>8</v>
      </c>
      <c r="L599">
        <v>8</v>
      </c>
      <c r="M599">
        <v>0</v>
      </c>
    </row>
    <row r="600" spans="1:13" x14ac:dyDescent="0.55000000000000004">
      <c r="A600">
        <v>100</v>
      </c>
      <c r="B600" t="s">
        <v>308</v>
      </c>
      <c r="C600" t="s">
        <v>320</v>
      </c>
      <c r="D600" t="s">
        <v>2230</v>
      </c>
      <c r="E600" t="s">
        <v>2231</v>
      </c>
      <c r="G600" t="s">
        <v>231</v>
      </c>
      <c r="H600">
        <v>-11</v>
      </c>
      <c r="L600">
        <v>-11</v>
      </c>
      <c r="M600">
        <v>0</v>
      </c>
    </row>
    <row r="601" spans="1:13" x14ac:dyDescent="0.55000000000000004">
      <c r="A601">
        <v>100</v>
      </c>
      <c r="B601" t="s">
        <v>308</v>
      </c>
      <c r="C601" t="s">
        <v>320</v>
      </c>
      <c r="D601" t="s">
        <v>1036</v>
      </c>
      <c r="E601" t="s">
        <v>1037</v>
      </c>
      <c r="G601" t="s">
        <v>231</v>
      </c>
      <c r="H601">
        <v>4</v>
      </c>
      <c r="L601">
        <v>4</v>
      </c>
      <c r="M601">
        <v>0</v>
      </c>
    </row>
    <row r="602" spans="1:13" x14ac:dyDescent="0.55000000000000004">
      <c r="A602">
        <v>100</v>
      </c>
      <c r="B602" t="s">
        <v>308</v>
      </c>
      <c r="C602" t="s">
        <v>320</v>
      </c>
      <c r="D602" t="s">
        <v>34</v>
      </c>
      <c r="E602" t="s">
        <v>35</v>
      </c>
      <c r="G602" t="s">
        <v>231</v>
      </c>
      <c r="H602">
        <v>7</v>
      </c>
      <c r="L602">
        <v>7</v>
      </c>
      <c r="M602">
        <v>0</v>
      </c>
    </row>
    <row r="603" spans="1:13" x14ac:dyDescent="0.55000000000000004">
      <c r="A603">
        <v>100</v>
      </c>
      <c r="B603" t="s">
        <v>325</v>
      </c>
      <c r="C603" t="s">
        <v>326</v>
      </c>
      <c r="D603" t="s">
        <v>323</v>
      </c>
      <c r="E603" t="s">
        <v>324</v>
      </c>
      <c r="G603" t="s">
        <v>231</v>
      </c>
      <c r="H603">
        <v>3</v>
      </c>
      <c r="L603">
        <v>3</v>
      </c>
      <c r="M603">
        <v>0</v>
      </c>
    </row>
    <row r="604" spans="1:13" x14ac:dyDescent="0.55000000000000004">
      <c r="A604">
        <v>100</v>
      </c>
      <c r="B604" t="s">
        <v>325</v>
      </c>
      <c r="C604" t="s">
        <v>326</v>
      </c>
      <c r="D604" t="s">
        <v>92</v>
      </c>
      <c r="E604" t="s">
        <v>93</v>
      </c>
      <c r="G604" t="s">
        <v>231</v>
      </c>
      <c r="H604">
        <v>13</v>
      </c>
      <c r="L604">
        <v>13</v>
      </c>
      <c r="M604">
        <v>0</v>
      </c>
    </row>
    <row r="605" spans="1:13" x14ac:dyDescent="0.55000000000000004">
      <c r="A605">
        <v>100</v>
      </c>
      <c r="B605" t="s">
        <v>325</v>
      </c>
      <c r="C605" t="s">
        <v>326</v>
      </c>
      <c r="D605" t="s">
        <v>906</v>
      </c>
      <c r="E605" t="s">
        <v>907</v>
      </c>
      <c r="G605" t="s">
        <v>231</v>
      </c>
      <c r="H605">
        <v>2</v>
      </c>
      <c r="L605">
        <v>2</v>
      </c>
      <c r="M605">
        <v>0</v>
      </c>
    </row>
    <row r="606" spans="1:13" x14ac:dyDescent="0.55000000000000004">
      <c r="A606">
        <v>100</v>
      </c>
      <c r="B606" t="s">
        <v>325</v>
      </c>
      <c r="C606" t="s">
        <v>331</v>
      </c>
      <c r="D606" t="s">
        <v>102</v>
      </c>
      <c r="E606" t="s">
        <v>127</v>
      </c>
      <c r="G606" t="s">
        <v>231</v>
      </c>
      <c r="H606">
        <v>1279</v>
      </c>
      <c r="L606">
        <v>1279</v>
      </c>
      <c r="M606">
        <v>0</v>
      </c>
    </row>
    <row r="607" spans="1:13" x14ac:dyDescent="0.55000000000000004">
      <c r="A607">
        <v>100</v>
      </c>
      <c r="B607" t="s">
        <v>325</v>
      </c>
      <c r="C607" t="s">
        <v>331</v>
      </c>
      <c r="D607" t="s">
        <v>72</v>
      </c>
      <c r="E607" t="s">
        <v>73</v>
      </c>
      <c r="G607" t="s">
        <v>231</v>
      </c>
      <c r="H607">
        <v>1278</v>
      </c>
      <c r="L607">
        <v>1278</v>
      </c>
      <c r="M607">
        <v>0</v>
      </c>
    </row>
    <row r="608" spans="1:13" x14ac:dyDescent="0.55000000000000004">
      <c r="A608">
        <v>100</v>
      </c>
      <c r="B608" t="s">
        <v>325</v>
      </c>
      <c r="C608" t="s">
        <v>331</v>
      </c>
      <c r="D608" t="s">
        <v>104</v>
      </c>
      <c r="E608" t="s">
        <v>1194</v>
      </c>
      <c r="G608" t="s">
        <v>231</v>
      </c>
      <c r="H608">
        <v>18031</v>
      </c>
      <c r="L608">
        <v>18031</v>
      </c>
      <c r="M608">
        <v>0</v>
      </c>
    </row>
    <row r="609" spans="1:13" x14ac:dyDescent="0.55000000000000004">
      <c r="A609">
        <v>100</v>
      </c>
      <c r="B609" t="s">
        <v>308</v>
      </c>
      <c r="C609" t="s">
        <v>320</v>
      </c>
      <c r="D609" t="s">
        <v>639</v>
      </c>
      <c r="E609" t="s">
        <v>640</v>
      </c>
      <c r="G609" t="s">
        <v>231</v>
      </c>
      <c r="H609">
        <v>1</v>
      </c>
      <c r="L609">
        <v>1</v>
      </c>
      <c r="M609">
        <v>0</v>
      </c>
    </row>
    <row r="610" spans="1:13" x14ac:dyDescent="0.55000000000000004">
      <c r="A610">
        <v>100</v>
      </c>
      <c r="B610" t="s">
        <v>325</v>
      </c>
      <c r="C610" t="s">
        <v>331</v>
      </c>
      <c r="D610" t="s">
        <v>1195</v>
      </c>
      <c r="E610" t="s">
        <v>1196</v>
      </c>
      <c r="G610" t="s">
        <v>231</v>
      </c>
      <c r="H610">
        <v>1</v>
      </c>
      <c r="L610">
        <v>1</v>
      </c>
      <c r="M610">
        <v>0</v>
      </c>
    </row>
    <row r="611" spans="1:13" x14ac:dyDescent="0.55000000000000004">
      <c r="A611">
        <v>100</v>
      </c>
      <c r="B611" t="s">
        <v>325</v>
      </c>
      <c r="C611" t="s">
        <v>326</v>
      </c>
      <c r="D611" t="s">
        <v>499</v>
      </c>
      <c r="E611" t="s">
        <v>500</v>
      </c>
      <c r="G611" t="s">
        <v>231</v>
      </c>
      <c r="H611">
        <v>10</v>
      </c>
      <c r="L611">
        <v>10</v>
      </c>
      <c r="M611">
        <v>0</v>
      </c>
    </row>
    <row r="612" spans="1:13" x14ac:dyDescent="0.55000000000000004">
      <c r="A612">
        <v>100</v>
      </c>
      <c r="B612" t="s">
        <v>325</v>
      </c>
      <c r="C612" t="s">
        <v>331</v>
      </c>
      <c r="D612" t="s">
        <v>84</v>
      </c>
      <c r="E612" t="s">
        <v>126</v>
      </c>
      <c r="G612" t="s">
        <v>231</v>
      </c>
      <c r="H612">
        <v>278</v>
      </c>
      <c r="L612">
        <v>278</v>
      </c>
      <c r="M612">
        <v>0</v>
      </c>
    </row>
    <row r="613" spans="1:13" x14ac:dyDescent="0.55000000000000004">
      <c r="A613">
        <v>100</v>
      </c>
      <c r="B613" t="s">
        <v>325</v>
      </c>
      <c r="C613" t="s">
        <v>331</v>
      </c>
      <c r="D613" t="s">
        <v>78</v>
      </c>
      <c r="E613" t="s">
        <v>79</v>
      </c>
      <c r="G613" t="s">
        <v>231</v>
      </c>
      <c r="H613">
        <v>1477</v>
      </c>
      <c r="L613">
        <v>1477</v>
      </c>
      <c r="M613">
        <v>0</v>
      </c>
    </row>
    <row r="614" spans="1:13" x14ac:dyDescent="0.55000000000000004">
      <c r="A614">
        <v>100</v>
      </c>
      <c r="B614" t="s">
        <v>325</v>
      </c>
      <c r="C614" t="s">
        <v>331</v>
      </c>
      <c r="D614" t="s">
        <v>343</v>
      </c>
      <c r="E614" t="s">
        <v>344</v>
      </c>
      <c r="G614" t="s">
        <v>231</v>
      </c>
      <c r="H614">
        <v>2900</v>
      </c>
      <c r="L614">
        <v>2900</v>
      </c>
      <c r="M614">
        <v>0</v>
      </c>
    </row>
    <row r="615" spans="1:13" x14ac:dyDescent="0.55000000000000004">
      <c r="A615">
        <v>100</v>
      </c>
      <c r="B615" t="s">
        <v>325</v>
      </c>
      <c r="C615" t="s">
        <v>332</v>
      </c>
      <c r="D615" t="s">
        <v>329</v>
      </c>
      <c r="E615" t="s">
        <v>330</v>
      </c>
      <c r="G615" t="s">
        <v>231</v>
      </c>
      <c r="H615">
        <v>102</v>
      </c>
      <c r="L615">
        <v>102</v>
      </c>
      <c r="M615">
        <v>0</v>
      </c>
    </row>
    <row r="616" spans="1:13" x14ac:dyDescent="0.55000000000000004">
      <c r="A616">
        <v>100</v>
      </c>
      <c r="B616" t="s">
        <v>325</v>
      </c>
      <c r="C616" t="s">
        <v>332</v>
      </c>
      <c r="D616" t="s">
        <v>1226</v>
      </c>
      <c r="E616" t="s">
        <v>1227</v>
      </c>
      <c r="G616" t="s">
        <v>231</v>
      </c>
      <c r="H616">
        <v>-7</v>
      </c>
      <c r="L616">
        <v>-7</v>
      </c>
      <c r="M616">
        <v>0</v>
      </c>
    </row>
    <row r="617" spans="1:13" x14ac:dyDescent="0.55000000000000004">
      <c r="A617">
        <v>100</v>
      </c>
      <c r="B617" t="s">
        <v>325</v>
      </c>
      <c r="C617" t="s">
        <v>332</v>
      </c>
      <c r="D617" t="s">
        <v>1201</v>
      </c>
      <c r="E617" t="s">
        <v>1202</v>
      </c>
      <c r="G617" t="s">
        <v>231</v>
      </c>
      <c r="H617">
        <v>1826</v>
      </c>
      <c r="L617">
        <v>1826</v>
      </c>
      <c r="M617">
        <v>0</v>
      </c>
    </row>
    <row r="618" spans="1:13" x14ac:dyDescent="0.55000000000000004">
      <c r="A618">
        <v>100</v>
      </c>
      <c r="B618" t="s">
        <v>325</v>
      </c>
      <c r="C618" t="s">
        <v>332</v>
      </c>
      <c r="D618" t="s">
        <v>1197</v>
      </c>
      <c r="E618" t="s">
        <v>1198</v>
      </c>
      <c r="G618" t="s">
        <v>231</v>
      </c>
      <c r="H618">
        <v>4170</v>
      </c>
      <c r="L618">
        <v>4170</v>
      </c>
      <c r="M618">
        <v>0</v>
      </c>
    </row>
    <row r="619" spans="1:13" x14ac:dyDescent="0.55000000000000004">
      <c r="A619">
        <v>100</v>
      </c>
      <c r="B619" t="s">
        <v>325</v>
      </c>
      <c r="C619" t="s">
        <v>332</v>
      </c>
      <c r="D619" t="s">
        <v>1205</v>
      </c>
      <c r="E619" t="s">
        <v>1206</v>
      </c>
      <c r="G619" t="s">
        <v>231</v>
      </c>
      <c r="H619">
        <v>1942</v>
      </c>
      <c r="L619">
        <v>1942</v>
      </c>
      <c r="M619">
        <v>0</v>
      </c>
    </row>
    <row r="620" spans="1:13" x14ac:dyDescent="0.55000000000000004">
      <c r="A620">
        <v>100</v>
      </c>
      <c r="B620" t="s">
        <v>325</v>
      </c>
      <c r="C620" t="s">
        <v>332</v>
      </c>
      <c r="D620" t="s">
        <v>1207</v>
      </c>
      <c r="E620" t="s">
        <v>1208</v>
      </c>
      <c r="G620" t="s">
        <v>231</v>
      </c>
      <c r="H620">
        <v>57</v>
      </c>
      <c r="L620">
        <v>57</v>
      </c>
      <c r="M620">
        <v>0</v>
      </c>
    </row>
    <row r="621" spans="1:13" x14ac:dyDescent="0.55000000000000004">
      <c r="A621">
        <v>100</v>
      </c>
      <c r="B621" t="s">
        <v>325</v>
      </c>
      <c r="C621" t="s">
        <v>332</v>
      </c>
      <c r="D621" t="s">
        <v>1210</v>
      </c>
      <c r="E621" t="s">
        <v>1211</v>
      </c>
      <c r="G621" t="s">
        <v>231</v>
      </c>
      <c r="H621">
        <v>-18</v>
      </c>
      <c r="L621">
        <v>-18</v>
      </c>
      <c r="M621">
        <v>0</v>
      </c>
    </row>
    <row r="622" spans="1:13" x14ac:dyDescent="0.55000000000000004">
      <c r="A622">
        <v>100</v>
      </c>
      <c r="B622" t="s">
        <v>325</v>
      </c>
      <c r="C622" t="s">
        <v>332</v>
      </c>
      <c r="D622" t="s">
        <v>764</v>
      </c>
      <c r="E622" t="s">
        <v>765</v>
      </c>
      <c r="G622" t="s">
        <v>231</v>
      </c>
      <c r="H622">
        <v>39</v>
      </c>
      <c r="L622">
        <v>39</v>
      </c>
      <c r="M622">
        <v>0</v>
      </c>
    </row>
    <row r="623" spans="1:13" x14ac:dyDescent="0.55000000000000004">
      <c r="A623">
        <v>100</v>
      </c>
      <c r="B623" t="s">
        <v>325</v>
      </c>
      <c r="C623" t="s">
        <v>332</v>
      </c>
      <c r="D623" t="s">
        <v>1203</v>
      </c>
      <c r="E623" t="s">
        <v>1204</v>
      </c>
      <c r="G623" t="s">
        <v>231</v>
      </c>
      <c r="H623">
        <v>1935</v>
      </c>
      <c r="L623">
        <v>1935</v>
      </c>
      <c r="M623">
        <v>0</v>
      </c>
    </row>
    <row r="624" spans="1:13" x14ac:dyDescent="0.55000000000000004">
      <c r="A624">
        <v>100</v>
      </c>
      <c r="B624" t="s">
        <v>325</v>
      </c>
      <c r="C624" t="s">
        <v>332</v>
      </c>
      <c r="D624" t="s">
        <v>906</v>
      </c>
      <c r="E624" t="s">
        <v>907</v>
      </c>
      <c r="G624" t="s">
        <v>231</v>
      </c>
      <c r="H624">
        <v>67</v>
      </c>
      <c r="L624">
        <v>67</v>
      </c>
      <c r="M624">
        <v>0</v>
      </c>
    </row>
    <row r="625" spans="1:13" x14ac:dyDescent="0.55000000000000004">
      <c r="A625">
        <v>100</v>
      </c>
      <c r="B625" t="s">
        <v>325</v>
      </c>
      <c r="C625" t="s">
        <v>332</v>
      </c>
      <c r="D625" t="s">
        <v>1195</v>
      </c>
      <c r="E625" t="s">
        <v>1196</v>
      </c>
      <c r="G625" t="s">
        <v>231</v>
      </c>
      <c r="H625">
        <v>74</v>
      </c>
      <c r="L625">
        <v>74</v>
      </c>
      <c r="M625">
        <v>0</v>
      </c>
    </row>
    <row r="626" spans="1:13" x14ac:dyDescent="0.55000000000000004">
      <c r="A626">
        <v>100</v>
      </c>
      <c r="B626" t="s">
        <v>325</v>
      </c>
      <c r="C626" t="s">
        <v>332</v>
      </c>
      <c r="D626" t="s">
        <v>1614</v>
      </c>
      <c r="E626" t="s">
        <v>1615</v>
      </c>
      <c r="G626" t="s">
        <v>231</v>
      </c>
      <c r="H626">
        <v>958</v>
      </c>
      <c r="L626">
        <v>958</v>
      </c>
      <c r="M626">
        <v>0</v>
      </c>
    </row>
    <row r="627" spans="1:13" x14ac:dyDescent="0.55000000000000004">
      <c r="A627">
        <v>100</v>
      </c>
      <c r="B627" t="s">
        <v>325</v>
      </c>
      <c r="C627" t="s">
        <v>660</v>
      </c>
      <c r="D627" t="s">
        <v>1212</v>
      </c>
      <c r="E627" t="s">
        <v>1213</v>
      </c>
      <c r="G627" t="s">
        <v>231</v>
      </c>
      <c r="H627">
        <v>12</v>
      </c>
      <c r="L627">
        <v>12</v>
      </c>
      <c r="M627">
        <v>0</v>
      </c>
    </row>
    <row r="628" spans="1:13" x14ac:dyDescent="0.55000000000000004">
      <c r="A628">
        <v>100</v>
      </c>
      <c r="B628" t="s">
        <v>325</v>
      </c>
      <c r="C628" t="s">
        <v>926</v>
      </c>
      <c r="D628" t="s">
        <v>82</v>
      </c>
      <c r="E628" t="s">
        <v>83</v>
      </c>
      <c r="G628" t="s">
        <v>231</v>
      </c>
      <c r="H628">
        <v>392</v>
      </c>
      <c r="L628">
        <v>392</v>
      </c>
      <c r="M628">
        <v>0</v>
      </c>
    </row>
    <row r="629" spans="1:13" x14ac:dyDescent="0.55000000000000004">
      <c r="A629">
        <v>100</v>
      </c>
      <c r="B629" t="s">
        <v>325</v>
      </c>
      <c r="C629" t="s">
        <v>355</v>
      </c>
      <c r="D629" t="s">
        <v>114</v>
      </c>
      <c r="E629" t="s">
        <v>115</v>
      </c>
      <c r="G629" t="s">
        <v>231</v>
      </c>
      <c r="H629">
        <v>101</v>
      </c>
      <c r="L629">
        <v>101</v>
      </c>
      <c r="M629">
        <v>0</v>
      </c>
    </row>
    <row r="630" spans="1:13" x14ac:dyDescent="0.55000000000000004">
      <c r="A630">
        <v>100</v>
      </c>
      <c r="B630" t="s">
        <v>325</v>
      </c>
      <c r="C630" t="s">
        <v>355</v>
      </c>
      <c r="D630" t="s">
        <v>159</v>
      </c>
      <c r="E630" t="s">
        <v>160</v>
      </c>
      <c r="G630" t="s">
        <v>231</v>
      </c>
      <c r="H630">
        <v>1694</v>
      </c>
      <c r="L630">
        <v>1694</v>
      </c>
      <c r="M630">
        <v>0</v>
      </c>
    </row>
    <row r="631" spans="1:13" x14ac:dyDescent="0.55000000000000004">
      <c r="A631">
        <v>100</v>
      </c>
      <c r="B631" t="s">
        <v>357</v>
      </c>
      <c r="D631" t="s">
        <v>2393</v>
      </c>
      <c r="E631" t="s">
        <v>2394</v>
      </c>
      <c r="G631" t="s">
        <v>231</v>
      </c>
      <c r="H631">
        <v>2109</v>
      </c>
      <c r="L631">
        <v>2109</v>
      </c>
      <c r="M631">
        <v>0</v>
      </c>
    </row>
    <row r="632" spans="1:13" x14ac:dyDescent="0.55000000000000004">
      <c r="A632">
        <v>100</v>
      </c>
      <c r="B632" t="s">
        <v>357</v>
      </c>
      <c r="D632" t="s">
        <v>2228</v>
      </c>
      <c r="E632" t="s">
        <v>2229</v>
      </c>
      <c r="G632" t="s">
        <v>231</v>
      </c>
      <c r="H632">
        <v>7</v>
      </c>
      <c r="L632">
        <v>7</v>
      </c>
      <c r="M632">
        <v>0</v>
      </c>
    </row>
    <row r="633" spans="1:13" x14ac:dyDescent="0.55000000000000004">
      <c r="A633">
        <v>100</v>
      </c>
      <c r="B633" t="s">
        <v>357</v>
      </c>
      <c r="D633" t="s">
        <v>2970</v>
      </c>
      <c r="E633" t="s">
        <v>2971</v>
      </c>
      <c r="G633" t="s">
        <v>231</v>
      </c>
      <c r="H633">
        <v>43</v>
      </c>
      <c r="L633">
        <v>43</v>
      </c>
      <c r="M633">
        <v>0</v>
      </c>
    </row>
    <row r="634" spans="1:13" x14ac:dyDescent="0.55000000000000004">
      <c r="A634">
        <v>100</v>
      </c>
      <c r="B634" t="s">
        <v>357</v>
      </c>
      <c r="D634" t="s">
        <v>1218</v>
      </c>
      <c r="E634" t="s">
        <v>1219</v>
      </c>
      <c r="G634" t="s">
        <v>231</v>
      </c>
      <c r="H634">
        <v>1</v>
      </c>
      <c r="L634">
        <v>1</v>
      </c>
      <c r="M634">
        <v>0</v>
      </c>
    </row>
    <row r="635" spans="1:13" x14ac:dyDescent="0.55000000000000004">
      <c r="A635">
        <v>100</v>
      </c>
      <c r="B635" t="s">
        <v>357</v>
      </c>
      <c r="D635" t="s">
        <v>1222</v>
      </c>
      <c r="E635" t="s">
        <v>1223</v>
      </c>
      <c r="G635" t="s">
        <v>231</v>
      </c>
      <c r="H635">
        <v>8</v>
      </c>
      <c r="L635">
        <v>8</v>
      </c>
      <c r="M635">
        <v>0</v>
      </c>
    </row>
    <row r="636" spans="1:13" x14ac:dyDescent="0.55000000000000004">
      <c r="A636">
        <v>100</v>
      </c>
      <c r="B636" t="s">
        <v>357</v>
      </c>
      <c r="D636" t="s">
        <v>297</v>
      </c>
      <c r="E636" t="s">
        <v>298</v>
      </c>
      <c r="G636" t="s">
        <v>231</v>
      </c>
      <c r="H636">
        <v>21</v>
      </c>
      <c r="L636">
        <v>21</v>
      </c>
      <c r="M636">
        <v>0</v>
      </c>
    </row>
    <row r="637" spans="1:13" x14ac:dyDescent="0.55000000000000004">
      <c r="A637">
        <v>100</v>
      </c>
      <c r="B637" t="s">
        <v>357</v>
      </c>
      <c r="D637" t="s">
        <v>513</v>
      </c>
      <c r="E637" t="s">
        <v>514</v>
      </c>
      <c r="G637" t="s">
        <v>231</v>
      </c>
      <c r="H637">
        <v>18</v>
      </c>
      <c r="L637">
        <v>18</v>
      </c>
      <c r="M637">
        <v>0</v>
      </c>
    </row>
    <row r="638" spans="1:13" x14ac:dyDescent="0.55000000000000004">
      <c r="A638">
        <v>100</v>
      </c>
      <c r="B638" t="s">
        <v>363</v>
      </c>
      <c r="C638" t="s">
        <v>364</v>
      </c>
      <c r="D638" t="s">
        <v>1214</v>
      </c>
      <c r="E638" t="s">
        <v>1215</v>
      </c>
      <c r="G638" t="s">
        <v>231</v>
      </c>
      <c r="H638">
        <v>8076</v>
      </c>
      <c r="L638">
        <v>8076</v>
      </c>
      <c r="M638">
        <v>0</v>
      </c>
    </row>
    <row r="639" spans="1:13" x14ac:dyDescent="0.55000000000000004">
      <c r="A639">
        <v>100</v>
      </c>
      <c r="B639" t="s">
        <v>363</v>
      </c>
      <c r="C639" t="s">
        <v>364</v>
      </c>
      <c r="D639" t="s">
        <v>1244</v>
      </c>
      <c r="E639" t="s">
        <v>1245</v>
      </c>
      <c r="G639" t="s">
        <v>231</v>
      </c>
      <c r="H639">
        <v>50</v>
      </c>
      <c r="L639">
        <v>50</v>
      </c>
      <c r="M639">
        <v>0</v>
      </c>
    </row>
    <row r="640" spans="1:13" x14ac:dyDescent="0.55000000000000004">
      <c r="A640">
        <v>100</v>
      </c>
      <c r="B640" t="s">
        <v>357</v>
      </c>
      <c r="D640" t="s">
        <v>153</v>
      </c>
      <c r="E640" t="s">
        <v>154</v>
      </c>
      <c r="G640" t="s">
        <v>231</v>
      </c>
      <c r="H640">
        <v>7000</v>
      </c>
      <c r="L640">
        <v>7000</v>
      </c>
      <c r="M640">
        <v>0</v>
      </c>
    </row>
    <row r="641" spans="1:13" x14ac:dyDescent="0.55000000000000004">
      <c r="A641">
        <v>100</v>
      </c>
      <c r="B641" t="s">
        <v>360</v>
      </c>
      <c r="D641" t="s">
        <v>1224</v>
      </c>
      <c r="E641" t="s">
        <v>1225</v>
      </c>
      <c r="G641" t="s">
        <v>231</v>
      </c>
      <c r="H641">
        <v>1</v>
      </c>
      <c r="L641">
        <v>1</v>
      </c>
      <c r="M641">
        <v>0</v>
      </c>
    </row>
    <row r="642" spans="1:13" x14ac:dyDescent="0.55000000000000004">
      <c r="A642">
        <v>100</v>
      </c>
      <c r="B642" t="s">
        <v>360</v>
      </c>
      <c r="D642" t="s">
        <v>1226</v>
      </c>
      <c r="E642" t="s">
        <v>1227</v>
      </c>
      <c r="G642" t="s">
        <v>231</v>
      </c>
      <c r="H642">
        <v>64</v>
      </c>
      <c r="L642">
        <v>64</v>
      </c>
      <c r="M642">
        <v>0</v>
      </c>
    </row>
    <row r="643" spans="1:13" x14ac:dyDescent="0.55000000000000004">
      <c r="A643">
        <v>100</v>
      </c>
      <c r="B643" t="s">
        <v>360</v>
      </c>
      <c r="D643" t="s">
        <v>1220</v>
      </c>
      <c r="E643" t="s">
        <v>1221</v>
      </c>
      <c r="G643" t="s">
        <v>231</v>
      </c>
      <c r="H643">
        <v>2</v>
      </c>
      <c r="L643">
        <v>2</v>
      </c>
      <c r="M643">
        <v>0</v>
      </c>
    </row>
    <row r="644" spans="1:13" x14ac:dyDescent="0.55000000000000004">
      <c r="A644">
        <v>100</v>
      </c>
      <c r="B644" t="s">
        <v>360</v>
      </c>
      <c r="D644" t="s">
        <v>1228</v>
      </c>
      <c r="E644" t="s">
        <v>1229</v>
      </c>
      <c r="G644" t="s">
        <v>231</v>
      </c>
      <c r="H644">
        <v>69</v>
      </c>
      <c r="L644">
        <v>69</v>
      </c>
      <c r="M644">
        <v>0</v>
      </c>
    </row>
    <row r="645" spans="1:13" x14ac:dyDescent="0.55000000000000004">
      <c r="A645">
        <v>100</v>
      </c>
      <c r="B645" t="s">
        <v>360</v>
      </c>
      <c r="D645" t="s">
        <v>2922</v>
      </c>
      <c r="E645" t="s">
        <v>322</v>
      </c>
      <c r="G645" t="s">
        <v>231</v>
      </c>
      <c r="H645">
        <v>7</v>
      </c>
      <c r="L645">
        <v>7</v>
      </c>
      <c r="M645">
        <v>0</v>
      </c>
    </row>
    <row r="646" spans="1:13" x14ac:dyDescent="0.55000000000000004">
      <c r="A646">
        <v>100</v>
      </c>
      <c r="B646" t="s">
        <v>363</v>
      </c>
      <c r="C646" t="s">
        <v>364</v>
      </c>
      <c r="D646" t="s">
        <v>1230</v>
      </c>
      <c r="E646" t="s">
        <v>1231</v>
      </c>
      <c r="G646" t="s">
        <v>231</v>
      </c>
      <c r="H646">
        <v>4</v>
      </c>
      <c r="L646">
        <v>4</v>
      </c>
      <c r="M646">
        <v>0</v>
      </c>
    </row>
    <row r="647" spans="1:13" x14ac:dyDescent="0.55000000000000004">
      <c r="A647">
        <v>100</v>
      </c>
      <c r="B647" t="s">
        <v>363</v>
      </c>
      <c r="C647" t="s">
        <v>364</v>
      </c>
      <c r="D647" t="s">
        <v>1236</v>
      </c>
      <c r="E647" t="s">
        <v>1237</v>
      </c>
      <c r="G647" t="s">
        <v>231</v>
      </c>
      <c r="H647">
        <v>5</v>
      </c>
      <c r="L647">
        <v>5</v>
      </c>
      <c r="M647">
        <v>0</v>
      </c>
    </row>
    <row r="648" spans="1:13" x14ac:dyDescent="0.55000000000000004">
      <c r="A648">
        <v>100</v>
      </c>
      <c r="B648" t="s">
        <v>363</v>
      </c>
      <c r="C648" t="s">
        <v>364</v>
      </c>
      <c r="D648" t="s">
        <v>2690</v>
      </c>
      <c r="E648" t="s">
        <v>2691</v>
      </c>
      <c r="G648" t="s">
        <v>231</v>
      </c>
      <c r="H648">
        <v>7</v>
      </c>
      <c r="L648">
        <v>7</v>
      </c>
      <c r="M648">
        <v>0</v>
      </c>
    </row>
    <row r="649" spans="1:13" x14ac:dyDescent="0.55000000000000004">
      <c r="A649">
        <v>100</v>
      </c>
      <c r="B649" t="s">
        <v>363</v>
      </c>
      <c r="C649" t="s">
        <v>364</v>
      </c>
      <c r="D649" t="s">
        <v>1238</v>
      </c>
      <c r="E649" t="s">
        <v>1239</v>
      </c>
      <c r="G649" t="s">
        <v>231</v>
      </c>
      <c r="H649">
        <v>24</v>
      </c>
      <c r="L649">
        <v>24</v>
      </c>
      <c r="M649">
        <v>0</v>
      </c>
    </row>
    <row r="650" spans="1:13" x14ac:dyDescent="0.55000000000000004">
      <c r="A650">
        <v>100</v>
      </c>
      <c r="B650" t="s">
        <v>363</v>
      </c>
      <c r="C650" t="s">
        <v>364</v>
      </c>
      <c r="D650" t="s">
        <v>312</v>
      </c>
      <c r="E650" t="s">
        <v>313</v>
      </c>
      <c r="G650" t="s">
        <v>231</v>
      </c>
      <c r="H650">
        <v>1258</v>
      </c>
      <c r="L650">
        <v>1258</v>
      </c>
      <c r="M650">
        <v>0</v>
      </c>
    </row>
    <row r="651" spans="1:13" x14ac:dyDescent="0.55000000000000004">
      <c r="A651">
        <v>100</v>
      </c>
      <c r="B651" t="s">
        <v>363</v>
      </c>
      <c r="C651" t="s">
        <v>364</v>
      </c>
      <c r="D651" t="s">
        <v>84</v>
      </c>
      <c r="E651" t="s">
        <v>126</v>
      </c>
      <c r="G651" t="s">
        <v>231</v>
      </c>
      <c r="H651">
        <v>7364</v>
      </c>
      <c r="L651">
        <v>7364</v>
      </c>
      <c r="M651">
        <v>0</v>
      </c>
    </row>
    <row r="652" spans="1:13" x14ac:dyDescent="0.55000000000000004">
      <c r="A652">
        <v>100</v>
      </c>
      <c r="B652" t="s">
        <v>363</v>
      </c>
      <c r="C652" t="s">
        <v>364</v>
      </c>
      <c r="D652" t="s">
        <v>2745</v>
      </c>
      <c r="E652" t="s">
        <v>2746</v>
      </c>
      <c r="G652" t="s">
        <v>231</v>
      </c>
      <c r="H652">
        <v>2850</v>
      </c>
      <c r="L652">
        <v>2850</v>
      </c>
      <c r="M652">
        <v>0</v>
      </c>
    </row>
    <row r="653" spans="1:13" x14ac:dyDescent="0.55000000000000004">
      <c r="A653">
        <v>100</v>
      </c>
      <c r="B653" t="s">
        <v>363</v>
      </c>
      <c r="C653" t="s">
        <v>364</v>
      </c>
      <c r="D653" t="s">
        <v>2492</v>
      </c>
      <c r="E653" t="s">
        <v>2493</v>
      </c>
      <c r="G653" t="s">
        <v>231</v>
      </c>
      <c r="H653">
        <v>27893</v>
      </c>
      <c r="L653">
        <v>27893</v>
      </c>
      <c r="M653">
        <v>0</v>
      </c>
    </row>
    <row r="654" spans="1:13" x14ac:dyDescent="0.55000000000000004">
      <c r="A654">
        <v>100</v>
      </c>
      <c r="B654" t="s">
        <v>363</v>
      </c>
      <c r="C654" t="s">
        <v>364</v>
      </c>
      <c r="D654" t="s">
        <v>1242</v>
      </c>
      <c r="E654" t="s">
        <v>1243</v>
      </c>
      <c r="G654" t="s">
        <v>231</v>
      </c>
      <c r="H654">
        <v>2</v>
      </c>
      <c r="L654">
        <v>2</v>
      </c>
      <c r="M654">
        <v>0</v>
      </c>
    </row>
    <row r="655" spans="1:13" x14ac:dyDescent="0.55000000000000004">
      <c r="A655">
        <v>100</v>
      </c>
      <c r="B655" t="s">
        <v>363</v>
      </c>
      <c r="C655" t="s">
        <v>364</v>
      </c>
      <c r="D655" t="s">
        <v>1246</v>
      </c>
      <c r="E655" t="s">
        <v>1247</v>
      </c>
      <c r="G655" t="s">
        <v>231</v>
      </c>
      <c r="H655">
        <v>53</v>
      </c>
      <c r="L655">
        <v>53</v>
      </c>
      <c r="M655">
        <v>0</v>
      </c>
    </row>
    <row r="656" spans="1:13" x14ac:dyDescent="0.55000000000000004">
      <c r="A656">
        <v>100</v>
      </c>
      <c r="B656" t="s">
        <v>363</v>
      </c>
      <c r="C656" t="s">
        <v>364</v>
      </c>
      <c r="D656" t="s">
        <v>1252</v>
      </c>
      <c r="E656" t="s">
        <v>1253</v>
      </c>
      <c r="G656" t="s">
        <v>231</v>
      </c>
      <c r="H656">
        <v>175</v>
      </c>
      <c r="L656">
        <v>175</v>
      </c>
      <c r="M656">
        <v>0</v>
      </c>
    </row>
    <row r="657" spans="1:13" x14ac:dyDescent="0.55000000000000004">
      <c r="A657">
        <v>100</v>
      </c>
      <c r="B657" t="s">
        <v>363</v>
      </c>
      <c r="C657" t="s">
        <v>364</v>
      </c>
      <c r="D657" t="s">
        <v>2721</v>
      </c>
      <c r="E657" t="s">
        <v>2722</v>
      </c>
      <c r="G657" t="s">
        <v>231</v>
      </c>
      <c r="H657">
        <v>3</v>
      </c>
      <c r="L657">
        <v>3</v>
      </c>
      <c r="M657">
        <v>0</v>
      </c>
    </row>
    <row r="658" spans="1:13" x14ac:dyDescent="0.55000000000000004">
      <c r="A658">
        <v>100</v>
      </c>
      <c r="B658" t="s">
        <v>363</v>
      </c>
      <c r="C658" t="s">
        <v>364</v>
      </c>
      <c r="D658" t="s">
        <v>1260</v>
      </c>
      <c r="E658" t="s">
        <v>1261</v>
      </c>
      <c r="G658" t="s">
        <v>231</v>
      </c>
      <c r="H658">
        <v>4860</v>
      </c>
      <c r="L658">
        <v>4860</v>
      </c>
      <c r="M658">
        <v>0</v>
      </c>
    </row>
    <row r="659" spans="1:13" x14ac:dyDescent="0.55000000000000004">
      <c r="A659">
        <v>100</v>
      </c>
      <c r="B659" t="s">
        <v>363</v>
      </c>
      <c r="C659" t="s">
        <v>364</v>
      </c>
      <c r="D659" t="s">
        <v>1258</v>
      </c>
      <c r="E659" t="s">
        <v>1259</v>
      </c>
      <c r="G659" t="s">
        <v>231</v>
      </c>
      <c r="H659">
        <v>500</v>
      </c>
      <c r="L659">
        <v>500</v>
      </c>
      <c r="M659">
        <v>0</v>
      </c>
    </row>
    <row r="660" spans="1:13" x14ac:dyDescent="0.55000000000000004">
      <c r="A660">
        <v>100</v>
      </c>
      <c r="B660" t="s">
        <v>363</v>
      </c>
      <c r="C660" t="s">
        <v>364</v>
      </c>
      <c r="D660" t="s">
        <v>1262</v>
      </c>
      <c r="E660" t="s">
        <v>1263</v>
      </c>
      <c r="G660" t="s">
        <v>231</v>
      </c>
      <c r="H660">
        <v>82</v>
      </c>
      <c r="L660">
        <v>82</v>
      </c>
      <c r="M660">
        <v>0</v>
      </c>
    </row>
    <row r="661" spans="1:13" x14ac:dyDescent="0.55000000000000004">
      <c r="A661">
        <v>100</v>
      </c>
      <c r="B661" t="s">
        <v>363</v>
      </c>
      <c r="C661" t="s">
        <v>364</v>
      </c>
      <c r="D661" t="s">
        <v>1266</v>
      </c>
      <c r="E661" t="s">
        <v>1267</v>
      </c>
      <c r="G661" t="s">
        <v>231</v>
      </c>
      <c r="H661">
        <v>8</v>
      </c>
      <c r="L661">
        <v>8</v>
      </c>
      <c r="M661">
        <v>0</v>
      </c>
    </row>
    <row r="662" spans="1:13" x14ac:dyDescent="0.55000000000000004">
      <c r="A662">
        <v>100</v>
      </c>
      <c r="B662" t="s">
        <v>363</v>
      </c>
      <c r="C662" t="s">
        <v>364</v>
      </c>
      <c r="D662" t="s">
        <v>106</v>
      </c>
      <c r="E662" t="s">
        <v>107</v>
      </c>
      <c r="G662" t="s">
        <v>643</v>
      </c>
      <c r="H662">
        <v>1029381</v>
      </c>
      <c r="L662">
        <v>1029381</v>
      </c>
      <c r="M662">
        <v>0</v>
      </c>
    </row>
    <row r="663" spans="1:13" x14ac:dyDescent="0.55000000000000004">
      <c r="A663">
        <v>100</v>
      </c>
      <c r="B663" t="s">
        <v>363</v>
      </c>
      <c r="C663" t="s">
        <v>364</v>
      </c>
      <c r="D663" t="s">
        <v>163</v>
      </c>
      <c r="E663" t="s">
        <v>164</v>
      </c>
      <c r="G663" t="s">
        <v>231</v>
      </c>
      <c r="H663">
        <v>15437</v>
      </c>
      <c r="L663">
        <v>15437</v>
      </c>
      <c r="M663">
        <v>0</v>
      </c>
    </row>
    <row r="664" spans="1:13" x14ac:dyDescent="0.55000000000000004">
      <c r="A664">
        <v>100</v>
      </c>
      <c r="B664" t="s">
        <v>363</v>
      </c>
      <c r="C664" t="s">
        <v>364</v>
      </c>
      <c r="D664" t="s">
        <v>1264</v>
      </c>
      <c r="E664" t="s">
        <v>1265</v>
      </c>
      <c r="G664" t="s">
        <v>231</v>
      </c>
      <c r="H664">
        <v>20</v>
      </c>
      <c r="L664">
        <v>20</v>
      </c>
      <c r="M664">
        <v>0</v>
      </c>
    </row>
    <row r="665" spans="1:13" x14ac:dyDescent="0.55000000000000004">
      <c r="A665">
        <v>100</v>
      </c>
      <c r="B665" t="s">
        <v>363</v>
      </c>
      <c r="C665" t="s">
        <v>364</v>
      </c>
      <c r="D665" t="s">
        <v>1270</v>
      </c>
      <c r="E665" t="s">
        <v>1271</v>
      </c>
      <c r="G665" t="s">
        <v>231</v>
      </c>
      <c r="H665">
        <v>1</v>
      </c>
      <c r="L665">
        <v>1</v>
      </c>
      <c r="M665">
        <v>0</v>
      </c>
    </row>
    <row r="666" spans="1:13" x14ac:dyDescent="0.55000000000000004">
      <c r="A666">
        <v>100</v>
      </c>
      <c r="B666" t="s">
        <v>363</v>
      </c>
      <c r="C666" t="s">
        <v>364</v>
      </c>
      <c r="D666" t="s">
        <v>1272</v>
      </c>
      <c r="E666" t="s">
        <v>1273</v>
      </c>
      <c r="G666" t="s">
        <v>231</v>
      </c>
      <c r="H666">
        <v>299</v>
      </c>
      <c r="L666">
        <v>299</v>
      </c>
      <c r="M666">
        <v>0</v>
      </c>
    </row>
    <row r="667" spans="1:13" x14ac:dyDescent="0.55000000000000004">
      <c r="A667">
        <v>100</v>
      </c>
      <c r="B667" t="s">
        <v>363</v>
      </c>
      <c r="C667" t="s">
        <v>364</v>
      </c>
      <c r="D667" t="s">
        <v>1274</v>
      </c>
      <c r="E667" t="s">
        <v>1275</v>
      </c>
      <c r="G667" t="s">
        <v>231</v>
      </c>
      <c r="H667">
        <v>3505</v>
      </c>
      <c r="L667">
        <v>3505</v>
      </c>
      <c r="M667">
        <v>0</v>
      </c>
    </row>
    <row r="668" spans="1:13" x14ac:dyDescent="0.55000000000000004">
      <c r="A668">
        <v>100</v>
      </c>
      <c r="B668" t="s">
        <v>363</v>
      </c>
      <c r="C668" t="s">
        <v>364</v>
      </c>
      <c r="D668" t="s">
        <v>1383</v>
      </c>
      <c r="E668" t="s">
        <v>1384</v>
      </c>
      <c r="G668" t="s">
        <v>231</v>
      </c>
      <c r="H668">
        <v>28</v>
      </c>
      <c r="L668">
        <v>28</v>
      </c>
      <c r="M668">
        <v>0</v>
      </c>
    </row>
    <row r="669" spans="1:13" x14ac:dyDescent="0.55000000000000004">
      <c r="A669">
        <v>100</v>
      </c>
      <c r="B669" t="s">
        <v>363</v>
      </c>
      <c r="C669" t="s">
        <v>364</v>
      </c>
      <c r="D669" t="s">
        <v>1278</v>
      </c>
      <c r="E669" t="s">
        <v>1279</v>
      </c>
      <c r="G669" t="s">
        <v>231</v>
      </c>
      <c r="H669">
        <v>368</v>
      </c>
      <c r="L669">
        <v>368</v>
      </c>
      <c r="M669">
        <v>0</v>
      </c>
    </row>
    <row r="670" spans="1:13" x14ac:dyDescent="0.55000000000000004">
      <c r="A670">
        <v>100</v>
      </c>
      <c r="B670" t="s">
        <v>363</v>
      </c>
      <c r="C670" t="s">
        <v>364</v>
      </c>
      <c r="D670" t="s">
        <v>2466</v>
      </c>
      <c r="E670" t="s">
        <v>2467</v>
      </c>
      <c r="G670" t="s">
        <v>231</v>
      </c>
      <c r="H670">
        <v>9313</v>
      </c>
      <c r="L670">
        <v>9313</v>
      </c>
      <c r="M670">
        <v>0</v>
      </c>
    </row>
    <row r="671" spans="1:13" x14ac:dyDescent="0.55000000000000004">
      <c r="A671">
        <v>100</v>
      </c>
      <c r="B671" t="s">
        <v>363</v>
      </c>
      <c r="C671" t="s">
        <v>364</v>
      </c>
      <c r="D671" t="s">
        <v>1284</v>
      </c>
      <c r="E671" t="s">
        <v>1285</v>
      </c>
      <c r="G671" t="s">
        <v>231</v>
      </c>
      <c r="H671">
        <v>10724</v>
      </c>
      <c r="L671">
        <v>10724</v>
      </c>
      <c r="M671">
        <v>0</v>
      </c>
    </row>
    <row r="672" spans="1:13" x14ac:dyDescent="0.55000000000000004">
      <c r="A672">
        <v>100</v>
      </c>
      <c r="B672" t="s">
        <v>363</v>
      </c>
      <c r="C672" t="s">
        <v>364</v>
      </c>
      <c r="D672" t="s">
        <v>1292</v>
      </c>
      <c r="E672" t="s">
        <v>1293</v>
      </c>
      <c r="G672" t="s">
        <v>231</v>
      </c>
      <c r="H672">
        <v>298</v>
      </c>
      <c r="L672">
        <v>298</v>
      </c>
      <c r="M672">
        <v>0</v>
      </c>
    </row>
    <row r="673" spans="1:13" x14ac:dyDescent="0.55000000000000004">
      <c r="A673">
        <v>100</v>
      </c>
      <c r="B673" t="s">
        <v>363</v>
      </c>
      <c r="C673" t="s">
        <v>364</v>
      </c>
      <c r="D673" t="s">
        <v>1286</v>
      </c>
      <c r="E673" t="s">
        <v>1287</v>
      </c>
      <c r="G673" t="s">
        <v>231</v>
      </c>
      <c r="H673">
        <v>332</v>
      </c>
      <c r="L673">
        <v>332</v>
      </c>
      <c r="M673">
        <v>0</v>
      </c>
    </row>
    <row r="674" spans="1:13" x14ac:dyDescent="0.55000000000000004">
      <c r="A674">
        <v>100</v>
      </c>
      <c r="B674" t="s">
        <v>363</v>
      </c>
      <c r="C674" t="s">
        <v>364</v>
      </c>
      <c r="D674" t="s">
        <v>2885</v>
      </c>
      <c r="E674" t="s">
        <v>2886</v>
      </c>
      <c r="G674" t="s">
        <v>231</v>
      </c>
      <c r="H674">
        <v>1</v>
      </c>
      <c r="L674">
        <v>1</v>
      </c>
      <c r="M674">
        <v>0</v>
      </c>
    </row>
    <row r="675" spans="1:13" x14ac:dyDescent="0.55000000000000004">
      <c r="A675">
        <v>100</v>
      </c>
      <c r="B675" t="s">
        <v>363</v>
      </c>
      <c r="C675" t="s">
        <v>364</v>
      </c>
      <c r="D675" t="s">
        <v>1290</v>
      </c>
      <c r="E675" t="s">
        <v>1291</v>
      </c>
      <c r="G675" t="s">
        <v>231</v>
      </c>
      <c r="H675">
        <v>1</v>
      </c>
      <c r="L675">
        <v>1</v>
      </c>
      <c r="M675">
        <v>0</v>
      </c>
    </row>
    <row r="676" spans="1:13" x14ac:dyDescent="0.55000000000000004">
      <c r="A676">
        <v>100</v>
      </c>
      <c r="B676" t="s">
        <v>363</v>
      </c>
      <c r="C676" t="s">
        <v>364</v>
      </c>
      <c r="D676" t="s">
        <v>1294</v>
      </c>
      <c r="E676" t="s">
        <v>1295</v>
      </c>
      <c r="G676" t="s">
        <v>231</v>
      </c>
      <c r="H676">
        <v>24</v>
      </c>
      <c r="L676">
        <v>24</v>
      </c>
      <c r="M676">
        <v>0</v>
      </c>
    </row>
    <row r="677" spans="1:13" x14ac:dyDescent="0.55000000000000004">
      <c r="A677">
        <v>100</v>
      </c>
      <c r="B677" t="s">
        <v>363</v>
      </c>
      <c r="C677" t="s">
        <v>364</v>
      </c>
      <c r="D677" t="s">
        <v>1299</v>
      </c>
      <c r="E677" t="s">
        <v>1300</v>
      </c>
      <c r="G677" t="s">
        <v>231</v>
      </c>
      <c r="H677">
        <v>500</v>
      </c>
      <c r="L677">
        <v>500</v>
      </c>
      <c r="M677">
        <v>0</v>
      </c>
    </row>
    <row r="678" spans="1:13" x14ac:dyDescent="0.55000000000000004">
      <c r="A678">
        <v>100</v>
      </c>
      <c r="B678" t="s">
        <v>363</v>
      </c>
      <c r="C678" t="s">
        <v>364</v>
      </c>
      <c r="D678" t="s">
        <v>1301</v>
      </c>
      <c r="E678" t="s">
        <v>1302</v>
      </c>
      <c r="G678" t="s">
        <v>231</v>
      </c>
      <c r="H678">
        <v>39</v>
      </c>
      <c r="L678">
        <v>39</v>
      </c>
      <c r="M678">
        <v>0</v>
      </c>
    </row>
    <row r="679" spans="1:13" x14ac:dyDescent="0.55000000000000004">
      <c r="A679">
        <v>100</v>
      </c>
      <c r="B679" t="s">
        <v>363</v>
      </c>
      <c r="C679" t="s">
        <v>364</v>
      </c>
      <c r="D679" t="s">
        <v>1305</v>
      </c>
      <c r="E679" t="s">
        <v>1306</v>
      </c>
      <c r="G679" t="s">
        <v>231</v>
      </c>
      <c r="H679">
        <v>1888</v>
      </c>
      <c r="L679">
        <v>1888</v>
      </c>
      <c r="M679">
        <v>0</v>
      </c>
    </row>
    <row r="680" spans="1:13" x14ac:dyDescent="0.55000000000000004">
      <c r="A680">
        <v>100</v>
      </c>
      <c r="B680" t="s">
        <v>363</v>
      </c>
      <c r="C680" t="s">
        <v>364</v>
      </c>
      <c r="D680" t="s">
        <v>1307</v>
      </c>
      <c r="E680" t="s">
        <v>1308</v>
      </c>
      <c r="G680" t="s">
        <v>231</v>
      </c>
      <c r="H680">
        <v>100</v>
      </c>
      <c r="L680">
        <v>100</v>
      </c>
      <c r="M680">
        <v>0</v>
      </c>
    </row>
    <row r="681" spans="1:13" x14ac:dyDescent="0.55000000000000004">
      <c r="A681">
        <v>100</v>
      </c>
      <c r="B681" t="s">
        <v>363</v>
      </c>
      <c r="C681" t="s">
        <v>364</v>
      </c>
      <c r="D681" t="s">
        <v>1309</v>
      </c>
      <c r="E681" t="s">
        <v>1310</v>
      </c>
      <c r="G681" t="s">
        <v>231</v>
      </c>
      <c r="H681">
        <v>200</v>
      </c>
      <c r="L681">
        <v>200</v>
      </c>
      <c r="M681">
        <v>0</v>
      </c>
    </row>
    <row r="682" spans="1:13" x14ac:dyDescent="0.55000000000000004">
      <c r="A682">
        <v>100</v>
      </c>
      <c r="B682" t="s">
        <v>363</v>
      </c>
      <c r="C682" t="s">
        <v>364</v>
      </c>
      <c r="D682" t="s">
        <v>60</v>
      </c>
      <c r="E682" t="s">
        <v>61</v>
      </c>
      <c r="G682" t="s">
        <v>231</v>
      </c>
      <c r="H682">
        <v>10097</v>
      </c>
      <c r="L682">
        <v>10097</v>
      </c>
      <c r="M682">
        <v>0</v>
      </c>
    </row>
    <row r="683" spans="1:13" x14ac:dyDescent="0.55000000000000004">
      <c r="A683">
        <v>100</v>
      </c>
      <c r="B683" t="s">
        <v>363</v>
      </c>
      <c r="C683" t="s">
        <v>364</v>
      </c>
      <c r="D683" t="s">
        <v>1311</v>
      </c>
      <c r="E683" t="s">
        <v>1312</v>
      </c>
      <c r="G683" t="s">
        <v>231</v>
      </c>
      <c r="H683">
        <v>229</v>
      </c>
      <c r="L683">
        <v>229</v>
      </c>
      <c r="M683">
        <v>0</v>
      </c>
    </row>
    <row r="684" spans="1:13" x14ac:dyDescent="0.55000000000000004">
      <c r="A684">
        <v>100</v>
      </c>
      <c r="B684" t="s">
        <v>363</v>
      </c>
      <c r="C684" t="s">
        <v>364</v>
      </c>
      <c r="D684" t="s">
        <v>50</v>
      </c>
      <c r="E684" t="s">
        <v>51</v>
      </c>
      <c r="G684" t="s">
        <v>231</v>
      </c>
      <c r="H684">
        <v>6936</v>
      </c>
      <c r="L684">
        <v>6936</v>
      </c>
      <c r="M684">
        <v>0</v>
      </c>
    </row>
    <row r="685" spans="1:13" x14ac:dyDescent="0.55000000000000004">
      <c r="A685">
        <v>100</v>
      </c>
      <c r="B685" t="s">
        <v>363</v>
      </c>
      <c r="C685" t="s">
        <v>364</v>
      </c>
      <c r="D685" t="s">
        <v>1315</v>
      </c>
      <c r="E685" t="s">
        <v>1316</v>
      </c>
      <c r="G685" t="s">
        <v>231</v>
      </c>
      <c r="H685">
        <v>1</v>
      </c>
      <c r="L685">
        <v>1</v>
      </c>
      <c r="M685">
        <v>0</v>
      </c>
    </row>
    <row r="686" spans="1:13" x14ac:dyDescent="0.55000000000000004">
      <c r="A686">
        <v>100</v>
      </c>
      <c r="B686" t="s">
        <v>363</v>
      </c>
      <c r="C686" t="s">
        <v>364</v>
      </c>
      <c r="D686" t="s">
        <v>70</v>
      </c>
      <c r="E686" t="s">
        <v>293</v>
      </c>
      <c r="G686" t="s">
        <v>231</v>
      </c>
      <c r="H686">
        <v>7302</v>
      </c>
      <c r="L686">
        <v>7302</v>
      </c>
      <c r="M686">
        <v>0</v>
      </c>
    </row>
    <row r="687" spans="1:13" x14ac:dyDescent="0.55000000000000004">
      <c r="A687">
        <v>100</v>
      </c>
      <c r="B687" t="s">
        <v>363</v>
      </c>
      <c r="C687" t="s">
        <v>364</v>
      </c>
      <c r="D687" t="s">
        <v>68</v>
      </c>
      <c r="E687" t="s">
        <v>69</v>
      </c>
      <c r="G687" t="s">
        <v>231</v>
      </c>
      <c r="H687">
        <v>6670</v>
      </c>
      <c r="L687">
        <v>6670</v>
      </c>
      <c r="M687">
        <v>0</v>
      </c>
    </row>
    <row r="688" spans="1:13" x14ac:dyDescent="0.55000000000000004">
      <c r="A688">
        <v>100</v>
      </c>
      <c r="B688" t="s">
        <v>363</v>
      </c>
      <c r="C688" t="s">
        <v>364</v>
      </c>
      <c r="D688" t="s">
        <v>1324</v>
      </c>
      <c r="E688" t="s">
        <v>1325</v>
      </c>
      <c r="G688" t="s">
        <v>231</v>
      </c>
      <c r="H688">
        <v>1000</v>
      </c>
      <c r="L688">
        <v>1000</v>
      </c>
      <c r="M688">
        <v>0</v>
      </c>
    </row>
    <row r="689" spans="1:18" x14ac:dyDescent="0.55000000000000004">
      <c r="A689">
        <v>100</v>
      </c>
      <c r="B689" t="s">
        <v>363</v>
      </c>
      <c r="C689" t="s">
        <v>364</v>
      </c>
      <c r="D689" t="s">
        <v>1317</v>
      </c>
      <c r="E689" t="s">
        <v>1318</v>
      </c>
      <c r="G689" t="s">
        <v>231</v>
      </c>
      <c r="H689">
        <v>108</v>
      </c>
      <c r="L689">
        <v>108</v>
      </c>
      <c r="M689">
        <v>0</v>
      </c>
    </row>
    <row r="690" spans="1:18" x14ac:dyDescent="0.55000000000000004">
      <c r="A690">
        <v>100</v>
      </c>
      <c r="B690" t="s">
        <v>363</v>
      </c>
      <c r="C690" t="s">
        <v>364</v>
      </c>
      <c r="D690" t="s">
        <v>2827</v>
      </c>
      <c r="E690" t="s">
        <v>2828</v>
      </c>
      <c r="G690" t="s">
        <v>231</v>
      </c>
      <c r="H690">
        <v>1</v>
      </c>
      <c r="L690">
        <v>1</v>
      </c>
      <c r="M690">
        <v>0</v>
      </c>
    </row>
    <row r="691" spans="1:18" x14ac:dyDescent="0.55000000000000004">
      <c r="A691">
        <v>100</v>
      </c>
      <c r="B691" t="s">
        <v>363</v>
      </c>
      <c r="C691" t="s">
        <v>364</v>
      </c>
      <c r="D691" t="s">
        <v>1207</v>
      </c>
      <c r="E691" t="s">
        <v>1208</v>
      </c>
      <c r="G691" t="s">
        <v>231</v>
      </c>
      <c r="H691">
        <v>987</v>
      </c>
      <c r="L691">
        <v>987</v>
      </c>
      <c r="M691">
        <v>0</v>
      </c>
    </row>
    <row r="692" spans="1:18" x14ac:dyDescent="0.55000000000000004">
      <c r="A692">
        <v>100</v>
      </c>
      <c r="B692" t="s">
        <v>363</v>
      </c>
      <c r="C692" t="s">
        <v>364</v>
      </c>
      <c r="D692" t="s">
        <v>2837</v>
      </c>
      <c r="E692" t="s">
        <v>2838</v>
      </c>
      <c r="G692" t="s">
        <v>231</v>
      </c>
      <c r="H692">
        <v>5</v>
      </c>
      <c r="L692">
        <v>5</v>
      </c>
      <c r="M692">
        <v>0</v>
      </c>
    </row>
    <row r="693" spans="1:18" x14ac:dyDescent="0.55000000000000004">
      <c r="A693">
        <v>100</v>
      </c>
      <c r="B693" t="s">
        <v>363</v>
      </c>
      <c r="C693" t="s">
        <v>364</v>
      </c>
      <c r="D693" t="s">
        <v>1321</v>
      </c>
      <c r="E693" t="s">
        <v>1321</v>
      </c>
      <c r="G693" t="s">
        <v>231</v>
      </c>
      <c r="H693">
        <v>15</v>
      </c>
      <c r="L693">
        <v>15</v>
      </c>
      <c r="M693">
        <v>0</v>
      </c>
    </row>
    <row r="694" spans="1:18" x14ac:dyDescent="0.55000000000000004">
      <c r="A694">
        <v>100</v>
      </c>
      <c r="B694" t="s">
        <v>363</v>
      </c>
      <c r="C694" t="s">
        <v>364</v>
      </c>
      <c r="D694" t="s">
        <v>56</v>
      </c>
      <c r="E694" t="s">
        <v>57</v>
      </c>
      <c r="G694" t="s">
        <v>231</v>
      </c>
      <c r="H694">
        <v>6565</v>
      </c>
      <c r="L694">
        <v>6565</v>
      </c>
      <c r="M694">
        <v>0</v>
      </c>
    </row>
    <row r="695" spans="1:18" x14ac:dyDescent="0.55000000000000004">
      <c r="A695">
        <v>100</v>
      </c>
      <c r="B695" t="s">
        <v>363</v>
      </c>
      <c r="C695" t="s">
        <v>364</v>
      </c>
      <c r="D695" t="s">
        <v>108</v>
      </c>
      <c r="E695" t="s">
        <v>166</v>
      </c>
      <c r="G695" t="s">
        <v>533</v>
      </c>
      <c r="H695">
        <v>92</v>
      </c>
      <c r="L695">
        <v>92</v>
      </c>
      <c r="M695">
        <v>0</v>
      </c>
    </row>
    <row r="696" spans="1:18" x14ac:dyDescent="0.55000000000000004">
      <c r="A696">
        <v>100</v>
      </c>
      <c r="B696" t="s">
        <v>363</v>
      </c>
      <c r="C696" t="s">
        <v>364</v>
      </c>
      <c r="D696" t="s">
        <v>1330</v>
      </c>
      <c r="E696" t="s">
        <v>1331</v>
      </c>
      <c r="G696" t="s">
        <v>231</v>
      </c>
      <c r="H696">
        <v>75</v>
      </c>
      <c r="L696">
        <v>75</v>
      </c>
      <c r="M696">
        <v>0</v>
      </c>
    </row>
    <row r="697" spans="1:18" x14ac:dyDescent="0.55000000000000004">
      <c r="A697">
        <v>100</v>
      </c>
      <c r="B697" t="s">
        <v>363</v>
      </c>
      <c r="C697" t="s">
        <v>364</v>
      </c>
      <c r="D697" t="s">
        <v>2796</v>
      </c>
      <c r="E697" t="s">
        <v>2797</v>
      </c>
      <c r="G697" t="s">
        <v>2798</v>
      </c>
      <c r="H697">
        <v>25</v>
      </c>
      <c r="L697">
        <v>25</v>
      </c>
      <c r="M697">
        <v>0</v>
      </c>
    </row>
    <row r="698" spans="1:18" x14ac:dyDescent="0.55000000000000004">
      <c r="A698">
        <v>100</v>
      </c>
      <c r="B698" t="s">
        <v>363</v>
      </c>
      <c r="C698" t="s">
        <v>364</v>
      </c>
      <c r="D698" t="s">
        <v>1332</v>
      </c>
      <c r="E698" t="s">
        <v>1333</v>
      </c>
      <c r="G698" t="s">
        <v>231</v>
      </c>
      <c r="H698">
        <v>83</v>
      </c>
      <c r="L698">
        <v>83</v>
      </c>
      <c r="M698">
        <v>0</v>
      </c>
    </row>
    <row r="699" spans="1:18" x14ac:dyDescent="0.55000000000000004">
      <c r="A699">
        <v>100</v>
      </c>
      <c r="B699" t="s">
        <v>363</v>
      </c>
      <c r="C699" t="s">
        <v>364</v>
      </c>
      <c r="D699" t="s">
        <v>175</v>
      </c>
      <c r="E699" t="s">
        <v>176</v>
      </c>
      <c r="G699" t="s">
        <v>231</v>
      </c>
      <c r="H699">
        <v>6583</v>
      </c>
      <c r="L699">
        <v>6583</v>
      </c>
      <c r="M699">
        <v>0</v>
      </c>
    </row>
    <row r="700" spans="1:18" x14ac:dyDescent="0.55000000000000004">
      <c r="A700">
        <v>100</v>
      </c>
      <c r="B700" t="s">
        <v>363</v>
      </c>
      <c r="C700" t="s">
        <v>364</v>
      </c>
      <c r="D700" t="s">
        <v>1334</v>
      </c>
      <c r="E700" t="s">
        <v>1335</v>
      </c>
      <c r="G700" t="s">
        <v>231</v>
      </c>
      <c r="H700">
        <v>48</v>
      </c>
      <c r="L700">
        <v>48</v>
      </c>
      <c r="M700">
        <v>0</v>
      </c>
      <c r="R700" t="s">
        <v>356</v>
      </c>
    </row>
    <row r="701" spans="1:18" x14ac:dyDescent="0.55000000000000004">
      <c r="A701">
        <v>100</v>
      </c>
      <c r="B701" t="s">
        <v>363</v>
      </c>
      <c r="C701" t="s">
        <v>364</v>
      </c>
      <c r="D701" t="s">
        <v>1336</v>
      </c>
      <c r="E701" t="s">
        <v>1337</v>
      </c>
      <c r="G701" t="s">
        <v>231</v>
      </c>
      <c r="H701">
        <v>4</v>
      </c>
      <c r="L701">
        <v>4</v>
      </c>
      <c r="M701">
        <v>0</v>
      </c>
    </row>
    <row r="702" spans="1:18" x14ac:dyDescent="0.55000000000000004">
      <c r="A702">
        <v>100</v>
      </c>
      <c r="B702" t="s">
        <v>363</v>
      </c>
      <c r="C702" t="s">
        <v>364</v>
      </c>
      <c r="D702" t="s">
        <v>131</v>
      </c>
      <c r="E702" t="s">
        <v>132</v>
      </c>
      <c r="G702" t="s">
        <v>231</v>
      </c>
      <c r="H702">
        <v>156336</v>
      </c>
      <c r="L702">
        <v>156336</v>
      </c>
      <c r="M702">
        <v>0</v>
      </c>
      <c r="R702" t="s">
        <v>356</v>
      </c>
    </row>
    <row r="703" spans="1:18" x14ac:dyDescent="0.55000000000000004">
      <c r="A703">
        <v>100</v>
      </c>
      <c r="B703" t="s">
        <v>363</v>
      </c>
      <c r="C703" t="s">
        <v>364</v>
      </c>
      <c r="D703" t="s">
        <v>1391</v>
      </c>
      <c r="E703" t="s">
        <v>1392</v>
      </c>
      <c r="G703" t="s">
        <v>231</v>
      </c>
      <c r="H703">
        <v>84</v>
      </c>
      <c r="L703">
        <v>84</v>
      </c>
      <c r="M703">
        <v>0</v>
      </c>
    </row>
    <row r="704" spans="1:18" x14ac:dyDescent="0.55000000000000004">
      <c r="A704">
        <v>100</v>
      </c>
      <c r="B704" t="s">
        <v>363</v>
      </c>
      <c r="C704" t="s">
        <v>364</v>
      </c>
      <c r="D704" t="s">
        <v>2871</v>
      </c>
      <c r="E704" t="s">
        <v>2872</v>
      </c>
      <c r="G704" t="s">
        <v>231</v>
      </c>
      <c r="H704">
        <v>180</v>
      </c>
      <c r="L704">
        <v>180</v>
      </c>
      <c r="M704">
        <v>0</v>
      </c>
    </row>
    <row r="705" spans="1:13" x14ac:dyDescent="0.55000000000000004">
      <c r="A705">
        <v>100</v>
      </c>
      <c r="B705" t="s">
        <v>363</v>
      </c>
      <c r="C705" t="s">
        <v>364</v>
      </c>
      <c r="D705" t="s">
        <v>1338</v>
      </c>
      <c r="E705" t="s">
        <v>1339</v>
      </c>
      <c r="G705" t="s">
        <v>231</v>
      </c>
      <c r="H705">
        <v>90</v>
      </c>
      <c r="L705">
        <v>90</v>
      </c>
      <c r="M705">
        <v>0</v>
      </c>
    </row>
    <row r="706" spans="1:13" x14ac:dyDescent="0.55000000000000004">
      <c r="A706">
        <v>100</v>
      </c>
      <c r="B706" t="s">
        <v>363</v>
      </c>
      <c r="C706" t="s">
        <v>364</v>
      </c>
      <c r="D706" t="s">
        <v>1377</v>
      </c>
      <c r="E706" t="s">
        <v>1378</v>
      </c>
      <c r="G706" t="s">
        <v>231</v>
      </c>
      <c r="H706">
        <v>64</v>
      </c>
      <c r="L706">
        <v>64</v>
      </c>
      <c r="M706">
        <v>0</v>
      </c>
    </row>
    <row r="707" spans="1:13" x14ac:dyDescent="0.55000000000000004">
      <c r="A707">
        <v>100</v>
      </c>
      <c r="B707" t="s">
        <v>363</v>
      </c>
      <c r="C707" t="s">
        <v>364</v>
      </c>
      <c r="D707" t="s">
        <v>1326</v>
      </c>
      <c r="E707" t="s">
        <v>1327</v>
      </c>
      <c r="G707" t="s">
        <v>231</v>
      </c>
      <c r="H707">
        <v>968</v>
      </c>
      <c r="L707">
        <v>968</v>
      </c>
      <c r="M707">
        <v>0</v>
      </c>
    </row>
    <row r="708" spans="1:13" x14ac:dyDescent="0.55000000000000004">
      <c r="A708">
        <v>100</v>
      </c>
      <c r="B708" t="s">
        <v>363</v>
      </c>
      <c r="C708" t="s">
        <v>364</v>
      </c>
      <c r="D708" t="s">
        <v>294</v>
      </c>
      <c r="E708" t="s">
        <v>295</v>
      </c>
      <c r="G708" t="s">
        <v>231</v>
      </c>
      <c r="H708">
        <v>3</v>
      </c>
      <c r="L708">
        <v>3</v>
      </c>
      <c r="M708">
        <v>0</v>
      </c>
    </row>
    <row r="709" spans="1:13" x14ac:dyDescent="0.55000000000000004">
      <c r="A709">
        <v>100</v>
      </c>
      <c r="B709" t="s">
        <v>363</v>
      </c>
      <c r="C709" t="s">
        <v>364</v>
      </c>
      <c r="D709" t="s">
        <v>1344</v>
      </c>
      <c r="E709" t="s">
        <v>1345</v>
      </c>
      <c r="G709" t="s">
        <v>231</v>
      </c>
      <c r="H709">
        <v>798</v>
      </c>
      <c r="L709">
        <v>798</v>
      </c>
      <c r="M709">
        <v>0</v>
      </c>
    </row>
    <row r="710" spans="1:13" x14ac:dyDescent="0.55000000000000004">
      <c r="A710">
        <v>100</v>
      </c>
      <c r="B710" t="s">
        <v>363</v>
      </c>
      <c r="C710" t="s">
        <v>364</v>
      </c>
      <c r="D710" t="s">
        <v>1346</v>
      </c>
      <c r="E710" t="s">
        <v>1347</v>
      </c>
      <c r="G710" t="s">
        <v>231</v>
      </c>
      <c r="H710">
        <v>163</v>
      </c>
      <c r="L710">
        <v>163</v>
      </c>
      <c r="M710">
        <v>0</v>
      </c>
    </row>
    <row r="711" spans="1:13" x14ac:dyDescent="0.55000000000000004">
      <c r="A711">
        <v>100</v>
      </c>
      <c r="B711" t="s">
        <v>363</v>
      </c>
      <c r="C711" t="s">
        <v>364</v>
      </c>
      <c r="D711" t="s">
        <v>1313</v>
      </c>
      <c r="E711" t="s">
        <v>1314</v>
      </c>
      <c r="G711" t="s">
        <v>231</v>
      </c>
      <c r="H711">
        <v>77</v>
      </c>
      <c r="L711">
        <v>77</v>
      </c>
      <c r="M711">
        <v>0</v>
      </c>
    </row>
    <row r="712" spans="1:13" x14ac:dyDescent="0.55000000000000004">
      <c r="A712">
        <v>100</v>
      </c>
      <c r="B712" t="s">
        <v>363</v>
      </c>
      <c r="C712" t="s">
        <v>364</v>
      </c>
      <c r="D712" t="s">
        <v>1348</v>
      </c>
      <c r="E712" t="s">
        <v>1349</v>
      </c>
      <c r="G712" t="s">
        <v>231</v>
      </c>
      <c r="H712">
        <v>35</v>
      </c>
      <c r="L712">
        <v>35</v>
      </c>
      <c r="M712">
        <v>0</v>
      </c>
    </row>
    <row r="713" spans="1:13" x14ac:dyDescent="0.55000000000000004">
      <c r="A713">
        <v>100</v>
      </c>
      <c r="B713" t="s">
        <v>363</v>
      </c>
      <c r="C713" t="s">
        <v>364</v>
      </c>
      <c r="D713" t="s">
        <v>2934</v>
      </c>
      <c r="E713" t="s">
        <v>2935</v>
      </c>
      <c r="G713" t="s">
        <v>231</v>
      </c>
      <c r="H713">
        <v>1781</v>
      </c>
      <c r="L713">
        <v>1781</v>
      </c>
      <c r="M713">
        <v>0</v>
      </c>
    </row>
    <row r="714" spans="1:13" x14ac:dyDescent="0.55000000000000004">
      <c r="A714">
        <v>100</v>
      </c>
      <c r="B714" t="s">
        <v>363</v>
      </c>
      <c r="C714" t="s">
        <v>364</v>
      </c>
      <c r="D714" t="s">
        <v>1350</v>
      </c>
      <c r="E714" t="s">
        <v>1351</v>
      </c>
      <c r="G714" t="s">
        <v>231</v>
      </c>
      <c r="H714">
        <v>1681</v>
      </c>
      <c r="L714">
        <v>1681</v>
      </c>
      <c r="M714">
        <v>0</v>
      </c>
    </row>
    <row r="715" spans="1:13" x14ac:dyDescent="0.55000000000000004">
      <c r="A715">
        <v>100</v>
      </c>
      <c r="B715" t="s">
        <v>363</v>
      </c>
      <c r="C715" t="s">
        <v>364</v>
      </c>
      <c r="D715" t="s">
        <v>1354</v>
      </c>
      <c r="E715" t="s">
        <v>1355</v>
      </c>
      <c r="G715" t="s">
        <v>231</v>
      </c>
      <c r="H715">
        <v>1</v>
      </c>
      <c r="L715">
        <v>1</v>
      </c>
      <c r="M715">
        <v>0</v>
      </c>
    </row>
    <row r="716" spans="1:13" x14ac:dyDescent="0.55000000000000004">
      <c r="A716">
        <v>100</v>
      </c>
      <c r="B716" t="s">
        <v>363</v>
      </c>
      <c r="C716" t="s">
        <v>364</v>
      </c>
      <c r="D716" t="s">
        <v>2940</v>
      </c>
      <c r="E716" t="s">
        <v>2941</v>
      </c>
      <c r="G716" t="s">
        <v>231</v>
      </c>
      <c r="H716">
        <v>502</v>
      </c>
      <c r="L716">
        <v>502</v>
      </c>
      <c r="M716">
        <v>0</v>
      </c>
    </row>
    <row r="717" spans="1:13" x14ac:dyDescent="0.55000000000000004">
      <c r="A717">
        <v>100</v>
      </c>
      <c r="B717" t="s">
        <v>363</v>
      </c>
      <c r="C717" t="s">
        <v>364</v>
      </c>
      <c r="D717" t="s">
        <v>2956</v>
      </c>
      <c r="E717" t="s">
        <v>2957</v>
      </c>
      <c r="G717" t="s">
        <v>231</v>
      </c>
      <c r="H717">
        <v>18</v>
      </c>
      <c r="L717">
        <v>18</v>
      </c>
      <c r="M717">
        <v>0</v>
      </c>
    </row>
    <row r="718" spans="1:13" x14ac:dyDescent="0.55000000000000004">
      <c r="A718">
        <v>100</v>
      </c>
      <c r="B718" t="s">
        <v>363</v>
      </c>
      <c r="C718" t="s">
        <v>364</v>
      </c>
      <c r="D718" t="s">
        <v>1364</v>
      </c>
      <c r="E718" t="s">
        <v>1365</v>
      </c>
      <c r="G718" t="s">
        <v>231</v>
      </c>
      <c r="H718">
        <v>5</v>
      </c>
      <c r="L718">
        <v>5</v>
      </c>
      <c r="M718">
        <v>0</v>
      </c>
    </row>
    <row r="719" spans="1:13" x14ac:dyDescent="0.55000000000000004">
      <c r="A719">
        <v>100</v>
      </c>
      <c r="B719" t="s">
        <v>363</v>
      </c>
      <c r="C719" t="s">
        <v>364</v>
      </c>
      <c r="D719" t="s">
        <v>3011</v>
      </c>
      <c r="E719" t="s">
        <v>3012</v>
      </c>
      <c r="G719" t="s">
        <v>231</v>
      </c>
      <c r="H719">
        <v>28</v>
      </c>
      <c r="L719">
        <v>28</v>
      </c>
      <c r="M719">
        <v>0</v>
      </c>
    </row>
    <row r="720" spans="1:13" x14ac:dyDescent="0.55000000000000004">
      <c r="A720">
        <v>100</v>
      </c>
      <c r="B720" t="s">
        <v>363</v>
      </c>
      <c r="C720" t="s">
        <v>364</v>
      </c>
      <c r="D720" t="s">
        <v>1358</v>
      </c>
      <c r="E720" t="s">
        <v>1359</v>
      </c>
      <c r="G720" t="s">
        <v>231</v>
      </c>
      <c r="H720">
        <v>134</v>
      </c>
      <c r="L720">
        <v>134</v>
      </c>
      <c r="M720">
        <v>0</v>
      </c>
    </row>
    <row r="721" spans="1:18" x14ac:dyDescent="0.55000000000000004">
      <c r="A721">
        <v>100</v>
      </c>
      <c r="B721" t="s">
        <v>363</v>
      </c>
      <c r="C721" t="s">
        <v>364</v>
      </c>
      <c r="D721" t="s">
        <v>1360</v>
      </c>
      <c r="E721" t="s">
        <v>1361</v>
      </c>
      <c r="G721" t="s">
        <v>231</v>
      </c>
      <c r="H721">
        <v>5</v>
      </c>
      <c r="L721">
        <v>5</v>
      </c>
      <c r="M721">
        <v>0</v>
      </c>
    </row>
    <row r="722" spans="1:18" x14ac:dyDescent="0.55000000000000004">
      <c r="A722">
        <v>100</v>
      </c>
      <c r="B722" t="s">
        <v>363</v>
      </c>
      <c r="C722" t="s">
        <v>364</v>
      </c>
      <c r="D722" t="s">
        <v>2573</v>
      </c>
      <c r="E722" t="s">
        <v>2574</v>
      </c>
      <c r="G722" t="s">
        <v>231</v>
      </c>
      <c r="H722">
        <v>574</v>
      </c>
      <c r="L722">
        <v>574</v>
      </c>
      <c r="M722">
        <v>0</v>
      </c>
    </row>
    <row r="723" spans="1:18" x14ac:dyDescent="0.55000000000000004">
      <c r="A723">
        <v>100</v>
      </c>
      <c r="B723" t="s">
        <v>363</v>
      </c>
      <c r="C723" t="s">
        <v>364</v>
      </c>
      <c r="D723" t="s">
        <v>1368</v>
      </c>
      <c r="E723" t="s">
        <v>1369</v>
      </c>
      <c r="G723" t="s">
        <v>231</v>
      </c>
      <c r="H723">
        <v>280</v>
      </c>
      <c r="L723">
        <v>280</v>
      </c>
      <c r="M723">
        <v>0</v>
      </c>
    </row>
    <row r="724" spans="1:18" x14ac:dyDescent="0.55000000000000004">
      <c r="A724">
        <v>100</v>
      </c>
      <c r="B724" t="s">
        <v>363</v>
      </c>
      <c r="C724" t="s">
        <v>364</v>
      </c>
      <c r="D724" t="s">
        <v>1372</v>
      </c>
      <c r="E724" t="s">
        <v>749</v>
      </c>
      <c r="G724" t="s">
        <v>231</v>
      </c>
      <c r="H724">
        <v>100</v>
      </c>
      <c r="L724">
        <v>100</v>
      </c>
      <c r="M724">
        <v>0</v>
      </c>
    </row>
    <row r="725" spans="1:18" x14ac:dyDescent="0.55000000000000004">
      <c r="A725">
        <v>100</v>
      </c>
      <c r="B725" t="s">
        <v>363</v>
      </c>
      <c r="C725" t="s">
        <v>364</v>
      </c>
      <c r="D725" t="s">
        <v>1322</v>
      </c>
      <c r="E725" t="s">
        <v>1323</v>
      </c>
      <c r="G725" t="s">
        <v>231</v>
      </c>
      <c r="H725">
        <v>2</v>
      </c>
      <c r="L725">
        <v>2</v>
      </c>
      <c r="M725">
        <v>0</v>
      </c>
    </row>
    <row r="726" spans="1:18" x14ac:dyDescent="0.55000000000000004">
      <c r="A726">
        <v>100</v>
      </c>
      <c r="B726" t="s">
        <v>363</v>
      </c>
      <c r="C726" t="s">
        <v>364</v>
      </c>
      <c r="D726" t="s">
        <v>1373</v>
      </c>
      <c r="E726" t="s">
        <v>1374</v>
      </c>
      <c r="G726" t="s">
        <v>231</v>
      </c>
      <c r="H726">
        <v>1</v>
      </c>
      <c r="L726">
        <v>1</v>
      </c>
      <c r="M726">
        <v>0</v>
      </c>
    </row>
    <row r="727" spans="1:18" x14ac:dyDescent="0.55000000000000004">
      <c r="A727">
        <v>100</v>
      </c>
      <c r="B727" t="s">
        <v>363</v>
      </c>
      <c r="C727" t="s">
        <v>364</v>
      </c>
      <c r="D727" t="s">
        <v>1375</v>
      </c>
      <c r="E727" t="s">
        <v>1376</v>
      </c>
      <c r="G727" t="s">
        <v>231</v>
      </c>
      <c r="H727">
        <v>1488</v>
      </c>
      <c r="L727">
        <v>1488</v>
      </c>
      <c r="M727">
        <v>0</v>
      </c>
    </row>
    <row r="728" spans="1:18" x14ac:dyDescent="0.55000000000000004">
      <c r="A728">
        <v>100</v>
      </c>
      <c r="B728" t="s">
        <v>363</v>
      </c>
      <c r="C728" t="s">
        <v>364</v>
      </c>
      <c r="D728" t="s">
        <v>1379</v>
      </c>
      <c r="E728" t="s">
        <v>1380</v>
      </c>
      <c r="G728" t="s">
        <v>231</v>
      </c>
      <c r="H728">
        <v>9</v>
      </c>
      <c r="L728">
        <v>9</v>
      </c>
      <c r="M728">
        <v>0</v>
      </c>
    </row>
    <row r="729" spans="1:18" x14ac:dyDescent="0.55000000000000004">
      <c r="A729">
        <v>100</v>
      </c>
      <c r="B729" t="s">
        <v>363</v>
      </c>
      <c r="C729" t="s">
        <v>364</v>
      </c>
      <c r="D729" t="s">
        <v>3124</v>
      </c>
      <c r="E729" t="s">
        <v>3125</v>
      </c>
      <c r="G729" t="s">
        <v>231</v>
      </c>
      <c r="H729">
        <v>12</v>
      </c>
      <c r="L729">
        <v>12</v>
      </c>
      <c r="M729">
        <v>0</v>
      </c>
      <c r="R729" t="s">
        <v>356</v>
      </c>
    </row>
    <row r="730" spans="1:18" x14ac:dyDescent="0.55000000000000004">
      <c r="A730">
        <v>100</v>
      </c>
      <c r="B730" t="s">
        <v>363</v>
      </c>
      <c r="C730" t="s">
        <v>364</v>
      </c>
      <c r="D730" t="s">
        <v>669</v>
      </c>
      <c r="E730" t="s">
        <v>670</v>
      </c>
      <c r="G730" t="s">
        <v>231</v>
      </c>
      <c r="H730">
        <v>3</v>
      </c>
      <c r="L730">
        <v>3</v>
      </c>
      <c r="M730">
        <v>0</v>
      </c>
    </row>
    <row r="731" spans="1:18" x14ac:dyDescent="0.55000000000000004">
      <c r="A731">
        <v>100</v>
      </c>
      <c r="B731" t="s">
        <v>363</v>
      </c>
      <c r="C731" t="s">
        <v>364</v>
      </c>
      <c r="D731" t="s">
        <v>2719</v>
      </c>
      <c r="E731" t="s">
        <v>2720</v>
      </c>
      <c r="G731" t="s">
        <v>231</v>
      </c>
      <c r="H731">
        <v>13</v>
      </c>
      <c r="L731">
        <v>13</v>
      </c>
      <c r="M731">
        <v>0</v>
      </c>
    </row>
    <row r="732" spans="1:18" x14ac:dyDescent="0.55000000000000004">
      <c r="A732">
        <v>100</v>
      </c>
      <c r="B732" t="s">
        <v>363</v>
      </c>
      <c r="C732" t="s">
        <v>364</v>
      </c>
      <c r="D732" t="s">
        <v>1381</v>
      </c>
      <c r="E732" t="s">
        <v>1382</v>
      </c>
      <c r="G732" t="s">
        <v>231</v>
      </c>
      <c r="H732">
        <v>1</v>
      </c>
      <c r="L732">
        <v>1</v>
      </c>
      <c r="M732">
        <v>0</v>
      </c>
    </row>
    <row r="733" spans="1:18" x14ac:dyDescent="0.55000000000000004">
      <c r="A733">
        <v>100</v>
      </c>
      <c r="B733" t="s">
        <v>363</v>
      </c>
      <c r="C733" t="s">
        <v>364</v>
      </c>
      <c r="D733" t="s">
        <v>1411</v>
      </c>
      <c r="E733" t="s">
        <v>1412</v>
      </c>
      <c r="G733" t="s">
        <v>231</v>
      </c>
      <c r="H733">
        <v>60</v>
      </c>
      <c r="L733">
        <v>60</v>
      </c>
      <c r="M733">
        <v>0</v>
      </c>
      <c r="R733" t="s">
        <v>356</v>
      </c>
    </row>
    <row r="734" spans="1:18" x14ac:dyDescent="0.55000000000000004">
      <c r="A734">
        <v>100</v>
      </c>
      <c r="B734" t="s">
        <v>363</v>
      </c>
      <c r="C734" t="s">
        <v>364</v>
      </c>
      <c r="D734" t="s">
        <v>1385</v>
      </c>
      <c r="E734" t="s">
        <v>1386</v>
      </c>
      <c r="G734" t="s">
        <v>231</v>
      </c>
      <c r="H734">
        <v>160</v>
      </c>
      <c r="L734">
        <v>160</v>
      </c>
      <c r="M734">
        <v>0</v>
      </c>
    </row>
    <row r="735" spans="1:18" x14ac:dyDescent="0.55000000000000004">
      <c r="A735">
        <v>100</v>
      </c>
      <c r="B735" t="s">
        <v>363</v>
      </c>
      <c r="C735" t="s">
        <v>364</v>
      </c>
      <c r="D735" t="s">
        <v>1387</v>
      </c>
      <c r="E735" t="s">
        <v>1388</v>
      </c>
      <c r="G735" t="s">
        <v>231</v>
      </c>
      <c r="H735">
        <v>100</v>
      </c>
      <c r="L735">
        <v>100</v>
      </c>
      <c r="M735">
        <v>0</v>
      </c>
    </row>
    <row r="736" spans="1:18" x14ac:dyDescent="0.55000000000000004">
      <c r="A736">
        <v>100</v>
      </c>
      <c r="B736" t="s">
        <v>363</v>
      </c>
      <c r="C736" t="s">
        <v>364</v>
      </c>
      <c r="D736" t="s">
        <v>1389</v>
      </c>
      <c r="E736" t="s">
        <v>1390</v>
      </c>
      <c r="G736" t="s">
        <v>231</v>
      </c>
      <c r="H736">
        <v>6</v>
      </c>
      <c r="L736">
        <v>6</v>
      </c>
      <c r="M736">
        <v>0</v>
      </c>
    </row>
    <row r="737" spans="1:18" x14ac:dyDescent="0.55000000000000004">
      <c r="A737">
        <v>100</v>
      </c>
      <c r="B737" t="s">
        <v>363</v>
      </c>
      <c r="C737" t="s">
        <v>364</v>
      </c>
      <c r="D737" t="s">
        <v>2835</v>
      </c>
      <c r="E737" t="s">
        <v>2836</v>
      </c>
      <c r="G737" t="s">
        <v>231</v>
      </c>
      <c r="H737">
        <v>1</v>
      </c>
      <c r="L737">
        <v>1</v>
      </c>
      <c r="M737">
        <v>0</v>
      </c>
    </row>
    <row r="738" spans="1:18" x14ac:dyDescent="0.55000000000000004">
      <c r="A738">
        <v>100</v>
      </c>
      <c r="B738" t="s">
        <v>363</v>
      </c>
      <c r="C738" t="s">
        <v>364</v>
      </c>
      <c r="D738" t="s">
        <v>90</v>
      </c>
      <c r="E738" t="s">
        <v>128</v>
      </c>
      <c r="G738" t="s">
        <v>231</v>
      </c>
      <c r="H738">
        <v>287</v>
      </c>
      <c r="L738">
        <v>287</v>
      </c>
      <c r="M738">
        <v>0</v>
      </c>
    </row>
    <row r="739" spans="1:18" x14ac:dyDescent="0.55000000000000004">
      <c r="A739">
        <v>100</v>
      </c>
      <c r="B739" t="s">
        <v>363</v>
      </c>
      <c r="C739" t="s">
        <v>364</v>
      </c>
      <c r="D739" t="s">
        <v>3236</v>
      </c>
      <c r="E739" t="s">
        <v>3237</v>
      </c>
      <c r="G739" t="s">
        <v>231</v>
      </c>
      <c r="H739">
        <v>12</v>
      </c>
      <c r="L739">
        <v>12</v>
      </c>
      <c r="M739">
        <v>0</v>
      </c>
      <c r="R739" t="s">
        <v>356</v>
      </c>
    </row>
    <row r="740" spans="1:18" x14ac:dyDescent="0.55000000000000004">
      <c r="A740">
        <v>100</v>
      </c>
      <c r="B740" t="s">
        <v>363</v>
      </c>
      <c r="C740" t="s">
        <v>364</v>
      </c>
      <c r="D740" t="s">
        <v>3126</v>
      </c>
      <c r="E740" t="s">
        <v>3127</v>
      </c>
      <c r="G740" t="s">
        <v>231</v>
      </c>
      <c r="H740">
        <v>12</v>
      </c>
      <c r="L740">
        <v>12</v>
      </c>
      <c r="M740">
        <v>0</v>
      </c>
      <c r="R740" t="s">
        <v>356</v>
      </c>
    </row>
    <row r="741" spans="1:18" x14ac:dyDescent="0.55000000000000004">
      <c r="A741">
        <v>100</v>
      </c>
      <c r="B741" t="s">
        <v>363</v>
      </c>
      <c r="C741" t="s">
        <v>364</v>
      </c>
      <c r="D741" t="s">
        <v>3128</v>
      </c>
      <c r="E741" t="s">
        <v>3129</v>
      </c>
      <c r="G741" t="s">
        <v>231</v>
      </c>
      <c r="H741">
        <v>18</v>
      </c>
      <c r="L741">
        <v>18</v>
      </c>
      <c r="M741">
        <v>0</v>
      </c>
      <c r="R741" t="s">
        <v>356</v>
      </c>
    </row>
    <row r="742" spans="1:18" x14ac:dyDescent="0.55000000000000004">
      <c r="A742">
        <v>100</v>
      </c>
      <c r="B742" t="s">
        <v>363</v>
      </c>
      <c r="C742" t="s">
        <v>364</v>
      </c>
      <c r="D742" t="s">
        <v>2567</v>
      </c>
      <c r="E742" t="s">
        <v>2568</v>
      </c>
      <c r="G742" t="s">
        <v>231</v>
      </c>
      <c r="H742">
        <v>23</v>
      </c>
      <c r="L742">
        <v>23</v>
      </c>
      <c r="M742">
        <v>0</v>
      </c>
    </row>
    <row r="743" spans="1:18" x14ac:dyDescent="0.55000000000000004">
      <c r="A743">
        <v>100</v>
      </c>
      <c r="B743" t="s">
        <v>363</v>
      </c>
      <c r="C743" t="s">
        <v>364</v>
      </c>
      <c r="D743" t="s">
        <v>1393</v>
      </c>
      <c r="E743" t="s">
        <v>1394</v>
      </c>
      <c r="G743" t="s">
        <v>231</v>
      </c>
      <c r="H743">
        <v>1</v>
      </c>
      <c r="L743">
        <v>1</v>
      </c>
      <c r="M743">
        <v>0</v>
      </c>
    </row>
    <row r="744" spans="1:18" x14ac:dyDescent="0.55000000000000004">
      <c r="A744">
        <v>100</v>
      </c>
      <c r="B744" t="s">
        <v>363</v>
      </c>
      <c r="C744" t="s">
        <v>364</v>
      </c>
      <c r="D744" t="s">
        <v>1395</v>
      </c>
      <c r="E744" t="s">
        <v>1396</v>
      </c>
      <c r="G744" t="s">
        <v>231</v>
      </c>
      <c r="H744">
        <v>12</v>
      </c>
      <c r="L744">
        <v>12</v>
      </c>
      <c r="M744">
        <v>0</v>
      </c>
    </row>
    <row r="745" spans="1:18" x14ac:dyDescent="0.55000000000000004">
      <c r="A745">
        <v>100</v>
      </c>
      <c r="B745" t="s">
        <v>363</v>
      </c>
      <c r="C745" t="s">
        <v>364</v>
      </c>
      <c r="D745" t="s">
        <v>1399</v>
      </c>
      <c r="E745" t="s">
        <v>1400</v>
      </c>
      <c r="G745" t="s">
        <v>231</v>
      </c>
      <c r="H745">
        <v>3</v>
      </c>
      <c r="L745">
        <v>3</v>
      </c>
      <c r="M745">
        <v>0</v>
      </c>
    </row>
    <row r="746" spans="1:18" x14ac:dyDescent="0.55000000000000004">
      <c r="A746">
        <v>100</v>
      </c>
      <c r="B746" t="s">
        <v>363</v>
      </c>
      <c r="C746" t="s">
        <v>364</v>
      </c>
      <c r="D746" t="s">
        <v>1404</v>
      </c>
      <c r="E746" t="s">
        <v>1405</v>
      </c>
      <c r="G746" t="s">
        <v>231</v>
      </c>
      <c r="H746">
        <v>819</v>
      </c>
      <c r="L746">
        <v>819</v>
      </c>
      <c r="M746">
        <v>0</v>
      </c>
    </row>
    <row r="747" spans="1:18" x14ac:dyDescent="0.55000000000000004">
      <c r="A747">
        <v>100</v>
      </c>
      <c r="B747" t="s">
        <v>363</v>
      </c>
      <c r="C747" t="s">
        <v>364</v>
      </c>
      <c r="D747" t="s">
        <v>2895</v>
      </c>
      <c r="E747" t="s">
        <v>2896</v>
      </c>
      <c r="G747" t="s">
        <v>231</v>
      </c>
      <c r="H747">
        <v>20</v>
      </c>
      <c r="L747">
        <v>20</v>
      </c>
      <c r="M747">
        <v>0</v>
      </c>
      <c r="R747" t="s">
        <v>356</v>
      </c>
    </row>
    <row r="748" spans="1:18" x14ac:dyDescent="0.55000000000000004">
      <c r="A748">
        <v>100</v>
      </c>
      <c r="B748" t="s">
        <v>363</v>
      </c>
      <c r="C748" t="s">
        <v>364</v>
      </c>
      <c r="D748" t="s">
        <v>1414</v>
      </c>
      <c r="E748" t="s">
        <v>1415</v>
      </c>
      <c r="G748" t="s">
        <v>231</v>
      </c>
      <c r="H748">
        <v>90</v>
      </c>
      <c r="L748">
        <v>90</v>
      </c>
      <c r="M748">
        <v>0</v>
      </c>
    </row>
    <row r="749" spans="1:18" x14ac:dyDescent="0.55000000000000004">
      <c r="A749">
        <v>100</v>
      </c>
      <c r="B749" t="s">
        <v>1413</v>
      </c>
      <c r="D749" t="s">
        <v>38</v>
      </c>
      <c r="E749" t="s">
        <v>39</v>
      </c>
      <c r="G749" t="s">
        <v>231</v>
      </c>
      <c r="H749">
        <v>2880</v>
      </c>
      <c r="L749">
        <v>2880</v>
      </c>
      <c r="M749">
        <v>0</v>
      </c>
    </row>
    <row r="750" spans="1:18" x14ac:dyDescent="0.55000000000000004">
      <c r="A750">
        <v>100</v>
      </c>
      <c r="B750" t="s">
        <v>1413</v>
      </c>
      <c r="D750" t="s">
        <v>32</v>
      </c>
      <c r="E750" t="s">
        <v>33</v>
      </c>
      <c r="G750" t="s">
        <v>231</v>
      </c>
      <c r="H750">
        <v>2966</v>
      </c>
      <c r="L750">
        <v>2966</v>
      </c>
      <c r="M750">
        <v>0</v>
      </c>
    </row>
    <row r="751" spans="1:18" x14ac:dyDescent="0.55000000000000004">
      <c r="A751">
        <v>100</v>
      </c>
      <c r="B751" t="s">
        <v>3244</v>
      </c>
      <c r="D751" t="s">
        <v>2458</v>
      </c>
      <c r="E751" t="s">
        <v>2459</v>
      </c>
      <c r="G751" t="s">
        <v>231</v>
      </c>
      <c r="H751">
        <v>16</v>
      </c>
      <c r="L751">
        <v>16</v>
      </c>
      <c r="M751">
        <v>0</v>
      </c>
    </row>
    <row r="752" spans="1:18" x14ac:dyDescent="0.55000000000000004">
      <c r="A752">
        <v>100</v>
      </c>
      <c r="B752" t="s">
        <v>3244</v>
      </c>
      <c r="D752" t="s">
        <v>2059</v>
      </c>
      <c r="E752" t="s">
        <v>2060</v>
      </c>
      <c r="G752" t="s">
        <v>231</v>
      </c>
      <c r="H752">
        <v>576</v>
      </c>
      <c r="L752">
        <v>576</v>
      </c>
      <c r="M752">
        <v>0</v>
      </c>
    </row>
    <row r="753" spans="1:13" x14ac:dyDescent="0.55000000000000004">
      <c r="A753">
        <v>100</v>
      </c>
      <c r="B753" t="s">
        <v>3244</v>
      </c>
      <c r="D753" t="s">
        <v>2192</v>
      </c>
      <c r="E753" t="s">
        <v>2193</v>
      </c>
      <c r="G753" t="s">
        <v>231</v>
      </c>
      <c r="H753">
        <v>2792</v>
      </c>
      <c r="L753">
        <v>2792</v>
      </c>
      <c r="M753">
        <v>0</v>
      </c>
    </row>
    <row r="754" spans="1:13" x14ac:dyDescent="0.55000000000000004">
      <c r="A754">
        <v>100</v>
      </c>
      <c r="B754" t="s">
        <v>3244</v>
      </c>
      <c r="D754" t="s">
        <v>281</v>
      </c>
      <c r="E754" t="s">
        <v>282</v>
      </c>
      <c r="G754" t="s">
        <v>231</v>
      </c>
      <c r="H754">
        <v>1734</v>
      </c>
      <c r="L754">
        <v>1734</v>
      </c>
      <c r="M754">
        <v>0</v>
      </c>
    </row>
    <row r="755" spans="1:13" x14ac:dyDescent="0.55000000000000004">
      <c r="A755">
        <v>100</v>
      </c>
      <c r="B755" t="s">
        <v>3244</v>
      </c>
      <c r="D755" t="s">
        <v>1782</v>
      </c>
      <c r="E755" t="s">
        <v>1783</v>
      </c>
      <c r="G755" t="s">
        <v>231</v>
      </c>
      <c r="H755">
        <v>160</v>
      </c>
      <c r="L755">
        <v>160</v>
      </c>
      <c r="M755">
        <v>0</v>
      </c>
    </row>
    <row r="756" spans="1:13" x14ac:dyDescent="0.55000000000000004">
      <c r="A756">
        <v>100</v>
      </c>
      <c r="B756" t="s">
        <v>3244</v>
      </c>
      <c r="D756" t="s">
        <v>2210</v>
      </c>
      <c r="E756" t="s">
        <v>2211</v>
      </c>
      <c r="G756" t="s">
        <v>231</v>
      </c>
      <c r="H756">
        <v>18075</v>
      </c>
      <c r="L756">
        <v>18075</v>
      </c>
      <c r="M756">
        <v>0</v>
      </c>
    </row>
    <row r="757" spans="1:13" x14ac:dyDescent="0.55000000000000004">
      <c r="A757">
        <v>100</v>
      </c>
      <c r="B757" t="s">
        <v>3244</v>
      </c>
      <c r="D757" t="s">
        <v>2444</v>
      </c>
      <c r="E757" t="s">
        <v>2445</v>
      </c>
      <c r="G757" t="s">
        <v>231</v>
      </c>
      <c r="H757">
        <v>2871</v>
      </c>
      <c r="L757">
        <v>2871</v>
      </c>
      <c r="M757">
        <v>0</v>
      </c>
    </row>
    <row r="758" spans="1:13" x14ac:dyDescent="0.55000000000000004">
      <c r="A758">
        <v>100</v>
      </c>
      <c r="B758" t="s">
        <v>3244</v>
      </c>
      <c r="D758" t="s">
        <v>2569</v>
      </c>
      <c r="E758" t="s">
        <v>2570</v>
      </c>
      <c r="G758" t="s">
        <v>231</v>
      </c>
      <c r="H758">
        <v>34</v>
      </c>
      <c r="L758">
        <v>34</v>
      </c>
      <c r="M758">
        <v>0</v>
      </c>
    </row>
    <row r="759" spans="1:13" x14ac:dyDescent="0.55000000000000004">
      <c r="A759">
        <v>100</v>
      </c>
      <c r="B759" t="s">
        <v>3244</v>
      </c>
      <c r="D759" t="s">
        <v>957</v>
      </c>
      <c r="E759" t="s">
        <v>958</v>
      </c>
      <c r="G759" t="s">
        <v>231</v>
      </c>
      <c r="H759">
        <v>995</v>
      </c>
      <c r="L759">
        <v>995</v>
      </c>
      <c r="M759">
        <v>0</v>
      </c>
    </row>
    <row r="760" spans="1:13" x14ac:dyDescent="0.55000000000000004">
      <c r="A760">
        <v>100</v>
      </c>
      <c r="B760" t="s">
        <v>3244</v>
      </c>
      <c r="D760" t="s">
        <v>1129</v>
      </c>
      <c r="E760" t="s">
        <v>1130</v>
      </c>
      <c r="G760" t="s">
        <v>231</v>
      </c>
      <c r="H760">
        <v>2</v>
      </c>
      <c r="L760">
        <v>2</v>
      </c>
      <c r="M760">
        <v>0</v>
      </c>
    </row>
    <row r="761" spans="1:13" x14ac:dyDescent="0.55000000000000004">
      <c r="A761">
        <v>100</v>
      </c>
      <c r="B761" t="s">
        <v>3244</v>
      </c>
      <c r="D761" t="s">
        <v>397</v>
      </c>
      <c r="E761" t="s">
        <v>398</v>
      </c>
      <c r="G761" t="s">
        <v>231</v>
      </c>
      <c r="H761">
        <v>13986</v>
      </c>
      <c r="L761">
        <v>13986</v>
      </c>
      <c r="M761">
        <v>0</v>
      </c>
    </row>
    <row r="762" spans="1:13" x14ac:dyDescent="0.55000000000000004">
      <c r="A762">
        <v>100</v>
      </c>
      <c r="B762" t="s">
        <v>3244</v>
      </c>
      <c r="D762" t="s">
        <v>2083</v>
      </c>
      <c r="E762" t="s">
        <v>2084</v>
      </c>
      <c r="G762" t="s">
        <v>231</v>
      </c>
      <c r="H762">
        <v>5518</v>
      </c>
      <c r="L762">
        <v>5518</v>
      </c>
      <c r="M762">
        <v>0</v>
      </c>
    </row>
    <row r="763" spans="1:13" x14ac:dyDescent="0.55000000000000004">
      <c r="A763">
        <v>100</v>
      </c>
      <c r="B763" t="s">
        <v>3244</v>
      </c>
      <c r="D763" t="s">
        <v>2815</v>
      </c>
      <c r="E763" t="s">
        <v>2816</v>
      </c>
      <c r="G763" t="s">
        <v>231</v>
      </c>
      <c r="H763">
        <v>465</v>
      </c>
      <c r="L763">
        <v>465</v>
      </c>
      <c r="M763">
        <v>0</v>
      </c>
    </row>
    <row r="764" spans="1:13" x14ac:dyDescent="0.55000000000000004">
      <c r="A764">
        <v>100</v>
      </c>
      <c r="B764" t="s">
        <v>3244</v>
      </c>
      <c r="D764" t="s">
        <v>399</v>
      </c>
      <c r="E764" t="s">
        <v>400</v>
      </c>
      <c r="G764" t="s">
        <v>231</v>
      </c>
      <c r="H764">
        <v>379</v>
      </c>
      <c r="L764">
        <v>379</v>
      </c>
      <c r="M764">
        <v>0</v>
      </c>
    </row>
    <row r="765" spans="1:13" x14ac:dyDescent="0.55000000000000004">
      <c r="A765">
        <v>100</v>
      </c>
      <c r="B765" t="s">
        <v>3244</v>
      </c>
      <c r="D765" t="s">
        <v>750</v>
      </c>
      <c r="E765" t="s">
        <v>751</v>
      </c>
      <c r="G765" t="s">
        <v>231</v>
      </c>
      <c r="H765">
        <v>9161</v>
      </c>
      <c r="L765">
        <v>9161</v>
      </c>
      <c r="M765">
        <v>0</v>
      </c>
    </row>
    <row r="766" spans="1:13" x14ac:dyDescent="0.55000000000000004">
      <c r="A766">
        <v>100</v>
      </c>
      <c r="B766" t="s">
        <v>3244</v>
      </c>
      <c r="D766" t="s">
        <v>2423</v>
      </c>
      <c r="E766" t="s">
        <v>2424</v>
      </c>
      <c r="G766" t="s">
        <v>231</v>
      </c>
      <c r="H766">
        <v>1913</v>
      </c>
      <c r="L766">
        <v>1913</v>
      </c>
      <c r="M766">
        <v>0</v>
      </c>
    </row>
    <row r="767" spans="1:13" x14ac:dyDescent="0.55000000000000004">
      <c r="A767">
        <v>100</v>
      </c>
      <c r="B767" t="s">
        <v>3244</v>
      </c>
      <c r="D767" t="s">
        <v>1786</v>
      </c>
      <c r="E767" t="s">
        <v>1787</v>
      </c>
      <c r="G767" t="s">
        <v>231</v>
      </c>
      <c r="H767">
        <v>5</v>
      </c>
      <c r="L767">
        <v>5</v>
      </c>
      <c r="M767">
        <v>0</v>
      </c>
    </row>
    <row r="768" spans="1:13" x14ac:dyDescent="0.55000000000000004">
      <c r="A768">
        <v>100</v>
      </c>
      <c r="B768" t="s">
        <v>3244</v>
      </c>
      <c r="D768" t="s">
        <v>1565</v>
      </c>
      <c r="E768" t="s">
        <v>1566</v>
      </c>
      <c r="G768" t="s">
        <v>231</v>
      </c>
      <c r="H768">
        <v>93</v>
      </c>
      <c r="L768">
        <v>93</v>
      </c>
      <c r="M768">
        <v>0</v>
      </c>
    </row>
    <row r="769" spans="1:13" x14ac:dyDescent="0.55000000000000004">
      <c r="A769">
        <v>100</v>
      </c>
      <c r="B769" t="s">
        <v>3244</v>
      </c>
      <c r="D769" t="s">
        <v>728</v>
      </c>
      <c r="E769" t="s">
        <v>729</v>
      </c>
      <c r="G769" t="s">
        <v>231</v>
      </c>
      <c r="H769">
        <v>20</v>
      </c>
      <c r="L769">
        <v>20</v>
      </c>
      <c r="M769">
        <v>0</v>
      </c>
    </row>
    <row r="770" spans="1:13" x14ac:dyDescent="0.55000000000000004">
      <c r="A770">
        <v>100</v>
      </c>
      <c r="B770" t="s">
        <v>3244</v>
      </c>
      <c r="D770" t="s">
        <v>2829</v>
      </c>
      <c r="E770" t="s">
        <v>2830</v>
      </c>
      <c r="G770" t="s">
        <v>231</v>
      </c>
      <c r="H770">
        <v>14</v>
      </c>
      <c r="L770">
        <v>14</v>
      </c>
      <c r="M770">
        <v>0</v>
      </c>
    </row>
    <row r="771" spans="1:13" x14ac:dyDescent="0.55000000000000004">
      <c r="A771">
        <v>100</v>
      </c>
      <c r="B771" t="s">
        <v>3244</v>
      </c>
      <c r="D771" t="s">
        <v>1850</v>
      </c>
      <c r="E771" t="s">
        <v>1851</v>
      </c>
      <c r="G771" t="s">
        <v>231</v>
      </c>
      <c r="H771">
        <v>101</v>
      </c>
      <c r="L771">
        <v>101</v>
      </c>
      <c r="M771">
        <v>0</v>
      </c>
    </row>
    <row r="772" spans="1:13" x14ac:dyDescent="0.55000000000000004">
      <c r="A772">
        <v>100</v>
      </c>
      <c r="B772" t="s">
        <v>3244</v>
      </c>
      <c r="D772" t="s">
        <v>1133</v>
      </c>
      <c r="E772" t="s">
        <v>1134</v>
      </c>
      <c r="G772" t="s">
        <v>231</v>
      </c>
      <c r="H772">
        <v>1524</v>
      </c>
      <c r="L772">
        <v>1524</v>
      </c>
      <c r="M772">
        <v>0</v>
      </c>
    </row>
    <row r="773" spans="1:13" x14ac:dyDescent="0.55000000000000004">
      <c r="A773">
        <v>100</v>
      </c>
      <c r="B773" t="s">
        <v>3244</v>
      </c>
      <c r="D773" t="s">
        <v>951</v>
      </c>
      <c r="E773" t="s">
        <v>952</v>
      </c>
      <c r="G773" t="s">
        <v>231</v>
      </c>
      <c r="H773">
        <v>1324</v>
      </c>
      <c r="L773">
        <v>1324</v>
      </c>
      <c r="M773">
        <v>0</v>
      </c>
    </row>
    <row r="774" spans="1:13" x14ac:dyDescent="0.55000000000000004">
      <c r="A774">
        <v>100</v>
      </c>
      <c r="B774" t="s">
        <v>3244</v>
      </c>
      <c r="D774" t="s">
        <v>1820</v>
      </c>
      <c r="E774" t="s">
        <v>1821</v>
      </c>
      <c r="G774" t="s">
        <v>231</v>
      </c>
      <c r="H774">
        <v>619</v>
      </c>
      <c r="L774">
        <v>619</v>
      </c>
      <c r="M774">
        <v>0</v>
      </c>
    </row>
    <row r="775" spans="1:13" x14ac:dyDescent="0.55000000000000004">
      <c r="A775">
        <v>100</v>
      </c>
      <c r="B775" t="s">
        <v>3244</v>
      </c>
      <c r="D775" t="s">
        <v>1344</v>
      </c>
      <c r="E775" t="s">
        <v>1345</v>
      </c>
      <c r="G775" t="s">
        <v>231</v>
      </c>
      <c r="H775">
        <v>612</v>
      </c>
      <c r="L775">
        <v>612</v>
      </c>
      <c r="M775">
        <v>0</v>
      </c>
    </row>
    <row r="776" spans="1:13" x14ac:dyDescent="0.55000000000000004">
      <c r="A776">
        <v>100</v>
      </c>
      <c r="B776" t="s">
        <v>3244</v>
      </c>
      <c r="D776" t="s">
        <v>571</v>
      </c>
      <c r="E776" t="s">
        <v>572</v>
      </c>
      <c r="G776" t="s">
        <v>231</v>
      </c>
      <c r="H776">
        <v>32891</v>
      </c>
      <c r="L776">
        <v>32891</v>
      </c>
      <c r="M776">
        <v>0</v>
      </c>
    </row>
    <row r="777" spans="1:13" x14ac:dyDescent="0.55000000000000004">
      <c r="A777">
        <v>100</v>
      </c>
      <c r="B777" t="s">
        <v>3244</v>
      </c>
      <c r="D777" t="s">
        <v>1240</v>
      </c>
      <c r="E777" t="s">
        <v>1241</v>
      </c>
      <c r="G777" t="s">
        <v>231</v>
      </c>
      <c r="H777">
        <v>1</v>
      </c>
      <c r="L777">
        <v>1</v>
      </c>
      <c r="M777">
        <v>0</v>
      </c>
    </row>
    <row r="778" spans="1:13" x14ac:dyDescent="0.55000000000000004">
      <c r="A778">
        <v>100</v>
      </c>
      <c r="B778" t="s">
        <v>238</v>
      </c>
      <c r="D778" t="s">
        <v>2440</v>
      </c>
      <c r="E778" t="s">
        <v>2441</v>
      </c>
      <c r="G778" t="s">
        <v>231</v>
      </c>
      <c r="H778">
        <v>850</v>
      </c>
      <c r="L778">
        <v>850</v>
      </c>
      <c r="M778">
        <v>0</v>
      </c>
    </row>
    <row r="779" spans="1:13" x14ac:dyDescent="0.55000000000000004">
      <c r="A779">
        <v>100</v>
      </c>
      <c r="B779" t="s">
        <v>238</v>
      </c>
      <c r="D779" t="s">
        <v>1418</v>
      </c>
      <c r="E779" t="s">
        <v>1419</v>
      </c>
      <c r="G779" t="s">
        <v>231</v>
      </c>
      <c r="H779">
        <v>470</v>
      </c>
      <c r="L779">
        <v>470</v>
      </c>
      <c r="M779">
        <v>0</v>
      </c>
    </row>
    <row r="780" spans="1:13" x14ac:dyDescent="0.55000000000000004">
      <c r="A780">
        <v>100</v>
      </c>
      <c r="B780" t="s">
        <v>238</v>
      </c>
      <c r="D780" t="s">
        <v>1420</v>
      </c>
      <c r="E780" t="s">
        <v>1421</v>
      </c>
      <c r="G780" t="s">
        <v>231</v>
      </c>
      <c r="H780">
        <v>23873</v>
      </c>
      <c r="L780">
        <v>23873</v>
      </c>
      <c r="M780">
        <v>0</v>
      </c>
    </row>
    <row r="781" spans="1:13" x14ac:dyDescent="0.55000000000000004">
      <c r="A781">
        <v>100</v>
      </c>
      <c r="B781" t="s">
        <v>238</v>
      </c>
      <c r="D781" t="s">
        <v>1422</v>
      </c>
      <c r="E781" t="s">
        <v>1423</v>
      </c>
      <c r="G781" t="s">
        <v>231</v>
      </c>
      <c r="H781">
        <v>1175</v>
      </c>
      <c r="L781">
        <v>1175</v>
      </c>
      <c r="M781">
        <v>0</v>
      </c>
    </row>
    <row r="782" spans="1:13" x14ac:dyDescent="0.55000000000000004">
      <c r="A782">
        <v>100</v>
      </c>
      <c r="B782" t="s">
        <v>238</v>
      </c>
      <c r="D782" t="s">
        <v>1424</v>
      </c>
      <c r="E782" t="s">
        <v>1425</v>
      </c>
      <c r="G782" t="s">
        <v>231</v>
      </c>
      <c r="H782">
        <v>723</v>
      </c>
      <c r="L782">
        <v>723</v>
      </c>
      <c r="M782">
        <v>0</v>
      </c>
    </row>
    <row r="783" spans="1:13" x14ac:dyDescent="0.55000000000000004">
      <c r="A783">
        <v>100</v>
      </c>
      <c r="B783" t="s">
        <v>238</v>
      </c>
      <c r="D783" t="s">
        <v>1428</v>
      </c>
      <c r="E783" t="s">
        <v>1429</v>
      </c>
      <c r="G783" t="s">
        <v>231</v>
      </c>
      <c r="H783">
        <v>3774</v>
      </c>
      <c r="L783">
        <v>3774</v>
      </c>
      <c r="M783">
        <v>0</v>
      </c>
    </row>
    <row r="784" spans="1:13" x14ac:dyDescent="0.55000000000000004">
      <c r="A784">
        <v>100</v>
      </c>
      <c r="B784" t="s">
        <v>238</v>
      </c>
      <c r="D784" t="s">
        <v>1430</v>
      </c>
      <c r="E784" t="s">
        <v>1431</v>
      </c>
      <c r="G784" t="s">
        <v>231</v>
      </c>
      <c r="H784">
        <v>463</v>
      </c>
      <c r="L784">
        <v>463</v>
      </c>
      <c r="M784">
        <v>0</v>
      </c>
    </row>
    <row r="785" spans="1:13" x14ac:dyDescent="0.55000000000000004">
      <c r="A785">
        <v>100</v>
      </c>
      <c r="B785" t="s">
        <v>238</v>
      </c>
      <c r="D785" t="s">
        <v>1432</v>
      </c>
      <c r="E785" t="s">
        <v>1433</v>
      </c>
      <c r="G785" t="s">
        <v>231</v>
      </c>
      <c r="H785">
        <v>47721</v>
      </c>
      <c r="L785">
        <v>47721</v>
      </c>
      <c r="M785">
        <v>0</v>
      </c>
    </row>
    <row r="786" spans="1:13" x14ac:dyDescent="0.55000000000000004">
      <c r="A786">
        <v>100</v>
      </c>
      <c r="B786" t="s">
        <v>238</v>
      </c>
      <c r="D786" t="s">
        <v>1434</v>
      </c>
      <c r="E786" t="s">
        <v>1435</v>
      </c>
      <c r="G786" t="s">
        <v>231</v>
      </c>
      <c r="H786">
        <v>4580</v>
      </c>
      <c r="L786">
        <v>4580</v>
      </c>
      <c r="M786">
        <v>0</v>
      </c>
    </row>
    <row r="787" spans="1:13" x14ac:dyDescent="0.55000000000000004">
      <c r="A787">
        <v>100</v>
      </c>
      <c r="B787" t="s">
        <v>238</v>
      </c>
      <c r="D787" t="s">
        <v>2543</v>
      </c>
      <c r="E787" t="s">
        <v>2544</v>
      </c>
      <c r="G787" t="s">
        <v>231</v>
      </c>
      <c r="H787">
        <v>1537</v>
      </c>
      <c r="L787">
        <v>1537</v>
      </c>
      <c r="M787">
        <v>0</v>
      </c>
    </row>
    <row r="788" spans="1:13" x14ac:dyDescent="0.55000000000000004">
      <c r="A788">
        <v>100</v>
      </c>
      <c r="B788" t="s">
        <v>238</v>
      </c>
      <c r="D788" t="s">
        <v>1438</v>
      </c>
      <c r="E788" t="s">
        <v>1439</v>
      </c>
      <c r="G788" t="s">
        <v>231</v>
      </c>
      <c r="H788">
        <v>1806</v>
      </c>
      <c r="L788">
        <v>1806</v>
      </c>
      <c r="M788">
        <v>0</v>
      </c>
    </row>
    <row r="789" spans="1:13" x14ac:dyDescent="0.55000000000000004">
      <c r="A789">
        <v>100</v>
      </c>
      <c r="B789" t="s">
        <v>238</v>
      </c>
      <c r="D789" t="s">
        <v>1440</v>
      </c>
      <c r="E789" t="s">
        <v>1441</v>
      </c>
      <c r="G789" t="s">
        <v>231</v>
      </c>
      <c r="H789">
        <v>2065</v>
      </c>
      <c r="L789">
        <v>2065</v>
      </c>
      <c r="M789">
        <v>0</v>
      </c>
    </row>
    <row r="790" spans="1:13" x14ac:dyDescent="0.55000000000000004">
      <c r="A790">
        <v>100</v>
      </c>
      <c r="B790" t="s">
        <v>238</v>
      </c>
      <c r="D790" t="s">
        <v>1442</v>
      </c>
      <c r="E790" t="s">
        <v>1443</v>
      </c>
      <c r="G790" t="s">
        <v>231</v>
      </c>
      <c r="H790">
        <v>2320</v>
      </c>
      <c r="L790">
        <v>2320</v>
      </c>
      <c r="M790">
        <v>0</v>
      </c>
    </row>
    <row r="791" spans="1:13" x14ac:dyDescent="0.55000000000000004">
      <c r="A791">
        <v>100</v>
      </c>
      <c r="B791" t="s">
        <v>238</v>
      </c>
      <c r="D791" t="s">
        <v>2655</v>
      </c>
      <c r="E791" t="s">
        <v>2656</v>
      </c>
      <c r="G791" t="s">
        <v>231</v>
      </c>
      <c r="H791">
        <v>311</v>
      </c>
      <c r="L791">
        <v>311</v>
      </c>
      <c r="M791">
        <v>0</v>
      </c>
    </row>
    <row r="792" spans="1:13" x14ac:dyDescent="0.55000000000000004">
      <c r="A792">
        <v>100</v>
      </c>
      <c r="B792" t="s">
        <v>238</v>
      </c>
      <c r="D792" t="s">
        <v>1444</v>
      </c>
      <c r="E792" t="s">
        <v>1445</v>
      </c>
      <c r="G792" t="s">
        <v>231</v>
      </c>
      <c r="H792">
        <v>607</v>
      </c>
      <c r="L792">
        <v>607</v>
      </c>
      <c r="M792">
        <v>0</v>
      </c>
    </row>
    <row r="793" spans="1:13" x14ac:dyDescent="0.55000000000000004">
      <c r="A793">
        <v>100</v>
      </c>
      <c r="B793" t="s">
        <v>238</v>
      </c>
      <c r="D793" t="s">
        <v>1446</v>
      </c>
      <c r="E793" t="s">
        <v>1447</v>
      </c>
      <c r="G793" t="s">
        <v>231</v>
      </c>
      <c r="H793">
        <v>541</v>
      </c>
      <c r="L793">
        <v>541</v>
      </c>
      <c r="M793">
        <v>0</v>
      </c>
    </row>
    <row r="794" spans="1:13" x14ac:dyDescent="0.55000000000000004">
      <c r="A794">
        <v>100</v>
      </c>
      <c r="B794" t="s">
        <v>238</v>
      </c>
      <c r="D794" t="s">
        <v>1448</v>
      </c>
      <c r="E794" t="s">
        <v>1449</v>
      </c>
      <c r="G794" t="s">
        <v>231</v>
      </c>
      <c r="H794">
        <v>306</v>
      </c>
      <c r="L794">
        <v>306</v>
      </c>
      <c r="M794">
        <v>0</v>
      </c>
    </row>
    <row r="795" spans="1:13" x14ac:dyDescent="0.55000000000000004">
      <c r="A795">
        <v>100</v>
      </c>
      <c r="B795" t="s">
        <v>238</v>
      </c>
      <c r="D795" t="s">
        <v>1450</v>
      </c>
      <c r="E795" t="s">
        <v>1451</v>
      </c>
      <c r="G795" t="s">
        <v>231</v>
      </c>
      <c r="H795">
        <v>542</v>
      </c>
      <c r="L795">
        <v>542</v>
      </c>
      <c r="M795">
        <v>0</v>
      </c>
    </row>
    <row r="796" spans="1:13" x14ac:dyDescent="0.55000000000000004">
      <c r="A796">
        <v>100</v>
      </c>
      <c r="B796" t="s">
        <v>238</v>
      </c>
      <c r="D796" t="s">
        <v>2627</v>
      </c>
      <c r="E796" t="s">
        <v>2628</v>
      </c>
      <c r="G796" t="s">
        <v>231</v>
      </c>
      <c r="H796">
        <v>314</v>
      </c>
      <c r="L796">
        <v>314</v>
      </c>
      <c r="M796">
        <v>0</v>
      </c>
    </row>
    <row r="797" spans="1:13" x14ac:dyDescent="0.55000000000000004">
      <c r="A797">
        <v>100</v>
      </c>
      <c r="B797" t="s">
        <v>238</v>
      </c>
      <c r="D797" t="s">
        <v>1452</v>
      </c>
      <c r="E797" t="s">
        <v>1453</v>
      </c>
      <c r="G797" t="s">
        <v>231</v>
      </c>
      <c r="H797">
        <v>1090</v>
      </c>
      <c r="L797">
        <v>1090</v>
      </c>
      <c r="M797">
        <v>0</v>
      </c>
    </row>
    <row r="798" spans="1:13" x14ac:dyDescent="0.55000000000000004">
      <c r="A798">
        <v>100</v>
      </c>
      <c r="B798" t="s">
        <v>238</v>
      </c>
      <c r="D798" t="s">
        <v>2633</v>
      </c>
      <c r="E798" t="s">
        <v>2634</v>
      </c>
      <c r="G798" t="s">
        <v>231</v>
      </c>
      <c r="H798">
        <v>3776</v>
      </c>
      <c r="L798">
        <v>3776</v>
      </c>
      <c r="M798">
        <v>0</v>
      </c>
    </row>
    <row r="799" spans="1:13" x14ac:dyDescent="0.55000000000000004">
      <c r="A799">
        <v>100</v>
      </c>
      <c r="B799" t="s">
        <v>238</v>
      </c>
      <c r="D799" t="s">
        <v>1260</v>
      </c>
      <c r="E799" t="s">
        <v>1261</v>
      </c>
      <c r="G799" t="s">
        <v>231</v>
      </c>
      <c r="H799">
        <v>1130</v>
      </c>
      <c r="L799">
        <v>1130</v>
      </c>
      <c r="M799">
        <v>0</v>
      </c>
    </row>
    <row r="800" spans="1:13" x14ac:dyDescent="0.55000000000000004">
      <c r="A800">
        <v>100</v>
      </c>
      <c r="B800" t="s">
        <v>238</v>
      </c>
      <c r="D800" t="s">
        <v>1464</v>
      </c>
      <c r="E800" t="s">
        <v>1465</v>
      </c>
      <c r="G800" t="s">
        <v>231</v>
      </c>
      <c r="H800">
        <v>13685</v>
      </c>
      <c r="L800">
        <v>13685</v>
      </c>
      <c r="M800">
        <v>0</v>
      </c>
    </row>
    <row r="801" spans="1:13" x14ac:dyDescent="0.55000000000000004">
      <c r="A801">
        <v>100</v>
      </c>
      <c r="B801" t="s">
        <v>291</v>
      </c>
      <c r="C801" t="s">
        <v>292</v>
      </c>
      <c r="D801" t="s">
        <v>471</v>
      </c>
      <c r="E801" t="s">
        <v>472</v>
      </c>
      <c r="G801" t="s">
        <v>231</v>
      </c>
      <c r="H801">
        <v>27</v>
      </c>
      <c r="L801">
        <v>27</v>
      </c>
      <c r="M801">
        <v>0</v>
      </c>
    </row>
    <row r="802" spans="1:13" x14ac:dyDescent="0.55000000000000004">
      <c r="A802">
        <v>100</v>
      </c>
      <c r="B802" t="s">
        <v>291</v>
      </c>
      <c r="C802" t="s">
        <v>292</v>
      </c>
      <c r="D802" t="s">
        <v>58</v>
      </c>
      <c r="E802" t="s">
        <v>59</v>
      </c>
      <c r="G802" t="s">
        <v>231</v>
      </c>
      <c r="H802">
        <v>178</v>
      </c>
      <c r="L802">
        <v>178</v>
      </c>
      <c r="M802">
        <v>0</v>
      </c>
    </row>
    <row r="803" spans="1:13" x14ac:dyDescent="0.55000000000000004">
      <c r="A803">
        <v>100</v>
      </c>
      <c r="B803" t="s">
        <v>291</v>
      </c>
      <c r="C803" t="s">
        <v>292</v>
      </c>
      <c r="D803" t="s">
        <v>1466</v>
      </c>
      <c r="E803" t="s">
        <v>1467</v>
      </c>
      <c r="G803" t="s">
        <v>231</v>
      </c>
      <c r="H803">
        <v>340</v>
      </c>
      <c r="L803">
        <v>340</v>
      </c>
      <c r="M803">
        <v>0</v>
      </c>
    </row>
    <row r="804" spans="1:13" x14ac:dyDescent="0.55000000000000004">
      <c r="A804">
        <v>100</v>
      </c>
      <c r="B804" t="s">
        <v>291</v>
      </c>
      <c r="C804" t="s">
        <v>292</v>
      </c>
      <c r="D804" t="s">
        <v>50</v>
      </c>
      <c r="E804" t="s">
        <v>51</v>
      </c>
      <c r="G804" t="s">
        <v>231</v>
      </c>
      <c r="H804">
        <v>84</v>
      </c>
      <c r="L804">
        <v>84</v>
      </c>
      <c r="M804">
        <v>0</v>
      </c>
    </row>
    <row r="805" spans="1:13" x14ac:dyDescent="0.55000000000000004">
      <c r="A805">
        <v>100</v>
      </c>
      <c r="B805" t="s">
        <v>291</v>
      </c>
      <c r="C805" t="s">
        <v>292</v>
      </c>
      <c r="D805" t="s">
        <v>66</v>
      </c>
      <c r="E805" t="s">
        <v>67</v>
      </c>
      <c r="G805" t="s">
        <v>231</v>
      </c>
      <c r="H805">
        <v>140</v>
      </c>
      <c r="L805">
        <v>140</v>
      </c>
      <c r="M805">
        <v>0</v>
      </c>
    </row>
    <row r="806" spans="1:13" x14ac:dyDescent="0.55000000000000004">
      <c r="A806">
        <v>100</v>
      </c>
      <c r="B806" t="s">
        <v>308</v>
      </c>
      <c r="C806" t="s">
        <v>309</v>
      </c>
      <c r="D806" t="s">
        <v>40</v>
      </c>
      <c r="E806" t="s">
        <v>41</v>
      </c>
      <c r="G806" t="s">
        <v>231</v>
      </c>
      <c r="H806">
        <v>5</v>
      </c>
      <c r="L806">
        <v>5</v>
      </c>
      <c r="M806">
        <v>0</v>
      </c>
    </row>
    <row r="807" spans="1:13" x14ac:dyDescent="0.55000000000000004">
      <c r="A807">
        <v>100</v>
      </c>
      <c r="B807" t="s">
        <v>308</v>
      </c>
      <c r="C807" t="s">
        <v>309</v>
      </c>
      <c r="D807" t="s">
        <v>373</v>
      </c>
      <c r="E807" t="s">
        <v>374</v>
      </c>
      <c r="G807" t="s">
        <v>231</v>
      </c>
      <c r="H807">
        <v>53</v>
      </c>
      <c r="L807">
        <v>53</v>
      </c>
      <c r="M807">
        <v>0</v>
      </c>
    </row>
    <row r="808" spans="1:13" x14ac:dyDescent="0.55000000000000004">
      <c r="A808">
        <v>100</v>
      </c>
      <c r="B808" t="s">
        <v>308</v>
      </c>
      <c r="C808" t="s">
        <v>309</v>
      </c>
      <c r="D808" t="s">
        <v>1468</v>
      </c>
      <c r="E808" t="s">
        <v>1469</v>
      </c>
      <c r="G808" t="s">
        <v>231</v>
      </c>
      <c r="H808">
        <v>20</v>
      </c>
      <c r="L808">
        <v>20</v>
      </c>
      <c r="M808">
        <v>0</v>
      </c>
    </row>
    <row r="809" spans="1:13" x14ac:dyDescent="0.55000000000000004">
      <c r="A809">
        <v>100</v>
      </c>
      <c r="B809" t="s">
        <v>291</v>
      </c>
      <c r="C809" t="s">
        <v>296</v>
      </c>
      <c r="D809" t="s">
        <v>1226</v>
      </c>
      <c r="E809" t="s">
        <v>1227</v>
      </c>
      <c r="G809" t="s">
        <v>231</v>
      </c>
      <c r="H809">
        <v>45</v>
      </c>
      <c r="L809">
        <v>45</v>
      </c>
      <c r="M809">
        <v>0</v>
      </c>
    </row>
    <row r="810" spans="1:13" x14ac:dyDescent="0.55000000000000004">
      <c r="A810">
        <v>100</v>
      </c>
      <c r="B810" t="s">
        <v>308</v>
      </c>
      <c r="C810" t="s">
        <v>309</v>
      </c>
      <c r="D810" t="s">
        <v>84</v>
      </c>
      <c r="E810" t="s">
        <v>126</v>
      </c>
      <c r="G810" t="s">
        <v>231</v>
      </c>
      <c r="H810">
        <v>7</v>
      </c>
      <c r="L810">
        <v>7</v>
      </c>
      <c r="M810">
        <v>0</v>
      </c>
    </row>
    <row r="811" spans="1:13" x14ac:dyDescent="0.55000000000000004">
      <c r="A811">
        <v>100</v>
      </c>
      <c r="B811" t="s">
        <v>308</v>
      </c>
      <c r="C811" t="s">
        <v>309</v>
      </c>
      <c r="D811" t="s">
        <v>760</v>
      </c>
      <c r="E811" t="s">
        <v>761</v>
      </c>
      <c r="G811" t="s">
        <v>231</v>
      </c>
      <c r="H811">
        <v>3</v>
      </c>
      <c r="L811">
        <v>3</v>
      </c>
      <c r="M811">
        <v>0</v>
      </c>
    </row>
    <row r="812" spans="1:13" x14ac:dyDescent="0.55000000000000004">
      <c r="A812">
        <v>100</v>
      </c>
      <c r="B812" t="s">
        <v>308</v>
      </c>
      <c r="C812" t="s">
        <v>309</v>
      </c>
      <c r="D812" t="s">
        <v>1470</v>
      </c>
      <c r="E812" t="s">
        <v>1471</v>
      </c>
      <c r="G812" t="s">
        <v>231</v>
      </c>
      <c r="H812">
        <v>1</v>
      </c>
      <c r="L812">
        <v>1</v>
      </c>
      <c r="M812">
        <v>0</v>
      </c>
    </row>
    <row r="813" spans="1:13" x14ac:dyDescent="0.55000000000000004">
      <c r="A813">
        <v>100</v>
      </c>
      <c r="B813" t="s">
        <v>308</v>
      </c>
      <c r="C813" t="s">
        <v>309</v>
      </c>
      <c r="D813" t="s">
        <v>1472</v>
      </c>
      <c r="E813" t="s">
        <v>1473</v>
      </c>
      <c r="G813" t="s">
        <v>231</v>
      </c>
      <c r="H813">
        <v>1</v>
      </c>
      <c r="L813">
        <v>1</v>
      </c>
      <c r="M813">
        <v>0</v>
      </c>
    </row>
    <row r="814" spans="1:13" x14ac:dyDescent="0.55000000000000004">
      <c r="A814">
        <v>100</v>
      </c>
      <c r="B814" t="s">
        <v>308</v>
      </c>
      <c r="C814" t="s">
        <v>309</v>
      </c>
      <c r="D814" t="s">
        <v>294</v>
      </c>
      <c r="E814" t="s">
        <v>295</v>
      </c>
      <c r="G814" t="s">
        <v>231</v>
      </c>
      <c r="H814">
        <v>1</v>
      </c>
      <c r="L814">
        <v>1</v>
      </c>
      <c r="M814">
        <v>0</v>
      </c>
    </row>
    <row r="815" spans="1:13" x14ac:dyDescent="0.55000000000000004">
      <c r="A815">
        <v>100</v>
      </c>
      <c r="B815" t="s">
        <v>325</v>
      </c>
      <c r="C815" t="s">
        <v>326</v>
      </c>
      <c r="D815" t="s">
        <v>299</v>
      </c>
      <c r="E815" t="s">
        <v>300</v>
      </c>
      <c r="G815" t="s">
        <v>231</v>
      </c>
      <c r="H815">
        <v>4</v>
      </c>
      <c r="L815">
        <v>4</v>
      </c>
      <c r="M815">
        <v>0</v>
      </c>
    </row>
    <row r="816" spans="1:13" x14ac:dyDescent="0.55000000000000004">
      <c r="A816">
        <v>100</v>
      </c>
      <c r="B816" t="s">
        <v>325</v>
      </c>
      <c r="C816" t="s">
        <v>326</v>
      </c>
      <c r="D816" t="s">
        <v>167</v>
      </c>
      <c r="E816" t="s">
        <v>168</v>
      </c>
      <c r="G816" t="s">
        <v>231</v>
      </c>
      <c r="H816">
        <v>8</v>
      </c>
      <c r="L816">
        <v>8</v>
      </c>
      <c r="M816">
        <v>0</v>
      </c>
    </row>
    <row r="817" spans="1:13" x14ac:dyDescent="0.55000000000000004">
      <c r="A817">
        <v>100</v>
      </c>
      <c r="B817" t="s">
        <v>325</v>
      </c>
      <c r="C817" t="s">
        <v>331</v>
      </c>
      <c r="D817" t="s">
        <v>68</v>
      </c>
      <c r="E817" t="s">
        <v>69</v>
      </c>
      <c r="G817" t="s">
        <v>231</v>
      </c>
      <c r="H817">
        <v>821</v>
      </c>
      <c r="L817">
        <v>821</v>
      </c>
      <c r="M817">
        <v>0</v>
      </c>
    </row>
    <row r="818" spans="1:13" x14ac:dyDescent="0.55000000000000004">
      <c r="A818">
        <v>100</v>
      </c>
      <c r="B818" t="s">
        <v>325</v>
      </c>
      <c r="C818" t="s">
        <v>331</v>
      </c>
      <c r="D818" t="s">
        <v>64</v>
      </c>
      <c r="E818" t="s">
        <v>65</v>
      </c>
      <c r="G818" t="s">
        <v>231</v>
      </c>
      <c r="H818">
        <v>515</v>
      </c>
      <c r="L818">
        <v>515</v>
      </c>
      <c r="M818">
        <v>0</v>
      </c>
    </row>
    <row r="819" spans="1:13" x14ac:dyDescent="0.55000000000000004">
      <c r="A819">
        <v>100</v>
      </c>
      <c r="B819" t="s">
        <v>325</v>
      </c>
      <c r="C819" t="s">
        <v>331</v>
      </c>
      <c r="D819" t="s">
        <v>98</v>
      </c>
      <c r="E819" t="s">
        <v>99</v>
      </c>
      <c r="G819" t="s">
        <v>359</v>
      </c>
      <c r="H819">
        <v>16133.9</v>
      </c>
      <c r="L819">
        <v>16133.9</v>
      </c>
      <c r="M819">
        <v>0</v>
      </c>
    </row>
    <row r="820" spans="1:13" x14ac:dyDescent="0.55000000000000004">
      <c r="A820">
        <v>100</v>
      </c>
      <c r="B820" t="s">
        <v>325</v>
      </c>
      <c r="C820" t="s">
        <v>331</v>
      </c>
      <c r="D820" t="s">
        <v>167</v>
      </c>
      <c r="E820" t="s">
        <v>168</v>
      </c>
      <c r="G820" t="s">
        <v>231</v>
      </c>
      <c r="H820">
        <v>49</v>
      </c>
      <c r="L820">
        <v>49</v>
      </c>
      <c r="M820">
        <v>0</v>
      </c>
    </row>
    <row r="821" spans="1:13" x14ac:dyDescent="0.55000000000000004">
      <c r="A821">
        <v>100</v>
      </c>
      <c r="B821" t="s">
        <v>325</v>
      </c>
      <c r="C821" t="s">
        <v>331</v>
      </c>
      <c r="D821" t="s">
        <v>32</v>
      </c>
      <c r="E821" t="s">
        <v>33</v>
      </c>
      <c r="G821" t="s">
        <v>231</v>
      </c>
      <c r="H821">
        <v>37</v>
      </c>
      <c r="L821">
        <v>37</v>
      </c>
      <c r="M821">
        <v>0</v>
      </c>
    </row>
    <row r="822" spans="1:13" x14ac:dyDescent="0.55000000000000004">
      <c r="A822">
        <v>100</v>
      </c>
      <c r="B822" t="s">
        <v>325</v>
      </c>
      <c r="C822" t="s">
        <v>331</v>
      </c>
      <c r="D822" t="s">
        <v>917</v>
      </c>
      <c r="E822" t="s">
        <v>918</v>
      </c>
      <c r="G822" t="s">
        <v>231</v>
      </c>
      <c r="H822">
        <v>5099</v>
      </c>
      <c r="L822">
        <v>5099</v>
      </c>
      <c r="M822">
        <v>0</v>
      </c>
    </row>
    <row r="823" spans="1:13" x14ac:dyDescent="0.55000000000000004">
      <c r="A823">
        <v>100</v>
      </c>
      <c r="B823" t="s">
        <v>325</v>
      </c>
      <c r="C823" t="s">
        <v>331</v>
      </c>
      <c r="D823" t="s">
        <v>80</v>
      </c>
      <c r="E823" t="s">
        <v>123</v>
      </c>
      <c r="G823" t="s">
        <v>231</v>
      </c>
      <c r="H823">
        <v>384</v>
      </c>
      <c r="L823">
        <v>384</v>
      </c>
      <c r="M823">
        <v>0</v>
      </c>
    </row>
    <row r="824" spans="1:13" x14ac:dyDescent="0.55000000000000004">
      <c r="A824">
        <v>100</v>
      </c>
      <c r="B824" t="s">
        <v>325</v>
      </c>
      <c r="C824" t="s">
        <v>332</v>
      </c>
      <c r="D824" t="s">
        <v>1486</v>
      </c>
      <c r="E824" t="s">
        <v>1487</v>
      </c>
      <c r="G824" t="s">
        <v>231</v>
      </c>
      <c r="H824">
        <v>410</v>
      </c>
      <c r="L824">
        <v>410</v>
      </c>
      <c r="M824">
        <v>0</v>
      </c>
    </row>
    <row r="825" spans="1:13" x14ac:dyDescent="0.55000000000000004">
      <c r="A825">
        <v>100</v>
      </c>
      <c r="B825" t="s">
        <v>325</v>
      </c>
      <c r="C825" t="s">
        <v>332</v>
      </c>
      <c r="D825" t="s">
        <v>1326</v>
      </c>
      <c r="E825" t="s">
        <v>1327</v>
      </c>
      <c r="G825" t="s">
        <v>231</v>
      </c>
      <c r="H825">
        <v>201</v>
      </c>
      <c r="L825">
        <v>201</v>
      </c>
      <c r="M825">
        <v>0</v>
      </c>
    </row>
    <row r="826" spans="1:13" x14ac:dyDescent="0.55000000000000004">
      <c r="A826">
        <v>100</v>
      </c>
      <c r="B826" t="s">
        <v>325</v>
      </c>
      <c r="C826" t="s">
        <v>332</v>
      </c>
      <c r="D826" t="s">
        <v>635</v>
      </c>
      <c r="E826" t="s">
        <v>636</v>
      </c>
      <c r="G826" t="s">
        <v>231</v>
      </c>
      <c r="H826">
        <v>161</v>
      </c>
      <c r="L826">
        <v>161</v>
      </c>
      <c r="M826">
        <v>0</v>
      </c>
    </row>
    <row r="827" spans="1:13" x14ac:dyDescent="0.55000000000000004">
      <c r="A827">
        <v>100</v>
      </c>
      <c r="B827" t="s">
        <v>325</v>
      </c>
      <c r="C827" t="s">
        <v>332</v>
      </c>
      <c r="D827" t="s">
        <v>1342</v>
      </c>
      <c r="E827" t="s">
        <v>1343</v>
      </c>
      <c r="G827" t="s">
        <v>231</v>
      </c>
      <c r="H827">
        <v>250</v>
      </c>
      <c r="L827">
        <v>250</v>
      </c>
      <c r="M827">
        <v>0</v>
      </c>
    </row>
    <row r="828" spans="1:13" x14ac:dyDescent="0.55000000000000004">
      <c r="A828">
        <v>100</v>
      </c>
      <c r="B828" t="s">
        <v>325</v>
      </c>
      <c r="C828" t="s">
        <v>332</v>
      </c>
      <c r="D828" t="s">
        <v>1476</v>
      </c>
      <c r="E828" t="s">
        <v>1477</v>
      </c>
      <c r="G828" t="s">
        <v>231</v>
      </c>
      <c r="H828">
        <v>43</v>
      </c>
      <c r="L828">
        <v>43</v>
      </c>
      <c r="M828">
        <v>0</v>
      </c>
    </row>
    <row r="829" spans="1:13" x14ac:dyDescent="0.55000000000000004">
      <c r="A829">
        <v>100</v>
      </c>
      <c r="B829" t="s">
        <v>325</v>
      </c>
      <c r="C829" t="s">
        <v>332</v>
      </c>
      <c r="D829" t="s">
        <v>1478</v>
      </c>
      <c r="E829" t="s">
        <v>1479</v>
      </c>
      <c r="G829" t="s">
        <v>231</v>
      </c>
      <c r="H829">
        <v>1104</v>
      </c>
      <c r="L829">
        <v>1104</v>
      </c>
      <c r="M829">
        <v>0</v>
      </c>
    </row>
    <row r="830" spans="1:13" x14ac:dyDescent="0.55000000000000004">
      <c r="A830">
        <v>100</v>
      </c>
      <c r="B830" t="s">
        <v>325</v>
      </c>
      <c r="C830" t="s">
        <v>332</v>
      </c>
      <c r="D830" t="s">
        <v>3074</v>
      </c>
      <c r="E830" t="s">
        <v>3075</v>
      </c>
      <c r="G830" t="s">
        <v>231</v>
      </c>
      <c r="H830">
        <v>888</v>
      </c>
      <c r="L830">
        <v>888</v>
      </c>
      <c r="M830">
        <v>0</v>
      </c>
    </row>
    <row r="831" spans="1:13" x14ac:dyDescent="0.55000000000000004">
      <c r="A831">
        <v>100</v>
      </c>
      <c r="B831" t="s">
        <v>325</v>
      </c>
      <c r="C831" t="s">
        <v>332</v>
      </c>
      <c r="D831" t="s">
        <v>1480</v>
      </c>
      <c r="E831" t="s">
        <v>1481</v>
      </c>
      <c r="G831" t="s">
        <v>231</v>
      </c>
      <c r="H831">
        <v>9</v>
      </c>
      <c r="L831">
        <v>9</v>
      </c>
      <c r="M831">
        <v>0</v>
      </c>
    </row>
    <row r="832" spans="1:13" x14ac:dyDescent="0.55000000000000004">
      <c r="A832">
        <v>100</v>
      </c>
      <c r="B832" t="s">
        <v>325</v>
      </c>
      <c r="C832" t="s">
        <v>332</v>
      </c>
      <c r="D832" t="s">
        <v>1482</v>
      </c>
      <c r="E832" t="s">
        <v>1483</v>
      </c>
      <c r="G832" t="s">
        <v>231</v>
      </c>
      <c r="H832">
        <v>1</v>
      </c>
      <c r="L832">
        <v>1</v>
      </c>
      <c r="M832">
        <v>0</v>
      </c>
    </row>
    <row r="833" spans="1:18" x14ac:dyDescent="0.55000000000000004">
      <c r="A833">
        <v>100</v>
      </c>
      <c r="B833" t="s">
        <v>325</v>
      </c>
      <c r="C833" t="s">
        <v>332</v>
      </c>
      <c r="D833" t="s">
        <v>1028</v>
      </c>
      <c r="E833" t="s">
        <v>1029</v>
      </c>
      <c r="G833" t="s">
        <v>231</v>
      </c>
      <c r="H833">
        <v>2000</v>
      </c>
      <c r="L833">
        <v>2000</v>
      </c>
      <c r="M833">
        <v>0</v>
      </c>
    </row>
    <row r="834" spans="1:18" x14ac:dyDescent="0.55000000000000004">
      <c r="A834">
        <v>100</v>
      </c>
      <c r="B834" t="s">
        <v>325</v>
      </c>
      <c r="C834" t="s">
        <v>354</v>
      </c>
      <c r="D834" t="s">
        <v>70</v>
      </c>
      <c r="E834" t="s">
        <v>293</v>
      </c>
      <c r="G834" t="s">
        <v>231</v>
      </c>
      <c r="H834">
        <v>180</v>
      </c>
      <c r="L834">
        <v>180</v>
      </c>
      <c r="M834">
        <v>0</v>
      </c>
    </row>
    <row r="835" spans="1:18" x14ac:dyDescent="0.55000000000000004">
      <c r="A835">
        <v>100</v>
      </c>
      <c r="B835" t="s">
        <v>325</v>
      </c>
      <c r="C835" t="s">
        <v>926</v>
      </c>
      <c r="D835" t="s">
        <v>80</v>
      </c>
      <c r="E835" t="s">
        <v>123</v>
      </c>
      <c r="G835" t="s">
        <v>231</v>
      </c>
      <c r="H835">
        <v>80</v>
      </c>
      <c r="L835">
        <v>80</v>
      </c>
      <c r="M835">
        <v>0</v>
      </c>
    </row>
    <row r="836" spans="1:18" x14ac:dyDescent="0.55000000000000004">
      <c r="A836">
        <v>100</v>
      </c>
      <c r="B836" t="s">
        <v>357</v>
      </c>
      <c r="D836" t="s">
        <v>1492</v>
      </c>
      <c r="E836" t="s">
        <v>1042</v>
      </c>
      <c r="G836" t="s">
        <v>231</v>
      </c>
      <c r="H836">
        <v>435</v>
      </c>
      <c r="L836">
        <v>435</v>
      </c>
      <c r="M836">
        <v>0</v>
      </c>
    </row>
    <row r="837" spans="1:18" x14ac:dyDescent="0.55000000000000004">
      <c r="A837">
        <v>100</v>
      </c>
      <c r="B837" t="s">
        <v>325</v>
      </c>
      <c r="C837" t="s">
        <v>1488</v>
      </c>
      <c r="D837" t="s">
        <v>32</v>
      </c>
      <c r="E837" t="s">
        <v>33</v>
      </c>
      <c r="G837" t="s">
        <v>231</v>
      </c>
      <c r="H837">
        <v>18</v>
      </c>
      <c r="L837">
        <v>18</v>
      </c>
      <c r="M837">
        <v>0</v>
      </c>
    </row>
    <row r="838" spans="1:18" x14ac:dyDescent="0.55000000000000004">
      <c r="A838">
        <v>100</v>
      </c>
      <c r="B838" t="s">
        <v>325</v>
      </c>
      <c r="C838" t="s">
        <v>926</v>
      </c>
      <c r="D838" t="s">
        <v>66</v>
      </c>
      <c r="E838" t="s">
        <v>67</v>
      </c>
      <c r="G838" t="s">
        <v>231</v>
      </c>
      <c r="H838">
        <v>140</v>
      </c>
      <c r="L838">
        <v>140</v>
      </c>
      <c r="M838">
        <v>0</v>
      </c>
    </row>
    <row r="839" spans="1:18" x14ac:dyDescent="0.55000000000000004">
      <c r="A839">
        <v>100</v>
      </c>
      <c r="B839" t="s">
        <v>325</v>
      </c>
      <c r="C839" t="s">
        <v>1489</v>
      </c>
      <c r="D839" t="s">
        <v>100</v>
      </c>
      <c r="E839" t="s">
        <v>101</v>
      </c>
      <c r="G839" t="s">
        <v>231</v>
      </c>
      <c r="H839">
        <v>200</v>
      </c>
      <c r="L839">
        <v>200</v>
      </c>
      <c r="M839">
        <v>0</v>
      </c>
    </row>
    <row r="840" spans="1:18" x14ac:dyDescent="0.55000000000000004">
      <c r="A840">
        <v>100</v>
      </c>
      <c r="B840" t="s">
        <v>325</v>
      </c>
      <c r="C840" t="s">
        <v>355</v>
      </c>
      <c r="D840" t="s">
        <v>112</v>
      </c>
      <c r="E840" t="s">
        <v>668</v>
      </c>
      <c r="G840" t="s">
        <v>231</v>
      </c>
      <c r="H840">
        <v>39</v>
      </c>
      <c r="L840">
        <v>39</v>
      </c>
      <c r="M840">
        <v>0</v>
      </c>
    </row>
    <row r="841" spans="1:18" x14ac:dyDescent="0.55000000000000004">
      <c r="A841">
        <v>100</v>
      </c>
      <c r="B841" t="s">
        <v>357</v>
      </c>
      <c r="D841" t="s">
        <v>409</v>
      </c>
      <c r="E841" t="s">
        <v>410</v>
      </c>
      <c r="G841" t="s">
        <v>231</v>
      </c>
      <c r="H841">
        <v>44</v>
      </c>
      <c r="L841">
        <v>44</v>
      </c>
      <c r="M841">
        <v>0</v>
      </c>
    </row>
    <row r="842" spans="1:18" x14ac:dyDescent="0.55000000000000004">
      <c r="A842">
        <v>100</v>
      </c>
      <c r="B842" t="s">
        <v>357</v>
      </c>
      <c r="D842" t="s">
        <v>347</v>
      </c>
      <c r="E842" t="s">
        <v>348</v>
      </c>
      <c r="G842" t="s">
        <v>231</v>
      </c>
      <c r="H842">
        <v>269</v>
      </c>
      <c r="L842">
        <v>269</v>
      </c>
      <c r="M842">
        <v>0</v>
      </c>
    </row>
    <row r="843" spans="1:18" x14ac:dyDescent="0.55000000000000004">
      <c r="A843">
        <v>100</v>
      </c>
      <c r="B843" t="s">
        <v>363</v>
      </c>
      <c r="C843" t="s">
        <v>364</v>
      </c>
      <c r="D843" t="s">
        <v>1495</v>
      </c>
      <c r="E843" t="s">
        <v>1496</v>
      </c>
      <c r="G843" t="s">
        <v>231</v>
      </c>
      <c r="H843">
        <v>130</v>
      </c>
      <c r="L843">
        <v>130</v>
      </c>
      <c r="M843">
        <v>0</v>
      </c>
    </row>
    <row r="844" spans="1:18" x14ac:dyDescent="0.55000000000000004">
      <c r="A844">
        <v>100</v>
      </c>
      <c r="B844" t="s">
        <v>363</v>
      </c>
      <c r="C844" t="s">
        <v>364</v>
      </c>
      <c r="D844" t="s">
        <v>32</v>
      </c>
      <c r="E844" t="s">
        <v>33</v>
      </c>
      <c r="G844" t="s">
        <v>231</v>
      </c>
      <c r="H844">
        <v>6057</v>
      </c>
      <c r="L844">
        <v>6057</v>
      </c>
      <c r="M844">
        <v>0</v>
      </c>
    </row>
    <row r="845" spans="1:18" x14ac:dyDescent="0.55000000000000004">
      <c r="A845">
        <v>100</v>
      </c>
      <c r="B845" t="s">
        <v>363</v>
      </c>
      <c r="C845" t="s">
        <v>364</v>
      </c>
      <c r="D845" t="s">
        <v>1499</v>
      </c>
      <c r="E845" t="s">
        <v>1500</v>
      </c>
      <c r="G845" t="s">
        <v>231</v>
      </c>
      <c r="H845">
        <v>88</v>
      </c>
      <c r="L845">
        <v>88</v>
      </c>
      <c r="M845">
        <v>0</v>
      </c>
      <c r="R845" t="s">
        <v>356</v>
      </c>
    </row>
    <row r="846" spans="1:18" x14ac:dyDescent="0.55000000000000004">
      <c r="A846">
        <v>100</v>
      </c>
      <c r="B846" t="s">
        <v>363</v>
      </c>
      <c r="C846" t="s">
        <v>364</v>
      </c>
      <c r="D846" t="s">
        <v>1511</v>
      </c>
      <c r="E846" t="s">
        <v>1512</v>
      </c>
      <c r="G846" t="s">
        <v>231</v>
      </c>
      <c r="H846">
        <v>1</v>
      </c>
      <c r="L846">
        <v>1</v>
      </c>
      <c r="M846">
        <v>0</v>
      </c>
    </row>
    <row r="847" spans="1:18" x14ac:dyDescent="0.55000000000000004">
      <c r="A847">
        <v>100</v>
      </c>
      <c r="B847" t="s">
        <v>363</v>
      </c>
      <c r="C847" t="s">
        <v>364</v>
      </c>
      <c r="D847" t="s">
        <v>1519</v>
      </c>
      <c r="E847" t="s">
        <v>1520</v>
      </c>
      <c r="G847" t="s">
        <v>231</v>
      </c>
      <c r="H847">
        <v>2558</v>
      </c>
      <c r="L847">
        <v>2558</v>
      </c>
      <c r="M847">
        <v>0</v>
      </c>
    </row>
    <row r="848" spans="1:18" x14ac:dyDescent="0.55000000000000004">
      <c r="A848">
        <v>100</v>
      </c>
      <c r="B848" t="s">
        <v>360</v>
      </c>
      <c r="D848" t="s">
        <v>1207</v>
      </c>
      <c r="E848" t="s">
        <v>1208</v>
      </c>
      <c r="G848" t="s">
        <v>231</v>
      </c>
      <c r="H848">
        <v>77</v>
      </c>
      <c r="L848">
        <v>77</v>
      </c>
      <c r="M848">
        <v>0</v>
      </c>
    </row>
    <row r="849" spans="1:13" x14ac:dyDescent="0.55000000000000004">
      <c r="A849">
        <v>100</v>
      </c>
      <c r="B849" t="s">
        <v>360</v>
      </c>
      <c r="D849" t="s">
        <v>2887</v>
      </c>
      <c r="E849" t="s">
        <v>2888</v>
      </c>
      <c r="G849" t="s">
        <v>231</v>
      </c>
      <c r="H849">
        <v>3</v>
      </c>
      <c r="L849">
        <v>3</v>
      </c>
      <c r="M849">
        <v>0</v>
      </c>
    </row>
    <row r="850" spans="1:13" x14ac:dyDescent="0.55000000000000004">
      <c r="A850">
        <v>100</v>
      </c>
      <c r="B850" t="s">
        <v>360</v>
      </c>
      <c r="D850" t="s">
        <v>1023</v>
      </c>
      <c r="E850" t="s">
        <v>1024</v>
      </c>
      <c r="G850" t="s">
        <v>231</v>
      </c>
      <c r="H850">
        <v>51</v>
      </c>
      <c r="L850">
        <v>51</v>
      </c>
      <c r="M850">
        <v>0</v>
      </c>
    </row>
    <row r="851" spans="1:13" x14ac:dyDescent="0.55000000000000004">
      <c r="A851">
        <v>100</v>
      </c>
      <c r="B851" t="s">
        <v>363</v>
      </c>
      <c r="C851" t="s">
        <v>364</v>
      </c>
      <c r="D851" t="s">
        <v>2859</v>
      </c>
      <c r="E851" t="s">
        <v>2860</v>
      </c>
      <c r="G851" t="s">
        <v>231</v>
      </c>
      <c r="H851">
        <v>49</v>
      </c>
      <c r="L851">
        <v>49</v>
      </c>
      <c r="M851">
        <v>0</v>
      </c>
    </row>
    <row r="852" spans="1:13" x14ac:dyDescent="0.55000000000000004">
      <c r="A852">
        <v>100</v>
      </c>
      <c r="B852" t="s">
        <v>363</v>
      </c>
      <c r="C852" t="s">
        <v>364</v>
      </c>
      <c r="D852" t="s">
        <v>1503</v>
      </c>
      <c r="E852" t="s">
        <v>1504</v>
      </c>
      <c r="G852" t="s">
        <v>231</v>
      </c>
      <c r="H852">
        <v>190</v>
      </c>
      <c r="L852">
        <v>190</v>
      </c>
      <c r="M852">
        <v>0</v>
      </c>
    </row>
    <row r="853" spans="1:13" x14ac:dyDescent="0.55000000000000004">
      <c r="A853">
        <v>100</v>
      </c>
      <c r="B853" t="s">
        <v>363</v>
      </c>
      <c r="C853" t="s">
        <v>364</v>
      </c>
      <c r="D853" t="s">
        <v>2825</v>
      </c>
      <c r="E853" t="s">
        <v>2826</v>
      </c>
      <c r="G853" t="s">
        <v>231</v>
      </c>
      <c r="H853">
        <v>16</v>
      </c>
      <c r="L853">
        <v>16</v>
      </c>
      <c r="M853">
        <v>0</v>
      </c>
    </row>
    <row r="854" spans="1:13" x14ac:dyDescent="0.55000000000000004">
      <c r="A854">
        <v>100</v>
      </c>
      <c r="B854" t="s">
        <v>363</v>
      </c>
      <c r="C854" t="s">
        <v>364</v>
      </c>
      <c r="D854" t="s">
        <v>1507</v>
      </c>
      <c r="E854" t="s">
        <v>1508</v>
      </c>
      <c r="G854" t="s">
        <v>231</v>
      </c>
      <c r="H854">
        <v>5</v>
      </c>
      <c r="L854">
        <v>5</v>
      </c>
      <c r="M854">
        <v>0</v>
      </c>
    </row>
    <row r="855" spans="1:13" x14ac:dyDescent="0.55000000000000004">
      <c r="A855">
        <v>100</v>
      </c>
      <c r="B855" t="s">
        <v>363</v>
      </c>
      <c r="C855" t="s">
        <v>364</v>
      </c>
      <c r="D855" t="s">
        <v>167</v>
      </c>
      <c r="E855" t="s">
        <v>168</v>
      </c>
      <c r="G855" t="s">
        <v>231</v>
      </c>
      <c r="H855">
        <v>7408</v>
      </c>
      <c r="L855">
        <v>7408</v>
      </c>
      <c r="M855">
        <v>0</v>
      </c>
    </row>
    <row r="856" spans="1:13" x14ac:dyDescent="0.55000000000000004">
      <c r="A856">
        <v>100</v>
      </c>
      <c r="B856" t="s">
        <v>363</v>
      </c>
      <c r="C856" t="s">
        <v>364</v>
      </c>
      <c r="D856" t="s">
        <v>102</v>
      </c>
      <c r="E856" t="s">
        <v>127</v>
      </c>
      <c r="G856" t="s">
        <v>231</v>
      </c>
      <c r="H856">
        <v>10704</v>
      </c>
      <c r="L856">
        <v>10704</v>
      </c>
      <c r="M856">
        <v>0</v>
      </c>
    </row>
    <row r="857" spans="1:13" x14ac:dyDescent="0.55000000000000004">
      <c r="A857">
        <v>100</v>
      </c>
      <c r="B857" t="s">
        <v>363</v>
      </c>
      <c r="C857" t="s">
        <v>364</v>
      </c>
      <c r="D857" t="s">
        <v>621</v>
      </c>
      <c r="E857" t="s">
        <v>622</v>
      </c>
      <c r="G857" t="s">
        <v>231</v>
      </c>
      <c r="H857">
        <v>173</v>
      </c>
      <c r="L857">
        <v>173</v>
      </c>
      <c r="M857">
        <v>0</v>
      </c>
    </row>
    <row r="858" spans="1:13" x14ac:dyDescent="0.55000000000000004">
      <c r="A858">
        <v>100</v>
      </c>
      <c r="B858" t="s">
        <v>363</v>
      </c>
      <c r="C858" t="s">
        <v>364</v>
      </c>
      <c r="D858" t="s">
        <v>1497</v>
      </c>
      <c r="E858" t="s">
        <v>1498</v>
      </c>
      <c r="G858" t="s">
        <v>231</v>
      </c>
      <c r="H858">
        <v>3</v>
      </c>
      <c r="L858">
        <v>3</v>
      </c>
      <c r="M858">
        <v>0</v>
      </c>
    </row>
    <row r="859" spans="1:13" x14ac:dyDescent="0.55000000000000004">
      <c r="A859">
        <v>100</v>
      </c>
      <c r="B859" t="s">
        <v>363</v>
      </c>
      <c r="C859" t="s">
        <v>364</v>
      </c>
      <c r="D859" t="s">
        <v>1521</v>
      </c>
      <c r="E859" t="s">
        <v>1522</v>
      </c>
      <c r="G859" t="s">
        <v>231</v>
      </c>
      <c r="H859">
        <v>208</v>
      </c>
      <c r="L859">
        <v>208</v>
      </c>
      <c r="M859">
        <v>0</v>
      </c>
    </row>
    <row r="860" spans="1:13" x14ac:dyDescent="0.55000000000000004">
      <c r="A860">
        <v>100</v>
      </c>
      <c r="B860" t="s">
        <v>363</v>
      </c>
      <c r="C860" t="s">
        <v>364</v>
      </c>
      <c r="D860" t="s">
        <v>1525</v>
      </c>
      <c r="E860" t="s">
        <v>1526</v>
      </c>
      <c r="G860" t="s">
        <v>231</v>
      </c>
      <c r="H860">
        <v>41</v>
      </c>
      <c r="L860">
        <v>41</v>
      </c>
      <c r="M860">
        <v>0</v>
      </c>
    </row>
    <row r="861" spans="1:13" x14ac:dyDescent="0.55000000000000004">
      <c r="A861">
        <v>100</v>
      </c>
      <c r="B861" t="s">
        <v>363</v>
      </c>
      <c r="C861" t="s">
        <v>364</v>
      </c>
      <c r="D861" t="s">
        <v>1527</v>
      </c>
      <c r="E861" t="s">
        <v>1528</v>
      </c>
      <c r="G861" t="s">
        <v>231</v>
      </c>
      <c r="H861">
        <v>99</v>
      </c>
      <c r="L861">
        <v>99</v>
      </c>
      <c r="M861">
        <v>0</v>
      </c>
    </row>
    <row r="862" spans="1:13" x14ac:dyDescent="0.55000000000000004">
      <c r="A862">
        <v>100</v>
      </c>
      <c r="B862" t="s">
        <v>363</v>
      </c>
      <c r="C862" t="s">
        <v>364</v>
      </c>
      <c r="D862" t="s">
        <v>1529</v>
      </c>
      <c r="E862" t="s">
        <v>1530</v>
      </c>
      <c r="G862" t="s">
        <v>231</v>
      </c>
      <c r="H862">
        <v>2202</v>
      </c>
      <c r="L862">
        <v>2202</v>
      </c>
      <c r="M862">
        <v>0</v>
      </c>
    </row>
    <row r="863" spans="1:13" x14ac:dyDescent="0.55000000000000004">
      <c r="A863">
        <v>100</v>
      </c>
      <c r="B863" t="s">
        <v>363</v>
      </c>
      <c r="C863" t="s">
        <v>364</v>
      </c>
      <c r="D863" t="s">
        <v>1531</v>
      </c>
      <c r="E863" t="s">
        <v>1532</v>
      </c>
      <c r="G863" t="s">
        <v>231</v>
      </c>
      <c r="H863">
        <v>2401</v>
      </c>
      <c r="L863">
        <v>2401</v>
      </c>
      <c r="M863">
        <v>0</v>
      </c>
    </row>
    <row r="864" spans="1:13" x14ac:dyDescent="0.55000000000000004">
      <c r="A864">
        <v>100</v>
      </c>
      <c r="B864" t="s">
        <v>363</v>
      </c>
      <c r="C864" t="s">
        <v>364</v>
      </c>
      <c r="D864" t="s">
        <v>1535</v>
      </c>
      <c r="E864" t="s">
        <v>1536</v>
      </c>
      <c r="G864" t="s">
        <v>231</v>
      </c>
      <c r="H864">
        <v>5</v>
      </c>
      <c r="L864">
        <v>5</v>
      </c>
      <c r="M864">
        <v>0</v>
      </c>
    </row>
    <row r="865" spans="1:18" x14ac:dyDescent="0.55000000000000004">
      <c r="A865">
        <v>100</v>
      </c>
      <c r="B865" t="s">
        <v>363</v>
      </c>
      <c r="C865" t="s">
        <v>364</v>
      </c>
      <c r="D865" t="s">
        <v>1537</v>
      </c>
      <c r="E865" t="s">
        <v>1538</v>
      </c>
      <c r="G865" t="s">
        <v>231</v>
      </c>
      <c r="H865">
        <v>2687</v>
      </c>
      <c r="L865">
        <v>2687</v>
      </c>
      <c r="M865">
        <v>0</v>
      </c>
    </row>
    <row r="866" spans="1:18" x14ac:dyDescent="0.55000000000000004">
      <c r="A866">
        <v>100</v>
      </c>
      <c r="B866" t="s">
        <v>363</v>
      </c>
      <c r="C866" t="s">
        <v>364</v>
      </c>
      <c r="D866" t="s">
        <v>1533</v>
      </c>
      <c r="E866" t="s">
        <v>1534</v>
      </c>
      <c r="G866" t="s">
        <v>231</v>
      </c>
      <c r="H866">
        <v>205</v>
      </c>
      <c r="L866">
        <v>205</v>
      </c>
      <c r="M866">
        <v>0</v>
      </c>
    </row>
    <row r="867" spans="1:18" x14ac:dyDescent="0.55000000000000004">
      <c r="A867">
        <v>100</v>
      </c>
      <c r="B867" t="s">
        <v>363</v>
      </c>
      <c r="C867" t="s">
        <v>364</v>
      </c>
      <c r="D867" t="s">
        <v>1541</v>
      </c>
      <c r="E867" t="s">
        <v>1542</v>
      </c>
      <c r="G867" t="s">
        <v>231</v>
      </c>
      <c r="H867">
        <v>890</v>
      </c>
      <c r="L867">
        <v>890</v>
      </c>
      <c r="M867">
        <v>0</v>
      </c>
    </row>
    <row r="868" spans="1:18" x14ac:dyDescent="0.55000000000000004">
      <c r="A868">
        <v>100</v>
      </c>
      <c r="B868" t="s">
        <v>363</v>
      </c>
      <c r="C868" t="s">
        <v>364</v>
      </c>
      <c r="D868" t="s">
        <v>1543</v>
      </c>
      <c r="E868" t="s">
        <v>1544</v>
      </c>
      <c r="G868" t="s">
        <v>231</v>
      </c>
      <c r="H868">
        <v>12638</v>
      </c>
      <c r="L868">
        <v>12638</v>
      </c>
      <c r="M868">
        <v>0</v>
      </c>
    </row>
    <row r="869" spans="1:18" x14ac:dyDescent="0.55000000000000004">
      <c r="A869">
        <v>100</v>
      </c>
      <c r="B869" t="s">
        <v>363</v>
      </c>
      <c r="C869" t="s">
        <v>364</v>
      </c>
      <c r="D869" t="s">
        <v>1551</v>
      </c>
      <c r="E869" t="s">
        <v>1552</v>
      </c>
      <c r="G869" t="s">
        <v>231</v>
      </c>
      <c r="H869">
        <v>7</v>
      </c>
      <c r="L869">
        <v>7</v>
      </c>
      <c r="M869">
        <v>0</v>
      </c>
    </row>
    <row r="870" spans="1:18" x14ac:dyDescent="0.55000000000000004">
      <c r="A870">
        <v>100</v>
      </c>
      <c r="B870" t="s">
        <v>363</v>
      </c>
      <c r="C870" t="s">
        <v>364</v>
      </c>
      <c r="D870" t="s">
        <v>1553</v>
      </c>
      <c r="E870" t="s">
        <v>1554</v>
      </c>
      <c r="G870" t="s">
        <v>231</v>
      </c>
      <c r="H870">
        <v>40</v>
      </c>
      <c r="L870">
        <v>40</v>
      </c>
      <c r="M870">
        <v>0</v>
      </c>
    </row>
    <row r="871" spans="1:18" x14ac:dyDescent="0.55000000000000004">
      <c r="A871">
        <v>100</v>
      </c>
      <c r="B871" t="s">
        <v>363</v>
      </c>
      <c r="C871" t="s">
        <v>364</v>
      </c>
      <c r="D871" t="s">
        <v>1555</v>
      </c>
      <c r="E871" t="s">
        <v>1556</v>
      </c>
      <c r="G871" t="s">
        <v>231</v>
      </c>
      <c r="H871">
        <v>993</v>
      </c>
      <c r="L871">
        <v>993</v>
      </c>
      <c r="M871">
        <v>0</v>
      </c>
    </row>
    <row r="872" spans="1:18" x14ac:dyDescent="0.55000000000000004">
      <c r="A872">
        <v>100</v>
      </c>
      <c r="B872" t="s">
        <v>363</v>
      </c>
      <c r="C872" t="s">
        <v>364</v>
      </c>
      <c r="D872" t="s">
        <v>1557</v>
      </c>
      <c r="E872" t="s">
        <v>1558</v>
      </c>
      <c r="G872" t="s">
        <v>231</v>
      </c>
      <c r="H872">
        <v>6717</v>
      </c>
      <c r="L872">
        <v>6717</v>
      </c>
      <c r="M872">
        <v>0</v>
      </c>
    </row>
    <row r="873" spans="1:18" x14ac:dyDescent="0.55000000000000004">
      <c r="A873">
        <v>100</v>
      </c>
      <c r="B873" t="s">
        <v>363</v>
      </c>
      <c r="C873" t="s">
        <v>364</v>
      </c>
      <c r="D873" t="s">
        <v>1561</v>
      </c>
      <c r="E873" t="s">
        <v>1562</v>
      </c>
      <c r="G873" t="s">
        <v>231</v>
      </c>
      <c r="H873">
        <v>2</v>
      </c>
      <c r="L873">
        <v>2</v>
      </c>
      <c r="M873">
        <v>0</v>
      </c>
    </row>
    <row r="874" spans="1:18" x14ac:dyDescent="0.55000000000000004">
      <c r="A874">
        <v>100</v>
      </c>
      <c r="B874" t="s">
        <v>363</v>
      </c>
      <c r="C874" t="s">
        <v>364</v>
      </c>
      <c r="D874" t="s">
        <v>1563</v>
      </c>
      <c r="E874" t="s">
        <v>1564</v>
      </c>
      <c r="G874" t="s">
        <v>231</v>
      </c>
      <c r="H874">
        <v>14</v>
      </c>
      <c r="L874">
        <v>14</v>
      </c>
      <c r="M874">
        <v>0</v>
      </c>
    </row>
    <row r="875" spans="1:18" x14ac:dyDescent="0.55000000000000004">
      <c r="A875">
        <v>100</v>
      </c>
      <c r="B875" t="s">
        <v>363</v>
      </c>
      <c r="C875" t="s">
        <v>364</v>
      </c>
      <c r="D875" t="s">
        <v>1640</v>
      </c>
      <c r="E875" t="s">
        <v>1641</v>
      </c>
      <c r="G875" t="s">
        <v>231</v>
      </c>
      <c r="H875">
        <v>115</v>
      </c>
      <c r="L875">
        <v>115</v>
      </c>
      <c r="M875">
        <v>0</v>
      </c>
    </row>
    <row r="876" spans="1:18" x14ac:dyDescent="0.55000000000000004">
      <c r="A876">
        <v>100</v>
      </c>
      <c r="B876" t="s">
        <v>363</v>
      </c>
      <c r="C876" t="s">
        <v>364</v>
      </c>
      <c r="D876" t="s">
        <v>1592</v>
      </c>
      <c r="E876" t="s">
        <v>1593</v>
      </c>
      <c r="G876" t="s">
        <v>231</v>
      </c>
      <c r="H876">
        <v>558</v>
      </c>
      <c r="L876">
        <v>558</v>
      </c>
      <c r="M876">
        <v>0</v>
      </c>
      <c r="R876" t="s">
        <v>356</v>
      </c>
    </row>
    <row r="877" spans="1:18" x14ac:dyDescent="0.55000000000000004">
      <c r="A877">
        <v>100</v>
      </c>
      <c r="B877" t="s">
        <v>363</v>
      </c>
      <c r="C877" t="s">
        <v>364</v>
      </c>
      <c r="D877" t="s">
        <v>118</v>
      </c>
      <c r="E877" t="s">
        <v>119</v>
      </c>
      <c r="G877" t="s">
        <v>231</v>
      </c>
      <c r="H877">
        <v>455</v>
      </c>
      <c r="L877">
        <v>455</v>
      </c>
      <c r="M877">
        <v>0</v>
      </c>
    </row>
    <row r="878" spans="1:18" x14ac:dyDescent="0.55000000000000004">
      <c r="A878">
        <v>100</v>
      </c>
      <c r="B878" t="s">
        <v>363</v>
      </c>
      <c r="C878" t="s">
        <v>364</v>
      </c>
      <c r="D878" t="s">
        <v>38</v>
      </c>
      <c r="E878" t="s">
        <v>39</v>
      </c>
      <c r="G878" t="s">
        <v>231</v>
      </c>
      <c r="H878">
        <v>7771</v>
      </c>
      <c r="L878">
        <v>7771</v>
      </c>
      <c r="M878">
        <v>0</v>
      </c>
    </row>
    <row r="879" spans="1:18" x14ac:dyDescent="0.55000000000000004">
      <c r="A879">
        <v>100</v>
      </c>
      <c r="B879" t="s">
        <v>363</v>
      </c>
      <c r="C879" t="s">
        <v>364</v>
      </c>
      <c r="D879" t="s">
        <v>1567</v>
      </c>
      <c r="E879" t="s">
        <v>1568</v>
      </c>
      <c r="G879" t="s">
        <v>231</v>
      </c>
      <c r="H879">
        <v>6962</v>
      </c>
      <c r="L879">
        <v>6962</v>
      </c>
      <c r="M879">
        <v>0</v>
      </c>
    </row>
    <row r="880" spans="1:18" x14ac:dyDescent="0.55000000000000004">
      <c r="A880">
        <v>100</v>
      </c>
      <c r="B880" t="s">
        <v>363</v>
      </c>
      <c r="C880" t="s">
        <v>364</v>
      </c>
      <c r="D880" t="s">
        <v>1569</v>
      </c>
      <c r="E880" t="s">
        <v>1570</v>
      </c>
      <c r="G880" t="s">
        <v>231</v>
      </c>
      <c r="H880">
        <v>15000</v>
      </c>
      <c r="L880">
        <v>15000</v>
      </c>
      <c r="M880">
        <v>0</v>
      </c>
    </row>
    <row r="881" spans="1:13" x14ac:dyDescent="0.55000000000000004">
      <c r="A881">
        <v>100</v>
      </c>
      <c r="B881" t="s">
        <v>363</v>
      </c>
      <c r="C881" t="s">
        <v>364</v>
      </c>
      <c r="D881" t="s">
        <v>1478</v>
      </c>
      <c r="E881" t="s">
        <v>1479</v>
      </c>
      <c r="G881" t="s">
        <v>231</v>
      </c>
      <c r="H881">
        <v>7050</v>
      </c>
      <c r="L881">
        <v>7050</v>
      </c>
      <c r="M881">
        <v>0</v>
      </c>
    </row>
    <row r="882" spans="1:13" x14ac:dyDescent="0.55000000000000004">
      <c r="A882">
        <v>100</v>
      </c>
      <c r="B882" t="s">
        <v>363</v>
      </c>
      <c r="C882" t="s">
        <v>364</v>
      </c>
      <c r="D882" t="s">
        <v>1565</v>
      </c>
      <c r="E882" t="s">
        <v>1566</v>
      </c>
      <c r="G882" t="s">
        <v>231</v>
      </c>
      <c r="H882">
        <v>250</v>
      </c>
      <c r="L882">
        <v>250</v>
      </c>
      <c r="M882">
        <v>0</v>
      </c>
    </row>
    <row r="883" spans="1:13" x14ac:dyDescent="0.55000000000000004">
      <c r="A883">
        <v>100</v>
      </c>
      <c r="B883" t="s">
        <v>363</v>
      </c>
      <c r="C883" t="s">
        <v>364</v>
      </c>
      <c r="D883" t="s">
        <v>1573</v>
      </c>
      <c r="E883" t="s">
        <v>1574</v>
      </c>
      <c r="G883" t="s">
        <v>231</v>
      </c>
      <c r="H883">
        <v>49821</v>
      </c>
      <c r="L883">
        <v>49821</v>
      </c>
      <c r="M883">
        <v>0</v>
      </c>
    </row>
    <row r="884" spans="1:13" x14ac:dyDescent="0.55000000000000004">
      <c r="A884">
        <v>100</v>
      </c>
      <c r="B884" t="s">
        <v>363</v>
      </c>
      <c r="C884" t="s">
        <v>364</v>
      </c>
      <c r="D884" t="s">
        <v>1575</v>
      </c>
      <c r="E884" t="s">
        <v>1576</v>
      </c>
      <c r="G884" t="s">
        <v>231</v>
      </c>
      <c r="H884">
        <v>3907</v>
      </c>
      <c r="L884">
        <v>3907</v>
      </c>
      <c r="M884">
        <v>0</v>
      </c>
    </row>
    <row r="885" spans="1:13" x14ac:dyDescent="0.55000000000000004">
      <c r="A885">
        <v>100</v>
      </c>
      <c r="B885" t="s">
        <v>363</v>
      </c>
      <c r="C885" t="s">
        <v>364</v>
      </c>
      <c r="D885" t="s">
        <v>2799</v>
      </c>
      <c r="E885" t="s">
        <v>2800</v>
      </c>
      <c r="G885" t="s">
        <v>231</v>
      </c>
      <c r="H885">
        <v>19</v>
      </c>
      <c r="L885">
        <v>19</v>
      </c>
      <c r="M885">
        <v>0</v>
      </c>
    </row>
    <row r="886" spans="1:13" x14ac:dyDescent="0.55000000000000004">
      <c r="A886">
        <v>100</v>
      </c>
      <c r="B886" t="s">
        <v>363</v>
      </c>
      <c r="C886" t="s">
        <v>364</v>
      </c>
      <c r="D886" t="s">
        <v>2450</v>
      </c>
      <c r="E886" t="s">
        <v>2451</v>
      </c>
      <c r="G886" t="s">
        <v>231</v>
      </c>
      <c r="H886">
        <v>1880</v>
      </c>
      <c r="L886">
        <v>1880</v>
      </c>
      <c r="M886">
        <v>0</v>
      </c>
    </row>
    <row r="887" spans="1:13" x14ac:dyDescent="0.55000000000000004">
      <c r="A887">
        <v>100</v>
      </c>
      <c r="B887" t="s">
        <v>363</v>
      </c>
      <c r="C887" t="s">
        <v>364</v>
      </c>
      <c r="D887" t="s">
        <v>42</v>
      </c>
      <c r="E887" t="s">
        <v>43</v>
      </c>
      <c r="G887" t="s">
        <v>231</v>
      </c>
      <c r="H887">
        <v>6960</v>
      </c>
      <c r="L887">
        <v>6960</v>
      </c>
      <c r="M887">
        <v>0</v>
      </c>
    </row>
    <row r="888" spans="1:13" x14ac:dyDescent="0.55000000000000004">
      <c r="A888">
        <v>100</v>
      </c>
      <c r="B888" t="s">
        <v>363</v>
      </c>
      <c r="C888" t="s">
        <v>364</v>
      </c>
      <c r="D888" t="s">
        <v>1577</v>
      </c>
      <c r="E888" t="s">
        <v>1578</v>
      </c>
      <c r="G888" t="s">
        <v>231</v>
      </c>
      <c r="H888">
        <v>19</v>
      </c>
      <c r="L888">
        <v>19</v>
      </c>
      <c r="M888">
        <v>0</v>
      </c>
    </row>
    <row r="889" spans="1:13" x14ac:dyDescent="0.55000000000000004">
      <c r="A889">
        <v>100</v>
      </c>
      <c r="B889" t="s">
        <v>363</v>
      </c>
      <c r="C889" t="s">
        <v>364</v>
      </c>
      <c r="D889" t="s">
        <v>1579</v>
      </c>
      <c r="E889" t="s">
        <v>1580</v>
      </c>
      <c r="G889" t="s">
        <v>231</v>
      </c>
      <c r="H889">
        <v>20</v>
      </c>
      <c r="L889">
        <v>20</v>
      </c>
      <c r="M889">
        <v>0</v>
      </c>
    </row>
    <row r="890" spans="1:13" x14ac:dyDescent="0.55000000000000004">
      <c r="A890">
        <v>100</v>
      </c>
      <c r="B890" t="s">
        <v>363</v>
      </c>
      <c r="C890" t="s">
        <v>364</v>
      </c>
      <c r="D890" t="s">
        <v>1581</v>
      </c>
      <c r="E890" t="s">
        <v>1582</v>
      </c>
      <c r="G890" t="s">
        <v>231</v>
      </c>
      <c r="H890">
        <v>145</v>
      </c>
      <c r="L890">
        <v>145</v>
      </c>
      <c r="M890">
        <v>0</v>
      </c>
    </row>
    <row r="891" spans="1:13" x14ac:dyDescent="0.55000000000000004">
      <c r="A891">
        <v>100</v>
      </c>
      <c r="B891" t="s">
        <v>363</v>
      </c>
      <c r="C891" t="s">
        <v>364</v>
      </c>
      <c r="D891" t="s">
        <v>1476</v>
      </c>
      <c r="E891" t="s">
        <v>1477</v>
      </c>
      <c r="G891" t="s">
        <v>231</v>
      </c>
      <c r="H891">
        <v>1389</v>
      </c>
      <c r="L891">
        <v>1389</v>
      </c>
      <c r="M891">
        <v>0</v>
      </c>
    </row>
    <row r="892" spans="1:13" x14ac:dyDescent="0.55000000000000004">
      <c r="A892">
        <v>100</v>
      </c>
      <c r="B892" t="s">
        <v>363</v>
      </c>
      <c r="C892" t="s">
        <v>364</v>
      </c>
      <c r="D892" t="s">
        <v>149</v>
      </c>
      <c r="E892" t="s">
        <v>150</v>
      </c>
      <c r="G892" t="s">
        <v>231</v>
      </c>
      <c r="H892">
        <v>769</v>
      </c>
      <c r="L892">
        <v>769</v>
      </c>
      <c r="M892">
        <v>0</v>
      </c>
    </row>
    <row r="893" spans="1:13" x14ac:dyDescent="0.55000000000000004">
      <c r="A893">
        <v>100</v>
      </c>
      <c r="B893" t="s">
        <v>363</v>
      </c>
      <c r="C893" t="s">
        <v>364</v>
      </c>
      <c r="D893" t="s">
        <v>2603</v>
      </c>
      <c r="E893" t="s">
        <v>2604</v>
      </c>
      <c r="G893" t="s">
        <v>231</v>
      </c>
      <c r="H893">
        <v>21</v>
      </c>
      <c r="L893">
        <v>21</v>
      </c>
      <c r="M893">
        <v>0</v>
      </c>
    </row>
    <row r="894" spans="1:13" x14ac:dyDescent="0.55000000000000004">
      <c r="A894">
        <v>100</v>
      </c>
      <c r="B894" t="s">
        <v>363</v>
      </c>
      <c r="C894" t="s">
        <v>364</v>
      </c>
      <c r="D894" t="s">
        <v>1583</v>
      </c>
      <c r="E894" t="s">
        <v>1584</v>
      </c>
      <c r="G894" t="s">
        <v>231</v>
      </c>
      <c r="H894">
        <v>4</v>
      </c>
      <c r="L894">
        <v>4</v>
      </c>
      <c r="M894">
        <v>0</v>
      </c>
    </row>
    <row r="895" spans="1:13" x14ac:dyDescent="0.55000000000000004">
      <c r="A895">
        <v>100</v>
      </c>
      <c r="B895" t="s">
        <v>363</v>
      </c>
      <c r="C895" t="s">
        <v>364</v>
      </c>
      <c r="D895" t="s">
        <v>1589</v>
      </c>
      <c r="E895" t="s">
        <v>1590</v>
      </c>
      <c r="G895" t="s">
        <v>231</v>
      </c>
      <c r="H895">
        <v>886</v>
      </c>
      <c r="L895">
        <v>886</v>
      </c>
      <c r="M895">
        <v>0</v>
      </c>
    </row>
    <row r="896" spans="1:13" x14ac:dyDescent="0.55000000000000004">
      <c r="A896">
        <v>100</v>
      </c>
      <c r="B896" t="s">
        <v>363</v>
      </c>
      <c r="C896" t="s">
        <v>364</v>
      </c>
      <c r="D896" t="s">
        <v>3028</v>
      </c>
      <c r="E896" t="s">
        <v>3029</v>
      </c>
      <c r="G896" t="s">
        <v>231</v>
      </c>
      <c r="H896">
        <v>486</v>
      </c>
      <c r="L896">
        <v>486</v>
      </c>
      <c r="M896">
        <v>0</v>
      </c>
    </row>
    <row r="897" spans="1:13" x14ac:dyDescent="0.55000000000000004">
      <c r="A897">
        <v>100</v>
      </c>
      <c r="B897" t="s">
        <v>363</v>
      </c>
      <c r="C897" t="s">
        <v>364</v>
      </c>
      <c r="D897" t="s">
        <v>78</v>
      </c>
      <c r="E897" t="s">
        <v>79</v>
      </c>
      <c r="G897" t="s">
        <v>231</v>
      </c>
      <c r="H897">
        <v>29156</v>
      </c>
      <c r="L897">
        <v>29156</v>
      </c>
      <c r="M897">
        <v>0</v>
      </c>
    </row>
    <row r="898" spans="1:13" x14ac:dyDescent="0.55000000000000004">
      <c r="A898">
        <v>100</v>
      </c>
      <c r="B898" t="s">
        <v>363</v>
      </c>
      <c r="C898" t="s">
        <v>364</v>
      </c>
      <c r="D898" t="s">
        <v>2470</v>
      </c>
      <c r="E898" t="s">
        <v>2471</v>
      </c>
      <c r="G898" t="s">
        <v>231</v>
      </c>
      <c r="H898">
        <v>4</v>
      </c>
      <c r="L898">
        <v>4</v>
      </c>
      <c r="M898">
        <v>0</v>
      </c>
    </row>
    <row r="899" spans="1:13" x14ac:dyDescent="0.55000000000000004">
      <c r="A899">
        <v>100</v>
      </c>
      <c r="B899" t="s">
        <v>363</v>
      </c>
      <c r="C899" t="s">
        <v>364</v>
      </c>
      <c r="D899" t="s">
        <v>2775</v>
      </c>
      <c r="E899" t="s">
        <v>2776</v>
      </c>
      <c r="G899" t="s">
        <v>231</v>
      </c>
      <c r="H899">
        <v>28</v>
      </c>
      <c r="L899">
        <v>28</v>
      </c>
      <c r="M899">
        <v>0</v>
      </c>
    </row>
    <row r="900" spans="1:13" x14ac:dyDescent="0.55000000000000004">
      <c r="A900">
        <v>100</v>
      </c>
      <c r="B900" t="s">
        <v>363</v>
      </c>
      <c r="C900" t="s">
        <v>364</v>
      </c>
      <c r="D900" t="s">
        <v>1598</v>
      </c>
      <c r="E900" t="s">
        <v>1599</v>
      </c>
      <c r="G900" t="s">
        <v>231</v>
      </c>
      <c r="H900">
        <v>59</v>
      </c>
      <c r="L900">
        <v>59</v>
      </c>
      <c r="M900">
        <v>0</v>
      </c>
    </row>
    <row r="901" spans="1:13" x14ac:dyDescent="0.55000000000000004">
      <c r="A901">
        <v>100</v>
      </c>
      <c r="B901" t="s">
        <v>363</v>
      </c>
      <c r="C901" t="s">
        <v>364</v>
      </c>
      <c r="D901" t="s">
        <v>1600</v>
      </c>
      <c r="E901" t="s">
        <v>1601</v>
      </c>
      <c r="G901" t="s">
        <v>231</v>
      </c>
      <c r="H901">
        <v>1</v>
      </c>
      <c r="L901">
        <v>1</v>
      </c>
      <c r="M901">
        <v>0</v>
      </c>
    </row>
    <row r="902" spans="1:13" x14ac:dyDescent="0.55000000000000004">
      <c r="A902">
        <v>100</v>
      </c>
      <c r="B902" t="s">
        <v>363</v>
      </c>
      <c r="C902" t="s">
        <v>364</v>
      </c>
      <c r="D902" t="s">
        <v>1602</v>
      </c>
      <c r="E902" t="s">
        <v>1603</v>
      </c>
      <c r="G902" t="s">
        <v>231</v>
      </c>
      <c r="H902">
        <v>241</v>
      </c>
      <c r="L902">
        <v>241</v>
      </c>
      <c r="M902">
        <v>0</v>
      </c>
    </row>
    <row r="903" spans="1:13" x14ac:dyDescent="0.55000000000000004">
      <c r="A903">
        <v>100</v>
      </c>
      <c r="B903" t="s">
        <v>363</v>
      </c>
      <c r="C903" t="s">
        <v>364</v>
      </c>
      <c r="D903" t="s">
        <v>1606</v>
      </c>
      <c r="E903" t="s">
        <v>1607</v>
      </c>
      <c r="G903" t="s">
        <v>231</v>
      </c>
      <c r="H903">
        <v>21</v>
      </c>
      <c r="L903">
        <v>21</v>
      </c>
      <c r="M903">
        <v>0</v>
      </c>
    </row>
    <row r="904" spans="1:13" x14ac:dyDescent="0.55000000000000004">
      <c r="A904">
        <v>100</v>
      </c>
      <c r="B904" t="s">
        <v>363</v>
      </c>
      <c r="C904" t="s">
        <v>364</v>
      </c>
      <c r="D904" t="s">
        <v>1604</v>
      </c>
      <c r="E904" t="s">
        <v>1605</v>
      </c>
      <c r="G904" t="s">
        <v>231</v>
      </c>
      <c r="H904">
        <v>919</v>
      </c>
      <c r="L904">
        <v>919</v>
      </c>
      <c r="M904">
        <v>0</v>
      </c>
    </row>
    <row r="905" spans="1:13" x14ac:dyDescent="0.55000000000000004">
      <c r="A905">
        <v>100</v>
      </c>
      <c r="B905" t="s">
        <v>363</v>
      </c>
      <c r="C905" t="s">
        <v>364</v>
      </c>
      <c r="D905" t="s">
        <v>1644</v>
      </c>
      <c r="E905" t="s">
        <v>1645</v>
      </c>
      <c r="G905" t="s">
        <v>231</v>
      </c>
      <c r="H905">
        <v>346</v>
      </c>
      <c r="L905">
        <v>346</v>
      </c>
      <c r="M905">
        <v>0</v>
      </c>
    </row>
    <row r="906" spans="1:13" x14ac:dyDescent="0.55000000000000004">
      <c r="A906">
        <v>100</v>
      </c>
      <c r="B906" t="s">
        <v>363</v>
      </c>
      <c r="C906" t="s">
        <v>364</v>
      </c>
      <c r="D906" t="s">
        <v>1608</v>
      </c>
      <c r="E906" t="s">
        <v>1609</v>
      </c>
      <c r="G906" t="s">
        <v>231</v>
      </c>
      <c r="H906">
        <v>2</v>
      </c>
      <c r="L906">
        <v>2</v>
      </c>
      <c r="M906">
        <v>0</v>
      </c>
    </row>
    <row r="907" spans="1:13" x14ac:dyDescent="0.55000000000000004">
      <c r="A907">
        <v>100</v>
      </c>
      <c r="B907" t="s">
        <v>363</v>
      </c>
      <c r="C907" t="s">
        <v>364</v>
      </c>
      <c r="D907" t="s">
        <v>1610</v>
      </c>
      <c r="E907" t="s">
        <v>1611</v>
      </c>
      <c r="G907" t="s">
        <v>231</v>
      </c>
      <c r="H907">
        <v>48</v>
      </c>
      <c r="L907">
        <v>48</v>
      </c>
      <c r="M907">
        <v>0</v>
      </c>
    </row>
    <row r="908" spans="1:13" x14ac:dyDescent="0.55000000000000004">
      <c r="A908">
        <v>100</v>
      </c>
      <c r="B908" t="s">
        <v>363</v>
      </c>
      <c r="C908" t="s">
        <v>364</v>
      </c>
      <c r="D908" t="s">
        <v>1612</v>
      </c>
      <c r="E908" t="s">
        <v>1613</v>
      </c>
      <c r="G908" t="s">
        <v>231</v>
      </c>
      <c r="H908">
        <v>162</v>
      </c>
      <c r="L908">
        <v>162</v>
      </c>
      <c r="M908">
        <v>0</v>
      </c>
    </row>
    <row r="909" spans="1:13" x14ac:dyDescent="0.55000000000000004">
      <c r="A909">
        <v>100</v>
      </c>
      <c r="B909" t="s">
        <v>363</v>
      </c>
      <c r="C909" t="s">
        <v>364</v>
      </c>
      <c r="D909" t="s">
        <v>2753</v>
      </c>
      <c r="E909" t="s">
        <v>2754</v>
      </c>
      <c r="G909" t="s">
        <v>231</v>
      </c>
      <c r="H909">
        <v>14817</v>
      </c>
      <c r="L909">
        <v>14817</v>
      </c>
      <c r="M909">
        <v>0</v>
      </c>
    </row>
    <row r="910" spans="1:13" x14ac:dyDescent="0.55000000000000004">
      <c r="A910">
        <v>100</v>
      </c>
      <c r="B910" t="s">
        <v>363</v>
      </c>
      <c r="C910" t="s">
        <v>364</v>
      </c>
      <c r="D910" t="s">
        <v>1618</v>
      </c>
      <c r="E910" t="s">
        <v>1619</v>
      </c>
      <c r="G910" t="s">
        <v>231</v>
      </c>
      <c r="H910">
        <v>9</v>
      </c>
      <c r="L910">
        <v>9</v>
      </c>
      <c r="M910">
        <v>0</v>
      </c>
    </row>
    <row r="911" spans="1:13" x14ac:dyDescent="0.55000000000000004">
      <c r="A911">
        <v>100</v>
      </c>
      <c r="B911" t="s">
        <v>363</v>
      </c>
      <c r="C911" t="s">
        <v>364</v>
      </c>
      <c r="D911" t="s">
        <v>3130</v>
      </c>
      <c r="E911" t="s">
        <v>3131</v>
      </c>
      <c r="G911" t="s">
        <v>231</v>
      </c>
      <c r="H911">
        <v>30</v>
      </c>
      <c r="L911">
        <v>30</v>
      </c>
      <c r="M911">
        <v>0</v>
      </c>
    </row>
    <row r="912" spans="1:13" x14ac:dyDescent="0.55000000000000004">
      <c r="A912">
        <v>100</v>
      </c>
      <c r="B912" t="s">
        <v>363</v>
      </c>
      <c r="C912" t="s">
        <v>364</v>
      </c>
      <c r="D912" t="s">
        <v>645</v>
      </c>
      <c r="E912" t="s">
        <v>646</v>
      </c>
      <c r="G912" t="s">
        <v>231</v>
      </c>
      <c r="H912">
        <v>407</v>
      </c>
      <c r="L912">
        <v>407</v>
      </c>
      <c r="M912">
        <v>0</v>
      </c>
    </row>
    <row r="913" spans="1:18" x14ac:dyDescent="0.55000000000000004">
      <c r="A913">
        <v>100</v>
      </c>
      <c r="B913" t="s">
        <v>363</v>
      </c>
      <c r="C913" t="s">
        <v>364</v>
      </c>
      <c r="D913" t="s">
        <v>1622</v>
      </c>
      <c r="E913" t="s">
        <v>1623</v>
      </c>
      <c r="G913" t="s">
        <v>231</v>
      </c>
      <c r="H913">
        <v>2</v>
      </c>
      <c r="L913">
        <v>2</v>
      </c>
      <c r="M913">
        <v>0</v>
      </c>
    </row>
    <row r="914" spans="1:18" x14ac:dyDescent="0.55000000000000004">
      <c r="A914">
        <v>100</v>
      </c>
      <c r="B914" t="s">
        <v>363</v>
      </c>
      <c r="C914" t="s">
        <v>364</v>
      </c>
      <c r="D914" t="s">
        <v>2016</v>
      </c>
      <c r="E914" t="s">
        <v>2017</v>
      </c>
      <c r="G914" t="s">
        <v>231</v>
      </c>
      <c r="H914">
        <v>490</v>
      </c>
      <c r="L914">
        <v>490</v>
      </c>
      <c r="M914">
        <v>0</v>
      </c>
    </row>
    <row r="915" spans="1:18" x14ac:dyDescent="0.55000000000000004">
      <c r="A915">
        <v>100</v>
      </c>
      <c r="B915" t="s">
        <v>363</v>
      </c>
      <c r="C915" t="s">
        <v>364</v>
      </c>
      <c r="D915" t="s">
        <v>2863</v>
      </c>
      <c r="E915" t="s">
        <v>2864</v>
      </c>
      <c r="G915" t="s">
        <v>231</v>
      </c>
      <c r="H915">
        <v>200</v>
      </c>
      <c r="L915">
        <v>200</v>
      </c>
      <c r="M915">
        <v>0</v>
      </c>
    </row>
    <row r="916" spans="1:18" x14ac:dyDescent="0.55000000000000004">
      <c r="A916">
        <v>100</v>
      </c>
      <c r="B916" t="s">
        <v>363</v>
      </c>
      <c r="C916" t="s">
        <v>364</v>
      </c>
      <c r="D916" t="s">
        <v>1632</v>
      </c>
      <c r="E916" t="s">
        <v>1633</v>
      </c>
      <c r="G916" t="s">
        <v>231</v>
      </c>
      <c r="H916">
        <v>30</v>
      </c>
      <c r="L916">
        <v>30</v>
      </c>
      <c r="M916">
        <v>0</v>
      </c>
    </row>
    <row r="917" spans="1:18" x14ac:dyDescent="0.55000000000000004">
      <c r="A917">
        <v>100</v>
      </c>
      <c r="B917" t="s">
        <v>363</v>
      </c>
      <c r="C917" t="s">
        <v>364</v>
      </c>
      <c r="D917" t="s">
        <v>1634</v>
      </c>
      <c r="E917" t="s">
        <v>1635</v>
      </c>
      <c r="G917" t="s">
        <v>231</v>
      </c>
      <c r="H917">
        <v>2</v>
      </c>
      <c r="L917">
        <v>2</v>
      </c>
      <c r="M917">
        <v>0</v>
      </c>
    </row>
    <row r="918" spans="1:18" x14ac:dyDescent="0.55000000000000004">
      <c r="A918">
        <v>100</v>
      </c>
      <c r="B918" t="s">
        <v>363</v>
      </c>
      <c r="C918" t="s">
        <v>364</v>
      </c>
      <c r="D918" t="s">
        <v>2587</v>
      </c>
      <c r="E918" t="s">
        <v>2588</v>
      </c>
      <c r="G918" t="s">
        <v>231</v>
      </c>
      <c r="H918">
        <v>1</v>
      </c>
      <c r="L918">
        <v>1</v>
      </c>
      <c r="M918">
        <v>0</v>
      </c>
    </row>
    <row r="919" spans="1:18" x14ac:dyDescent="0.55000000000000004">
      <c r="A919">
        <v>100</v>
      </c>
      <c r="B919" t="s">
        <v>363</v>
      </c>
      <c r="C919" t="s">
        <v>364</v>
      </c>
      <c r="D919" t="s">
        <v>3132</v>
      </c>
      <c r="E919" t="s">
        <v>3132</v>
      </c>
      <c r="G919" t="s">
        <v>231</v>
      </c>
      <c r="H919">
        <v>103</v>
      </c>
      <c r="L919">
        <v>103</v>
      </c>
      <c r="M919">
        <v>0</v>
      </c>
    </row>
    <row r="920" spans="1:18" x14ac:dyDescent="0.55000000000000004">
      <c r="A920">
        <v>100</v>
      </c>
      <c r="B920" t="s">
        <v>363</v>
      </c>
      <c r="C920" t="s">
        <v>364</v>
      </c>
      <c r="D920" t="s">
        <v>1636</v>
      </c>
      <c r="E920" t="s">
        <v>1637</v>
      </c>
      <c r="G920" t="s">
        <v>231</v>
      </c>
      <c r="H920">
        <v>3</v>
      </c>
      <c r="L920">
        <v>3</v>
      </c>
      <c r="M920">
        <v>0</v>
      </c>
    </row>
    <row r="921" spans="1:18" x14ac:dyDescent="0.55000000000000004">
      <c r="A921">
        <v>100</v>
      </c>
      <c r="B921" t="s">
        <v>363</v>
      </c>
      <c r="C921" t="s">
        <v>364</v>
      </c>
      <c r="D921" t="s">
        <v>169</v>
      </c>
      <c r="E921" t="s">
        <v>170</v>
      </c>
      <c r="G921" t="s">
        <v>231</v>
      </c>
      <c r="H921">
        <v>655</v>
      </c>
      <c r="L921">
        <v>655</v>
      </c>
      <c r="M921">
        <v>0</v>
      </c>
    </row>
    <row r="922" spans="1:18" x14ac:dyDescent="0.55000000000000004">
      <c r="A922">
        <v>100</v>
      </c>
      <c r="B922" t="s">
        <v>363</v>
      </c>
      <c r="C922" t="s">
        <v>364</v>
      </c>
      <c r="D922" t="s">
        <v>1638</v>
      </c>
      <c r="E922" t="s">
        <v>1639</v>
      </c>
      <c r="G922" t="s">
        <v>231</v>
      </c>
      <c r="H922">
        <v>1</v>
      </c>
      <c r="L922">
        <v>1</v>
      </c>
      <c r="M922">
        <v>0</v>
      </c>
    </row>
    <row r="923" spans="1:18" x14ac:dyDescent="0.55000000000000004">
      <c r="A923">
        <v>100</v>
      </c>
      <c r="B923" t="s">
        <v>363</v>
      </c>
      <c r="C923" t="s">
        <v>364</v>
      </c>
      <c r="D923" t="s">
        <v>2960</v>
      </c>
      <c r="E923" t="s">
        <v>2961</v>
      </c>
      <c r="G923" t="s">
        <v>231</v>
      </c>
      <c r="H923">
        <v>2</v>
      </c>
      <c r="L923">
        <v>2</v>
      </c>
      <c r="M923">
        <v>0</v>
      </c>
    </row>
    <row r="924" spans="1:18" x14ac:dyDescent="0.55000000000000004">
      <c r="A924">
        <v>100</v>
      </c>
      <c r="B924" t="s">
        <v>363</v>
      </c>
      <c r="C924" t="s">
        <v>364</v>
      </c>
      <c r="D924" t="s">
        <v>3133</v>
      </c>
      <c r="E924" t="s">
        <v>3134</v>
      </c>
      <c r="G924" t="s">
        <v>231</v>
      </c>
      <c r="H924">
        <v>96</v>
      </c>
      <c r="L924">
        <v>96</v>
      </c>
      <c r="M924">
        <v>0</v>
      </c>
      <c r="R924" t="s">
        <v>356</v>
      </c>
    </row>
    <row r="925" spans="1:18" x14ac:dyDescent="0.55000000000000004">
      <c r="A925">
        <v>100</v>
      </c>
      <c r="B925" t="s">
        <v>363</v>
      </c>
      <c r="C925" t="s">
        <v>364</v>
      </c>
      <c r="D925" t="s">
        <v>3135</v>
      </c>
      <c r="E925" t="s">
        <v>3136</v>
      </c>
      <c r="G925" t="s">
        <v>231</v>
      </c>
      <c r="H925">
        <v>27</v>
      </c>
      <c r="L925">
        <v>27</v>
      </c>
      <c r="M925">
        <v>0</v>
      </c>
    </row>
    <row r="926" spans="1:18" x14ac:dyDescent="0.55000000000000004">
      <c r="A926">
        <v>100</v>
      </c>
      <c r="B926" t="s">
        <v>363</v>
      </c>
      <c r="C926" t="s">
        <v>364</v>
      </c>
      <c r="D926" t="s">
        <v>3222</v>
      </c>
      <c r="E926" t="s">
        <v>3223</v>
      </c>
      <c r="G926" t="s">
        <v>231</v>
      </c>
      <c r="H926">
        <v>120</v>
      </c>
      <c r="L926">
        <v>120</v>
      </c>
      <c r="M926">
        <v>0</v>
      </c>
      <c r="R926" t="s">
        <v>356</v>
      </c>
    </row>
    <row r="927" spans="1:18" x14ac:dyDescent="0.55000000000000004">
      <c r="A927">
        <v>100</v>
      </c>
      <c r="B927" t="s">
        <v>363</v>
      </c>
      <c r="C927" t="s">
        <v>364</v>
      </c>
      <c r="D927" t="s">
        <v>3218</v>
      </c>
      <c r="E927" t="s">
        <v>3219</v>
      </c>
      <c r="G927" t="s">
        <v>231</v>
      </c>
      <c r="H927">
        <v>12</v>
      </c>
      <c r="L927">
        <v>12</v>
      </c>
      <c r="M927">
        <v>0</v>
      </c>
      <c r="R927" t="s">
        <v>356</v>
      </c>
    </row>
    <row r="928" spans="1:18" x14ac:dyDescent="0.55000000000000004">
      <c r="A928">
        <v>100</v>
      </c>
      <c r="B928" t="s">
        <v>363</v>
      </c>
      <c r="C928" t="s">
        <v>364</v>
      </c>
      <c r="D928" t="s">
        <v>1646</v>
      </c>
      <c r="E928" t="s">
        <v>1647</v>
      </c>
      <c r="G928" t="s">
        <v>231</v>
      </c>
      <c r="H928">
        <v>842</v>
      </c>
      <c r="L928">
        <v>842</v>
      </c>
      <c r="M928">
        <v>0</v>
      </c>
    </row>
    <row r="929" spans="1:18" x14ac:dyDescent="0.55000000000000004">
      <c r="A929">
        <v>100</v>
      </c>
      <c r="B929" t="s">
        <v>363</v>
      </c>
      <c r="C929" t="s">
        <v>364</v>
      </c>
      <c r="D929" t="s">
        <v>3139</v>
      </c>
      <c r="E929" t="s">
        <v>3140</v>
      </c>
      <c r="G929" t="s">
        <v>231</v>
      </c>
      <c r="H929">
        <v>480</v>
      </c>
      <c r="L929">
        <v>480</v>
      </c>
      <c r="M929">
        <v>0</v>
      </c>
      <c r="R929" t="s">
        <v>356</v>
      </c>
    </row>
    <row r="930" spans="1:18" x14ac:dyDescent="0.55000000000000004">
      <c r="A930">
        <v>100</v>
      </c>
      <c r="B930" t="s">
        <v>363</v>
      </c>
      <c r="C930" t="s">
        <v>364</v>
      </c>
      <c r="D930" t="s">
        <v>3141</v>
      </c>
      <c r="E930" t="s">
        <v>3142</v>
      </c>
      <c r="G930" t="s">
        <v>231</v>
      </c>
      <c r="H930">
        <v>786</v>
      </c>
      <c r="L930">
        <v>786</v>
      </c>
      <c r="M930">
        <v>0</v>
      </c>
      <c r="R930" t="s">
        <v>356</v>
      </c>
    </row>
    <row r="931" spans="1:18" x14ac:dyDescent="0.55000000000000004">
      <c r="A931">
        <v>100</v>
      </c>
      <c r="B931" t="s">
        <v>363</v>
      </c>
      <c r="C931" t="s">
        <v>364</v>
      </c>
      <c r="D931" t="s">
        <v>3143</v>
      </c>
      <c r="E931" t="s">
        <v>3144</v>
      </c>
      <c r="G931" t="s">
        <v>231</v>
      </c>
      <c r="H931">
        <v>48</v>
      </c>
      <c r="L931">
        <v>48</v>
      </c>
      <c r="M931">
        <v>0</v>
      </c>
      <c r="R931" t="s">
        <v>356</v>
      </c>
    </row>
    <row r="932" spans="1:18" x14ac:dyDescent="0.55000000000000004">
      <c r="A932">
        <v>100</v>
      </c>
      <c r="B932" t="s">
        <v>363</v>
      </c>
      <c r="C932" t="s">
        <v>364</v>
      </c>
      <c r="D932" t="s">
        <v>2792</v>
      </c>
      <c r="E932" t="s">
        <v>2793</v>
      </c>
      <c r="G932" t="s">
        <v>231</v>
      </c>
      <c r="H932">
        <v>120</v>
      </c>
      <c r="L932">
        <v>120</v>
      </c>
      <c r="M932">
        <v>0</v>
      </c>
      <c r="R932" t="s">
        <v>356</v>
      </c>
    </row>
    <row r="933" spans="1:18" x14ac:dyDescent="0.55000000000000004">
      <c r="A933">
        <v>100</v>
      </c>
      <c r="B933" t="s">
        <v>363</v>
      </c>
      <c r="C933" t="s">
        <v>364</v>
      </c>
      <c r="D933" t="s">
        <v>1678</v>
      </c>
      <c r="E933" t="s">
        <v>1679</v>
      </c>
      <c r="G933" t="s">
        <v>231</v>
      </c>
      <c r="H933">
        <v>1</v>
      </c>
      <c r="L933">
        <v>1</v>
      </c>
      <c r="M933">
        <v>0</v>
      </c>
    </row>
    <row r="934" spans="1:18" x14ac:dyDescent="0.55000000000000004">
      <c r="A934">
        <v>100</v>
      </c>
      <c r="B934" t="s">
        <v>363</v>
      </c>
      <c r="C934" t="s">
        <v>364</v>
      </c>
      <c r="D934" t="s">
        <v>1648</v>
      </c>
      <c r="E934" t="s">
        <v>1649</v>
      </c>
      <c r="G934" t="s">
        <v>231</v>
      </c>
      <c r="H934">
        <v>1</v>
      </c>
      <c r="L934">
        <v>1</v>
      </c>
      <c r="M934">
        <v>0</v>
      </c>
    </row>
    <row r="935" spans="1:18" x14ac:dyDescent="0.55000000000000004">
      <c r="A935">
        <v>100</v>
      </c>
      <c r="B935" t="s">
        <v>363</v>
      </c>
      <c r="C935" t="s">
        <v>364</v>
      </c>
      <c r="D935" t="s">
        <v>1652</v>
      </c>
      <c r="E935" t="s">
        <v>1653</v>
      </c>
      <c r="G935" t="s">
        <v>231</v>
      </c>
      <c r="H935">
        <v>3</v>
      </c>
      <c r="L935">
        <v>3</v>
      </c>
      <c r="M935">
        <v>0</v>
      </c>
    </row>
    <row r="936" spans="1:18" x14ac:dyDescent="0.55000000000000004">
      <c r="A936">
        <v>100</v>
      </c>
      <c r="B936" t="s">
        <v>363</v>
      </c>
      <c r="C936" t="s">
        <v>364</v>
      </c>
      <c r="D936" t="s">
        <v>1650</v>
      </c>
      <c r="E936" t="s">
        <v>1651</v>
      </c>
      <c r="G936" t="s">
        <v>231</v>
      </c>
      <c r="H936">
        <v>2</v>
      </c>
      <c r="L936">
        <v>2</v>
      </c>
      <c r="M936">
        <v>0</v>
      </c>
    </row>
    <row r="937" spans="1:18" x14ac:dyDescent="0.55000000000000004">
      <c r="A937">
        <v>100</v>
      </c>
      <c r="B937" t="s">
        <v>363</v>
      </c>
      <c r="C937" t="s">
        <v>364</v>
      </c>
      <c r="D937" t="s">
        <v>2990</v>
      </c>
      <c r="E937" t="s">
        <v>2991</v>
      </c>
      <c r="G937" t="s">
        <v>231</v>
      </c>
      <c r="H937">
        <v>24</v>
      </c>
      <c r="L937">
        <v>24</v>
      </c>
      <c r="M937">
        <v>0</v>
      </c>
      <c r="R937" t="s">
        <v>356</v>
      </c>
    </row>
    <row r="938" spans="1:18" x14ac:dyDescent="0.55000000000000004">
      <c r="A938">
        <v>100</v>
      </c>
      <c r="B938" t="s">
        <v>363</v>
      </c>
      <c r="C938" t="s">
        <v>364</v>
      </c>
      <c r="D938" t="s">
        <v>1656</v>
      </c>
      <c r="E938" t="s">
        <v>1657</v>
      </c>
      <c r="G938" t="s">
        <v>231</v>
      </c>
      <c r="H938">
        <v>60</v>
      </c>
      <c r="L938">
        <v>60</v>
      </c>
      <c r="M938">
        <v>0</v>
      </c>
      <c r="R938" t="s">
        <v>356</v>
      </c>
    </row>
    <row r="939" spans="1:18" x14ac:dyDescent="0.55000000000000004">
      <c r="A939">
        <v>100</v>
      </c>
      <c r="B939" t="s">
        <v>363</v>
      </c>
      <c r="C939" t="s">
        <v>364</v>
      </c>
      <c r="D939" t="s">
        <v>1626</v>
      </c>
      <c r="E939" t="s">
        <v>1627</v>
      </c>
      <c r="G939" t="s">
        <v>231</v>
      </c>
      <c r="H939">
        <v>10</v>
      </c>
      <c r="L939">
        <v>10</v>
      </c>
      <c r="M939">
        <v>0</v>
      </c>
    </row>
    <row r="940" spans="1:18" x14ac:dyDescent="0.55000000000000004">
      <c r="A940">
        <v>100</v>
      </c>
      <c r="B940" t="s">
        <v>363</v>
      </c>
      <c r="C940" t="s">
        <v>364</v>
      </c>
      <c r="D940" t="s">
        <v>2250</v>
      </c>
      <c r="E940" t="s">
        <v>2251</v>
      </c>
      <c r="G940" t="s">
        <v>231</v>
      </c>
      <c r="H940">
        <v>4</v>
      </c>
      <c r="L940">
        <v>4</v>
      </c>
      <c r="M940">
        <v>0</v>
      </c>
    </row>
    <row r="941" spans="1:18" x14ac:dyDescent="0.55000000000000004">
      <c r="A941">
        <v>100</v>
      </c>
      <c r="B941" t="s">
        <v>363</v>
      </c>
      <c r="C941" t="s">
        <v>364</v>
      </c>
      <c r="D941" t="s">
        <v>1660</v>
      </c>
      <c r="E941" t="s">
        <v>1661</v>
      </c>
      <c r="G941" t="s">
        <v>231</v>
      </c>
      <c r="H941">
        <v>44</v>
      </c>
      <c r="L941">
        <v>44</v>
      </c>
      <c r="M941">
        <v>0</v>
      </c>
    </row>
    <row r="942" spans="1:18" x14ac:dyDescent="0.55000000000000004">
      <c r="A942">
        <v>100</v>
      </c>
      <c r="B942" t="s">
        <v>363</v>
      </c>
      <c r="C942" t="s">
        <v>364</v>
      </c>
      <c r="D942" t="s">
        <v>1668</v>
      </c>
      <c r="E942" t="s">
        <v>1669</v>
      </c>
      <c r="G942" t="s">
        <v>231</v>
      </c>
      <c r="H942">
        <v>10</v>
      </c>
      <c r="L942">
        <v>10</v>
      </c>
      <c r="M942">
        <v>0</v>
      </c>
    </row>
    <row r="943" spans="1:18" x14ac:dyDescent="0.55000000000000004">
      <c r="A943">
        <v>100</v>
      </c>
      <c r="B943" t="s">
        <v>363</v>
      </c>
      <c r="C943" t="s">
        <v>364</v>
      </c>
      <c r="D943" t="s">
        <v>1662</v>
      </c>
      <c r="E943" t="s">
        <v>1663</v>
      </c>
      <c r="G943" t="s">
        <v>231</v>
      </c>
      <c r="H943">
        <v>2</v>
      </c>
      <c r="L943">
        <v>2</v>
      </c>
      <c r="M943">
        <v>0</v>
      </c>
    </row>
    <row r="944" spans="1:18" x14ac:dyDescent="0.55000000000000004">
      <c r="A944">
        <v>100</v>
      </c>
      <c r="B944" t="s">
        <v>363</v>
      </c>
      <c r="C944" t="s">
        <v>364</v>
      </c>
      <c r="D944" t="s">
        <v>1680</v>
      </c>
      <c r="E944" t="s">
        <v>1126</v>
      </c>
      <c r="G944" t="s">
        <v>231</v>
      </c>
      <c r="H944">
        <v>328</v>
      </c>
      <c r="L944">
        <v>328</v>
      </c>
      <c r="M944">
        <v>0</v>
      </c>
    </row>
    <row r="945" spans="1:13" x14ac:dyDescent="0.55000000000000004">
      <c r="A945">
        <v>100</v>
      </c>
      <c r="B945" t="s">
        <v>363</v>
      </c>
      <c r="C945" t="s">
        <v>364</v>
      </c>
      <c r="D945" t="s">
        <v>1674</v>
      </c>
      <c r="E945" t="s">
        <v>1675</v>
      </c>
      <c r="G945" t="s">
        <v>231</v>
      </c>
      <c r="H945">
        <v>8</v>
      </c>
      <c r="L945">
        <v>8</v>
      </c>
      <c r="M945">
        <v>0</v>
      </c>
    </row>
    <row r="946" spans="1:13" x14ac:dyDescent="0.55000000000000004">
      <c r="A946">
        <v>100</v>
      </c>
      <c r="B946" t="s">
        <v>363</v>
      </c>
      <c r="C946" t="s">
        <v>364</v>
      </c>
      <c r="D946" t="s">
        <v>1676</v>
      </c>
      <c r="E946" t="s">
        <v>1677</v>
      </c>
      <c r="G946" t="s">
        <v>231</v>
      </c>
      <c r="H946">
        <v>500</v>
      </c>
      <c r="L946">
        <v>500</v>
      </c>
      <c r="M946">
        <v>0</v>
      </c>
    </row>
    <row r="947" spans="1:13" x14ac:dyDescent="0.55000000000000004">
      <c r="A947">
        <v>100</v>
      </c>
      <c r="B947" t="s">
        <v>363</v>
      </c>
      <c r="C947" t="s">
        <v>364</v>
      </c>
      <c r="D947" t="s">
        <v>2763</v>
      </c>
      <c r="E947" t="s">
        <v>2764</v>
      </c>
      <c r="G947" t="s">
        <v>231</v>
      </c>
      <c r="H947">
        <v>4</v>
      </c>
      <c r="L947">
        <v>4</v>
      </c>
      <c r="M947">
        <v>0</v>
      </c>
    </row>
    <row r="948" spans="1:13" x14ac:dyDescent="0.55000000000000004">
      <c r="A948">
        <v>100</v>
      </c>
      <c r="B948" t="s">
        <v>1684</v>
      </c>
      <c r="D948" t="s">
        <v>1685</v>
      </c>
      <c r="E948" t="s">
        <v>1686</v>
      </c>
      <c r="G948" t="s">
        <v>231</v>
      </c>
      <c r="H948">
        <v>10</v>
      </c>
      <c r="L948">
        <v>10</v>
      </c>
      <c r="M948">
        <v>0</v>
      </c>
    </row>
    <row r="949" spans="1:13" x14ac:dyDescent="0.55000000000000004">
      <c r="A949">
        <v>100</v>
      </c>
      <c r="B949" t="s">
        <v>3244</v>
      </c>
      <c r="D949" t="s">
        <v>2575</v>
      </c>
      <c r="E949" t="s">
        <v>2576</v>
      </c>
      <c r="G949" t="s">
        <v>231</v>
      </c>
      <c r="H949">
        <v>2</v>
      </c>
      <c r="L949">
        <v>2</v>
      </c>
      <c r="M949">
        <v>0</v>
      </c>
    </row>
    <row r="950" spans="1:13" x14ac:dyDescent="0.55000000000000004">
      <c r="A950">
        <v>100</v>
      </c>
      <c r="B950" t="s">
        <v>3244</v>
      </c>
      <c r="D950" t="s">
        <v>704</v>
      </c>
      <c r="E950" t="s">
        <v>705</v>
      </c>
      <c r="G950" t="s">
        <v>231</v>
      </c>
      <c r="H950">
        <v>538</v>
      </c>
      <c r="L950">
        <v>538</v>
      </c>
      <c r="M950">
        <v>0</v>
      </c>
    </row>
    <row r="951" spans="1:13" x14ac:dyDescent="0.55000000000000004">
      <c r="A951">
        <v>100</v>
      </c>
      <c r="B951" t="s">
        <v>3244</v>
      </c>
      <c r="D951" t="s">
        <v>873</v>
      </c>
      <c r="E951" t="s">
        <v>874</v>
      </c>
      <c r="G951" t="s">
        <v>231</v>
      </c>
      <c r="H951">
        <v>18919</v>
      </c>
      <c r="L951">
        <v>18919</v>
      </c>
      <c r="M951">
        <v>0</v>
      </c>
    </row>
    <row r="952" spans="1:13" x14ac:dyDescent="0.55000000000000004">
      <c r="A952">
        <v>100</v>
      </c>
      <c r="B952" t="s">
        <v>3244</v>
      </c>
      <c r="D952" t="s">
        <v>853</v>
      </c>
      <c r="E952" t="s">
        <v>854</v>
      </c>
      <c r="G952" t="s">
        <v>231</v>
      </c>
      <c r="H952">
        <v>26</v>
      </c>
      <c r="L952">
        <v>26</v>
      </c>
      <c r="M952">
        <v>0</v>
      </c>
    </row>
    <row r="953" spans="1:13" x14ac:dyDescent="0.55000000000000004">
      <c r="A953">
        <v>100</v>
      </c>
      <c r="B953" t="s">
        <v>3244</v>
      </c>
      <c r="D953" t="s">
        <v>1409</v>
      </c>
      <c r="E953" t="s">
        <v>1410</v>
      </c>
      <c r="G953" t="s">
        <v>231</v>
      </c>
      <c r="H953">
        <v>6</v>
      </c>
      <c r="L953">
        <v>6</v>
      </c>
      <c r="M953">
        <v>0</v>
      </c>
    </row>
    <row r="954" spans="1:13" x14ac:dyDescent="0.55000000000000004">
      <c r="A954">
        <v>100</v>
      </c>
      <c r="B954" t="s">
        <v>3244</v>
      </c>
      <c r="D954" t="s">
        <v>1989</v>
      </c>
      <c r="E954" t="s">
        <v>1990</v>
      </c>
      <c r="G954" t="s">
        <v>231</v>
      </c>
      <c r="H954">
        <v>786</v>
      </c>
      <c r="L954">
        <v>786</v>
      </c>
      <c r="M954">
        <v>0</v>
      </c>
    </row>
    <row r="955" spans="1:13" x14ac:dyDescent="0.55000000000000004">
      <c r="A955">
        <v>100</v>
      </c>
      <c r="B955" t="s">
        <v>3244</v>
      </c>
      <c r="D955" t="s">
        <v>1297</v>
      </c>
      <c r="E955" t="s">
        <v>1298</v>
      </c>
      <c r="G955" t="s">
        <v>231</v>
      </c>
      <c r="H955">
        <v>3</v>
      </c>
      <c r="L955">
        <v>3</v>
      </c>
      <c r="M955">
        <v>0</v>
      </c>
    </row>
    <row r="956" spans="1:13" x14ac:dyDescent="0.55000000000000004">
      <c r="A956">
        <v>100</v>
      </c>
      <c r="B956" t="s">
        <v>3244</v>
      </c>
      <c r="D956" t="s">
        <v>2622</v>
      </c>
      <c r="E956" t="s">
        <v>2623</v>
      </c>
      <c r="G956" t="s">
        <v>231</v>
      </c>
      <c r="H956">
        <v>1215</v>
      </c>
      <c r="L956">
        <v>1215</v>
      </c>
      <c r="M956">
        <v>0</v>
      </c>
    </row>
    <row r="957" spans="1:13" x14ac:dyDescent="0.55000000000000004">
      <c r="A957">
        <v>100</v>
      </c>
      <c r="B957" t="s">
        <v>3244</v>
      </c>
      <c r="D957" t="s">
        <v>556</v>
      </c>
      <c r="E957" t="s">
        <v>557</v>
      </c>
      <c r="G957" t="s">
        <v>231</v>
      </c>
      <c r="H957">
        <v>25</v>
      </c>
      <c r="L957">
        <v>25</v>
      </c>
      <c r="M957">
        <v>0</v>
      </c>
    </row>
    <row r="958" spans="1:13" x14ac:dyDescent="0.55000000000000004">
      <c r="A958">
        <v>100</v>
      </c>
      <c r="B958" t="s">
        <v>3244</v>
      </c>
      <c r="D958" t="s">
        <v>625</v>
      </c>
      <c r="E958" t="s">
        <v>626</v>
      </c>
      <c r="G958" t="s">
        <v>231</v>
      </c>
      <c r="H958">
        <v>625</v>
      </c>
      <c r="L958">
        <v>625</v>
      </c>
      <c r="M958">
        <v>0</v>
      </c>
    </row>
    <row r="959" spans="1:13" x14ac:dyDescent="0.55000000000000004">
      <c r="A959">
        <v>100</v>
      </c>
      <c r="B959" t="s">
        <v>3244</v>
      </c>
      <c r="D959" t="s">
        <v>457</v>
      </c>
      <c r="E959" t="s">
        <v>458</v>
      </c>
      <c r="G959" t="s">
        <v>231</v>
      </c>
      <c r="H959">
        <v>580</v>
      </c>
      <c r="L959">
        <v>580</v>
      </c>
      <c r="M959">
        <v>0</v>
      </c>
    </row>
    <row r="960" spans="1:13" x14ac:dyDescent="0.55000000000000004">
      <c r="A960">
        <v>100</v>
      </c>
      <c r="B960" t="s">
        <v>3244</v>
      </c>
      <c r="D960" t="s">
        <v>597</v>
      </c>
      <c r="E960" t="s">
        <v>598</v>
      </c>
      <c r="G960" t="s">
        <v>231</v>
      </c>
      <c r="H960">
        <v>208</v>
      </c>
      <c r="L960">
        <v>208</v>
      </c>
      <c r="M960">
        <v>0</v>
      </c>
    </row>
    <row r="961" spans="1:13" x14ac:dyDescent="0.55000000000000004">
      <c r="A961">
        <v>100</v>
      </c>
      <c r="B961" t="s">
        <v>3244</v>
      </c>
      <c r="D961" t="s">
        <v>2103</v>
      </c>
      <c r="E961" t="s">
        <v>2104</v>
      </c>
      <c r="G961" t="s">
        <v>231</v>
      </c>
      <c r="H961">
        <v>653</v>
      </c>
      <c r="L961">
        <v>653</v>
      </c>
      <c r="M961">
        <v>0</v>
      </c>
    </row>
    <row r="962" spans="1:13" x14ac:dyDescent="0.55000000000000004">
      <c r="A962">
        <v>100</v>
      </c>
      <c r="B962" t="s">
        <v>3244</v>
      </c>
      <c r="D962" t="s">
        <v>1666</v>
      </c>
      <c r="E962" t="s">
        <v>1667</v>
      </c>
      <c r="G962" t="s">
        <v>231</v>
      </c>
      <c r="H962">
        <v>240</v>
      </c>
      <c r="L962">
        <v>240</v>
      </c>
      <c r="M962">
        <v>0</v>
      </c>
    </row>
    <row r="963" spans="1:13" x14ac:dyDescent="0.55000000000000004">
      <c r="A963">
        <v>100</v>
      </c>
      <c r="B963" t="s">
        <v>3244</v>
      </c>
      <c r="D963" t="s">
        <v>716</v>
      </c>
      <c r="E963" t="s">
        <v>717</v>
      </c>
      <c r="G963" t="s">
        <v>231</v>
      </c>
      <c r="H963">
        <v>15</v>
      </c>
      <c r="L963">
        <v>15</v>
      </c>
      <c r="M963">
        <v>0</v>
      </c>
    </row>
    <row r="964" spans="1:13" x14ac:dyDescent="0.55000000000000004">
      <c r="A964">
        <v>100</v>
      </c>
      <c r="B964" t="s">
        <v>3244</v>
      </c>
      <c r="D964" t="s">
        <v>1743</v>
      </c>
      <c r="E964" t="s">
        <v>1744</v>
      </c>
      <c r="G964" t="s">
        <v>231</v>
      </c>
      <c r="H964">
        <v>1935</v>
      </c>
      <c r="L964">
        <v>1935</v>
      </c>
      <c r="M964">
        <v>0</v>
      </c>
    </row>
    <row r="965" spans="1:13" x14ac:dyDescent="0.55000000000000004">
      <c r="A965">
        <v>100</v>
      </c>
      <c r="B965" t="s">
        <v>3244</v>
      </c>
      <c r="D965" t="s">
        <v>2801</v>
      </c>
      <c r="E965" t="s">
        <v>2802</v>
      </c>
      <c r="G965" t="s">
        <v>231</v>
      </c>
      <c r="H965">
        <v>3003</v>
      </c>
      <c r="L965">
        <v>3003</v>
      </c>
      <c r="M965">
        <v>0</v>
      </c>
    </row>
    <row r="966" spans="1:13" x14ac:dyDescent="0.55000000000000004">
      <c r="A966">
        <v>100</v>
      </c>
      <c r="B966" t="s">
        <v>3244</v>
      </c>
      <c r="D966" t="s">
        <v>1616</v>
      </c>
      <c r="E966" t="s">
        <v>1617</v>
      </c>
      <c r="G966" t="s">
        <v>231</v>
      </c>
      <c r="H966">
        <v>22</v>
      </c>
      <c r="L966">
        <v>22</v>
      </c>
      <c r="M966">
        <v>0</v>
      </c>
    </row>
    <row r="967" spans="1:13" x14ac:dyDescent="0.55000000000000004">
      <c r="A967">
        <v>100</v>
      </c>
      <c r="B967" t="s">
        <v>3244</v>
      </c>
      <c r="D967" t="s">
        <v>1842</v>
      </c>
      <c r="E967" t="s">
        <v>1843</v>
      </c>
      <c r="G967" t="s">
        <v>231</v>
      </c>
      <c r="H967">
        <v>803</v>
      </c>
      <c r="L967">
        <v>803</v>
      </c>
      <c r="M967">
        <v>0</v>
      </c>
    </row>
    <row r="968" spans="1:13" x14ac:dyDescent="0.55000000000000004">
      <c r="A968">
        <v>100</v>
      </c>
      <c r="B968" t="s">
        <v>238</v>
      </c>
      <c r="D968" t="s">
        <v>1699</v>
      </c>
      <c r="E968" t="s">
        <v>1700</v>
      </c>
      <c r="G968" t="s">
        <v>231</v>
      </c>
      <c r="H968">
        <v>783</v>
      </c>
      <c r="L968">
        <v>783</v>
      </c>
      <c r="M968">
        <v>0</v>
      </c>
    </row>
    <row r="969" spans="1:13" x14ac:dyDescent="0.55000000000000004">
      <c r="A969">
        <v>100</v>
      </c>
      <c r="B969" t="s">
        <v>238</v>
      </c>
      <c r="D969" t="s">
        <v>1701</v>
      </c>
      <c r="E969" t="s">
        <v>1702</v>
      </c>
      <c r="G969" t="s">
        <v>231</v>
      </c>
      <c r="H969">
        <v>891</v>
      </c>
      <c r="L969">
        <v>891</v>
      </c>
      <c r="M969">
        <v>0</v>
      </c>
    </row>
    <row r="970" spans="1:13" x14ac:dyDescent="0.55000000000000004">
      <c r="A970">
        <v>100</v>
      </c>
      <c r="B970" t="s">
        <v>238</v>
      </c>
      <c r="D970" t="s">
        <v>2663</v>
      </c>
      <c r="E970" t="s">
        <v>2664</v>
      </c>
      <c r="G970" t="s">
        <v>231</v>
      </c>
      <c r="H970">
        <v>8545</v>
      </c>
      <c r="L970">
        <v>8545</v>
      </c>
      <c r="M970">
        <v>0</v>
      </c>
    </row>
    <row r="971" spans="1:13" x14ac:dyDescent="0.55000000000000004">
      <c r="A971">
        <v>100</v>
      </c>
      <c r="B971" t="s">
        <v>238</v>
      </c>
      <c r="D971" t="s">
        <v>1705</v>
      </c>
      <c r="E971" t="s">
        <v>1706</v>
      </c>
      <c r="G971" t="s">
        <v>231</v>
      </c>
      <c r="H971">
        <v>1632</v>
      </c>
      <c r="L971">
        <v>1632</v>
      </c>
      <c r="M971">
        <v>0</v>
      </c>
    </row>
    <row r="972" spans="1:13" x14ac:dyDescent="0.55000000000000004">
      <c r="A972">
        <v>100</v>
      </c>
      <c r="B972" t="s">
        <v>238</v>
      </c>
      <c r="D972" t="s">
        <v>1707</v>
      </c>
      <c r="E972" t="s">
        <v>1708</v>
      </c>
      <c r="G972" t="s">
        <v>231</v>
      </c>
      <c r="H972">
        <v>4336</v>
      </c>
      <c r="L972">
        <v>4336</v>
      </c>
      <c r="M972">
        <v>0</v>
      </c>
    </row>
    <row r="973" spans="1:13" x14ac:dyDescent="0.55000000000000004">
      <c r="A973">
        <v>100</v>
      </c>
      <c r="B973" t="s">
        <v>238</v>
      </c>
      <c r="D973" t="s">
        <v>1711</v>
      </c>
      <c r="E973" t="s">
        <v>1712</v>
      </c>
      <c r="G973" t="s">
        <v>231</v>
      </c>
      <c r="H973">
        <v>580</v>
      </c>
      <c r="L973">
        <v>580</v>
      </c>
      <c r="M973">
        <v>0</v>
      </c>
    </row>
    <row r="974" spans="1:13" x14ac:dyDescent="0.55000000000000004">
      <c r="A974">
        <v>100</v>
      </c>
      <c r="B974" t="s">
        <v>238</v>
      </c>
      <c r="D974" t="s">
        <v>1713</v>
      </c>
      <c r="E974" t="s">
        <v>1714</v>
      </c>
      <c r="G974" t="s">
        <v>231</v>
      </c>
      <c r="H974">
        <v>2977</v>
      </c>
      <c r="L974">
        <v>2977</v>
      </c>
      <c r="M974">
        <v>0</v>
      </c>
    </row>
    <row r="975" spans="1:13" x14ac:dyDescent="0.55000000000000004">
      <c r="A975">
        <v>100</v>
      </c>
      <c r="B975" t="s">
        <v>238</v>
      </c>
      <c r="D975" t="s">
        <v>2555</v>
      </c>
      <c r="E975" t="s">
        <v>2556</v>
      </c>
      <c r="G975" t="s">
        <v>231</v>
      </c>
      <c r="H975">
        <v>109</v>
      </c>
      <c r="L975">
        <v>109</v>
      </c>
      <c r="M975">
        <v>0</v>
      </c>
    </row>
    <row r="976" spans="1:13" x14ac:dyDescent="0.55000000000000004">
      <c r="A976">
        <v>100</v>
      </c>
      <c r="B976" t="s">
        <v>238</v>
      </c>
      <c r="D976" t="s">
        <v>1715</v>
      </c>
      <c r="E976" t="s">
        <v>1716</v>
      </c>
      <c r="G976" t="s">
        <v>231</v>
      </c>
      <c r="H976">
        <v>852</v>
      </c>
      <c r="L976">
        <v>852</v>
      </c>
      <c r="M976">
        <v>0</v>
      </c>
    </row>
    <row r="977" spans="1:13" x14ac:dyDescent="0.55000000000000004">
      <c r="A977">
        <v>100</v>
      </c>
      <c r="B977" t="s">
        <v>238</v>
      </c>
      <c r="D977" t="s">
        <v>1717</v>
      </c>
      <c r="E977" t="s">
        <v>1718</v>
      </c>
      <c r="G977" t="s">
        <v>231</v>
      </c>
      <c r="H977">
        <v>1532</v>
      </c>
      <c r="L977">
        <v>1532</v>
      </c>
      <c r="M977">
        <v>0</v>
      </c>
    </row>
    <row r="978" spans="1:13" x14ac:dyDescent="0.55000000000000004">
      <c r="A978">
        <v>100</v>
      </c>
      <c r="B978" t="s">
        <v>238</v>
      </c>
      <c r="D978" t="s">
        <v>1721</v>
      </c>
      <c r="E978" t="s">
        <v>1722</v>
      </c>
      <c r="G978" t="s">
        <v>231</v>
      </c>
      <c r="H978">
        <v>20</v>
      </c>
      <c r="L978">
        <v>20</v>
      </c>
      <c r="M978">
        <v>0</v>
      </c>
    </row>
    <row r="979" spans="1:13" x14ac:dyDescent="0.55000000000000004">
      <c r="A979">
        <v>100</v>
      </c>
      <c r="B979" t="s">
        <v>238</v>
      </c>
      <c r="D979" t="s">
        <v>1723</v>
      </c>
      <c r="E979" t="s">
        <v>1724</v>
      </c>
      <c r="G979" t="s">
        <v>231</v>
      </c>
      <c r="H979">
        <v>2480</v>
      </c>
      <c r="L979">
        <v>2480</v>
      </c>
      <c r="M979">
        <v>0</v>
      </c>
    </row>
    <row r="980" spans="1:13" x14ac:dyDescent="0.55000000000000004">
      <c r="A980">
        <v>100</v>
      </c>
      <c r="B980" t="s">
        <v>238</v>
      </c>
      <c r="D980" t="s">
        <v>1725</v>
      </c>
      <c r="E980" t="s">
        <v>1726</v>
      </c>
      <c r="G980" t="s">
        <v>231</v>
      </c>
      <c r="H980">
        <v>299</v>
      </c>
      <c r="L980">
        <v>299</v>
      </c>
      <c r="M980">
        <v>0</v>
      </c>
    </row>
    <row r="981" spans="1:13" x14ac:dyDescent="0.55000000000000004">
      <c r="A981">
        <v>100</v>
      </c>
      <c r="B981" t="s">
        <v>238</v>
      </c>
      <c r="D981" t="s">
        <v>1729</v>
      </c>
      <c r="E981" t="s">
        <v>1730</v>
      </c>
      <c r="G981" t="s">
        <v>231</v>
      </c>
      <c r="H981">
        <v>9306</v>
      </c>
      <c r="L981">
        <v>9306</v>
      </c>
      <c r="M981">
        <v>0</v>
      </c>
    </row>
    <row r="982" spans="1:13" x14ac:dyDescent="0.55000000000000004">
      <c r="A982">
        <v>100</v>
      </c>
      <c r="B982" t="s">
        <v>238</v>
      </c>
      <c r="D982" t="s">
        <v>1731</v>
      </c>
      <c r="E982" t="s">
        <v>1732</v>
      </c>
      <c r="G982" t="s">
        <v>231</v>
      </c>
      <c r="H982">
        <v>1370</v>
      </c>
      <c r="L982">
        <v>1370</v>
      </c>
      <c r="M982">
        <v>0</v>
      </c>
    </row>
    <row r="983" spans="1:13" x14ac:dyDescent="0.55000000000000004">
      <c r="A983">
        <v>100</v>
      </c>
      <c r="B983" t="s">
        <v>238</v>
      </c>
      <c r="D983" t="s">
        <v>1737</v>
      </c>
      <c r="E983" t="s">
        <v>1738</v>
      </c>
      <c r="G983" t="s">
        <v>231</v>
      </c>
      <c r="H983">
        <v>539</v>
      </c>
      <c r="L983">
        <v>539</v>
      </c>
      <c r="M983">
        <v>0</v>
      </c>
    </row>
    <row r="984" spans="1:13" x14ac:dyDescent="0.55000000000000004">
      <c r="A984">
        <v>100</v>
      </c>
      <c r="B984" t="s">
        <v>238</v>
      </c>
      <c r="D984" t="s">
        <v>1739</v>
      </c>
      <c r="E984" t="s">
        <v>1740</v>
      </c>
      <c r="G984" t="s">
        <v>231</v>
      </c>
      <c r="H984">
        <v>43</v>
      </c>
      <c r="L984">
        <v>43</v>
      </c>
      <c r="M984">
        <v>0</v>
      </c>
    </row>
    <row r="985" spans="1:13" x14ac:dyDescent="0.55000000000000004">
      <c r="A985">
        <v>100</v>
      </c>
      <c r="B985" t="s">
        <v>238</v>
      </c>
      <c r="D985" t="s">
        <v>1741</v>
      </c>
      <c r="E985" t="s">
        <v>1742</v>
      </c>
      <c r="G985" t="s">
        <v>231</v>
      </c>
      <c r="H985">
        <v>1180</v>
      </c>
      <c r="L985">
        <v>1180</v>
      </c>
      <c r="M985">
        <v>0</v>
      </c>
    </row>
    <row r="986" spans="1:13" x14ac:dyDescent="0.55000000000000004">
      <c r="A986">
        <v>100</v>
      </c>
      <c r="B986" t="s">
        <v>238</v>
      </c>
      <c r="D986" t="s">
        <v>2631</v>
      </c>
      <c r="E986" t="s">
        <v>2632</v>
      </c>
      <c r="G986" t="s">
        <v>231</v>
      </c>
      <c r="H986">
        <v>334</v>
      </c>
      <c r="L986">
        <v>334</v>
      </c>
      <c r="M986">
        <v>0</v>
      </c>
    </row>
    <row r="987" spans="1:13" x14ac:dyDescent="0.55000000000000004">
      <c r="A987">
        <v>100</v>
      </c>
      <c r="B987" t="s">
        <v>238</v>
      </c>
      <c r="D987" t="s">
        <v>2653</v>
      </c>
      <c r="E987" t="s">
        <v>2654</v>
      </c>
      <c r="G987" t="s">
        <v>231</v>
      </c>
      <c r="H987">
        <v>452</v>
      </c>
      <c r="L987">
        <v>452</v>
      </c>
      <c r="M987">
        <v>0</v>
      </c>
    </row>
    <row r="988" spans="1:13" x14ac:dyDescent="0.55000000000000004">
      <c r="A988">
        <v>100</v>
      </c>
      <c r="B988" t="s">
        <v>238</v>
      </c>
      <c r="D988" t="s">
        <v>1747</v>
      </c>
      <c r="E988" t="s">
        <v>1748</v>
      </c>
      <c r="G988" t="s">
        <v>231</v>
      </c>
      <c r="H988">
        <v>190</v>
      </c>
      <c r="L988">
        <v>190</v>
      </c>
      <c r="M988">
        <v>0</v>
      </c>
    </row>
    <row r="989" spans="1:13" x14ac:dyDescent="0.55000000000000004">
      <c r="A989">
        <v>100</v>
      </c>
      <c r="B989" t="s">
        <v>291</v>
      </c>
      <c r="C989" t="s">
        <v>292</v>
      </c>
      <c r="D989" t="s">
        <v>321</v>
      </c>
      <c r="E989" t="s">
        <v>322</v>
      </c>
      <c r="G989" t="s">
        <v>231</v>
      </c>
      <c r="H989">
        <v>64</v>
      </c>
      <c r="L989">
        <v>64</v>
      </c>
      <c r="M989">
        <v>0</v>
      </c>
    </row>
    <row r="990" spans="1:13" x14ac:dyDescent="0.55000000000000004">
      <c r="A990">
        <v>100</v>
      </c>
      <c r="B990" t="s">
        <v>291</v>
      </c>
      <c r="C990" t="s">
        <v>292</v>
      </c>
      <c r="D990" t="s">
        <v>1226</v>
      </c>
      <c r="E990" t="s">
        <v>1227</v>
      </c>
      <c r="G990" t="s">
        <v>231</v>
      </c>
      <c r="H990">
        <v>133</v>
      </c>
      <c r="L990">
        <v>133</v>
      </c>
      <c r="M990">
        <v>0</v>
      </c>
    </row>
    <row r="991" spans="1:13" x14ac:dyDescent="0.55000000000000004">
      <c r="A991">
        <v>100</v>
      </c>
      <c r="B991" t="s">
        <v>291</v>
      </c>
      <c r="C991" t="s">
        <v>292</v>
      </c>
      <c r="D991" t="s">
        <v>649</v>
      </c>
      <c r="E991" t="s">
        <v>650</v>
      </c>
      <c r="G991" t="s">
        <v>231</v>
      </c>
      <c r="H991">
        <v>35</v>
      </c>
      <c r="L991">
        <v>35</v>
      </c>
      <c r="M991">
        <v>0</v>
      </c>
    </row>
    <row r="992" spans="1:13" x14ac:dyDescent="0.55000000000000004">
      <c r="A992">
        <v>100</v>
      </c>
      <c r="B992" t="s">
        <v>291</v>
      </c>
      <c r="C992" t="s">
        <v>292</v>
      </c>
      <c r="D992" t="s">
        <v>2091</v>
      </c>
      <c r="E992" t="s">
        <v>2092</v>
      </c>
      <c r="G992" t="s">
        <v>231</v>
      </c>
      <c r="H992">
        <v>89</v>
      </c>
      <c r="L992">
        <v>89</v>
      </c>
      <c r="M992">
        <v>0</v>
      </c>
    </row>
    <row r="993" spans="1:13" x14ac:dyDescent="0.55000000000000004">
      <c r="A993">
        <v>100</v>
      </c>
      <c r="B993" t="s">
        <v>291</v>
      </c>
      <c r="C993" t="s">
        <v>292</v>
      </c>
      <c r="D993" t="s">
        <v>919</v>
      </c>
      <c r="E993" t="s">
        <v>920</v>
      </c>
      <c r="G993" t="s">
        <v>231</v>
      </c>
      <c r="H993">
        <v>15</v>
      </c>
      <c r="L993">
        <v>15</v>
      </c>
      <c r="M993">
        <v>0</v>
      </c>
    </row>
    <row r="994" spans="1:13" x14ac:dyDescent="0.55000000000000004">
      <c r="A994">
        <v>100</v>
      </c>
      <c r="B994" t="s">
        <v>291</v>
      </c>
      <c r="C994" t="s">
        <v>292</v>
      </c>
      <c r="D994" t="s">
        <v>1199</v>
      </c>
      <c r="E994" t="s">
        <v>1200</v>
      </c>
      <c r="G994" t="s">
        <v>231</v>
      </c>
      <c r="H994">
        <v>15</v>
      </c>
      <c r="L994">
        <v>15</v>
      </c>
      <c r="M994">
        <v>0</v>
      </c>
    </row>
    <row r="995" spans="1:13" x14ac:dyDescent="0.55000000000000004">
      <c r="A995">
        <v>100</v>
      </c>
      <c r="B995" t="s">
        <v>291</v>
      </c>
      <c r="C995" t="s">
        <v>292</v>
      </c>
      <c r="D995" t="s">
        <v>756</v>
      </c>
      <c r="E995" t="s">
        <v>757</v>
      </c>
      <c r="G995" t="s">
        <v>231</v>
      </c>
      <c r="H995">
        <v>100</v>
      </c>
      <c r="L995">
        <v>100</v>
      </c>
      <c r="M995">
        <v>0</v>
      </c>
    </row>
    <row r="996" spans="1:13" x14ac:dyDescent="0.55000000000000004">
      <c r="A996">
        <v>100</v>
      </c>
      <c r="B996" t="s">
        <v>291</v>
      </c>
      <c r="C996" t="s">
        <v>292</v>
      </c>
      <c r="D996" t="s">
        <v>327</v>
      </c>
      <c r="E996" t="s">
        <v>328</v>
      </c>
      <c r="G996" t="s">
        <v>231</v>
      </c>
      <c r="H996">
        <v>30</v>
      </c>
      <c r="L996">
        <v>30</v>
      </c>
      <c r="M996">
        <v>0</v>
      </c>
    </row>
    <row r="997" spans="1:13" x14ac:dyDescent="0.55000000000000004">
      <c r="A997">
        <v>100</v>
      </c>
      <c r="B997" t="s">
        <v>291</v>
      </c>
      <c r="C997" t="s">
        <v>296</v>
      </c>
      <c r="D997" t="s">
        <v>1632</v>
      </c>
      <c r="E997" t="s">
        <v>1633</v>
      </c>
      <c r="G997" t="s">
        <v>231</v>
      </c>
      <c r="H997">
        <v>2</v>
      </c>
      <c r="L997">
        <v>2</v>
      </c>
      <c r="M997">
        <v>0</v>
      </c>
    </row>
    <row r="998" spans="1:13" x14ac:dyDescent="0.55000000000000004">
      <c r="A998">
        <v>100</v>
      </c>
      <c r="B998" t="s">
        <v>308</v>
      </c>
      <c r="C998" t="s">
        <v>309</v>
      </c>
      <c r="D998" t="s">
        <v>1199</v>
      </c>
      <c r="E998" t="s">
        <v>1200</v>
      </c>
      <c r="G998" t="s">
        <v>231</v>
      </c>
      <c r="H998">
        <v>7</v>
      </c>
      <c r="L998">
        <v>7</v>
      </c>
      <c r="M998">
        <v>0</v>
      </c>
    </row>
    <row r="999" spans="1:13" x14ac:dyDescent="0.55000000000000004">
      <c r="A999">
        <v>100</v>
      </c>
      <c r="B999" t="s">
        <v>308</v>
      </c>
      <c r="C999" t="s">
        <v>309</v>
      </c>
      <c r="D999" t="s">
        <v>1484</v>
      </c>
      <c r="E999" t="s">
        <v>1485</v>
      </c>
      <c r="G999" t="s">
        <v>231</v>
      </c>
      <c r="H999">
        <v>11</v>
      </c>
      <c r="L999">
        <v>11</v>
      </c>
      <c r="M999">
        <v>0</v>
      </c>
    </row>
    <row r="1000" spans="1:13" x14ac:dyDescent="0.55000000000000004">
      <c r="A1000">
        <v>100</v>
      </c>
      <c r="B1000" t="s">
        <v>308</v>
      </c>
      <c r="C1000" t="s">
        <v>309</v>
      </c>
      <c r="D1000" t="s">
        <v>3002</v>
      </c>
      <c r="E1000" t="s">
        <v>3003</v>
      </c>
      <c r="G1000" t="s">
        <v>231</v>
      </c>
      <c r="H1000">
        <v>2</v>
      </c>
      <c r="L1000">
        <v>2</v>
      </c>
      <c r="M1000">
        <v>0</v>
      </c>
    </row>
    <row r="1001" spans="1:13" x14ac:dyDescent="0.55000000000000004">
      <c r="A1001">
        <v>100</v>
      </c>
      <c r="B1001" t="s">
        <v>308</v>
      </c>
      <c r="C1001" t="s">
        <v>309</v>
      </c>
      <c r="D1001" t="s">
        <v>2228</v>
      </c>
      <c r="E1001" t="s">
        <v>2229</v>
      </c>
      <c r="G1001" t="s">
        <v>231</v>
      </c>
      <c r="H1001">
        <v>3</v>
      </c>
      <c r="L1001">
        <v>3</v>
      </c>
      <c r="M1001">
        <v>0</v>
      </c>
    </row>
    <row r="1002" spans="1:13" x14ac:dyDescent="0.55000000000000004">
      <c r="A1002">
        <v>100</v>
      </c>
      <c r="B1002" t="s">
        <v>308</v>
      </c>
      <c r="C1002" t="s">
        <v>309</v>
      </c>
      <c r="D1002" t="s">
        <v>1751</v>
      </c>
      <c r="E1002" t="s">
        <v>1752</v>
      </c>
      <c r="G1002" t="s">
        <v>231</v>
      </c>
      <c r="H1002">
        <v>1</v>
      </c>
      <c r="L1002">
        <v>1</v>
      </c>
      <c r="M1002">
        <v>0</v>
      </c>
    </row>
    <row r="1003" spans="1:13" x14ac:dyDescent="0.55000000000000004">
      <c r="A1003">
        <v>100</v>
      </c>
      <c r="B1003" t="s">
        <v>308</v>
      </c>
      <c r="C1003" t="s">
        <v>309</v>
      </c>
      <c r="D1003" t="s">
        <v>42</v>
      </c>
      <c r="E1003" t="s">
        <v>43</v>
      </c>
      <c r="G1003" t="s">
        <v>231</v>
      </c>
      <c r="H1003">
        <v>2</v>
      </c>
      <c r="L1003">
        <v>2</v>
      </c>
      <c r="M1003">
        <v>0</v>
      </c>
    </row>
    <row r="1004" spans="1:13" x14ac:dyDescent="0.55000000000000004">
      <c r="A1004">
        <v>100</v>
      </c>
      <c r="B1004" t="s">
        <v>308</v>
      </c>
      <c r="C1004" t="s">
        <v>320</v>
      </c>
      <c r="D1004" t="s">
        <v>118</v>
      </c>
      <c r="E1004" t="s">
        <v>119</v>
      </c>
      <c r="G1004" t="s">
        <v>231</v>
      </c>
      <c r="H1004">
        <v>3</v>
      </c>
      <c r="L1004">
        <v>3</v>
      </c>
      <c r="M1004">
        <v>0</v>
      </c>
    </row>
    <row r="1005" spans="1:13" x14ac:dyDescent="0.55000000000000004">
      <c r="A1005">
        <v>100</v>
      </c>
      <c r="B1005" t="s">
        <v>308</v>
      </c>
      <c r="C1005" t="s">
        <v>320</v>
      </c>
      <c r="D1005" t="s">
        <v>84</v>
      </c>
      <c r="E1005" t="s">
        <v>126</v>
      </c>
      <c r="G1005" t="s">
        <v>231</v>
      </c>
      <c r="H1005">
        <v>2</v>
      </c>
      <c r="L1005">
        <v>2</v>
      </c>
      <c r="M1005">
        <v>0</v>
      </c>
    </row>
    <row r="1006" spans="1:13" x14ac:dyDescent="0.55000000000000004">
      <c r="A1006">
        <v>100</v>
      </c>
      <c r="B1006" t="s">
        <v>308</v>
      </c>
      <c r="C1006" t="s">
        <v>320</v>
      </c>
      <c r="D1006" t="s">
        <v>463</v>
      </c>
      <c r="E1006" t="s">
        <v>464</v>
      </c>
      <c r="G1006" t="s">
        <v>231</v>
      </c>
      <c r="H1006">
        <v>2</v>
      </c>
      <c r="L1006">
        <v>2</v>
      </c>
      <c r="M1006">
        <v>0</v>
      </c>
    </row>
    <row r="1007" spans="1:13" x14ac:dyDescent="0.55000000000000004">
      <c r="A1007">
        <v>100</v>
      </c>
      <c r="B1007" t="s">
        <v>308</v>
      </c>
      <c r="C1007" t="s">
        <v>320</v>
      </c>
      <c r="D1007" t="s">
        <v>149</v>
      </c>
      <c r="E1007" t="s">
        <v>150</v>
      </c>
      <c r="G1007" t="s">
        <v>231</v>
      </c>
      <c r="H1007">
        <v>5</v>
      </c>
      <c r="L1007">
        <v>5</v>
      </c>
      <c r="M1007">
        <v>0</v>
      </c>
    </row>
    <row r="1008" spans="1:13" x14ac:dyDescent="0.55000000000000004">
      <c r="A1008">
        <v>100</v>
      </c>
      <c r="B1008" t="s">
        <v>325</v>
      </c>
      <c r="C1008" t="s">
        <v>326</v>
      </c>
      <c r="D1008" t="s">
        <v>90</v>
      </c>
      <c r="E1008" t="s">
        <v>128</v>
      </c>
      <c r="G1008" t="s">
        <v>231</v>
      </c>
      <c r="H1008">
        <v>14</v>
      </c>
      <c r="L1008">
        <v>14</v>
      </c>
      <c r="M1008">
        <v>0</v>
      </c>
    </row>
    <row r="1009" spans="1:18" x14ac:dyDescent="0.55000000000000004">
      <c r="A1009">
        <v>100</v>
      </c>
      <c r="B1009" t="s">
        <v>325</v>
      </c>
      <c r="C1009" t="s">
        <v>326</v>
      </c>
      <c r="D1009" t="s">
        <v>637</v>
      </c>
      <c r="E1009" t="s">
        <v>638</v>
      </c>
      <c r="G1009" t="s">
        <v>231</v>
      </c>
      <c r="H1009">
        <v>4</v>
      </c>
      <c r="L1009">
        <v>4</v>
      </c>
      <c r="M1009">
        <v>0</v>
      </c>
    </row>
    <row r="1010" spans="1:18" x14ac:dyDescent="0.55000000000000004">
      <c r="A1010">
        <v>100</v>
      </c>
      <c r="B1010" t="s">
        <v>325</v>
      </c>
      <c r="C1010" t="s">
        <v>326</v>
      </c>
      <c r="D1010" t="s">
        <v>84</v>
      </c>
      <c r="E1010" t="s">
        <v>126</v>
      </c>
      <c r="G1010" t="s">
        <v>231</v>
      </c>
      <c r="H1010">
        <v>60</v>
      </c>
      <c r="L1010">
        <v>60</v>
      </c>
      <c r="M1010">
        <v>0</v>
      </c>
    </row>
    <row r="1011" spans="1:18" x14ac:dyDescent="0.55000000000000004">
      <c r="A1011">
        <v>100</v>
      </c>
      <c r="B1011" t="s">
        <v>325</v>
      </c>
      <c r="C1011" t="s">
        <v>331</v>
      </c>
      <c r="D1011" t="s">
        <v>70</v>
      </c>
      <c r="E1011" t="s">
        <v>293</v>
      </c>
      <c r="G1011" t="s">
        <v>231</v>
      </c>
      <c r="H1011">
        <v>335</v>
      </c>
      <c r="L1011">
        <v>335</v>
      </c>
      <c r="M1011">
        <v>0</v>
      </c>
    </row>
    <row r="1012" spans="1:18" x14ac:dyDescent="0.55000000000000004">
      <c r="A1012">
        <v>100</v>
      </c>
      <c r="B1012" t="s">
        <v>325</v>
      </c>
      <c r="C1012" t="s">
        <v>331</v>
      </c>
      <c r="D1012" t="s">
        <v>1190</v>
      </c>
      <c r="E1012" t="s">
        <v>1191</v>
      </c>
      <c r="G1012" t="s">
        <v>231</v>
      </c>
      <c r="H1012">
        <v>559</v>
      </c>
      <c r="L1012">
        <v>559</v>
      </c>
      <c r="M1012">
        <v>0</v>
      </c>
    </row>
    <row r="1013" spans="1:18" x14ac:dyDescent="0.55000000000000004">
      <c r="A1013">
        <v>100</v>
      </c>
      <c r="B1013" t="s">
        <v>325</v>
      </c>
      <c r="C1013" t="s">
        <v>331</v>
      </c>
      <c r="D1013" t="s">
        <v>133</v>
      </c>
      <c r="E1013" t="s">
        <v>134</v>
      </c>
      <c r="G1013" t="s">
        <v>231</v>
      </c>
      <c r="H1013">
        <v>4000</v>
      </c>
      <c r="L1013">
        <v>4000</v>
      </c>
      <c r="M1013">
        <v>0</v>
      </c>
    </row>
    <row r="1014" spans="1:18" x14ac:dyDescent="0.55000000000000004">
      <c r="A1014">
        <v>100</v>
      </c>
      <c r="B1014" t="s">
        <v>325</v>
      </c>
      <c r="C1014" t="s">
        <v>331</v>
      </c>
      <c r="D1014" t="s">
        <v>46</v>
      </c>
      <c r="E1014" t="s">
        <v>47</v>
      </c>
      <c r="G1014" t="s">
        <v>231</v>
      </c>
      <c r="H1014">
        <v>71</v>
      </c>
      <c r="L1014">
        <v>71</v>
      </c>
      <c r="M1014">
        <v>0</v>
      </c>
    </row>
    <row r="1015" spans="1:18" x14ac:dyDescent="0.55000000000000004">
      <c r="A1015">
        <v>100</v>
      </c>
      <c r="B1015" t="s">
        <v>325</v>
      </c>
      <c r="C1015" t="s">
        <v>331</v>
      </c>
      <c r="D1015" t="s">
        <v>40</v>
      </c>
      <c r="E1015" t="s">
        <v>41</v>
      </c>
      <c r="G1015" t="s">
        <v>231</v>
      </c>
      <c r="H1015">
        <v>31</v>
      </c>
      <c r="L1015">
        <v>31</v>
      </c>
      <c r="M1015">
        <v>0</v>
      </c>
    </row>
    <row r="1016" spans="1:18" x14ac:dyDescent="0.55000000000000004">
      <c r="A1016">
        <v>100</v>
      </c>
      <c r="B1016" t="s">
        <v>325</v>
      </c>
      <c r="C1016" t="s">
        <v>331</v>
      </c>
      <c r="D1016" t="s">
        <v>90</v>
      </c>
      <c r="E1016" t="s">
        <v>128</v>
      </c>
      <c r="G1016" t="s">
        <v>231</v>
      </c>
      <c r="H1016">
        <v>84</v>
      </c>
      <c r="L1016">
        <v>84</v>
      </c>
      <c r="M1016">
        <v>0</v>
      </c>
    </row>
    <row r="1017" spans="1:18" x14ac:dyDescent="0.55000000000000004">
      <c r="A1017">
        <v>100</v>
      </c>
      <c r="B1017" t="s">
        <v>308</v>
      </c>
      <c r="C1017" t="s">
        <v>320</v>
      </c>
      <c r="D1017" t="s">
        <v>116</v>
      </c>
      <c r="E1017" t="s">
        <v>117</v>
      </c>
      <c r="G1017" t="s">
        <v>231</v>
      </c>
      <c r="H1017">
        <v>2</v>
      </c>
      <c r="L1017">
        <v>2</v>
      </c>
      <c r="M1017">
        <v>0</v>
      </c>
    </row>
    <row r="1018" spans="1:18" x14ac:dyDescent="0.55000000000000004">
      <c r="A1018">
        <v>100</v>
      </c>
      <c r="B1018" t="s">
        <v>325</v>
      </c>
      <c r="C1018" t="s">
        <v>326</v>
      </c>
      <c r="D1018" t="s">
        <v>88</v>
      </c>
      <c r="E1018" t="s">
        <v>122</v>
      </c>
      <c r="G1018" t="s">
        <v>231</v>
      </c>
      <c r="H1018">
        <v>4</v>
      </c>
      <c r="L1018">
        <v>4</v>
      </c>
      <c r="M1018">
        <v>0</v>
      </c>
    </row>
    <row r="1019" spans="1:18" x14ac:dyDescent="0.55000000000000004">
      <c r="A1019">
        <v>100</v>
      </c>
      <c r="B1019" t="s">
        <v>325</v>
      </c>
      <c r="C1019" t="s">
        <v>326</v>
      </c>
      <c r="D1019" t="s">
        <v>48</v>
      </c>
      <c r="E1019" t="s">
        <v>49</v>
      </c>
      <c r="G1019" t="s">
        <v>231</v>
      </c>
      <c r="H1019">
        <v>4</v>
      </c>
      <c r="L1019">
        <v>4</v>
      </c>
      <c r="M1019">
        <v>0</v>
      </c>
    </row>
    <row r="1020" spans="1:18" x14ac:dyDescent="0.55000000000000004">
      <c r="A1020">
        <v>100</v>
      </c>
      <c r="B1020" t="s">
        <v>325</v>
      </c>
      <c r="C1020" t="s">
        <v>326</v>
      </c>
      <c r="D1020" t="s">
        <v>46</v>
      </c>
      <c r="E1020" t="s">
        <v>47</v>
      </c>
      <c r="G1020" t="s">
        <v>231</v>
      </c>
      <c r="H1020">
        <v>2</v>
      </c>
      <c r="L1020">
        <v>2</v>
      </c>
      <c r="M1020">
        <v>0</v>
      </c>
    </row>
    <row r="1021" spans="1:18" x14ac:dyDescent="0.55000000000000004">
      <c r="A1021">
        <v>100</v>
      </c>
      <c r="B1021" t="s">
        <v>325</v>
      </c>
      <c r="C1021" t="s">
        <v>326</v>
      </c>
      <c r="D1021" t="s">
        <v>649</v>
      </c>
      <c r="E1021" t="s">
        <v>650</v>
      </c>
      <c r="G1021" t="s">
        <v>231</v>
      </c>
      <c r="H1021">
        <v>3</v>
      </c>
      <c r="L1021">
        <v>3</v>
      </c>
      <c r="M1021">
        <v>0</v>
      </c>
    </row>
    <row r="1022" spans="1:18" x14ac:dyDescent="0.55000000000000004">
      <c r="A1022">
        <v>100</v>
      </c>
      <c r="B1022" t="s">
        <v>325</v>
      </c>
      <c r="C1022" t="s">
        <v>326</v>
      </c>
      <c r="D1022" t="s">
        <v>72</v>
      </c>
      <c r="E1022" t="s">
        <v>73</v>
      </c>
      <c r="G1022" t="s">
        <v>231</v>
      </c>
      <c r="H1022">
        <v>8</v>
      </c>
      <c r="L1022">
        <v>8</v>
      </c>
      <c r="M1022">
        <v>0</v>
      </c>
    </row>
    <row r="1023" spans="1:18" x14ac:dyDescent="0.55000000000000004">
      <c r="A1023">
        <v>100</v>
      </c>
      <c r="B1023" t="s">
        <v>325</v>
      </c>
      <c r="C1023" t="s">
        <v>912</v>
      </c>
      <c r="D1023" t="s">
        <v>1760</v>
      </c>
      <c r="E1023" t="s">
        <v>1761</v>
      </c>
      <c r="G1023" t="s">
        <v>231</v>
      </c>
      <c r="H1023">
        <v>168</v>
      </c>
      <c r="L1023">
        <v>168</v>
      </c>
      <c r="M1023">
        <v>0</v>
      </c>
    </row>
    <row r="1024" spans="1:18" x14ac:dyDescent="0.55000000000000004">
      <c r="A1024">
        <v>100</v>
      </c>
      <c r="B1024" t="s">
        <v>325</v>
      </c>
      <c r="C1024" t="s">
        <v>331</v>
      </c>
      <c r="D1024" t="s">
        <v>131</v>
      </c>
      <c r="E1024" t="s">
        <v>132</v>
      </c>
      <c r="G1024" t="s">
        <v>231</v>
      </c>
      <c r="H1024">
        <v>60750</v>
      </c>
      <c r="L1024">
        <v>60750</v>
      </c>
      <c r="M1024">
        <v>0</v>
      </c>
      <c r="R1024" t="s">
        <v>356</v>
      </c>
    </row>
    <row r="1025" spans="1:18" x14ac:dyDescent="0.55000000000000004">
      <c r="A1025">
        <v>100</v>
      </c>
      <c r="B1025" t="s">
        <v>325</v>
      </c>
      <c r="C1025" t="s">
        <v>331</v>
      </c>
      <c r="D1025" t="s">
        <v>409</v>
      </c>
      <c r="E1025" t="s">
        <v>410</v>
      </c>
      <c r="G1025" t="s">
        <v>231</v>
      </c>
      <c r="H1025">
        <v>1</v>
      </c>
      <c r="L1025">
        <v>1</v>
      </c>
      <c r="M1025">
        <v>0</v>
      </c>
    </row>
    <row r="1026" spans="1:18" x14ac:dyDescent="0.55000000000000004">
      <c r="A1026">
        <v>100</v>
      </c>
      <c r="B1026" t="s">
        <v>325</v>
      </c>
      <c r="C1026" t="s">
        <v>332</v>
      </c>
      <c r="D1026" t="s">
        <v>1089</v>
      </c>
      <c r="E1026" t="s">
        <v>1090</v>
      </c>
      <c r="G1026" t="s">
        <v>231</v>
      </c>
      <c r="H1026">
        <v>5811</v>
      </c>
      <c r="L1026">
        <v>5811</v>
      </c>
      <c r="M1026">
        <v>0</v>
      </c>
    </row>
    <row r="1027" spans="1:18" x14ac:dyDescent="0.55000000000000004">
      <c r="A1027">
        <v>100</v>
      </c>
      <c r="B1027" t="s">
        <v>325</v>
      </c>
      <c r="C1027" t="s">
        <v>332</v>
      </c>
      <c r="D1027" t="s">
        <v>1762</v>
      </c>
      <c r="E1027" t="s">
        <v>1763</v>
      </c>
      <c r="G1027" t="s">
        <v>231</v>
      </c>
      <c r="H1027">
        <v>23</v>
      </c>
      <c r="L1027">
        <v>23</v>
      </c>
      <c r="M1027">
        <v>0</v>
      </c>
    </row>
    <row r="1028" spans="1:18" x14ac:dyDescent="0.55000000000000004">
      <c r="A1028">
        <v>100</v>
      </c>
      <c r="B1028" t="s">
        <v>325</v>
      </c>
      <c r="C1028" t="s">
        <v>332</v>
      </c>
      <c r="D1028" t="s">
        <v>1350</v>
      </c>
      <c r="E1028" t="s">
        <v>1351</v>
      </c>
      <c r="G1028" t="s">
        <v>231</v>
      </c>
      <c r="H1028">
        <v>97</v>
      </c>
      <c r="L1028">
        <v>97</v>
      </c>
      <c r="M1028">
        <v>0</v>
      </c>
    </row>
    <row r="1029" spans="1:18" x14ac:dyDescent="0.55000000000000004">
      <c r="A1029">
        <v>100</v>
      </c>
      <c r="B1029" t="s">
        <v>325</v>
      </c>
      <c r="C1029" t="s">
        <v>332</v>
      </c>
      <c r="D1029" t="s">
        <v>639</v>
      </c>
      <c r="E1029" t="s">
        <v>640</v>
      </c>
      <c r="G1029" t="s">
        <v>231</v>
      </c>
      <c r="H1029">
        <v>66</v>
      </c>
      <c r="L1029">
        <v>66</v>
      </c>
      <c r="M1029">
        <v>0</v>
      </c>
    </row>
    <row r="1030" spans="1:18" x14ac:dyDescent="0.55000000000000004">
      <c r="A1030">
        <v>100</v>
      </c>
      <c r="B1030" t="s">
        <v>325</v>
      </c>
      <c r="C1030" t="s">
        <v>332</v>
      </c>
      <c r="D1030" t="s">
        <v>1575</v>
      </c>
      <c r="E1030" t="s">
        <v>1576</v>
      </c>
      <c r="G1030" t="s">
        <v>231</v>
      </c>
      <c r="H1030">
        <v>7013</v>
      </c>
      <c r="L1030">
        <v>7013</v>
      </c>
      <c r="M1030">
        <v>0</v>
      </c>
    </row>
    <row r="1031" spans="1:18" x14ac:dyDescent="0.55000000000000004">
      <c r="A1031">
        <v>100</v>
      </c>
      <c r="B1031" t="s">
        <v>325</v>
      </c>
      <c r="C1031" t="s">
        <v>332</v>
      </c>
      <c r="D1031" t="s">
        <v>78</v>
      </c>
      <c r="E1031" t="s">
        <v>79</v>
      </c>
      <c r="G1031" t="s">
        <v>231</v>
      </c>
      <c r="H1031">
        <v>498</v>
      </c>
      <c r="L1031">
        <v>498</v>
      </c>
      <c r="M1031">
        <v>0</v>
      </c>
    </row>
    <row r="1032" spans="1:18" x14ac:dyDescent="0.55000000000000004">
      <c r="A1032">
        <v>100</v>
      </c>
      <c r="B1032" t="s">
        <v>325</v>
      </c>
      <c r="C1032" t="s">
        <v>332</v>
      </c>
      <c r="D1032" t="s">
        <v>928</v>
      </c>
      <c r="E1032" t="s">
        <v>929</v>
      </c>
      <c r="G1032" t="s">
        <v>231</v>
      </c>
      <c r="H1032">
        <v>3808</v>
      </c>
      <c r="L1032">
        <v>3808</v>
      </c>
      <c r="M1032">
        <v>0</v>
      </c>
    </row>
    <row r="1033" spans="1:18" x14ac:dyDescent="0.55000000000000004">
      <c r="A1033">
        <v>100</v>
      </c>
      <c r="B1033" t="s">
        <v>325</v>
      </c>
      <c r="C1033" t="s">
        <v>926</v>
      </c>
      <c r="D1033" t="s">
        <v>64</v>
      </c>
      <c r="E1033" t="s">
        <v>65</v>
      </c>
      <c r="G1033" t="s">
        <v>231</v>
      </c>
      <c r="H1033">
        <v>120</v>
      </c>
      <c r="L1033">
        <v>120</v>
      </c>
      <c r="M1033">
        <v>0</v>
      </c>
    </row>
    <row r="1034" spans="1:18" x14ac:dyDescent="0.55000000000000004">
      <c r="A1034">
        <v>100</v>
      </c>
      <c r="B1034" t="s">
        <v>325</v>
      </c>
      <c r="C1034" t="s">
        <v>661</v>
      </c>
      <c r="D1034" t="s">
        <v>88</v>
      </c>
      <c r="E1034" t="s">
        <v>122</v>
      </c>
      <c r="G1034" t="s">
        <v>231</v>
      </c>
      <c r="H1034">
        <v>128</v>
      </c>
      <c r="L1034">
        <v>128</v>
      </c>
      <c r="M1034">
        <v>0</v>
      </c>
    </row>
    <row r="1035" spans="1:18" x14ac:dyDescent="0.55000000000000004">
      <c r="A1035">
        <v>100</v>
      </c>
      <c r="B1035" t="s">
        <v>325</v>
      </c>
      <c r="C1035" t="s">
        <v>661</v>
      </c>
      <c r="D1035" t="s">
        <v>167</v>
      </c>
      <c r="E1035" t="s">
        <v>168</v>
      </c>
      <c r="G1035" t="s">
        <v>231</v>
      </c>
      <c r="H1035">
        <v>132</v>
      </c>
      <c r="L1035">
        <v>132</v>
      </c>
      <c r="M1035">
        <v>0</v>
      </c>
    </row>
    <row r="1036" spans="1:18" x14ac:dyDescent="0.55000000000000004">
      <c r="A1036">
        <v>100</v>
      </c>
      <c r="B1036" t="s">
        <v>325</v>
      </c>
      <c r="C1036" t="s">
        <v>355</v>
      </c>
      <c r="D1036" t="s">
        <v>161</v>
      </c>
      <c r="E1036" t="s">
        <v>162</v>
      </c>
      <c r="G1036" t="s">
        <v>231</v>
      </c>
      <c r="H1036">
        <v>26644</v>
      </c>
      <c r="L1036">
        <v>26644</v>
      </c>
      <c r="M1036">
        <v>0</v>
      </c>
      <c r="R1036" t="s">
        <v>356</v>
      </c>
    </row>
    <row r="1037" spans="1:18" x14ac:dyDescent="0.55000000000000004">
      <c r="A1037">
        <v>100</v>
      </c>
      <c r="B1037" t="s">
        <v>357</v>
      </c>
      <c r="D1037" t="s">
        <v>1766</v>
      </c>
      <c r="E1037" t="s">
        <v>1767</v>
      </c>
      <c r="G1037" t="s">
        <v>231</v>
      </c>
      <c r="H1037">
        <v>1</v>
      </c>
      <c r="L1037">
        <v>1</v>
      </c>
      <c r="M1037">
        <v>0</v>
      </c>
    </row>
    <row r="1038" spans="1:18" x14ac:dyDescent="0.55000000000000004">
      <c r="A1038">
        <v>100</v>
      </c>
      <c r="B1038" t="s">
        <v>357</v>
      </c>
      <c r="D1038" t="s">
        <v>2946</v>
      </c>
      <c r="E1038" t="s">
        <v>2947</v>
      </c>
      <c r="G1038" t="s">
        <v>231</v>
      </c>
      <c r="H1038">
        <v>33</v>
      </c>
      <c r="L1038">
        <v>33</v>
      </c>
      <c r="M1038">
        <v>0</v>
      </c>
    </row>
    <row r="1039" spans="1:18" x14ac:dyDescent="0.55000000000000004">
      <c r="A1039">
        <v>100</v>
      </c>
      <c r="B1039" t="s">
        <v>357</v>
      </c>
      <c r="D1039" t="s">
        <v>1762</v>
      </c>
      <c r="E1039" t="s">
        <v>1763</v>
      </c>
      <c r="G1039" t="s">
        <v>231</v>
      </c>
      <c r="H1039">
        <v>75</v>
      </c>
      <c r="L1039">
        <v>75</v>
      </c>
      <c r="M1039">
        <v>0</v>
      </c>
    </row>
    <row r="1040" spans="1:18" x14ac:dyDescent="0.55000000000000004">
      <c r="A1040">
        <v>100</v>
      </c>
      <c r="B1040" t="s">
        <v>357</v>
      </c>
      <c r="D1040" t="s">
        <v>299</v>
      </c>
      <c r="E1040" t="s">
        <v>300</v>
      </c>
      <c r="G1040" t="s">
        <v>231</v>
      </c>
      <c r="H1040">
        <v>20</v>
      </c>
      <c r="L1040">
        <v>20</v>
      </c>
      <c r="M1040">
        <v>0</v>
      </c>
    </row>
    <row r="1041" spans="1:13" x14ac:dyDescent="0.55000000000000004">
      <c r="A1041">
        <v>100</v>
      </c>
      <c r="B1041" t="s">
        <v>357</v>
      </c>
      <c r="D1041" t="s">
        <v>2954</v>
      </c>
      <c r="E1041" t="s">
        <v>2955</v>
      </c>
      <c r="G1041" t="s">
        <v>231</v>
      </c>
      <c r="H1041">
        <v>13</v>
      </c>
      <c r="L1041">
        <v>13</v>
      </c>
      <c r="M1041">
        <v>0</v>
      </c>
    </row>
    <row r="1042" spans="1:13" x14ac:dyDescent="0.55000000000000004">
      <c r="A1042">
        <v>100</v>
      </c>
      <c r="B1042" t="s">
        <v>357</v>
      </c>
      <c r="D1042" t="s">
        <v>1632</v>
      </c>
      <c r="E1042" t="s">
        <v>1633</v>
      </c>
      <c r="G1042" t="s">
        <v>231</v>
      </c>
      <c r="H1042">
        <v>2</v>
      </c>
      <c r="L1042">
        <v>2</v>
      </c>
      <c r="M1042">
        <v>0</v>
      </c>
    </row>
    <row r="1043" spans="1:13" x14ac:dyDescent="0.55000000000000004">
      <c r="A1043">
        <v>100</v>
      </c>
      <c r="B1043" t="s">
        <v>357</v>
      </c>
      <c r="D1043" t="s">
        <v>2950</v>
      </c>
      <c r="E1043" t="s">
        <v>2951</v>
      </c>
      <c r="G1043" t="s">
        <v>231</v>
      </c>
      <c r="H1043">
        <v>72</v>
      </c>
      <c r="L1043">
        <v>72</v>
      </c>
      <c r="M1043">
        <v>0</v>
      </c>
    </row>
    <row r="1044" spans="1:13" x14ac:dyDescent="0.55000000000000004">
      <c r="A1044">
        <v>100</v>
      </c>
      <c r="B1044" t="s">
        <v>357</v>
      </c>
      <c r="D1044" t="s">
        <v>1484</v>
      </c>
      <c r="E1044" t="s">
        <v>1485</v>
      </c>
      <c r="G1044" t="s">
        <v>231</v>
      </c>
      <c r="H1044">
        <v>110</v>
      </c>
      <c r="L1044">
        <v>110</v>
      </c>
      <c r="M1044">
        <v>0</v>
      </c>
    </row>
    <row r="1045" spans="1:13" x14ac:dyDescent="0.55000000000000004">
      <c r="A1045">
        <v>100</v>
      </c>
      <c r="B1045" t="s">
        <v>360</v>
      </c>
      <c r="D1045" t="s">
        <v>1768</v>
      </c>
      <c r="E1045" t="s">
        <v>1769</v>
      </c>
      <c r="G1045" t="s">
        <v>231</v>
      </c>
      <c r="H1045">
        <v>210</v>
      </c>
      <c r="L1045">
        <v>210</v>
      </c>
      <c r="M1045">
        <v>0</v>
      </c>
    </row>
    <row r="1046" spans="1:13" x14ac:dyDescent="0.55000000000000004">
      <c r="A1046">
        <v>100</v>
      </c>
      <c r="B1046" t="s">
        <v>363</v>
      </c>
      <c r="C1046" t="s">
        <v>364</v>
      </c>
      <c r="D1046" t="s">
        <v>917</v>
      </c>
      <c r="E1046" t="s">
        <v>918</v>
      </c>
      <c r="G1046" t="s">
        <v>231</v>
      </c>
      <c r="H1046">
        <v>281487</v>
      </c>
      <c r="L1046">
        <v>281487</v>
      </c>
      <c r="M1046">
        <v>0</v>
      </c>
    </row>
    <row r="1047" spans="1:13" x14ac:dyDescent="0.55000000000000004">
      <c r="A1047">
        <v>100</v>
      </c>
      <c r="B1047" t="s">
        <v>363</v>
      </c>
      <c r="C1047" t="s">
        <v>364</v>
      </c>
      <c r="D1047" t="s">
        <v>2490</v>
      </c>
      <c r="E1047" t="s">
        <v>2491</v>
      </c>
      <c r="G1047" t="s">
        <v>231</v>
      </c>
      <c r="H1047">
        <v>2648</v>
      </c>
      <c r="L1047">
        <v>2648</v>
      </c>
      <c r="M1047">
        <v>0</v>
      </c>
    </row>
    <row r="1048" spans="1:13" x14ac:dyDescent="0.55000000000000004">
      <c r="A1048">
        <v>100</v>
      </c>
      <c r="B1048" t="s">
        <v>360</v>
      </c>
      <c r="D1048" t="s">
        <v>631</v>
      </c>
      <c r="E1048" t="s">
        <v>632</v>
      </c>
      <c r="G1048" t="s">
        <v>231</v>
      </c>
      <c r="H1048">
        <v>100</v>
      </c>
      <c r="L1048">
        <v>100</v>
      </c>
      <c r="M1048">
        <v>0</v>
      </c>
    </row>
    <row r="1049" spans="1:13" x14ac:dyDescent="0.55000000000000004">
      <c r="A1049">
        <v>100</v>
      </c>
      <c r="B1049" t="s">
        <v>363</v>
      </c>
      <c r="C1049" t="s">
        <v>364</v>
      </c>
      <c r="D1049" t="s">
        <v>1776</v>
      </c>
      <c r="E1049" t="s">
        <v>1777</v>
      </c>
      <c r="G1049" t="s">
        <v>231</v>
      </c>
      <c r="H1049">
        <v>24</v>
      </c>
      <c r="L1049">
        <v>24</v>
      </c>
      <c r="M1049">
        <v>0</v>
      </c>
    </row>
    <row r="1050" spans="1:13" x14ac:dyDescent="0.55000000000000004">
      <c r="A1050">
        <v>100</v>
      </c>
      <c r="B1050" t="s">
        <v>363</v>
      </c>
      <c r="C1050" t="s">
        <v>364</v>
      </c>
      <c r="D1050" t="s">
        <v>1780</v>
      </c>
      <c r="E1050" t="s">
        <v>1781</v>
      </c>
      <c r="G1050" t="s">
        <v>231</v>
      </c>
      <c r="H1050">
        <v>84</v>
      </c>
      <c r="L1050">
        <v>84</v>
      </c>
      <c r="M1050">
        <v>0</v>
      </c>
    </row>
    <row r="1051" spans="1:13" x14ac:dyDescent="0.55000000000000004">
      <c r="A1051">
        <v>100</v>
      </c>
      <c r="B1051" t="s">
        <v>363</v>
      </c>
      <c r="C1051" t="s">
        <v>364</v>
      </c>
      <c r="D1051" t="s">
        <v>2914</v>
      </c>
      <c r="E1051" t="s">
        <v>2915</v>
      </c>
      <c r="G1051" t="s">
        <v>231</v>
      </c>
      <c r="H1051">
        <v>5606</v>
      </c>
      <c r="L1051">
        <v>5606</v>
      </c>
      <c r="M1051">
        <v>0</v>
      </c>
    </row>
    <row r="1052" spans="1:13" x14ac:dyDescent="0.55000000000000004">
      <c r="A1052">
        <v>100</v>
      </c>
      <c r="B1052" t="s">
        <v>363</v>
      </c>
      <c r="C1052" t="s">
        <v>364</v>
      </c>
      <c r="D1052" t="s">
        <v>116</v>
      </c>
      <c r="E1052" t="s">
        <v>117</v>
      </c>
      <c r="G1052" t="s">
        <v>231</v>
      </c>
      <c r="H1052">
        <v>758</v>
      </c>
      <c r="L1052">
        <v>758</v>
      </c>
      <c r="M1052">
        <v>0</v>
      </c>
    </row>
    <row r="1053" spans="1:13" x14ac:dyDescent="0.55000000000000004">
      <c r="A1053">
        <v>100</v>
      </c>
      <c r="B1053" t="s">
        <v>363</v>
      </c>
      <c r="C1053" t="s">
        <v>364</v>
      </c>
      <c r="D1053" t="s">
        <v>94</v>
      </c>
      <c r="E1053" t="s">
        <v>936</v>
      </c>
      <c r="G1053" t="s">
        <v>231</v>
      </c>
      <c r="H1053">
        <v>18844</v>
      </c>
      <c r="L1053">
        <v>18844</v>
      </c>
      <c r="M1053">
        <v>0</v>
      </c>
    </row>
    <row r="1054" spans="1:13" x14ac:dyDescent="0.55000000000000004">
      <c r="A1054">
        <v>100</v>
      </c>
      <c r="B1054" t="s">
        <v>363</v>
      </c>
      <c r="C1054" t="s">
        <v>364</v>
      </c>
      <c r="D1054" t="s">
        <v>2964</v>
      </c>
      <c r="E1054" t="s">
        <v>2965</v>
      </c>
      <c r="G1054" t="s">
        <v>231</v>
      </c>
      <c r="H1054">
        <v>2078</v>
      </c>
      <c r="L1054">
        <v>2078</v>
      </c>
      <c r="M1054">
        <v>0</v>
      </c>
    </row>
    <row r="1055" spans="1:13" x14ac:dyDescent="0.55000000000000004">
      <c r="A1055">
        <v>100</v>
      </c>
      <c r="B1055" t="s">
        <v>363</v>
      </c>
      <c r="C1055" t="s">
        <v>364</v>
      </c>
      <c r="D1055" t="s">
        <v>1907</v>
      </c>
      <c r="E1055" t="s">
        <v>1908</v>
      </c>
      <c r="G1055" t="s">
        <v>231</v>
      </c>
      <c r="H1055">
        <v>1</v>
      </c>
      <c r="L1055">
        <v>1</v>
      </c>
      <c r="M1055">
        <v>0</v>
      </c>
    </row>
    <row r="1056" spans="1:13" x14ac:dyDescent="0.55000000000000004">
      <c r="A1056">
        <v>100</v>
      </c>
      <c r="B1056" t="s">
        <v>363</v>
      </c>
      <c r="C1056" t="s">
        <v>364</v>
      </c>
      <c r="D1056" t="s">
        <v>1792</v>
      </c>
      <c r="E1056" t="s">
        <v>1793</v>
      </c>
      <c r="G1056" t="s">
        <v>231</v>
      </c>
      <c r="H1056">
        <v>13</v>
      </c>
      <c r="L1056">
        <v>13</v>
      </c>
      <c r="M1056">
        <v>0</v>
      </c>
    </row>
    <row r="1057" spans="1:18" x14ac:dyDescent="0.55000000000000004">
      <c r="A1057">
        <v>100</v>
      </c>
      <c r="B1057" t="s">
        <v>363</v>
      </c>
      <c r="C1057" t="s">
        <v>364</v>
      </c>
      <c r="D1057" t="s">
        <v>1798</v>
      </c>
      <c r="E1057" t="s">
        <v>1799</v>
      </c>
      <c r="G1057" t="s">
        <v>231</v>
      </c>
      <c r="H1057">
        <v>6</v>
      </c>
      <c r="L1057">
        <v>6</v>
      </c>
      <c r="M1057">
        <v>0</v>
      </c>
    </row>
    <row r="1058" spans="1:18" x14ac:dyDescent="0.55000000000000004">
      <c r="A1058">
        <v>100</v>
      </c>
      <c r="B1058" t="s">
        <v>363</v>
      </c>
      <c r="C1058" t="s">
        <v>364</v>
      </c>
      <c r="D1058" t="s">
        <v>2522</v>
      </c>
      <c r="E1058" t="s">
        <v>1245</v>
      </c>
      <c r="G1058" t="s">
        <v>231</v>
      </c>
      <c r="H1058">
        <v>3</v>
      </c>
      <c r="L1058">
        <v>3</v>
      </c>
      <c r="M1058">
        <v>0</v>
      </c>
    </row>
    <row r="1059" spans="1:18" x14ac:dyDescent="0.55000000000000004">
      <c r="A1059">
        <v>100</v>
      </c>
      <c r="B1059" t="s">
        <v>363</v>
      </c>
      <c r="C1059" t="s">
        <v>364</v>
      </c>
      <c r="D1059" t="s">
        <v>1840</v>
      </c>
      <c r="E1059" t="s">
        <v>1841</v>
      </c>
      <c r="G1059" t="s">
        <v>231</v>
      </c>
      <c r="H1059">
        <v>152</v>
      </c>
      <c r="L1059">
        <v>152</v>
      </c>
      <c r="M1059">
        <v>0</v>
      </c>
    </row>
    <row r="1060" spans="1:18" x14ac:dyDescent="0.55000000000000004">
      <c r="A1060">
        <v>100</v>
      </c>
      <c r="B1060" t="s">
        <v>363</v>
      </c>
      <c r="C1060" t="s">
        <v>364</v>
      </c>
      <c r="D1060" t="s">
        <v>1800</v>
      </c>
      <c r="E1060" t="s">
        <v>1801</v>
      </c>
      <c r="G1060" t="s">
        <v>231</v>
      </c>
      <c r="H1060">
        <v>597</v>
      </c>
      <c r="L1060">
        <v>597</v>
      </c>
      <c r="M1060">
        <v>0</v>
      </c>
    </row>
    <row r="1061" spans="1:18" x14ac:dyDescent="0.55000000000000004">
      <c r="A1061">
        <v>100</v>
      </c>
      <c r="B1061" t="s">
        <v>363</v>
      </c>
      <c r="C1061" t="s">
        <v>364</v>
      </c>
      <c r="D1061" t="s">
        <v>1806</v>
      </c>
      <c r="E1061" t="s">
        <v>1807</v>
      </c>
      <c r="G1061" t="s">
        <v>231</v>
      </c>
      <c r="H1061">
        <v>917</v>
      </c>
      <c r="L1061">
        <v>917</v>
      </c>
      <c r="M1061">
        <v>0</v>
      </c>
    </row>
    <row r="1062" spans="1:18" x14ac:dyDescent="0.55000000000000004">
      <c r="A1062">
        <v>100</v>
      </c>
      <c r="B1062" t="s">
        <v>363</v>
      </c>
      <c r="C1062" t="s">
        <v>364</v>
      </c>
      <c r="D1062" t="s">
        <v>1802</v>
      </c>
      <c r="E1062" t="s">
        <v>1803</v>
      </c>
      <c r="G1062" t="s">
        <v>231</v>
      </c>
      <c r="H1062">
        <v>37102</v>
      </c>
      <c r="L1062">
        <v>37102</v>
      </c>
      <c r="M1062">
        <v>0</v>
      </c>
    </row>
    <row r="1063" spans="1:18" x14ac:dyDescent="0.55000000000000004">
      <c r="A1063">
        <v>100</v>
      </c>
      <c r="B1063" t="s">
        <v>363</v>
      </c>
      <c r="C1063" t="s">
        <v>364</v>
      </c>
      <c r="D1063" t="s">
        <v>1804</v>
      </c>
      <c r="E1063" t="s">
        <v>1805</v>
      </c>
      <c r="G1063" t="s">
        <v>231</v>
      </c>
      <c r="H1063">
        <v>32</v>
      </c>
      <c r="L1063">
        <v>32</v>
      </c>
      <c r="M1063">
        <v>0</v>
      </c>
    </row>
    <row r="1064" spans="1:18" x14ac:dyDescent="0.55000000000000004">
      <c r="A1064">
        <v>100</v>
      </c>
      <c r="B1064" t="s">
        <v>363</v>
      </c>
      <c r="C1064" t="s">
        <v>364</v>
      </c>
      <c r="D1064" t="s">
        <v>46</v>
      </c>
      <c r="E1064" t="s">
        <v>47</v>
      </c>
      <c r="G1064" t="s">
        <v>231</v>
      </c>
      <c r="H1064">
        <v>6459</v>
      </c>
      <c r="L1064">
        <v>6459</v>
      </c>
      <c r="M1064">
        <v>0</v>
      </c>
    </row>
    <row r="1065" spans="1:18" x14ac:dyDescent="0.55000000000000004">
      <c r="A1065">
        <v>100</v>
      </c>
      <c r="B1065" t="s">
        <v>363</v>
      </c>
      <c r="C1065" t="s">
        <v>364</v>
      </c>
      <c r="D1065" t="s">
        <v>2751</v>
      </c>
      <c r="E1065" t="s">
        <v>2752</v>
      </c>
      <c r="G1065" t="s">
        <v>231</v>
      </c>
      <c r="H1065">
        <v>53</v>
      </c>
      <c r="L1065">
        <v>53</v>
      </c>
      <c r="M1065">
        <v>0</v>
      </c>
      <c r="R1065" t="s">
        <v>356</v>
      </c>
    </row>
    <row r="1066" spans="1:18" x14ac:dyDescent="0.55000000000000004">
      <c r="A1066">
        <v>100</v>
      </c>
      <c r="B1066" t="s">
        <v>363</v>
      </c>
      <c r="C1066" t="s">
        <v>364</v>
      </c>
      <c r="D1066" t="s">
        <v>62</v>
      </c>
      <c r="E1066" t="s">
        <v>63</v>
      </c>
      <c r="G1066" t="s">
        <v>231</v>
      </c>
      <c r="H1066">
        <v>6835</v>
      </c>
      <c r="L1066">
        <v>6835</v>
      </c>
      <c r="M1066">
        <v>0</v>
      </c>
    </row>
    <row r="1067" spans="1:18" x14ac:dyDescent="0.55000000000000004">
      <c r="A1067">
        <v>100</v>
      </c>
      <c r="B1067" t="s">
        <v>363</v>
      </c>
      <c r="C1067" t="s">
        <v>364</v>
      </c>
      <c r="D1067" t="s">
        <v>1810</v>
      </c>
      <c r="E1067" t="s">
        <v>1811</v>
      </c>
      <c r="G1067" t="s">
        <v>231</v>
      </c>
      <c r="H1067">
        <v>3</v>
      </c>
      <c r="L1067">
        <v>3</v>
      </c>
      <c r="M1067">
        <v>0</v>
      </c>
    </row>
    <row r="1068" spans="1:18" x14ac:dyDescent="0.55000000000000004">
      <c r="A1068">
        <v>100</v>
      </c>
      <c r="B1068" t="s">
        <v>363</v>
      </c>
      <c r="C1068" t="s">
        <v>364</v>
      </c>
      <c r="D1068" t="s">
        <v>1812</v>
      </c>
      <c r="E1068" t="s">
        <v>1813</v>
      </c>
      <c r="G1068" t="s">
        <v>231</v>
      </c>
      <c r="H1068">
        <v>15</v>
      </c>
      <c r="L1068">
        <v>15</v>
      </c>
      <c r="M1068">
        <v>0</v>
      </c>
    </row>
    <row r="1069" spans="1:18" x14ac:dyDescent="0.55000000000000004">
      <c r="A1069">
        <v>100</v>
      </c>
      <c r="B1069" t="s">
        <v>363</v>
      </c>
      <c r="C1069" t="s">
        <v>364</v>
      </c>
      <c r="D1069" t="s">
        <v>1818</v>
      </c>
      <c r="E1069" t="s">
        <v>1819</v>
      </c>
      <c r="G1069" t="s">
        <v>231</v>
      </c>
      <c r="H1069">
        <v>4</v>
      </c>
      <c r="L1069">
        <v>4</v>
      </c>
      <c r="M1069">
        <v>0</v>
      </c>
    </row>
    <row r="1070" spans="1:18" x14ac:dyDescent="0.55000000000000004">
      <c r="A1070">
        <v>100</v>
      </c>
      <c r="B1070" t="s">
        <v>363</v>
      </c>
      <c r="C1070" t="s">
        <v>364</v>
      </c>
      <c r="D1070" t="s">
        <v>1816</v>
      </c>
      <c r="E1070" t="s">
        <v>1817</v>
      </c>
      <c r="G1070" t="s">
        <v>231</v>
      </c>
      <c r="H1070">
        <v>5</v>
      </c>
      <c r="L1070">
        <v>5</v>
      </c>
      <c r="M1070">
        <v>0</v>
      </c>
    </row>
    <row r="1071" spans="1:18" x14ac:dyDescent="0.55000000000000004">
      <c r="A1071">
        <v>100</v>
      </c>
      <c r="B1071" t="s">
        <v>363</v>
      </c>
      <c r="C1071" t="s">
        <v>364</v>
      </c>
      <c r="D1071" t="s">
        <v>1764</v>
      </c>
      <c r="E1071" t="s">
        <v>1765</v>
      </c>
      <c r="G1071" t="s">
        <v>231</v>
      </c>
      <c r="H1071">
        <v>676</v>
      </c>
      <c r="L1071">
        <v>676</v>
      </c>
      <c r="M1071">
        <v>0</v>
      </c>
    </row>
    <row r="1072" spans="1:18" x14ac:dyDescent="0.55000000000000004">
      <c r="A1072">
        <v>100</v>
      </c>
      <c r="B1072" t="s">
        <v>363</v>
      </c>
      <c r="C1072" t="s">
        <v>364</v>
      </c>
      <c r="D1072" t="s">
        <v>1824</v>
      </c>
      <c r="E1072" t="s">
        <v>1825</v>
      </c>
      <c r="G1072" t="s">
        <v>231</v>
      </c>
      <c r="H1072">
        <v>65</v>
      </c>
      <c r="L1072">
        <v>65</v>
      </c>
      <c r="M1072">
        <v>0</v>
      </c>
    </row>
    <row r="1073" spans="1:18" x14ac:dyDescent="0.55000000000000004">
      <c r="A1073">
        <v>100</v>
      </c>
      <c r="B1073" t="s">
        <v>363</v>
      </c>
      <c r="C1073" t="s">
        <v>364</v>
      </c>
      <c r="D1073" t="s">
        <v>1828</v>
      </c>
      <c r="E1073" t="s">
        <v>1829</v>
      </c>
      <c r="G1073" t="s">
        <v>231</v>
      </c>
      <c r="H1073">
        <v>3</v>
      </c>
      <c r="L1073">
        <v>3</v>
      </c>
      <c r="M1073">
        <v>0</v>
      </c>
    </row>
    <row r="1074" spans="1:18" x14ac:dyDescent="0.55000000000000004">
      <c r="A1074">
        <v>100</v>
      </c>
      <c r="B1074" t="s">
        <v>363</v>
      </c>
      <c r="C1074" t="s">
        <v>364</v>
      </c>
      <c r="D1074" t="s">
        <v>2686</v>
      </c>
      <c r="E1074" t="s">
        <v>2687</v>
      </c>
      <c r="G1074" t="s">
        <v>231</v>
      </c>
      <c r="H1074">
        <v>1888</v>
      </c>
      <c r="L1074">
        <v>1888</v>
      </c>
      <c r="M1074">
        <v>0</v>
      </c>
    </row>
    <row r="1075" spans="1:18" x14ac:dyDescent="0.55000000000000004">
      <c r="A1075">
        <v>100</v>
      </c>
      <c r="B1075" t="s">
        <v>363</v>
      </c>
      <c r="C1075" t="s">
        <v>364</v>
      </c>
      <c r="D1075" t="s">
        <v>1836</v>
      </c>
      <c r="E1075" t="s">
        <v>1837</v>
      </c>
      <c r="G1075" t="s">
        <v>231</v>
      </c>
      <c r="H1075">
        <v>16048</v>
      </c>
      <c r="L1075">
        <v>16048</v>
      </c>
      <c r="M1075">
        <v>0</v>
      </c>
    </row>
    <row r="1076" spans="1:18" x14ac:dyDescent="0.55000000000000004">
      <c r="A1076">
        <v>100</v>
      </c>
      <c r="B1076" t="s">
        <v>363</v>
      </c>
      <c r="C1076" t="s">
        <v>364</v>
      </c>
      <c r="D1076" t="s">
        <v>1838</v>
      </c>
      <c r="E1076" t="s">
        <v>1839</v>
      </c>
      <c r="G1076" t="s">
        <v>231</v>
      </c>
      <c r="H1076">
        <v>46</v>
      </c>
      <c r="L1076">
        <v>46</v>
      </c>
      <c r="M1076">
        <v>0</v>
      </c>
    </row>
    <row r="1077" spans="1:18" x14ac:dyDescent="0.55000000000000004">
      <c r="A1077">
        <v>100</v>
      </c>
      <c r="B1077" t="s">
        <v>363</v>
      </c>
      <c r="C1077" t="s">
        <v>364</v>
      </c>
      <c r="D1077" t="s">
        <v>639</v>
      </c>
      <c r="E1077" t="s">
        <v>640</v>
      </c>
      <c r="G1077" t="s">
        <v>231</v>
      </c>
      <c r="H1077">
        <v>254</v>
      </c>
      <c r="L1077">
        <v>254</v>
      </c>
      <c r="M1077">
        <v>0</v>
      </c>
    </row>
    <row r="1078" spans="1:18" x14ac:dyDescent="0.55000000000000004">
      <c r="A1078">
        <v>100</v>
      </c>
      <c r="B1078" t="s">
        <v>363</v>
      </c>
      <c r="C1078" t="s">
        <v>364</v>
      </c>
      <c r="D1078" t="s">
        <v>1842</v>
      </c>
      <c r="E1078" t="s">
        <v>1843</v>
      </c>
      <c r="G1078" t="s">
        <v>231</v>
      </c>
      <c r="H1078">
        <v>4</v>
      </c>
      <c r="L1078">
        <v>4</v>
      </c>
      <c r="M1078">
        <v>0</v>
      </c>
    </row>
    <row r="1079" spans="1:18" x14ac:dyDescent="0.55000000000000004">
      <c r="A1079">
        <v>100</v>
      </c>
      <c r="B1079" t="s">
        <v>363</v>
      </c>
      <c r="C1079" t="s">
        <v>364</v>
      </c>
      <c r="D1079" t="s">
        <v>3019</v>
      </c>
      <c r="E1079" t="s">
        <v>3020</v>
      </c>
      <c r="G1079" t="s">
        <v>231</v>
      </c>
      <c r="H1079">
        <v>225</v>
      </c>
      <c r="L1079">
        <v>225</v>
      </c>
      <c r="M1079">
        <v>0</v>
      </c>
    </row>
    <row r="1080" spans="1:18" x14ac:dyDescent="0.55000000000000004">
      <c r="A1080">
        <v>100</v>
      </c>
      <c r="B1080" t="s">
        <v>363</v>
      </c>
      <c r="C1080" t="s">
        <v>364</v>
      </c>
      <c r="D1080" t="s">
        <v>1846</v>
      </c>
      <c r="E1080" t="s">
        <v>1847</v>
      </c>
      <c r="G1080" t="s">
        <v>231</v>
      </c>
      <c r="H1080">
        <v>48</v>
      </c>
      <c r="L1080">
        <v>48</v>
      </c>
      <c r="M1080">
        <v>0</v>
      </c>
      <c r="R1080" t="s">
        <v>356</v>
      </c>
    </row>
    <row r="1081" spans="1:18" x14ac:dyDescent="0.55000000000000004">
      <c r="A1081">
        <v>100</v>
      </c>
      <c r="B1081" t="s">
        <v>363</v>
      </c>
      <c r="C1081" t="s">
        <v>364</v>
      </c>
      <c r="D1081" t="s">
        <v>347</v>
      </c>
      <c r="E1081" t="s">
        <v>348</v>
      </c>
      <c r="G1081" t="s">
        <v>231</v>
      </c>
      <c r="H1081">
        <v>1080</v>
      </c>
      <c r="L1081">
        <v>1080</v>
      </c>
      <c r="M1081">
        <v>0</v>
      </c>
    </row>
    <row r="1082" spans="1:18" x14ac:dyDescent="0.55000000000000004">
      <c r="A1082">
        <v>100</v>
      </c>
      <c r="B1082" t="s">
        <v>363</v>
      </c>
      <c r="C1082" t="s">
        <v>364</v>
      </c>
      <c r="D1082" t="s">
        <v>1852</v>
      </c>
      <c r="E1082" t="s">
        <v>1853</v>
      </c>
      <c r="G1082" t="s">
        <v>231</v>
      </c>
      <c r="H1082">
        <v>2402</v>
      </c>
      <c r="L1082">
        <v>2402</v>
      </c>
      <c r="M1082">
        <v>0</v>
      </c>
    </row>
    <row r="1083" spans="1:18" x14ac:dyDescent="0.55000000000000004">
      <c r="A1083">
        <v>100</v>
      </c>
      <c r="B1083" t="s">
        <v>363</v>
      </c>
      <c r="C1083" t="s">
        <v>364</v>
      </c>
      <c r="D1083" t="s">
        <v>1848</v>
      </c>
      <c r="E1083" t="s">
        <v>1849</v>
      </c>
      <c r="G1083" t="s">
        <v>231</v>
      </c>
      <c r="H1083">
        <v>3</v>
      </c>
      <c r="L1083">
        <v>3</v>
      </c>
      <c r="M1083">
        <v>0</v>
      </c>
    </row>
    <row r="1084" spans="1:18" x14ac:dyDescent="0.55000000000000004">
      <c r="A1084">
        <v>100</v>
      </c>
      <c r="B1084" t="s">
        <v>363</v>
      </c>
      <c r="C1084" t="s">
        <v>364</v>
      </c>
      <c r="D1084" t="s">
        <v>1856</v>
      </c>
      <c r="E1084" t="s">
        <v>1857</v>
      </c>
      <c r="G1084" t="s">
        <v>231</v>
      </c>
      <c r="H1084">
        <v>15</v>
      </c>
      <c r="L1084">
        <v>15</v>
      </c>
      <c r="M1084">
        <v>0</v>
      </c>
    </row>
    <row r="1085" spans="1:18" x14ac:dyDescent="0.55000000000000004">
      <c r="A1085">
        <v>100</v>
      </c>
      <c r="B1085" t="s">
        <v>363</v>
      </c>
      <c r="C1085" t="s">
        <v>364</v>
      </c>
      <c r="D1085" t="s">
        <v>1854</v>
      </c>
      <c r="E1085" t="s">
        <v>1855</v>
      </c>
      <c r="G1085" t="s">
        <v>231</v>
      </c>
      <c r="H1085">
        <v>13</v>
      </c>
      <c r="L1085">
        <v>13</v>
      </c>
      <c r="M1085">
        <v>0</v>
      </c>
    </row>
    <row r="1086" spans="1:18" x14ac:dyDescent="0.55000000000000004">
      <c r="A1086">
        <v>100</v>
      </c>
      <c r="B1086" t="s">
        <v>363</v>
      </c>
      <c r="C1086" t="s">
        <v>364</v>
      </c>
      <c r="D1086" t="s">
        <v>1868</v>
      </c>
      <c r="E1086" t="s">
        <v>1869</v>
      </c>
      <c r="G1086" t="s">
        <v>231</v>
      </c>
      <c r="H1086">
        <v>48000</v>
      </c>
      <c r="L1086">
        <v>48000</v>
      </c>
      <c r="M1086">
        <v>0</v>
      </c>
    </row>
    <row r="1087" spans="1:18" x14ac:dyDescent="0.55000000000000004">
      <c r="A1087">
        <v>100</v>
      </c>
      <c r="B1087" t="s">
        <v>363</v>
      </c>
      <c r="C1087" t="s">
        <v>364</v>
      </c>
      <c r="D1087" t="s">
        <v>345</v>
      </c>
      <c r="E1087" t="s">
        <v>346</v>
      </c>
      <c r="G1087" t="s">
        <v>231</v>
      </c>
      <c r="H1087">
        <v>2522</v>
      </c>
      <c r="L1087">
        <v>2522</v>
      </c>
      <c r="M1087">
        <v>0</v>
      </c>
    </row>
    <row r="1088" spans="1:18" x14ac:dyDescent="0.55000000000000004">
      <c r="A1088">
        <v>100</v>
      </c>
      <c r="B1088" t="s">
        <v>363</v>
      </c>
      <c r="C1088" t="s">
        <v>364</v>
      </c>
      <c r="D1088" t="s">
        <v>3242</v>
      </c>
      <c r="E1088" t="s">
        <v>3243</v>
      </c>
      <c r="G1088" t="s">
        <v>231</v>
      </c>
      <c r="H1088">
        <v>10</v>
      </c>
      <c r="L1088">
        <v>10</v>
      </c>
      <c r="M1088">
        <v>0</v>
      </c>
    </row>
    <row r="1089" spans="1:18" x14ac:dyDescent="0.55000000000000004">
      <c r="A1089">
        <v>100</v>
      </c>
      <c r="B1089" t="s">
        <v>363</v>
      </c>
      <c r="C1089" t="s">
        <v>364</v>
      </c>
      <c r="D1089" t="s">
        <v>653</v>
      </c>
      <c r="E1089" t="s">
        <v>654</v>
      </c>
      <c r="G1089" t="s">
        <v>231</v>
      </c>
      <c r="H1089">
        <v>4000</v>
      </c>
      <c r="L1089">
        <v>4000</v>
      </c>
      <c r="M1089">
        <v>0</v>
      </c>
    </row>
    <row r="1090" spans="1:18" x14ac:dyDescent="0.55000000000000004">
      <c r="A1090">
        <v>100</v>
      </c>
      <c r="B1090" t="s">
        <v>363</v>
      </c>
      <c r="C1090" t="s">
        <v>364</v>
      </c>
      <c r="D1090" t="s">
        <v>1858</v>
      </c>
      <c r="E1090" t="s">
        <v>1859</v>
      </c>
      <c r="G1090" t="s">
        <v>231</v>
      </c>
      <c r="H1090">
        <v>167</v>
      </c>
      <c r="L1090">
        <v>167</v>
      </c>
      <c r="M1090">
        <v>0</v>
      </c>
    </row>
    <row r="1091" spans="1:18" x14ac:dyDescent="0.55000000000000004">
      <c r="A1091">
        <v>100</v>
      </c>
      <c r="B1091" t="s">
        <v>363</v>
      </c>
      <c r="C1091" t="s">
        <v>364</v>
      </c>
      <c r="D1091" t="s">
        <v>1860</v>
      </c>
      <c r="E1091" t="s">
        <v>1861</v>
      </c>
      <c r="G1091" t="s">
        <v>231</v>
      </c>
      <c r="H1091">
        <v>387</v>
      </c>
      <c r="L1091">
        <v>387</v>
      </c>
      <c r="M1091">
        <v>0</v>
      </c>
    </row>
    <row r="1092" spans="1:18" x14ac:dyDescent="0.55000000000000004">
      <c r="A1092">
        <v>100</v>
      </c>
      <c r="B1092" t="s">
        <v>363</v>
      </c>
      <c r="C1092" t="s">
        <v>364</v>
      </c>
      <c r="D1092" t="s">
        <v>137</v>
      </c>
      <c r="E1092" t="s">
        <v>138</v>
      </c>
      <c r="G1092" t="s">
        <v>231</v>
      </c>
      <c r="H1092">
        <v>38541</v>
      </c>
      <c r="L1092">
        <v>38541</v>
      </c>
      <c r="M1092">
        <v>0</v>
      </c>
      <c r="R1092" t="s">
        <v>356</v>
      </c>
    </row>
    <row r="1093" spans="1:18" x14ac:dyDescent="0.55000000000000004">
      <c r="A1093">
        <v>100</v>
      </c>
      <c r="B1093" t="s">
        <v>363</v>
      </c>
      <c r="C1093" t="s">
        <v>364</v>
      </c>
      <c r="D1093" t="s">
        <v>1864</v>
      </c>
      <c r="E1093" t="s">
        <v>1865</v>
      </c>
      <c r="G1093" t="s">
        <v>231</v>
      </c>
      <c r="H1093">
        <v>100</v>
      </c>
      <c r="L1093">
        <v>100</v>
      </c>
      <c r="M1093">
        <v>0</v>
      </c>
    </row>
    <row r="1094" spans="1:18" x14ac:dyDescent="0.55000000000000004">
      <c r="A1094">
        <v>100</v>
      </c>
      <c r="B1094" t="s">
        <v>363</v>
      </c>
      <c r="C1094" t="s">
        <v>364</v>
      </c>
      <c r="D1094" t="s">
        <v>2714</v>
      </c>
      <c r="E1094" t="s">
        <v>2715</v>
      </c>
      <c r="G1094" t="s">
        <v>231</v>
      </c>
      <c r="H1094">
        <v>45</v>
      </c>
      <c r="L1094">
        <v>45</v>
      </c>
      <c r="M1094">
        <v>0</v>
      </c>
    </row>
    <row r="1095" spans="1:18" x14ac:dyDescent="0.55000000000000004">
      <c r="A1095">
        <v>100</v>
      </c>
      <c r="B1095" t="s">
        <v>363</v>
      </c>
      <c r="C1095" t="s">
        <v>364</v>
      </c>
      <c r="D1095" t="s">
        <v>1210</v>
      </c>
      <c r="E1095" t="s">
        <v>1211</v>
      </c>
      <c r="G1095" t="s">
        <v>231</v>
      </c>
      <c r="H1095">
        <v>582</v>
      </c>
      <c r="L1095">
        <v>582</v>
      </c>
      <c r="M1095">
        <v>0</v>
      </c>
    </row>
    <row r="1096" spans="1:18" x14ac:dyDescent="0.55000000000000004">
      <c r="A1096">
        <v>100</v>
      </c>
      <c r="B1096" t="s">
        <v>363</v>
      </c>
      <c r="C1096" t="s">
        <v>364</v>
      </c>
      <c r="D1096" t="s">
        <v>1913</v>
      </c>
      <c r="E1096" t="s">
        <v>1914</v>
      </c>
      <c r="G1096" t="s">
        <v>231</v>
      </c>
      <c r="H1096">
        <v>66</v>
      </c>
      <c r="L1096">
        <v>66</v>
      </c>
      <c r="M1096">
        <v>0</v>
      </c>
    </row>
    <row r="1097" spans="1:18" x14ac:dyDescent="0.55000000000000004">
      <c r="A1097">
        <v>100</v>
      </c>
      <c r="B1097" t="s">
        <v>363</v>
      </c>
      <c r="C1097" t="s">
        <v>364</v>
      </c>
      <c r="D1097" t="s">
        <v>1226</v>
      </c>
      <c r="E1097" t="s">
        <v>1227</v>
      </c>
      <c r="G1097" t="s">
        <v>231</v>
      </c>
      <c r="H1097">
        <v>1085</v>
      </c>
      <c r="L1097">
        <v>1085</v>
      </c>
      <c r="M1097">
        <v>0</v>
      </c>
    </row>
    <row r="1098" spans="1:18" x14ac:dyDescent="0.55000000000000004">
      <c r="A1098">
        <v>100</v>
      </c>
      <c r="B1098" t="s">
        <v>363</v>
      </c>
      <c r="C1098" t="s">
        <v>364</v>
      </c>
      <c r="D1098" t="s">
        <v>1190</v>
      </c>
      <c r="E1098" t="s">
        <v>1191</v>
      </c>
      <c r="G1098" t="s">
        <v>231</v>
      </c>
      <c r="H1098">
        <v>7575</v>
      </c>
      <c r="L1098">
        <v>7575</v>
      </c>
      <c r="M1098">
        <v>0</v>
      </c>
    </row>
    <row r="1099" spans="1:18" x14ac:dyDescent="0.55000000000000004">
      <c r="A1099">
        <v>100</v>
      </c>
      <c r="B1099" t="s">
        <v>363</v>
      </c>
      <c r="C1099" t="s">
        <v>364</v>
      </c>
      <c r="D1099" t="s">
        <v>2861</v>
      </c>
      <c r="E1099" t="s">
        <v>2862</v>
      </c>
      <c r="G1099" t="s">
        <v>231</v>
      </c>
      <c r="H1099">
        <v>2</v>
      </c>
      <c r="L1099">
        <v>2</v>
      </c>
      <c r="M1099">
        <v>0</v>
      </c>
    </row>
    <row r="1100" spans="1:18" x14ac:dyDescent="0.55000000000000004">
      <c r="A1100">
        <v>100</v>
      </c>
      <c r="B1100" t="s">
        <v>363</v>
      </c>
      <c r="C1100" t="s">
        <v>364</v>
      </c>
      <c r="D1100" t="s">
        <v>1870</v>
      </c>
      <c r="E1100" t="s">
        <v>1871</v>
      </c>
      <c r="G1100" t="s">
        <v>231</v>
      </c>
      <c r="H1100">
        <v>1</v>
      </c>
      <c r="L1100">
        <v>1</v>
      </c>
      <c r="M1100">
        <v>0</v>
      </c>
    </row>
    <row r="1101" spans="1:18" x14ac:dyDescent="0.55000000000000004">
      <c r="A1101">
        <v>100</v>
      </c>
      <c r="B1101" t="s">
        <v>363</v>
      </c>
      <c r="C1101" t="s">
        <v>364</v>
      </c>
      <c r="D1101" t="s">
        <v>1872</v>
      </c>
      <c r="E1101" t="s">
        <v>1873</v>
      </c>
      <c r="G1101" t="s">
        <v>231</v>
      </c>
      <c r="H1101">
        <v>38</v>
      </c>
      <c r="L1101">
        <v>38</v>
      </c>
      <c r="M1101">
        <v>0</v>
      </c>
    </row>
    <row r="1102" spans="1:18" x14ac:dyDescent="0.55000000000000004">
      <c r="A1102">
        <v>100</v>
      </c>
      <c r="B1102" t="s">
        <v>363</v>
      </c>
      <c r="C1102" t="s">
        <v>364</v>
      </c>
      <c r="D1102" t="s">
        <v>1874</v>
      </c>
      <c r="E1102" t="s">
        <v>1875</v>
      </c>
      <c r="G1102" t="s">
        <v>231</v>
      </c>
      <c r="H1102">
        <v>99</v>
      </c>
      <c r="L1102">
        <v>99</v>
      </c>
      <c r="M1102">
        <v>0</v>
      </c>
    </row>
    <row r="1103" spans="1:18" x14ac:dyDescent="0.55000000000000004">
      <c r="A1103">
        <v>100</v>
      </c>
      <c r="B1103" t="s">
        <v>363</v>
      </c>
      <c r="C1103" t="s">
        <v>364</v>
      </c>
      <c r="D1103" t="s">
        <v>2787</v>
      </c>
      <c r="E1103" t="s">
        <v>2788</v>
      </c>
      <c r="G1103" t="s">
        <v>231</v>
      </c>
      <c r="H1103">
        <v>100</v>
      </c>
      <c r="L1103">
        <v>100</v>
      </c>
      <c r="M1103">
        <v>0</v>
      </c>
    </row>
    <row r="1104" spans="1:18" x14ac:dyDescent="0.55000000000000004">
      <c r="A1104">
        <v>100</v>
      </c>
      <c r="B1104" t="s">
        <v>363</v>
      </c>
      <c r="C1104" t="s">
        <v>364</v>
      </c>
      <c r="D1104" t="s">
        <v>1876</v>
      </c>
      <c r="E1104" t="s">
        <v>1877</v>
      </c>
      <c r="G1104" t="s">
        <v>231</v>
      </c>
      <c r="H1104">
        <v>42</v>
      </c>
      <c r="L1104">
        <v>42</v>
      </c>
      <c r="M1104">
        <v>0</v>
      </c>
    </row>
    <row r="1105" spans="1:18" x14ac:dyDescent="0.55000000000000004">
      <c r="A1105">
        <v>100</v>
      </c>
      <c r="B1105" t="s">
        <v>363</v>
      </c>
      <c r="C1105" t="s">
        <v>364</v>
      </c>
      <c r="D1105" t="s">
        <v>1897</v>
      </c>
      <c r="E1105" t="s">
        <v>1898</v>
      </c>
      <c r="G1105" t="s">
        <v>231</v>
      </c>
      <c r="H1105">
        <v>106</v>
      </c>
      <c r="L1105">
        <v>106</v>
      </c>
      <c r="M1105">
        <v>0</v>
      </c>
    </row>
    <row r="1106" spans="1:18" x14ac:dyDescent="0.55000000000000004">
      <c r="A1106">
        <v>100</v>
      </c>
      <c r="B1106" t="s">
        <v>363</v>
      </c>
      <c r="C1106" t="s">
        <v>364</v>
      </c>
      <c r="D1106" t="s">
        <v>351</v>
      </c>
      <c r="E1106" t="s">
        <v>352</v>
      </c>
      <c r="G1106" t="s">
        <v>231</v>
      </c>
      <c r="H1106">
        <v>1504</v>
      </c>
      <c r="L1106">
        <v>1504</v>
      </c>
      <c r="M1106">
        <v>0</v>
      </c>
    </row>
    <row r="1107" spans="1:18" x14ac:dyDescent="0.55000000000000004">
      <c r="A1107">
        <v>100</v>
      </c>
      <c r="B1107" t="s">
        <v>363</v>
      </c>
      <c r="C1107" t="s">
        <v>364</v>
      </c>
      <c r="D1107" t="s">
        <v>1882</v>
      </c>
      <c r="E1107" t="s">
        <v>1883</v>
      </c>
      <c r="G1107" t="s">
        <v>231</v>
      </c>
      <c r="H1107">
        <v>1</v>
      </c>
      <c r="L1107">
        <v>1</v>
      </c>
      <c r="M1107">
        <v>0</v>
      </c>
    </row>
    <row r="1108" spans="1:18" x14ac:dyDescent="0.55000000000000004">
      <c r="A1108">
        <v>100</v>
      </c>
      <c r="B1108" t="s">
        <v>363</v>
      </c>
      <c r="C1108" t="s">
        <v>364</v>
      </c>
      <c r="D1108" t="s">
        <v>1886</v>
      </c>
      <c r="E1108" t="s">
        <v>1887</v>
      </c>
      <c r="G1108" t="s">
        <v>231</v>
      </c>
      <c r="H1108">
        <v>400</v>
      </c>
      <c r="L1108">
        <v>400</v>
      </c>
      <c r="M1108">
        <v>0</v>
      </c>
    </row>
    <row r="1109" spans="1:18" x14ac:dyDescent="0.55000000000000004">
      <c r="A1109">
        <v>100</v>
      </c>
      <c r="B1109" t="s">
        <v>363</v>
      </c>
      <c r="C1109" t="s">
        <v>364</v>
      </c>
      <c r="D1109" t="s">
        <v>1888</v>
      </c>
      <c r="E1109" t="s">
        <v>1889</v>
      </c>
      <c r="G1109" t="s">
        <v>231</v>
      </c>
      <c r="H1109">
        <v>5201</v>
      </c>
      <c r="L1109">
        <v>5201</v>
      </c>
      <c r="M1109">
        <v>0</v>
      </c>
    </row>
    <row r="1110" spans="1:18" x14ac:dyDescent="0.55000000000000004">
      <c r="A1110">
        <v>100</v>
      </c>
      <c r="B1110" t="s">
        <v>363</v>
      </c>
      <c r="C1110" t="s">
        <v>364</v>
      </c>
      <c r="D1110" t="s">
        <v>1890</v>
      </c>
      <c r="E1110" t="s">
        <v>1891</v>
      </c>
      <c r="G1110" t="s">
        <v>231</v>
      </c>
      <c r="H1110">
        <v>70</v>
      </c>
      <c r="L1110">
        <v>70</v>
      </c>
      <c r="M1110">
        <v>0</v>
      </c>
    </row>
    <row r="1111" spans="1:18" x14ac:dyDescent="0.55000000000000004">
      <c r="A1111">
        <v>100</v>
      </c>
      <c r="B1111" t="s">
        <v>363</v>
      </c>
      <c r="C1111" t="s">
        <v>364</v>
      </c>
      <c r="D1111" t="s">
        <v>2972</v>
      </c>
      <c r="E1111" t="s">
        <v>2973</v>
      </c>
      <c r="G1111" t="s">
        <v>231</v>
      </c>
      <c r="H1111">
        <v>12</v>
      </c>
      <c r="L1111">
        <v>12</v>
      </c>
      <c r="M1111">
        <v>0</v>
      </c>
      <c r="R1111" t="s">
        <v>356</v>
      </c>
    </row>
    <row r="1112" spans="1:18" x14ac:dyDescent="0.55000000000000004">
      <c r="A1112">
        <v>100</v>
      </c>
      <c r="B1112" t="s">
        <v>363</v>
      </c>
      <c r="C1112" t="s">
        <v>364</v>
      </c>
      <c r="D1112" t="s">
        <v>1896</v>
      </c>
      <c r="E1112" t="s">
        <v>1688</v>
      </c>
      <c r="G1112" t="s">
        <v>231</v>
      </c>
      <c r="H1112">
        <v>100</v>
      </c>
      <c r="L1112">
        <v>100</v>
      </c>
      <c r="M1112">
        <v>0</v>
      </c>
    </row>
    <row r="1113" spans="1:18" x14ac:dyDescent="0.55000000000000004">
      <c r="A1113">
        <v>100</v>
      </c>
      <c r="B1113" t="s">
        <v>363</v>
      </c>
      <c r="C1113" t="s">
        <v>364</v>
      </c>
      <c r="D1113" t="s">
        <v>2771</v>
      </c>
      <c r="E1113" t="s">
        <v>2772</v>
      </c>
      <c r="G1113" t="s">
        <v>231</v>
      </c>
      <c r="H1113">
        <v>8</v>
      </c>
      <c r="L1113">
        <v>8</v>
      </c>
      <c r="M1113">
        <v>0</v>
      </c>
    </row>
    <row r="1114" spans="1:18" x14ac:dyDescent="0.55000000000000004">
      <c r="A1114">
        <v>100</v>
      </c>
      <c r="B1114" t="s">
        <v>363</v>
      </c>
      <c r="C1114" t="s">
        <v>364</v>
      </c>
      <c r="D1114" t="s">
        <v>1892</v>
      </c>
      <c r="E1114" t="s">
        <v>1893</v>
      </c>
      <c r="G1114" t="s">
        <v>231</v>
      </c>
      <c r="H1114">
        <v>1</v>
      </c>
      <c r="L1114">
        <v>1</v>
      </c>
      <c r="M1114">
        <v>0</v>
      </c>
    </row>
    <row r="1115" spans="1:18" x14ac:dyDescent="0.55000000000000004">
      <c r="A1115">
        <v>100</v>
      </c>
      <c r="B1115" t="s">
        <v>363</v>
      </c>
      <c r="C1115" t="s">
        <v>364</v>
      </c>
      <c r="D1115" t="s">
        <v>1899</v>
      </c>
      <c r="E1115" t="s">
        <v>1900</v>
      </c>
      <c r="G1115" t="s">
        <v>231</v>
      </c>
      <c r="H1115">
        <v>1452</v>
      </c>
      <c r="L1115">
        <v>1452</v>
      </c>
      <c r="M1115">
        <v>0</v>
      </c>
    </row>
    <row r="1116" spans="1:18" x14ac:dyDescent="0.55000000000000004">
      <c r="A1116">
        <v>100</v>
      </c>
      <c r="B1116" t="s">
        <v>363</v>
      </c>
      <c r="C1116" t="s">
        <v>364</v>
      </c>
      <c r="D1116" t="s">
        <v>318</v>
      </c>
      <c r="E1116" t="s">
        <v>319</v>
      </c>
      <c r="G1116" t="s">
        <v>231</v>
      </c>
      <c r="H1116">
        <v>2</v>
      </c>
      <c r="L1116">
        <v>2</v>
      </c>
      <c r="M1116">
        <v>0</v>
      </c>
    </row>
    <row r="1117" spans="1:18" x14ac:dyDescent="0.55000000000000004">
      <c r="A1117">
        <v>100</v>
      </c>
      <c r="B1117" t="s">
        <v>363</v>
      </c>
      <c r="C1117" t="s">
        <v>364</v>
      </c>
      <c r="D1117" t="s">
        <v>1903</v>
      </c>
      <c r="E1117" t="s">
        <v>1904</v>
      </c>
      <c r="G1117" t="s">
        <v>231</v>
      </c>
      <c r="H1117">
        <v>1</v>
      </c>
      <c r="L1117">
        <v>1</v>
      </c>
      <c r="M1117">
        <v>0</v>
      </c>
    </row>
    <row r="1118" spans="1:18" x14ac:dyDescent="0.55000000000000004">
      <c r="A1118">
        <v>100</v>
      </c>
      <c r="B1118" t="s">
        <v>363</v>
      </c>
      <c r="C1118" t="s">
        <v>364</v>
      </c>
      <c r="D1118" t="s">
        <v>3147</v>
      </c>
      <c r="E1118" t="s">
        <v>3148</v>
      </c>
      <c r="G1118" t="s">
        <v>231</v>
      </c>
      <c r="H1118">
        <v>12</v>
      </c>
      <c r="L1118">
        <v>12</v>
      </c>
      <c r="M1118">
        <v>0</v>
      </c>
      <c r="R1118" t="s">
        <v>356</v>
      </c>
    </row>
    <row r="1119" spans="1:18" x14ac:dyDescent="0.55000000000000004">
      <c r="A1119">
        <v>100</v>
      </c>
      <c r="B1119" t="s">
        <v>363</v>
      </c>
      <c r="C1119" t="s">
        <v>364</v>
      </c>
      <c r="D1119" t="s">
        <v>3149</v>
      </c>
      <c r="E1119" t="s">
        <v>3150</v>
      </c>
      <c r="G1119" t="s">
        <v>231</v>
      </c>
      <c r="H1119">
        <v>12</v>
      </c>
      <c r="L1119">
        <v>12</v>
      </c>
      <c r="M1119">
        <v>0</v>
      </c>
      <c r="R1119" t="s">
        <v>356</v>
      </c>
    </row>
    <row r="1120" spans="1:18" x14ac:dyDescent="0.55000000000000004">
      <c r="A1120">
        <v>100</v>
      </c>
      <c r="B1120" t="s">
        <v>363</v>
      </c>
      <c r="C1120" t="s">
        <v>364</v>
      </c>
      <c r="D1120" t="s">
        <v>2677</v>
      </c>
      <c r="E1120" t="s">
        <v>2678</v>
      </c>
      <c r="G1120" t="s">
        <v>231</v>
      </c>
      <c r="H1120">
        <v>1</v>
      </c>
      <c r="L1120">
        <v>1</v>
      </c>
      <c r="M1120">
        <v>0</v>
      </c>
    </row>
    <row r="1121" spans="1:18" x14ac:dyDescent="0.55000000000000004">
      <c r="A1121">
        <v>100</v>
      </c>
      <c r="B1121" t="s">
        <v>363</v>
      </c>
      <c r="C1121" t="s">
        <v>364</v>
      </c>
      <c r="D1121" t="s">
        <v>1911</v>
      </c>
      <c r="E1121" t="s">
        <v>1912</v>
      </c>
      <c r="G1121" t="s">
        <v>231</v>
      </c>
      <c r="H1121">
        <v>8</v>
      </c>
      <c r="L1121">
        <v>8</v>
      </c>
      <c r="M1121">
        <v>0</v>
      </c>
    </row>
    <row r="1122" spans="1:18" x14ac:dyDescent="0.55000000000000004">
      <c r="A1122">
        <v>100</v>
      </c>
      <c r="B1122" t="s">
        <v>363</v>
      </c>
      <c r="C1122" t="s">
        <v>364</v>
      </c>
      <c r="D1122" t="s">
        <v>1915</v>
      </c>
      <c r="E1122" t="s">
        <v>1916</v>
      </c>
      <c r="G1122" t="s">
        <v>231</v>
      </c>
      <c r="H1122">
        <v>99</v>
      </c>
      <c r="L1122">
        <v>99</v>
      </c>
      <c r="M1122">
        <v>0</v>
      </c>
    </row>
    <row r="1123" spans="1:18" x14ac:dyDescent="0.55000000000000004">
      <c r="A1123">
        <v>100</v>
      </c>
      <c r="B1123" t="s">
        <v>363</v>
      </c>
      <c r="C1123" t="s">
        <v>364</v>
      </c>
      <c r="D1123" t="s">
        <v>329</v>
      </c>
      <c r="E1123" t="s">
        <v>330</v>
      </c>
      <c r="G1123" t="s">
        <v>231</v>
      </c>
      <c r="H1123">
        <v>77</v>
      </c>
      <c r="L1123">
        <v>77</v>
      </c>
      <c r="M1123">
        <v>0</v>
      </c>
    </row>
    <row r="1124" spans="1:18" x14ac:dyDescent="0.55000000000000004">
      <c r="A1124">
        <v>100</v>
      </c>
      <c r="B1124" t="s">
        <v>363</v>
      </c>
      <c r="C1124" t="s">
        <v>364</v>
      </c>
      <c r="D1124" t="s">
        <v>2482</v>
      </c>
      <c r="E1124" t="s">
        <v>2483</v>
      </c>
      <c r="G1124" t="s">
        <v>231</v>
      </c>
      <c r="H1124">
        <v>5445</v>
      </c>
      <c r="L1124">
        <v>5445</v>
      </c>
      <c r="M1124">
        <v>0</v>
      </c>
    </row>
    <row r="1125" spans="1:18" x14ac:dyDescent="0.55000000000000004">
      <c r="A1125">
        <v>100</v>
      </c>
      <c r="B1125" t="s">
        <v>363</v>
      </c>
      <c r="C1125" t="s">
        <v>364</v>
      </c>
      <c r="D1125" t="s">
        <v>2908</v>
      </c>
      <c r="E1125" t="s">
        <v>2909</v>
      </c>
      <c r="G1125" t="s">
        <v>231</v>
      </c>
      <c r="H1125">
        <v>22</v>
      </c>
      <c r="L1125">
        <v>22</v>
      </c>
      <c r="M1125">
        <v>0</v>
      </c>
    </row>
    <row r="1126" spans="1:18" x14ac:dyDescent="0.55000000000000004">
      <c r="A1126">
        <v>100</v>
      </c>
      <c r="B1126" t="s">
        <v>363</v>
      </c>
      <c r="C1126" t="s">
        <v>364</v>
      </c>
      <c r="D1126" t="s">
        <v>1919</v>
      </c>
      <c r="E1126" t="s">
        <v>1920</v>
      </c>
      <c r="G1126" t="s">
        <v>231</v>
      </c>
      <c r="H1126">
        <v>2</v>
      </c>
      <c r="L1126">
        <v>2</v>
      </c>
      <c r="M1126">
        <v>0</v>
      </c>
    </row>
    <row r="1127" spans="1:18" x14ac:dyDescent="0.55000000000000004">
      <c r="A1127">
        <v>100</v>
      </c>
      <c r="B1127" t="s">
        <v>363</v>
      </c>
      <c r="C1127" t="s">
        <v>364</v>
      </c>
      <c r="D1127" t="s">
        <v>2992</v>
      </c>
      <c r="E1127" t="s">
        <v>2993</v>
      </c>
      <c r="G1127" t="s">
        <v>231</v>
      </c>
      <c r="H1127">
        <v>120</v>
      </c>
      <c r="L1127">
        <v>120</v>
      </c>
      <c r="M1127">
        <v>0</v>
      </c>
    </row>
    <row r="1128" spans="1:18" x14ac:dyDescent="0.55000000000000004">
      <c r="A1128">
        <v>100</v>
      </c>
      <c r="B1128" t="s">
        <v>363</v>
      </c>
      <c r="C1128" t="s">
        <v>364</v>
      </c>
      <c r="D1128" t="s">
        <v>2849</v>
      </c>
      <c r="E1128" t="s">
        <v>2850</v>
      </c>
      <c r="G1128" t="s">
        <v>231</v>
      </c>
      <c r="H1128">
        <v>1</v>
      </c>
      <c r="L1128">
        <v>1</v>
      </c>
      <c r="M1128">
        <v>0</v>
      </c>
    </row>
    <row r="1129" spans="1:18" x14ac:dyDescent="0.55000000000000004">
      <c r="A1129">
        <v>100</v>
      </c>
      <c r="B1129" t="s">
        <v>363</v>
      </c>
      <c r="C1129" t="s">
        <v>364</v>
      </c>
      <c r="D1129" t="s">
        <v>1927</v>
      </c>
      <c r="E1129" t="s">
        <v>1928</v>
      </c>
      <c r="G1129" t="s">
        <v>231</v>
      </c>
      <c r="H1129">
        <v>1100</v>
      </c>
      <c r="L1129">
        <v>1100</v>
      </c>
      <c r="M1129">
        <v>0</v>
      </c>
    </row>
    <row r="1130" spans="1:18" x14ac:dyDescent="0.55000000000000004">
      <c r="A1130">
        <v>100</v>
      </c>
      <c r="B1130" t="s">
        <v>363</v>
      </c>
      <c r="C1130" t="s">
        <v>364</v>
      </c>
      <c r="D1130" t="s">
        <v>3155</v>
      </c>
      <c r="E1130" t="s">
        <v>3156</v>
      </c>
      <c r="G1130" t="s">
        <v>231</v>
      </c>
      <c r="H1130">
        <v>18</v>
      </c>
      <c r="L1130">
        <v>18</v>
      </c>
      <c r="M1130">
        <v>0</v>
      </c>
      <c r="R1130" t="s">
        <v>356</v>
      </c>
    </row>
    <row r="1131" spans="1:18" x14ac:dyDescent="0.55000000000000004">
      <c r="A1131">
        <v>100</v>
      </c>
      <c r="B1131" t="s">
        <v>363</v>
      </c>
      <c r="C1131" t="s">
        <v>364</v>
      </c>
      <c r="D1131" t="s">
        <v>3157</v>
      </c>
      <c r="E1131" t="s">
        <v>3158</v>
      </c>
      <c r="G1131" t="s">
        <v>231</v>
      </c>
      <c r="H1131">
        <v>216</v>
      </c>
      <c r="L1131">
        <v>216</v>
      </c>
      <c r="M1131">
        <v>0</v>
      </c>
      <c r="R1131" t="s">
        <v>356</v>
      </c>
    </row>
    <row r="1132" spans="1:18" x14ac:dyDescent="0.55000000000000004">
      <c r="A1132">
        <v>100</v>
      </c>
      <c r="B1132" t="s">
        <v>363</v>
      </c>
      <c r="C1132" t="s">
        <v>364</v>
      </c>
      <c r="D1132" t="s">
        <v>3161</v>
      </c>
      <c r="E1132" t="s">
        <v>3162</v>
      </c>
      <c r="G1132" t="s">
        <v>231</v>
      </c>
      <c r="H1132">
        <v>12</v>
      </c>
      <c r="L1132">
        <v>12</v>
      </c>
      <c r="M1132">
        <v>0</v>
      </c>
      <c r="R1132" t="s">
        <v>356</v>
      </c>
    </row>
    <row r="1133" spans="1:18" x14ac:dyDescent="0.55000000000000004">
      <c r="A1133">
        <v>100</v>
      </c>
      <c r="B1133" t="s">
        <v>363</v>
      </c>
      <c r="C1133" t="s">
        <v>364</v>
      </c>
      <c r="D1133" t="s">
        <v>1909</v>
      </c>
      <c r="E1133" t="s">
        <v>1910</v>
      </c>
      <c r="G1133" t="s">
        <v>231</v>
      </c>
      <c r="H1133">
        <v>10</v>
      </c>
      <c r="L1133">
        <v>10</v>
      </c>
      <c r="M1133">
        <v>0</v>
      </c>
    </row>
    <row r="1134" spans="1:18" x14ac:dyDescent="0.55000000000000004">
      <c r="A1134">
        <v>100</v>
      </c>
      <c r="B1134" t="s">
        <v>363</v>
      </c>
      <c r="C1134" t="s">
        <v>364</v>
      </c>
      <c r="D1134" t="s">
        <v>3163</v>
      </c>
      <c r="E1134" t="s">
        <v>3164</v>
      </c>
      <c r="G1134" t="s">
        <v>231</v>
      </c>
      <c r="H1134">
        <v>48</v>
      </c>
      <c r="L1134">
        <v>48</v>
      </c>
      <c r="M1134">
        <v>0</v>
      </c>
      <c r="R1134" t="s">
        <v>356</v>
      </c>
    </row>
    <row r="1135" spans="1:18" x14ac:dyDescent="0.55000000000000004">
      <c r="A1135">
        <v>100</v>
      </c>
      <c r="B1135" t="s">
        <v>363</v>
      </c>
      <c r="C1135" t="s">
        <v>364</v>
      </c>
      <c r="D1135" t="s">
        <v>3165</v>
      </c>
      <c r="E1135" t="s">
        <v>3166</v>
      </c>
      <c r="G1135" t="s">
        <v>231</v>
      </c>
      <c r="H1135">
        <v>5</v>
      </c>
      <c r="L1135">
        <v>5</v>
      </c>
      <c r="M1135">
        <v>0</v>
      </c>
    </row>
    <row r="1136" spans="1:18" x14ac:dyDescent="0.55000000000000004">
      <c r="A1136">
        <v>100</v>
      </c>
      <c r="B1136" t="s">
        <v>363</v>
      </c>
      <c r="C1136" t="s">
        <v>364</v>
      </c>
      <c r="D1136" t="s">
        <v>2944</v>
      </c>
      <c r="E1136" t="s">
        <v>2945</v>
      </c>
      <c r="G1136" t="s">
        <v>231</v>
      </c>
      <c r="H1136">
        <v>171</v>
      </c>
      <c r="L1136">
        <v>171</v>
      </c>
      <c r="M1136">
        <v>0</v>
      </c>
    </row>
    <row r="1137" spans="1:18" x14ac:dyDescent="0.55000000000000004">
      <c r="A1137">
        <v>100</v>
      </c>
      <c r="B1137" t="s">
        <v>363</v>
      </c>
      <c r="C1137" t="s">
        <v>364</v>
      </c>
      <c r="D1137" t="s">
        <v>2875</v>
      </c>
      <c r="E1137" t="s">
        <v>2876</v>
      </c>
      <c r="G1137" t="s">
        <v>231</v>
      </c>
      <c r="H1137">
        <v>160</v>
      </c>
      <c r="L1137">
        <v>160</v>
      </c>
      <c r="M1137">
        <v>0</v>
      </c>
    </row>
    <row r="1138" spans="1:18" x14ac:dyDescent="0.55000000000000004">
      <c r="A1138">
        <v>100</v>
      </c>
      <c r="B1138" t="s">
        <v>363</v>
      </c>
      <c r="C1138" t="s">
        <v>364</v>
      </c>
      <c r="D1138" t="s">
        <v>1921</v>
      </c>
      <c r="E1138" t="s">
        <v>1922</v>
      </c>
      <c r="G1138" t="s">
        <v>231</v>
      </c>
      <c r="H1138">
        <v>143</v>
      </c>
      <c r="L1138">
        <v>143</v>
      </c>
      <c r="M1138">
        <v>0</v>
      </c>
      <c r="R1138" t="s">
        <v>356</v>
      </c>
    </row>
    <row r="1139" spans="1:18" x14ac:dyDescent="0.55000000000000004">
      <c r="A1139">
        <v>100</v>
      </c>
      <c r="B1139" t="s">
        <v>363</v>
      </c>
      <c r="C1139" t="s">
        <v>364</v>
      </c>
      <c r="D1139" t="s">
        <v>1923</v>
      </c>
      <c r="E1139" t="s">
        <v>1924</v>
      </c>
      <c r="G1139" t="s">
        <v>231</v>
      </c>
      <c r="H1139">
        <v>36</v>
      </c>
      <c r="L1139">
        <v>36</v>
      </c>
      <c r="M1139">
        <v>0</v>
      </c>
      <c r="R1139" t="s">
        <v>356</v>
      </c>
    </row>
    <row r="1140" spans="1:18" x14ac:dyDescent="0.55000000000000004">
      <c r="A1140">
        <v>100</v>
      </c>
      <c r="B1140" t="s">
        <v>363</v>
      </c>
      <c r="C1140" t="s">
        <v>364</v>
      </c>
      <c r="D1140" t="s">
        <v>1925</v>
      </c>
      <c r="E1140" t="s">
        <v>1926</v>
      </c>
      <c r="G1140" t="s">
        <v>231</v>
      </c>
      <c r="H1140">
        <v>13</v>
      </c>
      <c r="L1140">
        <v>13</v>
      </c>
      <c r="M1140">
        <v>0</v>
      </c>
    </row>
    <row r="1141" spans="1:18" x14ac:dyDescent="0.55000000000000004">
      <c r="A1141">
        <v>100</v>
      </c>
      <c r="B1141" t="s">
        <v>363</v>
      </c>
      <c r="C1141" t="s">
        <v>364</v>
      </c>
      <c r="D1141" t="s">
        <v>1931</v>
      </c>
      <c r="E1141" t="s">
        <v>1932</v>
      </c>
      <c r="G1141" t="s">
        <v>231</v>
      </c>
      <c r="H1141">
        <v>26</v>
      </c>
      <c r="L1141">
        <v>26</v>
      </c>
      <c r="M1141">
        <v>0</v>
      </c>
    </row>
    <row r="1142" spans="1:18" x14ac:dyDescent="0.55000000000000004">
      <c r="A1142">
        <v>100</v>
      </c>
      <c r="B1142" t="s">
        <v>363</v>
      </c>
      <c r="C1142" t="s">
        <v>364</v>
      </c>
      <c r="D1142" t="s">
        <v>1933</v>
      </c>
      <c r="E1142" t="s">
        <v>1126</v>
      </c>
      <c r="G1142" t="s">
        <v>231</v>
      </c>
      <c r="H1142">
        <v>2</v>
      </c>
      <c r="L1142">
        <v>2</v>
      </c>
      <c r="M1142">
        <v>0</v>
      </c>
    </row>
    <row r="1143" spans="1:18" x14ac:dyDescent="0.55000000000000004">
      <c r="A1143">
        <v>100</v>
      </c>
      <c r="B1143" t="s">
        <v>363</v>
      </c>
      <c r="C1143" t="s">
        <v>364</v>
      </c>
      <c r="D1143" t="s">
        <v>1929</v>
      </c>
      <c r="E1143" t="s">
        <v>1930</v>
      </c>
      <c r="G1143" t="s">
        <v>231</v>
      </c>
      <c r="H1143">
        <v>9</v>
      </c>
      <c r="L1143">
        <v>9</v>
      </c>
      <c r="M1143">
        <v>0</v>
      </c>
    </row>
    <row r="1144" spans="1:18" x14ac:dyDescent="0.55000000000000004">
      <c r="A1144">
        <v>100</v>
      </c>
      <c r="B1144" t="s">
        <v>363</v>
      </c>
      <c r="C1144" t="s">
        <v>364</v>
      </c>
      <c r="D1144" t="s">
        <v>1936</v>
      </c>
      <c r="E1144" t="s">
        <v>1937</v>
      </c>
      <c r="G1144" t="s">
        <v>231</v>
      </c>
      <c r="H1144">
        <v>22</v>
      </c>
      <c r="L1144">
        <v>22</v>
      </c>
      <c r="M1144">
        <v>0</v>
      </c>
    </row>
    <row r="1145" spans="1:18" x14ac:dyDescent="0.55000000000000004">
      <c r="A1145">
        <v>100</v>
      </c>
      <c r="B1145" t="s">
        <v>363</v>
      </c>
      <c r="C1145" t="s">
        <v>364</v>
      </c>
      <c r="D1145" t="s">
        <v>1917</v>
      </c>
      <c r="E1145" t="s">
        <v>1918</v>
      </c>
      <c r="G1145" t="s">
        <v>231</v>
      </c>
      <c r="H1145">
        <v>1</v>
      </c>
      <c r="L1145">
        <v>1</v>
      </c>
      <c r="M1145">
        <v>0</v>
      </c>
    </row>
    <row r="1146" spans="1:18" x14ac:dyDescent="0.55000000000000004">
      <c r="A1146">
        <v>100</v>
      </c>
      <c r="B1146" t="s">
        <v>363</v>
      </c>
      <c r="C1146" t="s">
        <v>364</v>
      </c>
      <c r="D1146" t="s">
        <v>2773</v>
      </c>
      <c r="E1146" t="s">
        <v>2774</v>
      </c>
      <c r="G1146" t="s">
        <v>231</v>
      </c>
      <c r="H1146">
        <v>6</v>
      </c>
      <c r="L1146">
        <v>6</v>
      </c>
      <c r="M1146">
        <v>0</v>
      </c>
    </row>
    <row r="1147" spans="1:18" x14ac:dyDescent="0.55000000000000004">
      <c r="A1147">
        <v>100</v>
      </c>
      <c r="B1147" t="s">
        <v>3244</v>
      </c>
      <c r="D1147" t="s">
        <v>1186</v>
      </c>
      <c r="E1147" t="s">
        <v>1187</v>
      </c>
      <c r="G1147" t="s">
        <v>231</v>
      </c>
      <c r="H1147">
        <v>2666</v>
      </c>
      <c r="L1147">
        <v>2666</v>
      </c>
      <c r="M1147">
        <v>0</v>
      </c>
    </row>
    <row r="1148" spans="1:18" x14ac:dyDescent="0.55000000000000004">
      <c r="A1148">
        <v>100</v>
      </c>
      <c r="B1148" t="s">
        <v>3244</v>
      </c>
      <c r="D1148" t="s">
        <v>892</v>
      </c>
      <c r="E1148" t="s">
        <v>893</v>
      </c>
      <c r="G1148" t="s">
        <v>231</v>
      </c>
      <c r="H1148">
        <v>8092</v>
      </c>
      <c r="L1148">
        <v>8092</v>
      </c>
      <c r="M1148">
        <v>0</v>
      </c>
    </row>
    <row r="1149" spans="1:18" x14ac:dyDescent="0.55000000000000004">
      <c r="A1149">
        <v>100</v>
      </c>
      <c r="B1149" t="s">
        <v>3244</v>
      </c>
      <c r="D1149" t="s">
        <v>861</v>
      </c>
      <c r="E1149" t="s">
        <v>862</v>
      </c>
      <c r="G1149" t="s">
        <v>231</v>
      </c>
      <c r="H1149">
        <v>212</v>
      </c>
      <c r="L1149">
        <v>212</v>
      </c>
      <c r="M1149">
        <v>0</v>
      </c>
    </row>
    <row r="1150" spans="1:18" x14ac:dyDescent="0.55000000000000004">
      <c r="A1150">
        <v>100</v>
      </c>
      <c r="B1150" t="s">
        <v>3244</v>
      </c>
      <c r="D1150" t="s">
        <v>1963</v>
      </c>
      <c r="E1150" t="s">
        <v>1964</v>
      </c>
      <c r="G1150" t="s">
        <v>231</v>
      </c>
      <c r="H1150">
        <v>12856</v>
      </c>
      <c r="L1150">
        <v>12856</v>
      </c>
      <c r="M1150">
        <v>0</v>
      </c>
    </row>
    <row r="1151" spans="1:18" x14ac:dyDescent="0.55000000000000004">
      <c r="A1151">
        <v>100</v>
      </c>
      <c r="B1151" t="s">
        <v>3244</v>
      </c>
      <c r="D1151" t="s">
        <v>1458</v>
      </c>
      <c r="E1151" t="s">
        <v>1459</v>
      </c>
      <c r="G1151" t="s">
        <v>231</v>
      </c>
      <c r="H1151">
        <v>2780</v>
      </c>
      <c r="L1151">
        <v>2780</v>
      </c>
      <c r="M1151">
        <v>0</v>
      </c>
    </row>
    <row r="1152" spans="1:18" x14ac:dyDescent="0.55000000000000004">
      <c r="A1152">
        <v>100</v>
      </c>
      <c r="B1152" t="s">
        <v>3244</v>
      </c>
      <c r="D1152" t="s">
        <v>2619</v>
      </c>
      <c r="E1152" t="s">
        <v>2532</v>
      </c>
      <c r="G1152" t="s">
        <v>231</v>
      </c>
      <c r="H1152">
        <v>2058</v>
      </c>
      <c r="L1152">
        <v>2058</v>
      </c>
      <c r="M1152">
        <v>0</v>
      </c>
    </row>
    <row r="1153" spans="1:13" x14ac:dyDescent="0.55000000000000004">
      <c r="A1153">
        <v>100</v>
      </c>
      <c r="B1153" t="s">
        <v>3244</v>
      </c>
      <c r="D1153" t="s">
        <v>1727</v>
      </c>
      <c r="E1153" t="s">
        <v>1728</v>
      </c>
      <c r="G1153" t="s">
        <v>231</v>
      </c>
      <c r="H1153">
        <v>5460</v>
      </c>
      <c r="L1153">
        <v>5460</v>
      </c>
      <c r="M1153">
        <v>0</v>
      </c>
    </row>
    <row r="1154" spans="1:13" x14ac:dyDescent="0.55000000000000004">
      <c r="A1154">
        <v>100</v>
      </c>
      <c r="B1154" t="s">
        <v>3244</v>
      </c>
      <c r="D1154" t="s">
        <v>943</v>
      </c>
      <c r="E1154" t="s">
        <v>944</v>
      </c>
      <c r="G1154" t="s">
        <v>231</v>
      </c>
      <c r="H1154">
        <v>396</v>
      </c>
      <c r="L1154">
        <v>396</v>
      </c>
      <c r="M1154">
        <v>0</v>
      </c>
    </row>
    <row r="1155" spans="1:13" x14ac:dyDescent="0.55000000000000004">
      <c r="A1155">
        <v>100</v>
      </c>
      <c r="B1155" t="s">
        <v>3244</v>
      </c>
      <c r="D1155" t="s">
        <v>851</v>
      </c>
      <c r="E1155" t="s">
        <v>852</v>
      </c>
      <c r="G1155" t="s">
        <v>231</v>
      </c>
      <c r="H1155">
        <v>763</v>
      </c>
      <c r="L1155">
        <v>763</v>
      </c>
      <c r="M1155">
        <v>0</v>
      </c>
    </row>
    <row r="1156" spans="1:13" x14ac:dyDescent="0.55000000000000004">
      <c r="A1156">
        <v>100</v>
      </c>
      <c r="B1156" t="s">
        <v>3244</v>
      </c>
      <c r="D1156" t="s">
        <v>561</v>
      </c>
      <c r="E1156" t="s">
        <v>562</v>
      </c>
      <c r="G1156" t="s">
        <v>231</v>
      </c>
      <c r="H1156">
        <v>2</v>
      </c>
      <c r="L1156">
        <v>2</v>
      </c>
      <c r="M1156">
        <v>0</v>
      </c>
    </row>
    <row r="1157" spans="1:13" x14ac:dyDescent="0.55000000000000004">
      <c r="A1157">
        <v>100</v>
      </c>
      <c r="B1157" t="s">
        <v>3244</v>
      </c>
      <c r="D1157" t="s">
        <v>2916</v>
      </c>
      <c r="E1157" t="s">
        <v>2917</v>
      </c>
      <c r="G1157" t="s">
        <v>231</v>
      </c>
      <c r="H1157">
        <v>13000</v>
      </c>
      <c r="L1157">
        <v>13000</v>
      </c>
      <c r="M1157">
        <v>0</v>
      </c>
    </row>
    <row r="1158" spans="1:13" x14ac:dyDescent="0.55000000000000004">
      <c r="A1158">
        <v>100</v>
      </c>
      <c r="B1158" t="s">
        <v>3244</v>
      </c>
      <c r="D1158" t="s">
        <v>2865</v>
      </c>
      <c r="E1158" t="s">
        <v>2866</v>
      </c>
      <c r="G1158" t="s">
        <v>231</v>
      </c>
      <c r="H1158">
        <v>45</v>
      </c>
      <c r="L1158">
        <v>45</v>
      </c>
      <c r="M1158">
        <v>0</v>
      </c>
    </row>
    <row r="1159" spans="1:13" x14ac:dyDescent="0.55000000000000004">
      <c r="A1159">
        <v>100</v>
      </c>
      <c r="B1159" t="s">
        <v>3244</v>
      </c>
      <c r="D1159" t="s">
        <v>1125</v>
      </c>
      <c r="E1159" t="s">
        <v>1126</v>
      </c>
      <c r="G1159" t="s">
        <v>231</v>
      </c>
      <c r="H1159">
        <v>4</v>
      </c>
      <c r="L1159">
        <v>4</v>
      </c>
      <c r="M1159">
        <v>0</v>
      </c>
    </row>
    <row r="1160" spans="1:13" x14ac:dyDescent="0.55000000000000004">
      <c r="A1160">
        <v>100</v>
      </c>
      <c r="B1160" t="s">
        <v>3244</v>
      </c>
      <c r="D1160" t="s">
        <v>629</v>
      </c>
      <c r="E1160" t="s">
        <v>630</v>
      </c>
      <c r="G1160" t="s">
        <v>231</v>
      </c>
      <c r="H1160">
        <v>2924</v>
      </c>
      <c r="L1160">
        <v>2924</v>
      </c>
      <c r="M1160">
        <v>0</v>
      </c>
    </row>
    <row r="1161" spans="1:13" x14ac:dyDescent="0.55000000000000004">
      <c r="A1161">
        <v>100</v>
      </c>
      <c r="B1161" t="s">
        <v>3244</v>
      </c>
      <c r="D1161" t="s">
        <v>2260</v>
      </c>
      <c r="E1161" t="s">
        <v>2261</v>
      </c>
      <c r="G1161" t="s">
        <v>231</v>
      </c>
      <c r="H1161">
        <v>384</v>
      </c>
      <c r="L1161">
        <v>384</v>
      </c>
      <c r="M1161">
        <v>0</v>
      </c>
    </row>
    <row r="1162" spans="1:13" x14ac:dyDescent="0.55000000000000004">
      <c r="A1162">
        <v>100</v>
      </c>
      <c r="B1162" t="s">
        <v>3244</v>
      </c>
      <c r="D1162" t="s">
        <v>1402</v>
      </c>
      <c r="E1162" t="s">
        <v>1403</v>
      </c>
      <c r="G1162" t="s">
        <v>231</v>
      </c>
      <c r="H1162">
        <v>1</v>
      </c>
      <c r="L1162">
        <v>1</v>
      </c>
      <c r="M1162">
        <v>0</v>
      </c>
    </row>
    <row r="1163" spans="1:13" x14ac:dyDescent="0.55000000000000004">
      <c r="A1163">
        <v>100</v>
      </c>
      <c r="B1163" t="s">
        <v>3244</v>
      </c>
      <c r="D1163" t="s">
        <v>2456</v>
      </c>
      <c r="E1163" t="s">
        <v>2457</v>
      </c>
      <c r="G1163" t="s">
        <v>231</v>
      </c>
      <c r="H1163">
        <v>209</v>
      </c>
      <c r="L1163">
        <v>209</v>
      </c>
      <c r="M1163">
        <v>0</v>
      </c>
    </row>
    <row r="1164" spans="1:13" x14ac:dyDescent="0.55000000000000004">
      <c r="A1164">
        <v>100</v>
      </c>
      <c r="B1164" t="s">
        <v>3244</v>
      </c>
      <c r="D1164" t="s">
        <v>2523</v>
      </c>
      <c r="E1164" t="s">
        <v>2524</v>
      </c>
      <c r="G1164" t="s">
        <v>231</v>
      </c>
      <c r="H1164">
        <v>20</v>
      </c>
      <c r="L1164">
        <v>20</v>
      </c>
      <c r="M1164">
        <v>0</v>
      </c>
    </row>
    <row r="1165" spans="1:13" x14ac:dyDescent="0.55000000000000004">
      <c r="A1165">
        <v>100</v>
      </c>
      <c r="B1165" t="s">
        <v>3244</v>
      </c>
      <c r="D1165" t="s">
        <v>2785</v>
      </c>
      <c r="E1165" t="s">
        <v>2786</v>
      </c>
      <c r="G1165" t="s">
        <v>231</v>
      </c>
      <c r="H1165">
        <v>35</v>
      </c>
      <c r="L1165">
        <v>35</v>
      </c>
      <c r="M1165">
        <v>0</v>
      </c>
    </row>
    <row r="1166" spans="1:13" x14ac:dyDescent="0.55000000000000004">
      <c r="A1166">
        <v>100</v>
      </c>
      <c r="B1166" t="s">
        <v>238</v>
      </c>
      <c r="D1166" t="s">
        <v>1949</v>
      </c>
      <c r="E1166" t="s">
        <v>1950</v>
      </c>
      <c r="G1166" t="s">
        <v>231</v>
      </c>
      <c r="H1166">
        <v>234</v>
      </c>
      <c r="L1166">
        <v>234</v>
      </c>
      <c r="M1166">
        <v>0</v>
      </c>
    </row>
    <row r="1167" spans="1:13" x14ac:dyDescent="0.55000000000000004">
      <c r="A1167">
        <v>100</v>
      </c>
      <c r="B1167" t="s">
        <v>238</v>
      </c>
      <c r="D1167" t="s">
        <v>1951</v>
      </c>
      <c r="E1167" t="s">
        <v>1952</v>
      </c>
      <c r="G1167" t="s">
        <v>231</v>
      </c>
      <c r="H1167">
        <v>16285</v>
      </c>
      <c r="L1167">
        <v>16285</v>
      </c>
      <c r="M1167">
        <v>0</v>
      </c>
    </row>
    <row r="1168" spans="1:13" x14ac:dyDescent="0.55000000000000004">
      <c r="A1168">
        <v>100</v>
      </c>
      <c r="B1168" t="s">
        <v>238</v>
      </c>
      <c r="D1168" t="s">
        <v>1953</v>
      </c>
      <c r="E1168" t="s">
        <v>1954</v>
      </c>
      <c r="G1168" t="s">
        <v>231</v>
      </c>
      <c r="H1168">
        <v>141</v>
      </c>
      <c r="L1168">
        <v>141</v>
      </c>
      <c r="M1168">
        <v>0</v>
      </c>
    </row>
    <row r="1169" spans="1:13" x14ac:dyDescent="0.55000000000000004">
      <c r="A1169">
        <v>100</v>
      </c>
      <c r="B1169" t="s">
        <v>238</v>
      </c>
      <c r="D1169" t="s">
        <v>2635</v>
      </c>
      <c r="E1169" t="s">
        <v>2636</v>
      </c>
      <c r="G1169" t="s">
        <v>231</v>
      </c>
      <c r="H1169">
        <v>5</v>
      </c>
      <c r="L1169">
        <v>5</v>
      </c>
      <c r="M1169">
        <v>0</v>
      </c>
    </row>
    <row r="1170" spans="1:13" x14ac:dyDescent="0.55000000000000004">
      <c r="A1170">
        <v>100</v>
      </c>
      <c r="B1170" t="s">
        <v>238</v>
      </c>
      <c r="D1170" t="s">
        <v>1957</v>
      </c>
      <c r="E1170" t="s">
        <v>1958</v>
      </c>
      <c r="G1170" t="s">
        <v>231</v>
      </c>
      <c r="H1170">
        <v>33</v>
      </c>
      <c r="L1170">
        <v>33</v>
      </c>
      <c r="M1170">
        <v>0</v>
      </c>
    </row>
    <row r="1171" spans="1:13" x14ac:dyDescent="0.55000000000000004">
      <c r="A1171">
        <v>100</v>
      </c>
      <c r="B1171" t="s">
        <v>238</v>
      </c>
      <c r="D1171" t="s">
        <v>1955</v>
      </c>
      <c r="E1171" t="s">
        <v>1956</v>
      </c>
      <c r="G1171" t="s">
        <v>231</v>
      </c>
      <c r="H1171">
        <v>972</v>
      </c>
      <c r="L1171">
        <v>972</v>
      </c>
      <c r="M1171">
        <v>0</v>
      </c>
    </row>
    <row r="1172" spans="1:13" x14ac:dyDescent="0.55000000000000004">
      <c r="A1172">
        <v>100</v>
      </c>
      <c r="B1172" t="s">
        <v>238</v>
      </c>
      <c r="D1172" t="s">
        <v>1959</v>
      </c>
      <c r="E1172" t="s">
        <v>1960</v>
      </c>
      <c r="G1172" t="s">
        <v>231</v>
      </c>
      <c r="H1172">
        <v>3595</v>
      </c>
      <c r="L1172">
        <v>3595</v>
      </c>
      <c r="M1172">
        <v>0</v>
      </c>
    </row>
    <row r="1173" spans="1:13" x14ac:dyDescent="0.55000000000000004">
      <c r="A1173">
        <v>100</v>
      </c>
      <c r="B1173" t="s">
        <v>238</v>
      </c>
      <c r="D1173" t="s">
        <v>1961</v>
      </c>
      <c r="E1173" t="s">
        <v>1962</v>
      </c>
      <c r="G1173" t="s">
        <v>231</v>
      </c>
      <c r="H1173">
        <v>24192</v>
      </c>
      <c r="L1173">
        <v>24192</v>
      </c>
      <c r="M1173">
        <v>0</v>
      </c>
    </row>
    <row r="1174" spans="1:13" x14ac:dyDescent="0.55000000000000004">
      <c r="A1174">
        <v>100</v>
      </c>
      <c r="B1174" t="s">
        <v>238</v>
      </c>
      <c r="D1174" t="s">
        <v>1965</v>
      </c>
      <c r="E1174" t="s">
        <v>1966</v>
      </c>
      <c r="G1174" t="s">
        <v>231</v>
      </c>
      <c r="H1174">
        <v>6</v>
      </c>
      <c r="L1174">
        <v>6</v>
      </c>
      <c r="M1174">
        <v>0</v>
      </c>
    </row>
    <row r="1175" spans="1:13" x14ac:dyDescent="0.55000000000000004">
      <c r="A1175">
        <v>100</v>
      </c>
      <c r="B1175" t="s">
        <v>238</v>
      </c>
      <c r="D1175" t="s">
        <v>1967</v>
      </c>
      <c r="E1175" t="s">
        <v>1968</v>
      </c>
      <c r="G1175" t="s">
        <v>231</v>
      </c>
      <c r="H1175">
        <v>22</v>
      </c>
      <c r="L1175">
        <v>22</v>
      </c>
      <c r="M1175">
        <v>0</v>
      </c>
    </row>
    <row r="1176" spans="1:13" x14ac:dyDescent="0.55000000000000004">
      <c r="A1176">
        <v>100</v>
      </c>
      <c r="B1176" t="s">
        <v>238</v>
      </c>
      <c r="D1176" t="s">
        <v>1969</v>
      </c>
      <c r="E1176" t="s">
        <v>1970</v>
      </c>
      <c r="G1176" t="s">
        <v>231</v>
      </c>
      <c r="H1176">
        <v>3447</v>
      </c>
      <c r="L1176">
        <v>3447</v>
      </c>
      <c r="M1176">
        <v>0</v>
      </c>
    </row>
    <row r="1177" spans="1:13" x14ac:dyDescent="0.55000000000000004">
      <c r="A1177">
        <v>100</v>
      </c>
      <c r="B1177" t="s">
        <v>238</v>
      </c>
      <c r="D1177" t="s">
        <v>1971</v>
      </c>
      <c r="E1177" t="s">
        <v>1972</v>
      </c>
      <c r="G1177" t="s">
        <v>231</v>
      </c>
      <c r="H1177">
        <v>49</v>
      </c>
      <c r="L1177">
        <v>49</v>
      </c>
      <c r="M1177">
        <v>0</v>
      </c>
    </row>
    <row r="1178" spans="1:13" x14ac:dyDescent="0.55000000000000004">
      <c r="A1178">
        <v>100</v>
      </c>
      <c r="B1178" t="s">
        <v>238</v>
      </c>
      <c r="D1178" t="s">
        <v>1973</v>
      </c>
      <c r="E1178" t="s">
        <v>1974</v>
      </c>
      <c r="G1178" t="s">
        <v>231</v>
      </c>
      <c r="H1178">
        <v>8503</v>
      </c>
      <c r="L1178">
        <v>8503</v>
      </c>
      <c r="M1178">
        <v>0</v>
      </c>
    </row>
    <row r="1179" spans="1:13" x14ac:dyDescent="0.55000000000000004">
      <c r="A1179">
        <v>100</v>
      </c>
      <c r="B1179" t="s">
        <v>238</v>
      </c>
      <c r="D1179" t="s">
        <v>1975</v>
      </c>
      <c r="E1179" t="s">
        <v>1976</v>
      </c>
      <c r="G1179" t="s">
        <v>231</v>
      </c>
      <c r="H1179">
        <v>2091</v>
      </c>
      <c r="L1179">
        <v>2091</v>
      </c>
      <c r="M1179">
        <v>0</v>
      </c>
    </row>
    <row r="1180" spans="1:13" x14ac:dyDescent="0.55000000000000004">
      <c r="A1180">
        <v>100</v>
      </c>
      <c r="B1180" t="s">
        <v>238</v>
      </c>
      <c r="D1180" t="s">
        <v>1977</v>
      </c>
      <c r="E1180" t="s">
        <v>1978</v>
      </c>
      <c r="G1180" t="s">
        <v>231</v>
      </c>
      <c r="H1180">
        <v>712</v>
      </c>
      <c r="L1180">
        <v>712</v>
      </c>
      <c r="M1180">
        <v>0</v>
      </c>
    </row>
    <row r="1181" spans="1:13" x14ac:dyDescent="0.55000000000000004">
      <c r="A1181">
        <v>100</v>
      </c>
      <c r="B1181" t="s">
        <v>238</v>
      </c>
      <c r="D1181" t="s">
        <v>1979</v>
      </c>
      <c r="E1181" t="s">
        <v>1980</v>
      </c>
      <c r="G1181" t="s">
        <v>231</v>
      </c>
      <c r="H1181">
        <v>1008</v>
      </c>
      <c r="L1181">
        <v>1008</v>
      </c>
      <c r="M1181">
        <v>0</v>
      </c>
    </row>
    <row r="1182" spans="1:13" x14ac:dyDescent="0.55000000000000004">
      <c r="A1182">
        <v>100</v>
      </c>
      <c r="B1182" t="s">
        <v>238</v>
      </c>
      <c r="D1182" t="s">
        <v>1983</v>
      </c>
      <c r="E1182" t="s">
        <v>1984</v>
      </c>
      <c r="G1182" t="s">
        <v>231</v>
      </c>
      <c r="H1182">
        <v>273</v>
      </c>
      <c r="L1182">
        <v>273</v>
      </c>
      <c r="M1182">
        <v>0</v>
      </c>
    </row>
    <row r="1183" spans="1:13" x14ac:dyDescent="0.55000000000000004">
      <c r="A1183">
        <v>100</v>
      </c>
      <c r="B1183" t="s">
        <v>238</v>
      </c>
      <c r="D1183" t="s">
        <v>1985</v>
      </c>
      <c r="E1183" t="s">
        <v>1986</v>
      </c>
      <c r="G1183" t="s">
        <v>231</v>
      </c>
      <c r="H1183">
        <v>114</v>
      </c>
      <c r="L1183">
        <v>114</v>
      </c>
      <c r="M1183">
        <v>0</v>
      </c>
    </row>
    <row r="1184" spans="1:13" x14ac:dyDescent="0.55000000000000004">
      <c r="A1184">
        <v>100</v>
      </c>
      <c r="B1184" t="s">
        <v>238</v>
      </c>
      <c r="D1184" t="s">
        <v>1987</v>
      </c>
      <c r="E1184" t="s">
        <v>1988</v>
      </c>
      <c r="G1184" t="s">
        <v>231</v>
      </c>
      <c r="H1184">
        <v>1458</v>
      </c>
      <c r="L1184">
        <v>1458</v>
      </c>
      <c r="M1184">
        <v>0</v>
      </c>
    </row>
    <row r="1185" spans="1:13" x14ac:dyDescent="0.55000000000000004">
      <c r="A1185">
        <v>100</v>
      </c>
      <c r="B1185" t="s">
        <v>291</v>
      </c>
      <c r="C1185" t="s">
        <v>292</v>
      </c>
      <c r="D1185" t="s">
        <v>44</v>
      </c>
      <c r="E1185" t="s">
        <v>45</v>
      </c>
      <c r="G1185" t="s">
        <v>231</v>
      </c>
      <c r="H1185">
        <v>320</v>
      </c>
      <c r="L1185">
        <v>320</v>
      </c>
      <c r="M1185">
        <v>0</v>
      </c>
    </row>
    <row r="1186" spans="1:13" x14ac:dyDescent="0.55000000000000004">
      <c r="A1186">
        <v>100</v>
      </c>
      <c r="B1186" t="s">
        <v>291</v>
      </c>
      <c r="C1186" t="s">
        <v>292</v>
      </c>
      <c r="D1186" t="s">
        <v>1207</v>
      </c>
      <c r="E1186" t="s">
        <v>1208</v>
      </c>
      <c r="G1186" t="s">
        <v>231</v>
      </c>
      <c r="H1186">
        <v>80</v>
      </c>
      <c r="L1186">
        <v>80</v>
      </c>
      <c r="M1186">
        <v>0</v>
      </c>
    </row>
    <row r="1187" spans="1:13" x14ac:dyDescent="0.55000000000000004">
      <c r="A1187">
        <v>100</v>
      </c>
      <c r="B1187" t="s">
        <v>291</v>
      </c>
      <c r="C1187" t="s">
        <v>292</v>
      </c>
      <c r="D1187" t="s">
        <v>312</v>
      </c>
      <c r="E1187" t="s">
        <v>313</v>
      </c>
      <c r="G1187" t="s">
        <v>231</v>
      </c>
      <c r="H1187">
        <v>20</v>
      </c>
      <c r="L1187">
        <v>20</v>
      </c>
      <c r="M1187">
        <v>0</v>
      </c>
    </row>
    <row r="1188" spans="1:13" x14ac:dyDescent="0.55000000000000004">
      <c r="A1188">
        <v>100</v>
      </c>
      <c r="B1188" t="s">
        <v>291</v>
      </c>
      <c r="C1188" t="s">
        <v>292</v>
      </c>
      <c r="D1188" t="s">
        <v>84</v>
      </c>
      <c r="E1188" t="s">
        <v>126</v>
      </c>
      <c r="G1188" t="s">
        <v>231</v>
      </c>
      <c r="H1188">
        <v>220</v>
      </c>
      <c r="L1188">
        <v>220</v>
      </c>
      <c r="M1188">
        <v>0</v>
      </c>
    </row>
    <row r="1189" spans="1:13" x14ac:dyDescent="0.55000000000000004">
      <c r="A1189">
        <v>100</v>
      </c>
      <c r="B1189" t="s">
        <v>291</v>
      </c>
      <c r="C1189" t="s">
        <v>292</v>
      </c>
      <c r="D1189" t="s">
        <v>62</v>
      </c>
      <c r="E1189" t="s">
        <v>63</v>
      </c>
      <c r="G1189" t="s">
        <v>231</v>
      </c>
      <c r="H1189">
        <v>200</v>
      </c>
      <c r="L1189">
        <v>200</v>
      </c>
      <c r="M1189">
        <v>0</v>
      </c>
    </row>
    <row r="1190" spans="1:13" x14ac:dyDescent="0.55000000000000004">
      <c r="A1190">
        <v>100</v>
      </c>
      <c r="B1190" t="s">
        <v>308</v>
      </c>
      <c r="C1190" t="s">
        <v>309</v>
      </c>
      <c r="D1190" t="s">
        <v>1764</v>
      </c>
      <c r="E1190" t="s">
        <v>1765</v>
      </c>
      <c r="G1190" t="s">
        <v>231</v>
      </c>
      <c r="H1190">
        <v>30</v>
      </c>
      <c r="L1190">
        <v>30</v>
      </c>
      <c r="M1190">
        <v>0</v>
      </c>
    </row>
    <row r="1191" spans="1:13" x14ac:dyDescent="0.55000000000000004">
      <c r="A1191">
        <v>100</v>
      </c>
      <c r="B1191" t="s">
        <v>291</v>
      </c>
      <c r="C1191" t="s">
        <v>296</v>
      </c>
      <c r="D1191" t="s">
        <v>1350</v>
      </c>
      <c r="E1191" t="s">
        <v>1351</v>
      </c>
      <c r="G1191" t="s">
        <v>231</v>
      </c>
      <c r="H1191">
        <v>168</v>
      </c>
      <c r="L1191">
        <v>168</v>
      </c>
      <c r="M1191">
        <v>0</v>
      </c>
    </row>
    <row r="1192" spans="1:13" x14ac:dyDescent="0.55000000000000004">
      <c r="A1192">
        <v>100</v>
      </c>
      <c r="B1192" t="s">
        <v>308</v>
      </c>
      <c r="C1192" t="s">
        <v>309</v>
      </c>
      <c r="D1192" t="s">
        <v>649</v>
      </c>
      <c r="E1192" t="s">
        <v>650</v>
      </c>
      <c r="G1192" t="s">
        <v>231</v>
      </c>
      <c r="H1192">
        <v>15</v>
      </c>
      <c r="L1192">
        <v>15</v>
      </c>
      <c r="M1192">
        <v>0</v>
      </c>
    </row>
    <row r="1193" spans="1:13" x14ac:dyDescent="0.55000000000000004">
      <c r="A1193">
        <v>100</v>
      </c>
      <c r="B1193" t="s">
        <v>308</v>
      </c>
      <c r="C1193" t="s">
        <v>309</v>
      </c>
      <c r="D1193" t="s">
        <v>52</v>
      </c>
      <c r="E1193" t="s">
        <v>53</v>
      </c>
      <c r="G1193" t="s">
        <v>231</v>
      </c>
      <c r="H1193">
        <v>2</v>
      </c>
      <c r="L1193">
        <v>2</v>
      </c>
      <c r="M1193">
        <v>0</v>
      </c>
    </row>
    <row r="1194" spans="1:13" x14ac:dyDescent="0.55000000000000004">
      <c r="A1194">
        <v>100</v>
      </c>
      <c r="B1194" t="s">
        <v>308</v>
      </c>
      <c r="C1194" t="s">
        <v>309</v>
      </c>
      <c r="D1194" t="s">
        <v>1993</v>
      </c>
      <c r="E1194" t="s">
        <v>1994</v>
      </c>
      <c r="G1194" t="s">
        <v>231</v>
      </c>
      <c r="H1194">
        <v>1</v>
      </c>
      <c r="L1194">
        <v>1</v>
      </c>
      <c r="M1194">
        <v>0</v>
      </c>
    </row>
    <row r="1195" spans="1:13" x14ac:dyDescent="0.55000000000000004">
      <c r="A1195">
        <v>100</v>
      </c>
      <c r="B1195" t="s">
        <v>308</v>
      </c>
      <c r="C1195" t="s">
        <v>309</v>
      </c>
      <c r="D1195" t="s">
        <v>904</v>
      </c>
      <c r="E1195" t="s">
        <v>905</v>
      </c>
      <c r="G1195" t="s">
        <v>231</v>
      </c>
      <c r="H1195">
        <v>2</v>
      </c>
      <c r="L1195">
        <v>2</v>
      </c>
      <c r="M1195">
        <v>0</v>
      </c>
    </row>
    <row r="1196" spans="1:13" x14ac:dyDescent="0.55000000000000004">
      <c r="A1196">
        <v>100</v>
      </c>
      <c r="B1196" t="s">
        <v>308</v>
      </c>
      <c r="C1196" t="s">
        <v>309</v>
      </c>
      <c r="D1196" t="s">
        <v>2010</v>
      </c>
      <c r="E1196" t="s">
        <v>2011</v>
      </c>
      <c r="G1196" t="s">
        <v>231</v>
      </c>
      <c r="H1196">
        <v>1</v>
      </c>
      <c r="L1196">
        <v>1</v>
      </c>
      <c r="M1196">
        <v>0</v>
      </c>
    </row>
    <row r="1197" spans="1:13" x14ac:dyDescent="0.55000000000000004">
      <c r="A1197">
        <v>100</v>
      </c>
      <c r="B1197" t="s">
        <v>308</v>
      </c>
      <c r="C1197" t="s">
        <v>320</v>
      </c>
      <c r="D1197" t="s">
        <v>1468</v>
      </c>
      <c r="E1197" t="s">
        <v>1469</v>
      </c>
      <c r="G1197" t="s">
        <v>231</v>
      </c>
      <c r="H1197">
        <v>3</v>
      </c>
      <c r="L1197">
        <v>3</v>
      </c>
      <c r="M1197">
        <v>0</v>
      </c>
    </row>
    <row r="1198" spans="1:13" x14ac:dyDescent="0.55000000000000004">
      <c r="A1198">
        <v>100</v>
      </c>
      <c r="B1198" t="s">
        <v>308</v>
      </c>
      <c r="C1198" t="s">
        <v>320</v>
      </c>
      <c r="D1198" t="s">
        <v>1482</v>
      </c>
      <c r="E1198" t="s">
        <v>1483</v>
      </c>
      <c r="G1198" t="s">
        <v>231</v>
      </c>
      <c r="H1198">
        <v>1</v>
      </c>
      <c r="L1198">
        <v>1</v>
      </c>
      <c r="M1198">
        <v>0</v>
      </c>
    </row>
    <row r="1199" spans="1:13" x14ac:dyDescent="0.55000000000000004">
      <c r="A1199">
        <v>100</v>
      </c>
      <c r="B1199" t="s">
        <v>325</v>
      </c>
      <c r="C1199" t="s">
        <v>326</v>
      </c>
      <c r="D1199" t="s">
        <v>2001</v>
      </c>
      <c r="E1199" t="s">
        <v>2002</v>
      </c>
      <c r="G1199" t="s">
        <v>231</v>
      </c>
      <c r="H1199">
        <v>1</v>
      </c>
      <c r="L1199">
        <v>1</v>
      </c>
      <c r="M1199">
        <v>0</v>
      </c>
    </row>
    <row r="1200" spans="1:13" x14ac:dyDescent="0.55000000000000004">
      <c r="A1200">
        <v>100</v>
      </c>
      <c r="B1200" t="s">
        <v>325</v>
      </c>
      <c r="C1200" t="s">
        <v>331</v>
      </c>
      <c r="D1200" t="s">
        <v>52</v>
      </c>
      <c r="E1200" t="s">
        <v>53</v>
      </c>
      <c r="G1200" t="s">
        <v>231</v>
      </c>
      <c r="H1200">
        <v>94</v>
      </c>
      <c r="L1200">
        <v>94</v>
      </c>
      <c r="M1200">
        <v>0</v>
      </c>
    </row>
    <row r="1201" spans="1:13" x14ac:dyDescent="0.55000000000000004">
      <c r="A1201">
        <v>100</v>
      </c>
      <c r="B1201" t="s">
        <v>325</v>
      </c>
      <c r="C1201" t="s">
        <v>331</v>
      </c>
      <c r="D1201" t="s">
        <v>110</v>
      </c>
      <c r="E1201" t="s">
        <v>165</v>
      </c>
      <c r="G1201" t="s">
        <v>533</v>
      </c>
      <c r="H1201">
        <v>17.459820000000001</v>
      </c>
      <c r="L1201">
        <v>17.459820000000001</v>
      </c>
      <c r="M1201">
        <v>0</v>
      </c>
    </row>
    <row r="1202" spans="1:13" x14ac:dyDescent="0.55000000000000004">
      <c r="A1202">
        <v>100</v>
      </c>
      <c r="B1202" t="s">
        <v>325</v>
      </c>
      <c r="C1202" t="s">
        <v>331</v>
      </c>
      <c r="D1202" t="s">
        <v>92</v>
      </c>
      <c r="E1202" t="s">
        <v>93</v>
      </c>
      <c r="G1202" t="s">
        <v>231</v>
      </c>
      <c r="H1202">
        <v>30</v>
      </c>
      <c r="L1202">
        <v>30</v>
      </c>
      <c r="M1202">
        <v>0</v>
      </c>
    </row>
    <row r="1203" spans="1:13" x14ac:dyDescent="0.55000000000000004">
      <c r="A1203">
        <v>100</v>
      </c>
      <c r="B1203" t="s">
        <v>325</v>
      </c>
      <c r="C1203" t="s">
        <v>331</v>
      </c>
      <c r="D1203" t="s">
        <v>153</v>
      </c>
      <c r="E1203" t="s">
        <v>154</v>
      </c>
      <c r="G1203" t="s">
        <v>231</v>
      </c>
      <c r="H1203">
        <v>26400</v>
      </c>
      <c r="L1203">
        <v>26400</v>
      </c>
      <c r="M1203">
        <v>0</v>
      </c>
    </row>
    <row r="1204" spans="1:13" x14ac:dyDescent="0.55000000000000004">
      <c r="A1204">
        <v>100</v>
      </c>
      <c r="B1204" t="s">
        <v>325</v>
      </c>
      <c r="C1204" t="s">
        <v>331</v>
      </c>
      <c r="D1204" t="s">
        <v>34</v>
      </c>
      <c r="E1204" t="s">
        <v>35</v>
      </c>
      <c r="G1204" t="s">
        <v>231</v>
      </c>
      <c r="H1204">
        <v>18</v>
      </c>
      <c r="L1204">
        <v>18</v>
      </c>
      <c r="M1204">
        <v>0</v>
      </c>
    </row>
    <row r="1205" spans="1:13" x14ac:dyDescent="0.55000000000000004">
      <c r="A1205">
        <v>100</v>
      </c>
      <c r="B1205" t="s">
        <v>308</v>
      </c>
      <c r="C1205" t="s">
        <v>320</v>
      </c>
      <c r="D1205" t="s">
        <v>1011</v>
      </c>
      <c r="E1205" t="s">
        <v>1012</v>
      </c>
      <c r="G1205" t="s">
        <v>231</v>
      </c>
      <c r="H1205">
        <v>3</v>
      </c>
      <c r="L1205">
        <v>3</v>
      </c>
      <c r="M1205">
        <v>0</v>
      </c>
    </row>
    <row r="1206" spans="1:13" x14ac:dyDescent="0.55000000000000004">
      <c r="A1206">
        <v>100</v>
      </c>
      <c r="B1206" t="s">
        <v>308</v>
      </c>
      <c r="C1206" t="s">
        <v>320</v>
      </c>
      <c r="D1206" t="s">
        <v>62</v>
      </c>
      <c r="E1206" t="s">
        <v>63</v>
      </c>
      <c r="G1206" t="s">
        <v>231</v>
      </c>
      <c r="H1206">
        <v>1</v>
      </c>
      <c r="L1206">
        <v>1</v>
      </c>
      <c r="M1206">
        <v>0</v>
      </c>
    </row>
    <row r="1207" spans="1:13" x14ac:dyDescent="0.55000000000000004">
      <c r="A1207">
        <v>100</v>
      </c>
      <c r="B1207" t="s">
        <v>325</v>
      </c>
      <c r="C1207" t="s">
        <v>331</v>
      </c>
      <c r="D1207" t="s">
        <v>2387</v>
      </c>
      <c r="E1207" t="s">
        <v>2388</v>
      </c>
      <c r="G1207" t="s">
        <v>231</v>
      </c>
      <c r="H1207">
        <v>1</v>
      </c>
      <c r="L1207">
        <v>1</v>
      </c>
      <c r="M1207">
        <v>0</v>
      </c>
    </row>
    <row r="1208" spans="1:13" x14ac:dyDescent="0.55000000000000004">
      <c r="A1208">
        <v>100</v>
      </c>
      <c r="B1208" t="s">
        <v>325</v>
      </c>
      <c r="C1208" t="s">
        <v>326</v>
      </c>
      <c r="D1208" t="s">
        <v>68</v>
      </c>
      <c r="E1208" t="s">
        <v>69</v>
      </c>
      <c r="G1208" t="s">
        <v>231</v>
      </c>
      <c r="H1208">
        <v>20</v>
      </c>
      <c r="L1208">
        <v>20</v>
      </c>
      <c r="M1208">
        <v>0</v>
      </c>
    </row>
    <row r="1209" spans="1:13" x14ac:dyDescent="0.55000000000000004">
      <c r="A1209">
        <v>100</v>
      </c>
      <c r="B1209" t="s">
        <v>325</v>
      </c>
      <c r="C1209" t="s">
        <v>331</v>
      </c>
      <c r="D1209" t="s">
        <v>826</v>
      </c>
      <c r="E1209" t="s">
        <v>827</v>
      </c>
      <c r="G1209" t="s">
        <v>231</v>
      </c>
      <c r="H1209">
        <v>794</v>
      </c>
      <c r="L1209">
        <v>794</v>
      </c>
      <c r="M1209">
        <v>0</v>
      </c>
    </row>
    <row r="1210" spans="1:13" x14ac:dyDescent="0.55000000000000004">
      <c r="A1210">
        <v>100</v>
      </c>
      <c r="B1210" t="s">
        <v>325</v>
      </c>
      <c r="C1210" t="s">
        <v>331</v>
      </c>
      <c r="D1210" t="s">
        <v>2003</v>
      </c>
      <c r="E1210" t="s">
        <v>2004</v>
      </c>
      <c r="G1210" t="s">
        <v>231</v>
      </c>
      <c r="H1210">
        <v>1</v>
      </c>
      <c r="L1210">
        <v>1</v>
      </c>
      <c r="M1210">
        <v>0</v>
      </c>
    </row>
    <row r="1211" spans="1:13" x14ac:dyDescent="0.55000000000000004">
      <c r="A1211">
        <v>100</v>
      </c>
      <c r="B1211" t="s">
        <v>325</v>
      </c>
      <c r="C1211" t="s">
        <v>332</v>
      </c>
      <c r="D1211" t="s">
        <v>760</v>
      </c>
      <c r="E1211" t="s">
        <v>761</v>
      </c>
      <c r="G1211" t="s">
        <v>231</v>
      </c>
      <c r="H1211">
        <v>37</v>
      </c>
      <c r="L1211">
        <v>37</v>
      </c>
      <c r="M1211">
        <v>0</v>
      </c>
    </row>
    <row r="1212" spans="1:13" x14ac:dyDescent="0.55000000000000004">
      <c r="A1212">
        <v>100</v>
      </c>
      <c r="B1212" t="s">
        <v>325</v>
      </c>
      <c r="C1212" t="s">
        <v>332</v>
      </c>
      <c r="D1212" t="s">
        <v>1995</v>
      </c>
      <c r="E1212" t="s">
        <v>1996</v>
      </c>
      <c r="G1212" t="s">
        <v>231</v>
      </c>
      <c r="H1212">
        <v>311</v>
      </c>
      <c r="L1212">
        <v>311</v>
      </c>
      <c r="M1212">
        <v>0</v>
      </c>
    </row>
    <row r="1213" spans="1:13" x14ac:dyDescent="0.55000000000000004">
      <c r="A1213">
        <v>100</v>
      </c>
      <c r="B1213" t="s">
        <v>325</v>
      </c>
      <c r="C1213" t="s">
        <v>332</v>
      </c>
      <c r="D1213" t="s">
        <v>475</v>
      </c>
      <c r="E1213" t="s">
        <v>476</v>
      </c>
      <c r="G1213" t="s">
        <v>231</v>
      </c>
      <c r="H1213">
        <v>5100</v>
      </c>
      <c r="L1213">
        <v>5100</v>
      </c>
      <c r="M1213">
        <v>0</v>
      </c>
    </row>
    <row r="1214" spans="1:13" x14ac:dyDescent="0.55000000000000004">
      <c r="A1214">
        <v>100</v>
      </c>
      <c r="B1214" t="s">
        <v>325</v>
      </c>
      <c r="C1214" t="s">
        <v>332</v>
      </c>
      <c r="D1214" t="s">
        <v>1852</v>
      </c>
      <c r="E1214" t="s">
        <v>1853</v>
      </c>
      <c r="G1214" t="s">
        <v>231</v>
      </c>
      <c r="H1214">
        <v>329</v>
      </c>
      <c r="L1214">
        <v>329</v>
      </c>
      <c r="M1214">
        <v>0</v>
      </c>
    </row>
    <row r="1215" spans="1:13" x14ac:dyDescent="0.55000000000000004">
      <c r="A1215">
        <v>100</v>
      </c>
      <c r="B1215" t="s">
        <v>325</v>
      </c>
      <c r="C1215" t="s">
        <v>332</v>
      </c>
      <c r="D1215" t="s">
        <v>1075</v>
      </c>
      <c r="E1215" t="s">
        <v>1076</v>
      </c>
      <c r="G1215" t="s">
        <v>231</v>
      </c>
      <c r="H1215">
        <v>367</v>
      </c>
      <c r="L1215">
        <v>367</v>
      </c>
      <c r="M1215">
        <v>0</v>
      </c>
    </row>
    <row r="1216" spans="1:13" x14ac:dyDescent="0.55000000000000004">
      <c r="A1216">
        <v>100</v>
      </c>
      <c r="B1216" t="s">
        <v>325</v>
      </c>
      <c r="C1216" t="s">
        <v>332</v>
      </c>
      <c r="D1216" t="s">
        <v>1466</v>
      </c>
      <c r="E1216" t="s">
        <v>1467</v>
      </c>
      <c r="G1216" t="s">
        <v>231</v>
      </c>
      <c r="H1216">
        <v>76</v>
      </c>
      <c r="L1216">
        <v>76</v>
      </c>
      <c r="M1216">
        <v>0</v>
      </c>
    </row>
    <row r="1217" spans="1:13" x14ac:dyDescent="0.55000000000000004">
      <c r="A1217">
        <v>100</v>
      </c>
      <c r="B1217" t="s">
        <v>325</v>
      </c>
      <c r="C1217" t="s">
        <v>332</v>
      </c>
      <c r="D1217" t="s">
        <v>2007</v>
      </c>
      <c r="E1217" t="s">
        <v>2008</v>
      </c>
      <c r="G1217" t="s">
        <v>231</v>
      </c>
      <c r="H1217">
        <v>6051</v>
      </c>
      <c r="L1217">
        <v>6051</v>
      </c>
      <c r="M1217">
        <v>0</v>
      </c>
    </row>
    <row r="1218" spans="1:13" x14ac:dyDescent="0.55000000000000004">
      <c r="A1218">
        <v>100</v>
      </c>
      <c r="B1218" t="s">
        <v>325</v>
      </c>
      <c r="C1218" t="s">
        <v>332</v>
      </c>
      <c r="D1218" t="s">
        <v>323</v>
      </c>
      <c r="E1218" t="s">
        <v>324</v>
      </c>
      <c r="G1218" t="s">
        <v>231</v>
      </c>
      <c r="H1218">
        <v>35</v>
      </c>
      <c r="L1218">
        <v>35</v>
      </c>
      <c r="M1218">
        <v>0</v>
      </c>
    </row>
    <row r="1219" spans="1:13" x14ac:dyDescent="0.55000000000000004">
      <c r="A1219">
        <v>100</v>
      </c>
      <c r="B1219" t="s">
        <v>325</v>
      </c>
      <c r="C1219" t="s">
        <v>332</v>
      </c>
      <c r="D1219" t="s">
        <v>2010</v>
      </c>
      <c r="E1219" t="s">
        <v>2011</v>
      </c>
      <c r="G1219" t="s">
        <v>231</v>
      </c>
      <c r="H1219">
        <v>227</v>
      </c>
      <c r="L1219">
        <v>227</v>
      </c>
      <c r="M1219">
        <v>0</v>
      </c>
    </row>
    <row r="1220" spans="1:13" x14ac:dyDescent="0.55000000000000004">
      <c r="A1220">
        <v>100</v>
      </c>
      <c r="B1220" t="s">
        <v>325</v>
      </c>
      <c r="C1220" t="s">
        <v>332</v>
      </c>
      <c r="D1220" t="s">
        <v>409</v>
      </c>
      <c r="E1220" t="s">
        <v>410</v>
      </c>
      <c r="G1220" t="s">
        <v>231</v>
      </c>
      <c r="H1220">
        <v>-11</v>
      </c>
      <c r="L1220">
        <v>-11</v>
      </c>
      <c r="M1220">
        <v>0</v>
      </c>
    </row>
    <row r="1221" spans="1:13" x14ac:dyDescent="0.55000000000000004">
      <c r="A1221">
        <v>100</v>
      </c>
      <c r="B1221" t="s">
        <v>325</v>
      </c>
      <c r="C1221" t="s">
        <v>332</v>
      </c>
      <c r="D1221" t="s">
        <v>1192</v>
      </c>
      <c r="E1221" t="s">
        <v>1193</v>
      </c>
      <c r="G1221" t="s">
        <v>231</v>
      </c>
      <c r="H1221">
        <v>2626</v>
      </c>
      <c r="L1221">
        <v>2626</v>
      </c>
      <c r="M1221">
        <v>0</v>
      </c>
    </row>
    <row r="1222" spans="1:13" x14ac:dyDescent="0.55000000000000004">
      <c r="A1222">
        <v>100</v>
      </c>
      <c r="B1222" t="s">
        <v>325</v>
      </c>
      <c r="C1222" t="s">
        <v>332</v>
      </c>
      <c r="D1222" t="s">
        <v>2009</v>
      </c>
      <c r="E1222" t="s">
        <v>731</v>
      </c>
      <c r="G1222" t="s">
        <v>231</v>
      </c>
      <c r="H1222">
        <v>179</v>
      </c>
      <c r="L1222">
        <v>179</v>
      </c>
      <c r="M1222">
        <v>0</v>
      </c>
    </row>
    <row r="1223" spans="1:13" x14ac:dyDescent="0.55000000000000004">
      <c r="A1223">
        <v>100</v>
      </c>
      <c r="B1223" t="s">
        <v>325</v>
      </c>
      <c r="C1223" t="s">
        <v>332</v>
      </c>
      <c r="D1223" t="s">
        <v>1880</v>
      </c>
      <c r="E1223" t="s">
        <v>1881</v>
      </c>
      <c r="G1223" t="s">
        <v>231</v>
      </c>
      <c r="H1223">
        <v>88</v>
      </c>
      <c r="L1223">
        <v>88</v>
      </c>
      <c r="M1223">
        <v>0</v>
      </c>
    </row>
    <row r="1224" spans="1:13" x14ac:dyDescent="0.55000000000000004">
      <c r="A1224">
        <v>100</v>
      </c>
      <c r="B1224" t="s">
        <v>325</v>
      </c>
      <c r="C1224" t="s">
        <v>926</v>
      </c>
      <c r="D1224" t="s">
        <v>94</v>
      </c>
      <c r="E1224" t="s">
        <v>936</v>
      </c>
      <c r="G1224" t="s">
        <v>231</v>
      </c>
      <c r="H1224">
        <v>1200</v>
      </c>
      <c r="L1224">
        <v>1200</v>
      </c>
      <c r="M1224">
        <v>0</v>
      </c>
    </row>
    <row r="1225" spans="1:13" x14ac:dyDescent="0.55000000000000004">
      <c r="A1225">
        <v>100</v>
      </c>
      <c r="B1225" t="s">
        <v>357</v>
      </c>
      <c r="D1225" t="s">
        <v>104</v>
      </c>
      <c r="E1225" t="s">
        <v>1194</v>
      </c>
      <c r="G1225" t="s">
        <v>231</v>
      </c>
      <c r="H1225">
        <v>45616</v>
      </c>
      <c r="L1225">
        <v>45616</v>
      </c>
      <c r="M1225">
        <v>0</v>
      </c>
    </row>
    <row r="1226" spans="1:13" x14ac:dyDescent="0.55000000000000004">
      <c r="A1226">
        <v>100</v>
      </c>
      <c r="B1226" t="s">
        <v>357</v>
      </c>
      <c r="D1226" t="s">
        <v>335</v>
      </c>
      <c r="E1226" t="s">
        <v>336</v>
      </c>
      <c r="G1226" t="s">
        <v>231</v>
      </c>
      <c r="H1226">
        <v>28</v>
      </c>
      <c r="L1226">
        <v>28</v>
      </c>
      <c r="M1226">
        <v>0</v>
      </c>
    </row>
    <row r="1227" spans="1:13" x14ac:dyDescent="0.55000000000000004">
      <c r="A1227">
        <v>100</v>
      </c>
      <c r="B1227" t="s">
        <v>357</v>
      </c>
      <c r="D1227" t="s">
        <v>1197</v>
      </c>
      <c r="E1227" t="s">
        <v>1198</v>
      </c>
      <c r="G1227" t="s">
        <v>231</v>
      </c>
      <c r="H1227">
        <v>3120</v>
      </c>
      <c r="L1227">
        <v>3120</v>
      </c>
      <c r="M1227">
        <v>0</v>
      </c>
    </row>
    <row r="1228" spans="1:13" x14ac:dyDescent="0.55000000000000004">
      <c r="A1228">
        <v>100</v>
      </c>
      <c r="B1228" t="s">
        <v>325</v>
      </c>
      <c r="C1228" t="s">
        <v>2927</v>
      </c>
      <c r="D1228" t="s">
        <v>1632</v>
      </c>
      <c r="E1228" t="s">
        <v>1633</v>
      </c>
      <c r="G1228" t="s">
        <v>231</v>
      </c>
      <c r="H1228">
        <v>2</v>
      </c>
      <c r="L1228">
        <v>2</v>
      </c>
      <c r="M1228">
        <v>0</v>
      </c>
    </row>
    <row r="1229" spans="1:13" x14ac:dyDescent="0.55000000000000004">
      <c r="A1229">
        <v>100</v>
      </c>
      <c r="B1229" t="s">
        <v>325</v>
      </c>
      <c r="C1229" t="s">
        <v>355</v>
      </c>
      <c r="D1229" t="s">
        <v>116</v>
      </c>
      <c r="E1229" t="s">
        <v>117</v>
      </c>
      <c r="G1229" t="s">
        <v>231</v>
      </c>
      <c r="H1229">
        <v>144</v>
      </c>
      <c r="L1229">
        <v>144</v>
      </c>
      <c r="M1229">
        <v>0</v>
      </c>
    </row>
    <row r="1230" spans="1:13" x14ac:dyDescent="0.55000000000000004">
      <c r="A1230">
        <v>100</v>
      </c>
      <c r="B1230" t="s">
        <v>325</v>
      </c>
      <c r="C1230" t="s">
        <v>355</v>
      </c>
      <c r="D1230" t="s">
        <v>171</v>
      </c>
      <c r="E1230" t="s">
        <v>172</v>
      </c>
      <c r="G1230" t="s">
        <v>231</v>
      </c>
      <c r="H1230">
        <v>63</v>
      </c>
      <c r="L1230">
        <v>63</v>
      </c>
      <c r="M1230">
        <v>0</v>
      </c>
    </row>
    <row r="1231" spans="1:13" x14ac:dyDescent="0.55000000000000004">
      <c r="A1231">
        <v>100</v>
      </c>
      <c r="B1231" t="s">
        <v>357</v>
      </c>
      <c r="D1231" t="s">
        <v>631</v>
      </c>
      <c r="E1231" t="s">
        <v>632</v>
      </c>
      <c r="G1231" t="s">
        <v>231</v>
      </c>
      <c r="H1231">
        <v>110</v>
      </c>
      <c r="L1231">
        <v>110</v>
      </c>
      <c r="M1231">
        <v>0</v>
      </c>
    </row>
    <row r="1232" spans="1:13" x14ac:dyDescent="0.55000000000000004">
      <c r="A1232">
        <v>100</v>
      </c>
      <c r="B1232" t="s">
        <v>357</v>
      </c>
      <c r="D1232" t="s">
        <v>2018</v>
      </c>
      <c r="E1232" t="s">
        <v>119</v>
      </c>
      <c r="G1232" t="s">
        <v>231</v>
      </c>
      <c r="H1232">
        <v>1</v>
      </c>
      <c r="L1232">
        <v>1</v>
      </c>
      <c r="M1232">
        <v>0</v>
      </c>
    </row>
    <row r="1233" spans="1:13" x14ac:dyDescent="0.55000000000000004">
      <c r="A1233">
        <v>100</v>
      </c>
      <c r="B1233" t="s">
        <v>363</v>
      </c>
      <c r="C1233" t="s">
        <v>364</v>
      </c>
      <c r="D1233" t="s">
        <v>2706</v>
      </c>
      <c r="E1233" t="s">
        <v>2707</v>
      </c>
      <c r="G1233" t="s">
        <v>231</v>
      </c>
      <c r="H1233">
        <v>20634</v>
      </c>
      <c r="L1233">
        <v>20634</v>
      </c>
      <c r="M1233">
        <v>0</v>
      </c>
    </row>
    <row r="1234" spans="1:13" x14ac:dyDescent="0.55000000000000004">
      <c r="A1234">
        <v>100</v>
      </c>
      <c r="B1234" t="s">
        <v>363</v>
      </c>
      <c r="C1234" t="s">
        <v>364</v>
      </c>
      <c r="D1234" t="s">
        <v>2904</v>
      </c>
      <c r="E1234" t="s">
        <v>2905</v>
      </c>
      <c r="G1234" t="s">
        <v>231</v>
      </c>
      <c r="H1234">
        <v>77</v>
      </c>
      <c r="L1234">
        <v>77</v>
      </c>
      <c r="M1234">
        <v>0</v>
      </c>
    </row>
    <row r="1235" spans="1:13" x14ac:dyDescent="0.55000000000000004">
      <c r="A1235">
        <v>100</v>
      </c>
      <c r="B1235" t="s">
        <v>363</v>
      </c>
      <c r="C1235" t="s">
        <v>364</v>
      </c>
      <c r="D1235" t="s">
        <v>2043</v>
      </c>
      <c r="E1235" t="s">
        <v>2044</v>
      </c>
      <c r="G1235" t="s">
        <v>231</v>
      </c>
      <c r="H1235">
        <v>543</v>
      </c>
      <c r="L1235">
        <v>543</v>
      </c>
      <c r="M1235">
        <v>0</v>
      </c>
    </row>
    <row r="1236" spans="1:13" x14ac:dyDescent="0.55000000000000004">
      <c r="A1236">
        <v>100</v>
      </c>
      <c r="B1236" t="s">
        <v>357</v>
      </c>
      <c r="D1236" t="s">
        <v>989</v>
      </c>
      <c r="E1236" t="s">
        <v>990</v>
      </c>
      <c r="G1236" t="s">
        <v>231</v>
      </c>
      <c r="H1236">
        <v>1055</v>
      </c>
      <c r="L1236">
        <v>1055</v>
      </c>
      <c r="M1236">
        <v>0</v>
      </c>
    </row>
    <row r="1237" spans="1:13" x14ac:dyDescent="0.55000000000000004">
      <c r="A1237">
        <v>100</v>
      </c>
      <c r="B1237" t="s">
        <v>357</v>
      </c>
      <c r="D1237" t="s">
        <v>1888</v>
      </c>
      <c r="E1237" t="s">
        <v>1889</v>
      </c>
      <c r="G1237" t="s">
        <v>231</v>
      </c>
      <c r="H1237">
        <v>939</v>
      </c>
      <c r="L1237">
        <v>939</v>
      </c>
      <c r="M1237">
        <v>0</v>
      </c>
    </row>
    <row r="1238" spans="1:13" x14ac:dyDescent="0.55000000000000004">
      <c r="A1238">
        <v>100</v>
      </c>
      <c r="B1238" t="s">
        <v>360</v>
      </c>
      <c r="D1238" t="s">
        <v>2019</v>
      </c>
      <c r="E1238" t="s">
        <v>2020</v>
      </c>
      <c r="G1238" t="s">
        <v>231</v>
      </c>
      <c r="H1238">
        <v>141</v>
      </c>
      <c r="L1238">
        <v>141</v>
      </c>
      <c r="M1238">
        <v>0</v>
      </c>
    </row>
    <row r="1239" spans="1:13" x14ac:dyDescent="0.55000000000000004">
      <c r="A1239">
        <v>100</v>
      </c>
      <c r="B1239" t="s">
        <v>360</v>
      </c>
      <c r="D1239" t="s">
        <v>2021</v>
      </c>
      <c r="E1239" t="s">
        <v>2022</v>
      </c>
      <c r="G1239" t="s">
        <v>231</v>
      </c>
      <c r="H1239">
        <v>8</v>
      </c>
      <c r="L1239">
        <v>8</v>
      </c>
      <c r="M1239">
        <v>0</v>
      </c>
    </row>
    <row r="1240" spans="1:13" x14ac:dyDescent="0.55000000000000004">
      <c r="A1240">
        <v>100</v>
      </c>
      <c r="B1240" t="s">
        <v>363</v>
      </c>
      <c r="C1240" t="s">
        <v>364</v>
      </c>
      <c r="D1240" t="s">
        <v>2025</v>
      </c>
      <c r="E1240" t="s">
        <v>2026</v>
      </c>
      <c r="G1240" t="s">
        <v>231</v>
      </c>
      <c r="H1240">
        <v>698</v>
      </c>
      <c r="L1240">
        <v>698</v>
      </c>
      <c r="M1240">
        <v>0</v>
      </c>
    </row>
    <row r="1241" spans="1:13" x14ac:dyDescent="0.55000000000000004">
      <c r="A1241">
        <v>100</v>
      </c>
      <c r="B1241" t="s">
        <v>363</v>
      </c>
      <c r="C1241" t="s">
        <v>364</v>
      </c>
      <c r="D1241" t="s">
        <v>1772</v>
      </c>
      <c r="E1241" t="s">
        <v>1773</v>
      </c>
      <c r="G1241" t="s">
        <v>231</v>
      </c>
      <c r="H1241">
        <v>78</v>
      </c>
      <c r="L1241">
        <v>78</v>
      </c>
      <c r="M1241">
        <v>0</v>
      </c>
    </row>
    <row r="1242" spans="1:13" x14ac:dyDescent="0.55000000000000004">
      <c r="A1242">
        <v>100</v>
      </c>
      <c r="B1242" t="s">
        <v>363</v>
      </c>
      <c r="C1242" t="s">
        <v>364</v>
      </c>
      <c r="D1242" t="s">
        <v>2853</v>
      </c>
      <c r="E1242" t="s">
        <v>2854</v>
      </c>
      <c r="G1242" t="s">
        <v>231</v>
      </c>
      <c r="H1242">
        <v>45</v>
      </c>
      <c r="L1242">
        <v>45</v>
      </c>
      <c r="M1242">
        <v>0</v>
      </c>
    </row>
    <row r="1243" spans="1:13" x14ac:dyDescent="0.55000000000000004">
      <c r="A1243">
        <v>100</v>
      </c>
      <c r="B1243" t="s">
        <v>363</v>
      </c>
      <c r="C1243" t="s">
        <v>364</v>
      </c>
      <c r="D1243" t="s">
        <v>34</v>
      </c>
      <c r="E1243" t="s">
        <v>35</v>
      </c>
      <c r="G1243" t="s">
        <v>231</v>
      </c>
      <c r="H1243">
        <v>9691</v>
      </c>
      <c r="L1243">
        <v>9691</v>
      </c>
      <c r="M1243">
        <v>0</v>
      </c>
    </row>
    <row r="1244" spans="1:13" x14ac:dyDescent="0.55000000000000004">
      <c r="A1244">
        <v>100</v>
      </c>
      <c r="B1244" t="s">
        <v>363</v>
      </c>
      <c r="C1244" t="s">
        <v>364</v>
      </c>
      <c r="D1244" t="s">
        <v>1468</v>
      </c>
      <c r="E1244" t="s">
        <v>1469</v>
      </c>
      <c r="G1244" t="s">
        <v>231</v>
      </c>
      <c r="H1244">
        <v>121</v>
      </c>
      <c r="L1244">
        <v>121</v>
      </c>
      <c r="M1244">
        <v>0</v>
      </c>
    </row>
    <row r="1245" spans="1:13" x14ac:dyDescent="0.55000000000000004">
      <c r="A1245">
        <v>100</v>
      </c>
      <c r="B1245" t="s">
        <v>363</v>
      </c>
      <c r="C1245" t="s">
        <v>364</v>
      </c>
      <c r="D1245" t="s">
        <v>2029</v>
      </c>
      <c r="E1245" t="s">
        <v>2030</v>
      </c>
      <c r="G1245" t="s">
        <v>231</v>
      </c>
      <c r="H1245">
        <v>15</v>
      </c>
      <c r="L1245">
        <v>15</v>
      </c>
      <c r="M1245">
        <v>0</v>
      </c>
    </row>
    <row r="1246" spans="1:13" x14ac:dyDescent="0.55000000000000004">
      <c r="A1246">
        <v>100</v>
      </c>
      <c r="B1246" t="s">
        <v>363</v>
      </c>
      <c r="C1246" t="s">
        <v>364</v>
      </c>
      <c r="D1246" t="s">
        <v>2031</v>
      </c>
      <c r="E1246" t="s">
        <v>2032</v>
      </c>
      <c r="G1246" t="s">
        <v>231</v>
      </c>
      <c r="H1246">
        <v>3</v>
      </c>
      <c r="L1246">
        <v>3</v>
      </c>
      <c r="M1246">
        <v>0</v>
      </c>
    </row>
    <row r="1247" spans="1:13" x14ac:dyDescent="0.55000000000000004">
      <c r="A1247">
        <v>100</v>
      </c>
      <c r="B1247" t="s">
        <v>363</v>
      </c>
      <c r="C1247" t="s">
        <v>364</v>
      </c>
      <c r="D1247" t="s">
        <v>2033</v>
      </c>
      <c r="E1247" t="s">
        <v>2034</v>
      </c>
      <c r="G1247" t="s">
        <v>231</v>
      </c>
      <c r="H1247">
        <v>9</v>
      </c>
      <c r="L1247">
        <v>9</v>
      </c>
      <c r="M1247">
        <v>0</v>
      </c>
    </row>
    <row r="1248" spans="1:13" x14ac:dyDescent="0.55000000000000004">
      <c r="A1248">
        <v>100</v>
      </c>
      <c r="B1248" t="s">
        <v>363</v>
      </c>
      <c r="C1248" t="s">
        <v>364</v>
      </c>
      <c r="D1248" t="s">
        <v>2599</v>
      </c>
      <c r="E1248" t="s">
        <v>2600</v>
      </c>
      <c r="G1248" t="s">
        <v>231</v>
      </c>
      <c r="H1248">
        <v>26120</v>
      </c>
      <c r="L1248">
        <v>26120</v>
      </c>
      <c r="M1248">
        <v>0</v>
      </c>
    </row>
    <row r="1249" spans="1:18" x14ac:dyDescent="0.55000000000000004">
      <c r="A1249">
        <v>100</v>
      </c>
      <c r="B1249" t="s">
        <v>363</v>
      </c>
      <c r="C1249" t="s">
        <v>364</v>
      </c>
      <c r="D1249" t="s">
        <v>2045</v>
      </c>
      <c r="E1249" t="s">
        <v>2046</v>
      </c>
      <c r="G1249" t="s">
        <v>231</v>
      </c>
      <c r="H1249">
        <v>16</v>
      </c>
      <c r="L1249">
        <v>16</v>
      </c>
      <c r="M1249">
        <v>0</v>
      </c>
    </row>
    <row r="1250" spans="1:18" x14ac:dyDescent="0.55000000000000004">
      <c r="A1250">
        <v>100</v>
      </c>
      <c r="B1250" t="s">
        <v>363</v>
      </c>
      <c r="C1250" t="s">
        <v>364</v>
      </c>
      <c r="D1250" t="s">
        <v>2049</v>
      </c>
      <c r="E1250" t="s">
        <v>2050</v>
      </c>
      <c r="G1250" t="s">
        <v>231</v>
      </c>
      <c r="H1250">
        <v>455</v>
      </c>
      <c r="L1250">
        <v>455</v>
      </c>
      <c r="M1250">
        <v>0</v>
      </c>
    </row>
    <row r="1251" spans="1:18" x14ac:dyDescent="0.55000000000000004">
      <c r="A1251">
        <v>100</v>
      </c>
      <c r="B1251" t="s">
        <v>363</v>
      </c>
      <c r="C1251" t="s">
        <v>364</v>
      </c>
      <c r="D1251" t="s">
        <v>2055</v>
      </c>
      <c r="E1251" t="s">
        <v>2056</v>
      </c>
      <c r="G1251" t="s">
        <v>231</v>
      </c>
      <c r="H1251">
        <v>340</v>
      </c>
      <c r="L1251">
        <v>340</v>
      </c>
      <c r="M1251">
        <v>0</v>
      </c>
    </row>
    <row r="1252" spans="1:18" x14ac:dyDescent="0.55000000000000004">
      <c r="A1252">
        <v>100</v>
      </c>
      <c r="B1252" t="s">
        <v>363</v>
      </c>
      <c r="C1252" t="s">
        <v>364</v>
      </c>
      <c r="D1252" t="s">
        <v>2061</v>
      </c>
      <c r="E1252" t="s">
        <v>2062</v>
      </c>
      <c r="G1252" t="s">
        <v>231</v>
      </c>
      <c r="H1252">
        <v>865</v>
      </c>
      <c r="L1252">
        <v>865</v>
      </c>
      <c r="M1252">
        <v>0</v>
      </c>
    </row>
    <row r="1253" spans="1:18" x14ac:dyDescent="0.55000000000000004">
      <c r="A1253">
        <v>100</v>
      </c>
      <c r="B1253" t="s">
        <v>363</v>
      </c>
      <c r="C1253" t="s">
        <v>364</v>
      </c>
      <c r="D1253" t="s">
        <v>2067</v>
      </c>
      <c r="E1253" t="s">
        <v>2068</v>
      </c>
      <c r="G1253" t="s">
        <v>231</v>
      </c>
      <c r="H1253">
        <v>21</v>
      </c>
      <c r="L1253">
        <v>21</v>
      </c>
      <c r="M1253">
        <v>0</v>
      </c>
    </row>
    <row r="1254" spans="1:18" x14ac:dyDescent="0.55000000000000004">
      <c r="A1254">
        <v>100</v>
      </c>
      <c r="B1254" t="s">
        <v>363</v>
      </c>
      <c r="C1254" t="s">
        <v>364</v>
      </c>
      <c r="D1254" t="s">
        <v>2529</v>
      </c>
      <c r="E1254" t="s">
        <v>2530</v>
      </c>
      <c r="G1254" t="s">
        <v>231</v>
      </c>
      <c r="H1254">
        <v>341</v>
      </c>
      <c r="L1254">
        <v>341</v>
      </c>
      <c r="M1254">
        <v>0</v>
      </c>
    </row>
    <row r="1255" spans="1:18" x14ac:dyDescent="0.55000000000000004">
      <c r="A1255">
        <v>100</v>
      </c>
      <c r="B1255" t="s">
        <v>363</v>
      </c>
      <c r="C1255" t="s">
        <v>364</v>
      </c>
      <c r="D1255" t="s">
        <v>2069</v>
      </c>
      <c r="E1255" t="s">
        <v>2070</v>
      </c>
      <c r="G1255" t="s">
        <v>231</v>
      </c>
      <c r="H1255">
        <v>169</v>
      </c>
      <c r="L1255">
        <v>169</v>
      </c>
      <c r="M1255">
        <v>0</v>
      </c>
    </row>
    <row r="1256" spans="1:18" x14ac:dyDescent="0.55000000000000004">
      <c r="A1256">
        <v>100</v>
      </c>
      <c r="B1256" t="s">
        <v>363</v>
      </c>
      <c r="C1256" t="s">
        <v>364</v>
      </c>
      <c r="D1256" t="s">
        <v>2071</v>
      </c>
      <c r="E1256" t="s">
        <v>2072</v>
      </c>
      <c r="G1256" t="s">
        <v>231</v>
      </c>
      <c r="H1256">
        <v>24</v>
      </c>
      <c r="L1256">
        <v>24</v>
      </c>
      <c r="M1256">
        <v>0</v>
      </c>
      <c r="R1256" t="s">
        <v>356</v>
      </c>
    </row>
    <row r="1257" spans="1:18" x14ac:dyDescent="0.55000000000000004">
      <c r="A1257">
        <v>100</v>
      </c>
      <c r="B1257" t="s">
        <v>363</v>
      </c>
      <c r="C1257" t="s">
        <v>364</v>
      </c>
      <c r="D1257" t="s">
        <v>3167</v>
      </c>
      <c r="E1257" t="s">
        <v>3168</v>
      </c>
      <c r="G1257" t="s">
        <v>231</v>
      </c>
      <c r="H1257">
        <v>16</v>
      </c>
      <c r="L1257">
        <v>16</v>
      </c>
      <c r="M1257">
        <v>0</v>
      </c>
    </row>
    <row r="1258" spans="1:18" x14ac:dyDescent="0.55000000000000004">
      <c r="A1258">
        <v>100</v>
      </c>
      <c r="B1258" t="s">
        <v>363</v>
      </c>
      <c r="C1258" t="s">
        <v>364</v>
      </c>
      <c r="D1258" t="s">
        <v>2075</v>
      </c>
      <c r="E1258" t="s">
        <v>2076</v>
      </c>
      <c r="G1258" t="s">
        <v>231</v>
      </c>
      <c r="H1258">
        <v>3</v>
      </c>
      <c r="L1258">
        <v>3</v>
      </c>
      <c r="M1258">
        <v>0</v>
      </c>
    </row>
    <row r="1259" spans="1:18" x14ac:dyDescent="0.55000000000000004">
      <c r="A1259">
        <v>100</v>
      </c>
      <c r="B1259" t="s">
        <v>363</v>
      </c>
      <c r="C1259" t="s">
        <v>364</v>
      </c>
      <c r="D1259" t="s">
        <v>2077</v>
      </c>
      <c r="E1259" t="s">
        <v>2078</v>
      </c>
      <c r="G1259" t="s">
        <v>231</v>
      </c>
      <c r="H1259">
        <v>52</v>
      </c>
      <c r="L1259">
        <v>52</v>
      </c>
      <c r="M1259">
        <v>0</v>
      </c>
    </row>
    <row r="1260" spans="1:18" x14ac:dyDescent="0.55000000000000004">
      <c r="A1260">
        <v>100</v>
      </c>
      <c r="B1260" t="s">
        <v>363</v>
      </c>
      <c r="C1260" t="s">
        <v>364</v>
      </c>
      <c r="D1260" t="s">
        <v>2079</v>
      </c>
      <c r="E1260" t="s">
        <v>2080</v>
      </c>
      <c r="G1260" t="s">
        <v>231</v>
      </c>
      <c r="H1260">
        <v>60</v>
      </c>
      <c r="L1260">
        <v>60</v>
      </c>
      <c r="M1260">
        <v>0</v>
      </c>
    </row>
    <row r="1261" spans="1:18" x14ac:dyDescent="0.55000000000000004">
      <c r="A1261">
        <v>100</v>
      </c>
      <c r="B1261" t="s">
        <v>363</v>
      </c>
      <c r="C1261" t="s">
        <v>364</v>
      </c>
      <c r="D1261" t="s">
        <v>2430</v>
      </c>
      <c r="E1261" t="s">
        <v>2431</v>
      </c>
      <c r="G1261" t="s">
        <v>231</v>
      </c>
      <c r="H1261">
        <v>5</v>
      </c>
      <c r="L1261">
        <v>5</v>
      </c>
      <c r="M1261">
        <v>0</v>
      </c>
    </row>
    <row r="1262" spans="1:18" x14ac:dyDescent="0.55000000000000004">
      <c r="A1262">
        <v>100</v>
      </c>
      <c r="B1262" t="s">
        <v>363</v>
      </c>
      <c r="C1262" t="s">
        <v>364</v>
      </c>
      <c r="D1262" t="s">
        <v>2081</v>
      </c>
      <c r="E1262" t="s">
        <v>2082</v>
      </c>
      <c r="G1262" t="s">
        <v>231</v>
      </c>
      <c r="H1262">
        <v>80</v>
      </c>
      <c r="L1262">
        <v>80</v>
      </c>
      <c r="M1262">
        <v>0</v>
      </c>
    </row>
    <row r="1263" spans="1:18" x14ac:dyDescent="0.55000000000000004">
      <c r="A1263">
        <v>100</v>
      </c>
      <c r="B1263" t="s">
        <v>363</v>
      </c>
      <c r="C1263" t="s">
        <v>364</v>
      </c>
      <c r="D1263" t="s">
        <v>2141</v>
      </c>
      <c r="E1263" t="s">
        <v>2142</v>
      </c>
      <c r="G1263" t="s">
        <v>231</v>
      </c>
      <c r="H1263">
        <v>65</v>
      </c>
      <c r="L1263">
        <v>65</v>
      </c>
      <c r="M1263">
        <v>0</v>
      </c>
    </row>
    <row r="1264" spans="1:18" x14ac:dyDescent="0.55000000000000004">
      <c r="A1264">
        <v>100</v>
      </c>
      <c r="B1264" t="s">
        <v>363</v>
      </c>
      <c r="C1264" t="s">
        <v>364</v>
      </c>
      <c r="D1264" t="s">
        <v>2087</v>
      </c>
      <c r="E1264" t="s">
        <v>2088</v>
      </c>
      <c r="G1264" t="s">
        <v>231</v>
      </c>
      <c r="H1264">
        <v>500</v>
      </c>
      <c r="L1264">
        <v>500</v>
      </c>
      <c r="M1264">
        <v>0</v>
      </c>
    </row>
    <row r="1265" spans="1:13" x14ac:dyDescent="0.55000000000000004">
      <c r="A1265">
        <v>100</v>
      </c>
      <c r="B1265" t="s">
        <v>363</v>
      </c>
      <c r="C1265" t="s">
        <v>364</v>
      </c>
      <c r="D1265" t="s">
        <v>2188</v>
      </c>
      <c r="E1265" t="s">
        <v>2189</v>
      </c>
      <c r="G1265" t="s">
        <v>231</v>
      </c>
      <c r="H1265">
        <v>89</v>
      </c>
      <c r="L1265">
        <v>89</v>
      </c>
      <c r="M1265">
        <v>0</v>
      </c>
    </row>
    <row r="1266" spans="1:13" x14ac:dyDescent="0.55000000000000004">
      <c r="A1266">
        <v>100</v>
      </c>
      <c r="B1266" t="s">
        <v>363</v>
      </c>
      <c r="C1266" t="s">
        <v>364</v>
      </c>
      <c r="D1266" t="s">
        <v>2883</v>
      </c>
      <c r="E1266" t="s">
        <v>2884</v>
      </c>
      <c r="G1266" t="s">
        <v>231</v>
      </c>
      <c r="H1266">
        <v>1</v>
      </c>
      <c r="L1266">
        <v>1</v>
      </c>
      <c r="M1266">
        <v>0</v>
      </c>
    </row>
    <row r="1267" spans="1:13" x14ac:dyDescent="0.55000000000000004">
      <c r="A1267">
        <v>100</v>
      </c>
      <c r="B1267" t="s">
        <v>363</v>
      </c>
      <c r="C1267" t="s">
        <v>364</v>
      </c>
      <c r="D1267" t="s">
        <v>2807</v>
      </c>
      <c r="E1267" t="s">
        <v>2808</v>
      </c>
      <c r="G1267" t="s">
        <v>231</v>
      </c>
      <c r="H1267">
        <v>6696</v>
      </c>
      <c r="L1267">
        <v>6696</v>
      </c>
      <c r="M1267">
        <v>0</v>
      </c>
    </row>
    <row r="1268" spans="1:13" x14ac:dyDescent="0.55000000000000004">
      <c r="A1268">
        <v>100</v>
      </c>
      <c r="B1268" t="s">
        <v>363</v>
      </c>
      <c r="C1268" t="s">
        <v>364</v>
      </c>
      <c r="D1268" t="s">
        <v>2675</v>
      </c>
      <c r="E1268" t="s">
        <v>2676</v>
      </c>
      <c r="G1268" t="s">
        <v>231</v>
      </c>
      <c r="H1268">
        <v>79</v>
      </c>
      <c r="L1268">
        <v>79</v>
      </c>
      <c r="M1268">
        <v>0</v>
      </c>
    </row>
    <row r="1269" spans="1:13" x14ac:dyDescent="0.55000000000000004">
      <c r="A1269">
        <v>100</v>
      </c>
      <c r="B1269" t="s">
        <v>363</v>
      </c>
      <c r="C1269" t="s">
        <v>364</v>
      </c>
      <c r="D1269" t="s">
        <v>2425</v>
      </c>
      <c r="E1269" t="s">
        <v>2088</v>
      </c>
      <c r="G1269" t="s">
        <v>231</v>
      </c>
      <c r="H1269">
        <v>1920</v>
      </c>
      <c r="L1269">
        <v>1920</v>
      </c>
      <c r="M1269">
        <v>0</v>
      </c>
    </row>
    <row r="1270" spans="1:13" x14ac:dyDescent="0.55000000000000004">
      <c r="A1270">
        <v>100</v>
      </c>
      <c r="B1270" t="s">
        <v>363</v>
      </c>
      <c r="C1270" t="s">
        <v>364</v>
      </c>
      <c r="D1270" t="s">
        <v>2099</v>
      </c>
      <c r="E1270" t="s">
        <v>2100</v>
      </c>
      <c r="G1270" t="s">
        <v>231</v>
      </c>
      <c r="H1270">
        <v>1386</v>
      </c>
      <c r="L1270">
        <v>1386</v>
      </c>
      <c r="M1270">
        <v>0</v>
      </c>
    </row>
    <row r="1271" spans="1:13" x14ac:dyDescent="0.55000000000000004">
      <c r="A1271">
        <v>100</v>
      </c>
      <c r="B1271" t="s">
        <v>363</v>
      </c>
      <c r="C1271" t="s">
        <v>364</v>
      </c>
      <c r="D1271" t="s">
        <v>2107</v>
      </c>
      <c r="E1271" t="s">
        <v>2108</v>
      </c>
      <c r="G1271" t="s">
        <v>231</v>
      </c>
      <c r="H1271">
        <v>106</v>
      </c>
      <c r="L1271">
        <v>106</v>
      </c>
      <c r="M1271">
        <v>0</v>
      </c>
    </row>
    <row r="1272" spans="1:13" x14ac:dyDescent="0.55000000000000004">
      <c r="A1272">
        <v>100</v>
      </c>
      <c r="B1272" t="s">
        <v>363</v>
      </c>
      <c r="C1272" t="s">
        <v>364</v>
      </c>
      <c r="D1272" t="s">
        <v>937</v>
      </c>
      <c r="E1272" t="s">
        <v>938</v>
      </c>
      <c r="G1272" t="s">
        <v>231</v>
      </c>
      <c r="H1272">
        <v>472</v>
      </c>
      <c r="L1272">
        <v>472</v>
      </c>
      <c r="M1272">
        <v>0</v>
      </c>
    </row>
    <row r="1273" spans="1:13" x14ac:dyDescent="0.55000000000000004">
      <c r="A1273">
        <v>100</v>
      </c>
      <c r="B1273" t="s">
        <v>363</v>
      </c>
      <c r="C1273" t="s">
        <v>364</v>
      </c>
      <c r="D1273" t="s">
        <v>52</v>
      </c>
      <c r="E1273" t="s">
        <v>53</v>
      </c>
      <c r="G1273" t="s">
        <v>231</v>
      </c>
      <c r="H1273">
        <v>5676</v>
      </c>
      <c r="L1273">
        <v>5676</v>
      </c>
      <c r="M1273">
        <v>0</v>
      </c>
    </row>
    <row r="1274" spans="1:13" x14ac:dyDescent="0.55000000000000004">
      <c r="A1274">
        <v>100</v>
      </c>
      <c r="B1274" t="s">
        <v>363</v>
      </c>
      <c r="C1274" t="s">
        <v>364</v>
      </c>
      <c r="D1274" t="s">
        <v>2093</v>
      </c>
      <c r="E1274" t="s">
        <v>2094</v>
      </c>
      <c r="G1274" t="s">
        <v>231</v>
      </c>
      <c r="H1274">
        <v>747</v>
      </c>
      <c r="L1274">
        <v>747</v>
      </c>
      <c r="M1274">
        <v>0</v>
      </c>
    </row>
    <row r="1275" spans="1:13" x14ac:dyDescent="0.55000000000000004">
      <c r="A1275">
        <v>100</v>
      </c>
      <c r="B1275" t="s">
        <v>363</v>
      </c>
      <c r="C1275" t="s">
        <v>364</v>
      </c>
      <c r="D1275" t="s">
        <v>72</v>
      </c>
      <c r="E1275" t="s">
        <v>73</v>
      </c>
      <c r="G1275" t="s">
        <v>231</v>
      </c>
      <c r="H1275">
        <v>6266</v>
      </c>
      <c r="L1275">
        <v>6266</v>
      </c>
      <c r="M1275">
        <v>0</v>
      </c>
    </row>
    <row r="1276" spans="1:13" x14ac:dyDescent="0.55000000000000004">
      <c r="A1276">
        <v>100</v>
      </c>
      <c r="B1276" t="s">
        <v>363</v>
      </c>
      <c r="C1276" t="s">
        <v>364</v>
      </c>
      <c r="D1276" t="s">
        <v>2109</v>
      </c>
      <c r="E1276" t="s">
        <v>2110</v>
      </c>
      <c r="G1276" t="s">
        <v>231</v>
      </c>
      <c r="H1276">
        <v>8</v>
      </c>
      <c r="L1276">
        <v>8</v>
      </c>
      <c r="M1276">
        <v>0</v>
      </c>
    </row>
    <row r="1277" spans="1:13" x14ac:dyDescent="0.55000000000000004">
      <c r="A1277">
        <v>100</v>
      </c>
      <c r="B1277" t="s">
        <v>363</v>
      </c>
      <c r="C1277" t="s">
        <v>364</v>
      </c>
      <c r="D1277" t="s">
        <v>2111</v>
      </c>
      <c r="E1277" t="s">
        <v>2112</v>
      </c>
      <c r="G1277" t="s">
        <v>231</v>
      </c>
      <c r="H1277">
        <v>3719</v>
      </c>
      <c r="L1277">
        <v>3719</v>
      </c>
      <c r="M1277">
        <v>0</v>
      </c>
    </row>
    <row r="1278" spans="1:13" x14ac:dyDescent="0.55000000000000004">
      <c r="A1278">
        <v>100</v>
      </c>
      <c r="B1278" t="s">
        <v>363</v>
      </c>
      <c r="C1278" t="s">
        <v>364</v>
      </c>
      <c r="D1278" t="s">
        <v>2585</v>
      </c>
      <c r="E1278" t="s">
        <v>2586</v>
      </c>
      <c r="G1278" t="s">
        <v>231</v>
      </c>
      <c r="H1278">
        <v>6</v>
      </c>
      <c r="L1278">
        <v>6</v>
      </c>
      <c r="M1278">
        <v>0</v>
      </c>
    </row>
    <row r="1279" spans="1:13" x14ac:dyDescent="0.55000000000000004">
      <c r="A1279">
        <v>100</v>
      </c>
      <c r="B1279" t="s">
        <v>363</v>
      </c>
      <c r="C1279" t="s">
        <v>364</v>
      </c>
      <c r="D1279" t="s">
        <v>2014</v>
      </c>
      <c r="E1279" t="s">
        <v>2015</v>
      </c>
      <c r="G1279" t="s">
        <v>231</v>
      </c>
      <c r="H1279">
        <v>122</v>
      </c>
      <c r="L1279">
        <v>122</v>
      </c>
      <c r="M1279">
        <v>0</v>
      </c>
    </row>
    <row r="1280" spans="1:13" x14ac:dyDescent="0.55000000000000004">
      <c r="A1280">
        <v>100</v>
      </c>
      <c r="B1280" t="s">
        <v>363</v>
      </c>
      <c r="C1280" t="s">
        <v>364</v>
      </c>
      <c r="D1280" t="s">
        <v>2113</v>
      </c>
      <c r="E1280" t="s">
        <v>2114</v>
      </c>
      <c r="G1280" t="s">
        <v>231</v>
      </c>
      <c r="H1280">
        <v>1399</v>
      </c>
      <c r="L1280">
        <v>1399</v>
      </c>
      <c r="M1280">
        <v>0</v>
      </c>
    </row>
    <row r="1281" spans="1:13" x14ac:dyDescent="0.55000000000000004">
      <c r="A1281">
        <v>100</v>
      </c>
      <c r="B1281" t="s">
        <v>363</v>
      </c>
      <c r="C1281" t="s">
        <v>364</v>
      </c>
      <c r="D1281" t="s">
        <v>923</v>
      </c>
      <c r="E1281" t="s">
        <v>924</v>
      </c>
      <c r="G1281" t="s">
        <v>231</v>
      </c>
      <c r="H1281">
        <v>14388</v>
      </c>
      <c r="L1281">
        <v>14388</v>
      </c>
      <c r="M1281">
        <v>0</v>
      </c>
    </row>
    <row r="1282" spans="1:13" x14ac:dyDescent="0.55000000000000004">
      <c r="A1282">
        <v>100</v>
      </c>
      <c r="B1282" t="s">
        <v>363</v>
      </c>
      <c r="C1282" t="s">
        <v>364</v>
      </c>
      <c r="D1282" t="s">
        <v>2117</v>
      </c>
      <c r="E1282" t="s">
        <v>2118</v>
      </c>
      <c r="G1282" t="s">
        <v>231</v>
      </c>
      <c r="H1282">
        <v>165</v>
      </c>
      <c r="L1282">
        <v>165</v>
      </c>
      <c r="M1282">
        <v>0</v>
      </c>
    </row>
    <row r="1283" spans="1:13" x14ac:dyDescent="0.55000000000000004">
      <c r="A1283">
        <v>100</v>
      </c>
      <c r="B1283" t="s">
        <v>363</v>
      </c>
      <c r="C1283" t="s">
        <v>364</v>
      </c>
      <c r="D1283" t="s">
        <v>2986</v>
      </c>
      <c r="E1283" t="s">
        <v>2987</v>
      </c>
      <c r="G1283" t="s">
        <v>231</v>
      </c>
      <c r="H1283">
        <v>239</v>
      </c>
      <c r="L1283">
        <v>239</v>
      </c>
      <c r="M1283">
        <v>0</v>
      </c>
    </row>
    <row r="1284" spans="1:13" x14ac:dyDescent="0.55000000000000004">
      <c r="A1284">
        <v>100</v>
      </c>
      <c r="B1284" t="s">
        <v>363</v>
      </c>
      <c r="C1284" t="s">
        <v>364</v>
      </c>
      <c r="D1284" t="s">
        <v>2119</v>
      </c>
      <c r="E1284" t="s">
        <v>2120</v>
      </c>
      <c r="G1284" t="s">
        <v>231</v>
      </c>
      <c r="H1284">
        <v>19</v>
      </c>
      <c r="L1284">
        <v>19</v>
      </c>
      <c r="M1284">
        <v>0</v>
      </c>
    </row>
    <row r="1285" spans="1:13" x14ac:dyDescent="0.55000000000000004">
      <c r="A1285">
        <v>100</v>
      </c>
      <c r="B1285" t="s">
        <v>363</v>
      </c>
      <c r="C1285" t="s">
        <v>364</v>
      </c>
      <c r="D1285" t="s">
        <v>2920</v>
      </c>
      <c r="E1285" t="s">
        <v>2921</v>
      </c>
      <c r="G1285" t="s">
        <v>231</v>
      </c>
      <c r="H1285">
        <v>206</v>
      </c>
      <c r="L1285">
        <v>206</v>
      </c>
      <c r="M1285">
        <v>0</v>
      </c>
    </row>
    <row r="1286" spans="1:13" x14ac:dyDescent="0.55000000000000004">
      <c r="A1286">
        <v>100</v>
      </c>
      <c r="B1286" t="s">
        <v>363</v>
      </c>
      <c r="C1286" t="s">
        <v>364</v>
      </c>
      <c r="D1286" t="s">
        <v>2121</v>
      </c>
      <c r="E1286" t="s">
        <v>2122</v>
      </c>
      <c r="G1286" t="s">
        <v>231</v>
      </c>
      <c r="H1286">
        <v>1302</v>
      </c>
      <c r="L1286">
        <v>1302</v>
      </c>
      <c r="M1286">
        <v>0</v>
      </c>
    </row>
    <row r="1287" spans="1:13" x14ac:dyDescent="0.55000000000000004">
      <c r="A1287">
        <v>100</v>
      </c>
      <c r="B1287" t="s">
        <v>363</v>
      </c>
      <c r="C1287" t="s">
        <v>364</v>
      </c>
      <c r="D1287" t="s">
        <v>2127</v>
      </c>
      <c r="E1287" t="s">
        <v>2128</v>
      </c>
      <c r="G1287" t="s">
        <v>231</v>
      </c>
      <c r="H1287">
        <v>8</v>
      </c>
      <c r="L1287">
        <v>8</v>
      </c>
      <c r="M1287">
        <v>0</v>
      </c>
    </row>
    <row r="1288" spans="1:13" x14ac:dyDescent="0.55000000000000004">
      <c r="A1288">
        <v>100</v>
      </c>
      <c r="B1288" t="s">
        <v>363</v>
      </c>
      <c r="C1288" t="s">
        <v>364</v>
      </c>
      <c r="D1288" t="s">
        <v>2131</v>
      </c>
      <c r="E1288" t="s">
        <v>2132</v>
      </c>
      <c r="G1288" t="s">
        <v>231</v>
      </c>
      <c r="H1288">
        <v>525</v>
      </c>
      <c r="L1288">
        <v>525</v>
      </c>
      <c r="M1288">
        <v>0</v>
      </c>
    </row>
    <row r="1289" spans="1:13" x14ac:dyDescent="0.55000000000000004">
      <c r="A1289">
        <v>100</v>
      </c>
      <c r="B1289" t="s">
        <v>363</v>
      </c>
      <c r="C1289" t="s">
        <v>364</v>
      </c>
      <c r="D1289" t="s">
        <v>2936</v>
      </c>
      <c r="E1289" t="s">
        <v>2937</v>
      </c>
      <c r="G1289" t="s">
        <v>231</v>
      </c>
      <c r="H1289">
        <v>70</v>
      </c>
      <c r="L1289">
        <v>70</v>
      </c>
      <c r="M1289">
        <v>0</v>
      </c>
    </row>
    <row r="1290" spans="1:13" x14ac:dyDescent="0.55000000000000004">
      <c r="A1290">
        <v>100</v>
      </c>
      <c r="B1290" t="s">
        <v>363</v>
      </c>
      <c r="C1290" t="s">
        <v>364</v>
      </c>
      <c r="D1290" t="s">
        <v>2984</v>
      </c>
      <c r="E1290" t="s">
        <v>2985</v>
      </c>
      <c r="G1290" t="s">
        <v>231</v>
      </c>
      <c r="H1290">
        <v>127</v>
      </c>
      <c r="L1290">
        <v>127</v>
      </c>
      <c r="M1290">
        <v>0</v>
      </c>
    </row>
    <row r="1291" spans="1:13" x14ac:dyDescent="0.55000000000000004">
      <c r="A1291">
        <v>100</v>
      </c>
      <c r="B1291" t="s">
        <v>363</v>
      </c>
      <c r="C1291" t="s">
        <v>364</v>
      </c>
      <c r="D1291" t="s">
        <v>2133</v>
      </c>
      <c r="E1291" t="s">
        <v>2134</v>
      </c>
      <c r="G1291" t="s">
        <v>231</v>
      </c>
      <c r="H1291">
        <v>3</v>
      </c>
      <c r="L1291">
        <v>3</v>
      </c>
      <c r="M1291">
        <v>0</v>
      </c>
    </row>
    <row r="1292" spans="1:13" x14ac:dyDescent="0.55000000000000004">
      <c r="A1292">
        <v>100</v>
      </c>
      <c r="B1292" t="s">
        <v>363</v>
      </c>
      <c r="C1292" t="s">
        <v>364</v>
      </c>
      <c r="D1292" t="s">
        <v>1472</v>
      </c>
      <c r="E1292" t="s">
        <v>1473</v>
      </c>
      <c r="G1292" t="s">
        <v>231</v>
      </c>
      <c r="H1292">
        <v>334</v>
      </c>
      <c r="L1292">
        <v>334</v>
      </c>
      <c r="M1292">
        <v>0</v>
      </c>
    </row>
    <row r="1293" spans="1:13" x14ac:dyDescent="0.55000000000000004">
      <c r="A1293">
        <v>100</v>
      </c>
      <c r="B1293" t="s">
        <v>363</v>
      </c>
      <c r="C1293" t="s">
        <v>364</v>
      </c>
      <c r="D1293" t="s">
        <v>2135</v>
      </c>
      <c r="E1293" t="s">
        <v>2136</v>
      </c>
      <c r="G1293" t="s">
        <v>231</v>
      </c>
      <c r="H1293">
        <v>66</v>
      </c>
      <c r="L1293">
        <v>66</v>
      </c>
      <c r="M1293">
        <v>0</v>
      </c>
    </row>
    <row r="1294" spans="1:13" x14ac:dyDescent="0.55000000000000004">
      <c r="A1294">
        <v>100</v>
      </c>
      <c r="B1294" t="s">
        <v>363</v>
      </c>
      <c r="C1294" t="s">
        <v>364</v>
      </c>
      <c r="D1294" t="s">
        <v>2137</v>
      </c>
      <c r="E1294" t="s">
        <v>2138</v>
      </c>
      <c r="G1294" t="s">
        <v>231</v>
      </c>
      <c r="H1294">
        <v>8</v>
      </c>
      <c r="L1294">
        <v>8</v>
      </c>
      <c r="M1294">
        <v>0</v>
      </c>
    </row>
    <row r="1295" spans="1:13" x14ac:dyDescent="0.55000000000000004">
      <c r="A1295">
        <v>100</v>
      </c>
      <c r="B1295" t="s">
        <v>363</v>
      </c>
      <c r="C1295" t="s">
        <v>364</v>
      </c>
      <c r="D1295" t="s">
        <v>2139</v>
      </c>
      <c r="E1295" t="s">
        <v>2140</v>
      </c>
      <c r="G1295" t="s">
        <v>231</v>
      </c>
      <c r="H1295">
        <v>80</v>
      </c>
      <c r="L1295">
        <v>80</v>
      </c>
      <c r="M1295">
        <v>0</v>
      </c>
    </row>
    <row r="1296" spans="1:13" x14ac:dyDescent="0.55000000000000004">
      <c r="A1296">
        <v>100</v>
      </c>
      <c r="B1296" t="s">
        <v>363</v>
      </c>
      <c r="C1296" t="s">
        <v>364</v>
      </c>
      <c r="D1296" t="s">
        <v>2158</v>
      </c>
      <c r="E1296" t="s">
        <v>2159</v>
      </c>
      <c r="G1296" t="s">
        <v>231</v>
      </c>
      <c r="H1296">
        <v>299</v>
      </c>
      <c r="L1296">
        <v>299</v>
      </c>
      <c r="M1296">
        <v>0</v>
      </c>
    </row>
    <row r="1297" spans="1:18" x14ac:dyDescent="0.55000000000000004">
      <c r="A1297">
        <v>100</v>
      </c>
      <c r="B1297" t="s">
        <v>363</v>
      </c>
      <c r="C1297" t="s">
        <v>364</v>
      </c>
      <c r="D1297" t="s">
        <v>2143</v>
      </c>
      <c r="E1297" t="s">
        <v>2144</v>
      </c>
      <c r="G1297" t="s">
        <v>231</v>
      </c>
      <c r="H1297">
        <v>2</v>
      </c>
      <c r="L1297">
        <v>2</v>
      </c>
      <c r="M1297">
        <v>0</v>
      </c>
    </row>
    <row r="1298" spans="1:18" x14ac:dyDescent="0.55000000000000004">
      <c r="A1298">
        <v>100</v>
      </c>
      <c r="B1298" t="s">
        <v>363</v>
      </c>
      <c r="C1298" t="s">
        <v>364</v>
      </c>
      <c r="D1298" t="s">
        <v>2145</v>
      </c>
      <c r="E1298" t="s">
        <v>2146</v>
      </c>
      <c r="G1298" t="s">
        <v>231</v>
      </c>
      <c r="H1298">
        <v>148</v>
      </c>
      <c r="L1298">
        <v>148</v>
      </c>
      <c r="M1298">
        <v>0</v>
      </c>
    </row>
    <row r="1299" spans="1:18" x14ac:dyDescent="0.55000000000000004">
      <c r="A1299">
        <v>100</v>
      </c>
      <c r="B1299" t="s">
        <v>363</v>
      </c>
      <c r="C1299" t="s">
        <v>364</v>
      </c>
      <c r="D1299" t="s">
        <v>2091</v>
      </c>
      <c r="E1299" t="s">
        <v>2092</v>
      </c>
      <c r="G1299" t="s">
        <v>231</v>
      </c>
      <c r="H1299">
        <v>1281</v>
      </c>
      <c r="L1299">
        <v>1281</v>
      </c>
      <c r="M1299">
        <v>0</v>
      </c>
    </row>
    <row r="1300" spans="1:18" x14ac:dyDescent="0.55000000000000004">
      <c r="A1300">
        <v>100</v>
      </c>
      <c r="B1300" t="s">
        <v>363</v>
      </c>
      <c r="C1300" t="s">
        <v>364</v>
      </c>
      <c r="D1300" t="s">
        <v>2151</v>
      </c>
      <c r="E1300" t="s">
        <v>2152</v>
      </c>
      <c r="G1300" t="s">
        <v>231</v>
      </c>
      <c r="H1300">
        <v>68</v>
      </c>
      <c r="L1300">
        <v>68</v>
      </c>
      <c r="M1300">
        <v>0</v>
      </c>
    </row>
    <row r="1301" spans="1:18" x14ac:dyDescent="0.55000000000000004">
      <c r="A1301">
        <v>100</v>
      </c>
      <c r="B1301" t="s">
        <v>363</v>
      </c>
      <c r="C1301" t="s">
        <v>364</v>
      </c>
      <c r="D1301" t="s">
        <v>2155</v>
      </c>
      <c r="E1301" t="s">
        <v>2156</v>
      </c>
      <c r="G1301" t="s">
        <v>231</v>
      </c>
      <c r="H1301">
        <v>100</v>
      </c>
      <c r="L1301">
        <v>100</v>
      </c>
      <c r="M1301">
        <v>0</v>
      </c>
    </row>
    <row r="1302" spans="1:18" x14ac:dyDescent="0.55000000000000004">
      <c r="A1302">
        <v>100</v>
      </c>
      <c r="B1302" t="s">
        <v>363</v>
      </c>
      <c r="C1302" t="s">
        <v>364</v>
      </c>
      <c r="D1302" t="s">
        <v>2157</v>
      </c>
      <c r="E1302" t="s">
        <v>2088</v>
      </c>
      <c r="G1302" t="s">
        <v>231</v>
      </c>
      <c r="H1302">
        <v>100</v>
      </c>
      <c r="L1302">
        <v>100</v>
      </c>
      <c r="M1302">
        <v>0</v>
      </c>
    </row>
    <row r="1303" spans="1:18" x14ac:dyDescent="0.55000000000000004">
      <c r="A1303">
        <v>100</v>
      </c>
      <c r="B1303" t="s">
        <v>363</v>
      </c>
      <c r="C1303" t="s">
        <v>364</v>
      </c>
      <c r="D1303" t="s">
        <v>2601</v>
      </c>
      <c r="E1303" t="s">
        <v>2602</v>
      </c>
      <c r="G1303" t="s">
        <v>231</v>
      </c>
      <c r="H1303">
        <v>110</v>
      </c>
      <c r="L1303">
        <v>110</v>
      </c>
      <c r="M1303">
        <v>0</v>
      </c>
    </row>
    <row r="1304" spans="1:18" x14ac:dyDescent="0.55000000000000004">
      <c r="A1304">
        <v>100</v>
      </c>
      <c r="B1304" t="s">
        <v>363</v>
      </c>
      <c r="C1304" t="s">
        <v>364</v>
      </c>
      <c r="D1304" t="s">
        <v>1766</v>
      </c>
      <c r="E1304" t="s">
        <v>1767</v>
      </c>
      <c r="G1304" t="s">
        <v>231</v>
      </c>
      <c r="H1304">
        <v>5</v>
      </c>
      <c r="L1304">
        <v>5</v>
      </c>
      <c r="M1304">
        <v>0</v>
      </c>
    </row>
    <row r="1305" spans="1:18" x14ac:dyDescent="0.55000000000000004">
      <c r="A1305">
        <v>100</v>
      </c>
      <c r="B1305" t="s">
        <v>363</v>
      </c>
      <c r="C1305" t="s">
        <v>364</v>
      </c>
      <c r="D1305" t="s">
        <v>120</v>
      </c>
      <c r="E1305" t="s">
        <v>121</v>
      </c>
      <c r="G1305" t="s">
        <v>231</v>
      </c>
      <c r="H1305">
        <v>1369</v>
      </c>
      <c r="L1305">
        <v>1369</v>
      </c>
      <c r="M1305">
        <v>0</v>
      </c>
    </row>
    <row r="1306" spans="1:18" x14ac:dyDescent="0.55000000000000004">
      <c r="A1306">
        <v>100</v>
      </c>
      <c r="B1306" t="s">
        <v>363</v>
      </c>
      <c r="C1306" t="s">
        <v>364</v>
      </c>
      <c r="D1306" t="s">
        <v>2160</v>
      </c>
      <c r="E1306" t="s">
        <v>2161</v>
      </c>
      <c r="G1306" t="s">
        <v>231</v>
      </c>
      <c r="H1306">
        <v>4</v>
      </c>
      <c r="L1306">
        <v>4</v>
      </c>
      <c r="M1306">
        <v>0</v>
      </c>
    </row>
    <row r="1307" spans="1:18" x14ac:dyDescent="0.55000000000000004">
      <c r="A1307">
        <v>100</v>
      </c>
      <c r="B1307" t="s">
        <v>363</v>
      </c>
      <c r="C1307" t="s">
        <v>364</v>
      </c>
      <c r="D1307" t="s">
        <v>2925</v>
      </c>
      <c r="E1307" t="s">
        <v>2926</v>
      </c>
      <c r="G1307" t="s">
        <v>231</v>
      </c>
      <c r="H1307">
        <v>61</v>
      </c>
      <c r="L1307">
        <v>61</v>
      </c>
      <c r="M1307">
        <v>0</v>
      </c>
    </row>
    <row r="1308" spans="1:18" x14ac:dyDescent="0.55000000000000004">
      <c r="A1308">
        <v>100</v>
      </c>
      <c r="B1308" t="s">
        <v>363</v>
      </c>
      <c r="C1308" t="s">
        <v>364</v>
      </c>
      <c r="D1308" t="s">
        <v>2164</v>
      </c>
      <c r="E1308" t="s">
        <v>2165</v>
      </c>
      <c r="G1308" t="s">
        <v>231</v>
      </c>
      <c r="H1308">
        <v>18</v>
      </c>
      <c r="L1308">
        <v>18</v>
      </c>
      <c r="M1308">
        <v>0</v>
      </c>
    </row>
    <row r="1309" spans="1:18" x14ac:dyDescent="0.55000000000000004">
      <c r="A1309">
        <v>100</v>
      </c>
      <c r="B1309" t="s">
        <v>363</v>
      </c>
      <c r="C1309" t="s">
        <v>364</v>
      </c>
      <c r="D1309" t="s">
        <v>2166</v>
      </c>
      <c r="E1309" t="s">
        <v>2167</v>
      </c>
      <c r="G1309" t="s">
        <v>231</v>
      </c>
      <c r="H1309">
        <v>2</v>
      </c>
      <c r="L1309">
        <v>2</v>
      </c>
      <c r="M1309">
        <v>0</v>
      </c>
    </row>
    <row r="1310" spans="1:18" x14ac:dyDescent="0.55000000000000004">
      <c r="A1310">
        <v>100</v>
      </c>
      <c r="B1310" t="s">
        <v>363</v>
      </c>
      <c r="C1310" t="s">
        <v>364</v>
      </c>
      <c r="D1310" t="s">
        <v>2168</v>
      </c>
      <c r="E1310" t="s">
        <v>2169</v>
      </c>
      <c r="G1310" t="s">
        <v>231</v>
      </c>
      <c r="H1310">
        <v>1</v>
      </c>
      <c r="L1310">
        <v>1</v>
      </c>
      <c r="M1310">
        <v>0</v>
      </c>
    </row>
    <row r="1311" spans="1:18" x14ac:dyDescent="0.55000000000000004">
      <c r="A1311">
        <v>100</v>
      </c>
      <c r="B1311" t="s">
        <v>363</v>
      </c>
      <c r="C1311" t="s">
        <v>364</v>
      </c>
      <c r="D1311" t="s">
        <v>3169</v>
      </c>
      <c r="E1311" t="s">
        <v>3170</v>
      </c>
      <c r="G1311" t="s">
        <v>231</v>
      </c>
      <c r="H1311">
        <v>12</v>
      </c>
      <c r="L1311">
        <v>12</v>
      </c>
      <c r="M1311">
        <v>0</v>
      </c>
      <c r="R1311" t="s">
        <v>356</v>
      </c>
    </row>
    <row r="1312" spans="1:18" x14ac:dyDescent="0.55000000000000004">
      <c r="A1312">
        <v>100</v>
      </c>
      <c r="B1312" t="s">
        <v>363</v>
      </c>
      <c r="C1312" t="s">
        <v>364</v>
      </c>
      <c r="D1312" t="s">
        <v>3021</v>
      </c>
      <c r="E1312" t="s">
        <v>3022</v>
      </c>
      <c r="G1312" t="s">
        <v>231</v>
      </c>
      <c r="H1312">
        <v>52</v>
      </c>
      <c r="L1312">
        <v>52</v>
      </c>
      <c r="M1312">
        <v>0</v>
      </c>
    </row>
    <row r="1313" spans="1:18" x14ac:dyDescent="0.55000000000000004">
      <c r="A1313">
        <v>100</v>
      </c>
      <c r="B1313" t="s">
        <v>363</v>
      </c>
      <c r="C1313" t="s">
        <v>364</v>
      </c>
      <c r="D1313" t="s">
        <v>2759</v>
      </c>
      <c r="E1313" t="s">
        <v>2760</v>
      </c>
      <c r="G1313" t="s">
        <v>231</v>
      </c>
      <c r="H1313">
        <v>4</v>
      </c>
      <c r="L1313">
        <v>4</v>
      </c>
      <c r="M1313">
        <v>0</v>
      </c>
    </row>
    <row r="1314" spans="1:18" x14ac:dyDescent="0.55000000000000004">
      <c r="A1314">
        <v>100</v>
      </c>
      <c r="B1314" t="s">
        <v>363</v>
      </c>
      <c r="C1314" t="s">
        <v>364</v>
      </c>
      <c r="D1314" t="s">
        <v>297</v>
      </c>
      <c r="E1314" t="s">
        <v>298</v>
      </c>
      <c r="G1314" t="s">
        <v>231</v>
      </c>
      <c r="H1314">
        <v>67</v>
      </c>
      <c r="L1314">
        <v>67</v>
      </c>
      <c r="M1314">
        <v>0</v>
      </c>
    </row>
    <row r="1315" spans="1:18" x14ac:dyDescent="0.55000000000000004">
      <c r="A1315">
        <v>100</v>
      </c>
      <c r="B1315" t="s">
        <v>363</v>
      </c>
      <c r="C1315" t="s">
        <v>364</v>
      </c>
      <c r="D1315" t="s">
        <v>141</v>
      </c>
      <c r="E1315" t="s">
        <v>142</v>
      </c>
      <c r="G1315" t="s">
        <v>231</v>
      </c>
      <c r="H1315">
        <v>52388</v>
      </c>
      <c r="L1315">
        <v>52388</v>
      </c>
      <c r="M1315">
        <v>0</v>
      </c>
      <c r="R1315" t="s">
        <v>356</v>
      </c>
    </row>
    <row r="1316" spans="1:18" x14ac:dyDescent="0.55000000000000004">
      <c r="A1316">
        <v>100</v>
      </c>
      <c r="B1316" t="s">
        <v>363</v>
      </c>
      <c r="C1316" t="s">
        <v>364</v>
      </c>
      <c r="D1316" t="s">
        <v>2174</v>
      </c>
      <c r="E1316" t="s">
        <v>2175</v>
      </c>
      <c r="G1316" t="s">
        <v>231</v>
      </c>
      <c r="H1316">
        <v>1700</v>
      </c>
      <c r="L1316">
        <v>1700</v>
      </c>
      <c r="M1316">
        <v>0</v>
      </c>
    </row>
    <row r="1317" spans="1:18" x14ac:dyDescent="0.55000000000000004">
      <c r="A1317">
        <v>100</v>
      </c>
      <c r="B1317" t="s">
        <v>363</v>
      </c>
      <c r="C1317" t="s">
        <v>364</v>
      </c>
      <c r="D1317" t="s">
        <v>2182</v>
      </c>
      <c r="E1317" t="s">
        <v>2183</v>
      </c>
      <c r="G1317" t="s">
        <v>231</v>
      </c>
      <c r="H1317">
        <v>4</v>
      </c>
      <c r="L1317">
        <v>4</v>
      </c>
      <c r="M1317">
        <v>0</v>
      </c>
    </row>
    <row r="1318" spans="1:18" x14ac:dyDescent="0.55000000000000004">
      <c r="A1318">
        <v>100</v>
      </c>
      <c r="B1318" t="s">
        <v>363</v>
      </c>
      <c r="C1318" t="s">
        <v>364</v>
      </c>
      <c r="D1318" t="s">
        <v>2178</v>
      </c>
      <c r="E1318" t="s">
        <v>2179</v>
      </c>
      <c r="G1318" t="s">
        <v>231</v>
      </c>
      <c r="H1318">
        <v>1</v>
      </c>
      <c r="L1318">
        <v>1</v>
      </c>
      <c r="M1318">
        <v>0</v>
      </c>
    </row>
    <row r="1319" spans="1:18" x14ac:dyDescent="0.55000000000000004">
      <c r="A1319">
        <v>100</v>
      </c>
      <c r="B1319" t="s">
        <v>363</v>
      </c>
      <c r="C1319" t="s">
        <v>364</v>
      </c>
      <c r="D1319" t="s">
        <v>2679</v>
      </c>
      <c r="E1319" t="s">
        <v>2680</v>
      </c>
      <c r="G1319" t="s">
        <v>2681</v>
      </c>
      <c r="H1319">
        <v>27</v>
      </c>
      <c r="L1319">
        <v>27</v>
      </c>
      <c r="M1319">
        <v>0</v>
      </c>
    </row>
    <row r="1320" spans="1:18" x14ac:dyDescent="0.55000000000000004">
      <c r="A1320">
        <v>100</v>
      </c>
      <c r="B1320" t="s">
        <v>363</v>
      </c>
      <c r="C1320" t="s">
        <v>364</v>
      </c>
      <c r="D1320" t="s">
        <v>3171</v>
      </c>
      <c r="E1320" t="s">
        <v>3172</v>
      </c>
      <c r="G1320" t="s">
        <v>231</v>
      </c>
      <c r="H1320">
        <v>12</v>
      </c>
      <c r="L1320">
        <v>12</v>
      </c>
      <c r="M1320">
        <v>0</v>
      </c>
      <c r="R1320" t="s">
        <v>356</v>
      </c>
    </row>
    <row r="1321" spans="1:18" x14ac:dyDescent="0.55000000000000004">
      <c r="A1321">
        <v>100</v>
      </c>
      <c r="B1321" t="s">
        <v>363</v>
      </c>
      <c r="C1321" t="s">
        <v>364</v>
      </c>
      <c r="D1321" t="s">
        <v>3173</v>
      </c>
      <c r="E1321" t="s">
        <v>3174</v>
      </c>
      <c r="G1321" t="s">
        <v>231</v>
      </c>
      <c r="H1321">
        <v>120</v>
      </c>
      <c r="L1321">
        <v>120</v>
      </c>
      <c r="M1321">
        <v>0</v>
      </c>
      <c r="R1321" t="s">
        <v>356</v>
      </c>
    </row>
    <row r="1322" spans="1:18" x14ac:dyDescent="0.55000000000000004">
      <c r="A1322">
        <v>100</v>
      </c>
      <c r="B1322" t="s">
        <v>363</v>
      </c>
      <c r="C1322" t="s">
        <v>364</v>
      </c>
      <c r="D1322" t="s">
        <v>3197</v>
      </c>
      <c r="E1322" t="s">
        <v>3198</v>
      </c>
      <c r="G1322" t="s">
        <v>231</v>
      </c>
      <c r="H1322">
        <v>12</v>
      </c>
      <c r="L1322">
        <v>12</v>
      </c>
      <c r="M1322">
        <v>0</v>
      </c>
      <c r="R1322" t="s">
        <v>356</v>
      </c>
    </row>
    <row r="1323" spans="1:18" x14ac:dyDescent="0.55000000000000004">
      <c r="A1323">
        <v>100</v>
      </c>
      <c r="B1323" t="s">
        <v>363</v>
      </c>
      <c r="C1323" t="s">
        <v>364</v>
      </c>
      <c r="D1323" t="s">
        <v>2845</v>
      </c>
      <c r="E1323" t="s">
        <v>2846</v>
      </c>
      <c r="G1323" t="s">
        <v>231</v>
      </c>
      <c r="H1323">
        <v>2</v>
      </c>
      <c r="L1323">
        <v>2</v>
      </c>
      <c r="M1323">
        <v>0</v>
      </c>
    </row>
    <row r="1324" spans="1:18" x14ac:dyDescent="0.55000000000000004">
      <c r="A1324">
        <v>100</v>
      </c>
      <c r="B1324" t="s">
        <v>363</v>
      </c>
      <c r="C1324" t="s">
        <v>364</v>
      </c>
      <c r="D1324" t="s">
        <v>3175</v>
      </c>
      <c r="E1324" t="s">
        <v>3176</v>
      </c>
      <c r="G1324" t="s">
        <v>231</v>
      </c>
      <c r="H1324">
        <v>36</v>
      </c>
      <c r="L1324">
        <v>36</v>
      </c>
      <c r="M1324">
        <v>0</v>
      </c>
      <c r="R1324" t="s">
        <v>356</v>
      </c>
    </row>
    <row r="1325" spans="1:18" x14ac:dyDescent="0.55000000000000004">
      <c r="A1325">
        <v>100</v>
      </c>
      <c r="B1325" t="s">
        <v>363</v>
      </c>
      <c r="C1325" t="s">
        <v>364</v>
      </c>
      <c r="D1325" t="s">
        <v>2204</v>
      </c>
      <c r="E1325" t="s">
        <v>2205</v>
      </c>
      <c r="G1325" t="s">
        <v>231</v>
      </c>
      <c r="H1325">
        <v>228</v>
      </c>
      <c r="L1325">
        <v>228</v>
      </c>
      <c r="M1325">
        <v>0</v>
      </c>
      <c r="R1325" t="s">
        <v>356</v>
      </c>
    </row>
    <row r="1326" spans="1:18" x14ac:dyDescent="0.55000000000000004">
      <c r="A1326">
        <v>100</v>
      </c>
      <c r="B1326" t="s">
        <v>363</v>
      </c>
      <c r="C1326" t="s">
        <v>364</v>
      </c>
      <c r="D1326" t="s">
        <v>3203</v>
      </c>
      <c r="E1326" t="s">
        <v>3204</v>
      </c>
      <c r="G1326" t="s">
        <v>231</v>
      </c>
      <c r="H1326">
        <v>12</v>
      </c>
      <c r="L1326">
        <v>12</v>
      </c>
      <c r="M1326">
        <v>0</v>
      </c>
      <c r="R1326" t="s">
        <v>356</v>
      </c>
    </row>
    <row r="1327" spans="1:18" x14ac:dyDescent="0.55000000000000004">
      <c r="A1327">
        <v>100</v>
      </c>
      <c r="B1327" t="s">
        <v>363</v>
      </c>
      <c r="C1327" t="s">
        <v>364</v>
      </c>
      <c r="D1327" t="s">
        <v>3177</v>
      </c>
      <c r="E1327" t="s">
        <v>3178</v>
      </c>
      <c r="G1327" t="s">
        <v>231</v>
      </c>
      <c r="H1327">
        <v>42</v>
      </c>
      <c r="L1327">
        <v>42</v>
      </c>
      <c r="M1327">
        <v>0</v>
      </c>
      <c r="R1327" t="s">
        <v>356</v>
      </c>
    </row>
    <row r="1328" spans="1:18" x14ac:dyDescent="0.55000000000000004">
      <c r="A1328">
        <v>100</v>
      </c>
      <c r="B1328" t="s">
        <v>363</v>
      </c>
      <c r="C1328" t="s">
        <v>364</v>
      </c>
      <c r="D1328" t="s">
        <v>2186</v>
      </c>
      <c r="E1328" t="s">
        <v>2187</v>
      </c>
      <c r="G1328" t="s">
        <v>231</v>
      </c>
      <c r="H1328">
        <v>2</v>
      </c>
      <c r="L1328">
        <v>2</v>
      </c>
      <c r="M1328">
        <v>0</v>
      </c>
    </row>
    <row r="1329" spans="1:13" x14ac:dyDescent="0.55000000000000004">
      <c r="A1329">
        <v>100</v>
      </c>
      <c r="B1329" t="s">
        <v>363</v>
      </c>
      <c r="C1329" t="s">
        <v>364</v>
      </c>
      <c r="D1329" t="s">
        <v>2194</v>
      </c>
      <c r="E1329" t="s">
        <v>2195</v>
      </c>
      <c r="G1329" t="s">
        <v>231</v>
      </c>
      <c r="H1329">
        <v>433</v>
      </c>
      <c r="L1329">
        <v>433</v>
      </c>
      <c r="M1329">
        <v>0</v>
      </c>
    </row>
    <row r="1330" spans="1:13" x14ac:dyDescent="0.55000000000000004">
      <c r="A1330">
        <v>100</v>
      </c>
      <c r="B1330" t="s">
        <v>363</v>
      </c>
      <c r="C1330" t="s">
        <v>364</v>
      </c>
      <c r="D1330" t="s">
        <v>2196</v>
      </c>
      <c r="E1330" t="s">
        <v>2197</v>
      </c>
      <c r="G1330" t="s">
        <v>231</v>
      </c>
      <c r="H1330">
        <v>300</v>
      </c>
      <c r="L1330">
        <v>300</v>
      </c>
      <c r="M1330">
        <v>0</v>
      </c>
    </row>
    <row r="1331" spans="1:13" x14ac:dyDescent="0.55000000000000004">
      <c r="A1331">
        <v>100</v>
      </c>
      <c r="B1331" t="s">
        <v>363</v>
      </c>
      <c r="C1331" t="s">
        <v>364</v>
      </c>
      <c r="D1331" t="s">
        <v>2198</v>
      </c>
      <c r="E1331" t="s">
        <v>2199</v>
      </c>
      <c r="G1331" t="s">
        <v>231</v>
      </c>
      <c r="H1331">
        <v>2</v>
      </c>
      <c r="L1331">
        <v>2</v>
      </c>
      <c r="M1331">
        <v>0</v>
      </c>
    </row>
    <row r="1332" spans="1:13" x14ac:dyDescent="0.55000000000000004">
      <c r="A1332">
        <v>100</v>
      </c>
      <c r="B1332" t="s">
        <v>363</v>
      </c>
      <c r="C1332" t="s">
        <v>364</v>
      </c>
      <c r="D1332" t="s">
        <v>2200</v>
      </c>
      <c r="E1332" t="s">
        <v>2201</v>
      </c>
      <c r="G1332" t="s">
        <v>231</v>
      </c>
      <c r="H1332">
        <v>1</v>
      </c>
      <c r="L1332">
        <v>1</v>
      </c>
      <c r="M1332">
        <v>0</v>
      </c>
    </row>
    <row r="1333" spans="1:13" x14ac:dyDescent="0.55000000000000004">
      <c r="A1333">
        <v>100</v>
      </c>
      <c r="B1333" t="s">
        <v>363</v>
      </c>
      <c r="C1333" t="s">
        <v>364</v>
      </c>
      <c r="D1333" t="s">
        <v>2781</v>
      </c>
      <c r="E1333" t="s">
        <v>2782</v>
      </c>
      <c r="G1333" t="s">
        <v>231</v>
      </c>
      <c r="H1333">
        <v>35</v>
      </c>
      <c r="L1333">
        <v>35</v>
      </c>
      <c r="M1333">
        <v>0</v>
      </c>
    </row>
    <row r="1334" spans="1:13" x14ac:dyDescent="0.55000000000000004">
      <c r="A1334">
        <v>100</v>
      </c>
      <c r="B1334" t="s">
        <v>1413</v>
      </c>
      <c r="D1334" t="s">
        <v>36</v>
      </c>
      <c r="E1334" t="s">
        <v>37</v>
      </c>
      <c r="G1334" t="s">
        <v>231</v>
      </c>
      <c r="H1334">
        <v>2444</v>
      </c>
      <c r="L1334">
        <v>2444</v>
      </c>
      <c r="M1334">
        <v>0</v>
      </c>
    </row>
    <row r="1335" spans="1:13" x14ac:dyDescent="0.55000000000000004">
      <c r="A1335">
        <v>100</v>
      </c>
      <c r="B1335" t="s">
        <v>3244</v>
      </c>
      <c r="D1335" t="s">
        <v>1689</v>
      </c>
      <c r="E1335" t="s">
        <v>1690</v>
      </c>
      <c r="G1335" t="s">
        <v>231</v>
      </c>
      <c r="H1335">
        <v>16</v>
      </c>
      <c r="L1335">
        <v>16</v>
      </c>
      <c r="M1335">
        <v>0</v>
      </c>
    </row>
    <row r="1336" spans="1:13" x14ac:dyDescent="0.55000000000000004">
      <c r="A1336">
        <v>100</v>
      </c>
      <c r="B1336" t="s">
        <v>3244</v>
      </c>
      <c r="D1336" t="s">
        <v>2932</v>
      </c>
      <c r="E1336" t="s">
        <v>2933</v>
      </c>
      <c r="G1336" t="s">
        <v>231</v>
      </c>
      <c r="H1336">
        <v>57</v>
      </c>
      <c r="L1336">
        <v>57</v>
      </c>
      <c r="M1336">
        <v>0</v>
      </c>
    </row>
    <row r="1337" spans="1:13" x14ac:dyDescent="0.55000000000000004">
      <c r="A1337">
        <v>100</v>
      </c>
      <c r="B1337" t="s">
        <v>3244</v>
      </c>
      <c r="D1337" t="s">
        <v>2190</v>
      </c>
      <c r="E1337" t="s">
        <v>2191</v>
      </c>
      <c r="G1337" t="s">
        <v>231</v>
      </c>
      <c r="H1337">
        <v>11</v>
      </c>
      <c r="L1337">
        <v>11</v>
      </c>
      <c r="M1337">
        <v>0</v>
      </c>
    </row>
    <row r="1338" spans="1:13" x14ac:dyDescent="0.55000000000000004">
      <c r="A1338">
        <v>100</v>
      </c>
      <c r="B1338" t="s">
        <v>3244</v>
      </c>
      <c r="D1338" t="s">
        <v>2222</v>
      </c>
      <c r="E1338" t="s">
        <v>2223</v>
      </c>
      <c r="G1338" t="s">
        <v>231</v>
      </c>
      <c r="H1338">
        <v>154</v>
      </c>
      <c r="L1338">
        <v>154</v>
      </c>
      <c r="M1338">
        <v>0</v>
      </c>
    </row>
    <row r="1339" spans="1:13" x14ac:dyDescent="0.55000000000000004">
      <c r="A1339">
        <v>100</v>
      </c>
      <c r="B1339" t="s">
        <v>3244</v>
      </c>
      <c r="D1339" t="s">
        <v>967</v>
      </c>
      <c r="E1339" t="s">
        <v>968</v>
      </c>
      <c r="G1339" t="s">
        <v>231</v>
      </c>
      <c r="H1339">
        <v>127</v>
      </c>
      <c r="L1339">
        <v>127</v>
      </c>
      <c r="M1339">
        <v>0</v>
      </c>
    </row>
    <row r="1340" spans="1:13" x14ac:dyDescent="0.55000000000000004">
      <c r="A1340">
        <v>100</v>
      </c>
      <c r="B1340" t="s">
        <v>3244</v>
      </c>
      <c r="D1340" t="s">
        <v>1416</v>
      </c>
      <c r="E1340" t="s">
        <v>1417</v>
      </c>
      <c r="G1340" t="s">
        <v>231</v>
      </c>
      <c r="H1340">
        <v>3878</v>
      </c>
      <c r="L1340">
        <v>3878</v>
      </c>
      <c r="M1340">
        <v>0</v>
      </c>
    </row>
    <row r="1341" spans="1:13" x14ac:dyDescent="0.55000000000000004">
      <c r="A1341">
        <v>100</v>
      </c>
      <c r="B1341" t="s">
        <v>3244</v>
      </c>
      <c r="D1341" t="s">
        <v>2089</v>
      </c>
      <c r="E1341" t="s">
        <v>2090</v>
      </c>
      <c r="G1341" t="s">
        <v>231</v>
      </c>
      <c r="H1341">
        <v>25</v>
      </c>
      <c r="L1341">
        <v>25</v>
      </c>
      <c r="M1341">
        <v>0</v>
      </c>
    </row>
    <row r="1342" spans="1:13" x14ac:dyDescent="0.55000000000000004">
      <c r="A1342">
        <v>100</v>
      </c>
      <c r="B1342" t="s">
        <v>3244</v>
      </c>
      <c r="D1342" t="s">
        <v>2101</v>
      </c>
      <c r="E1342" t="s">
        <v>2102</v>
      </c>
      <c r="G1342" t="s">
        <v>231</v>
      </c>
      <c r="H1342">
        <v>14731</v>
      </c>
      <c r="L1342">
        <v>14731</v>
      </c>
      <c r="M1342">
        <v>0</v>
      </c>
    </row>
    <row r="1343" spans="1:13" x14ac:dyDescent="0.55000000000000004">
      <c r="A1343">
        <v>100</v>
      </c>
      <c r="B1343" t="s">
        <v>3244</v>
      </c>
      <c r="D1343" t="s">
        <v>2682</v>
      </c>
      <c r="E1343" t="s">
        <v>2683</v>
      </c>
      <c r="G1343" t="s">
        <v>231</v>
      </c>
      <c r="H1343">
        <v>27617</v>
      </c>
      <c r="L1343">
        <v>27617</v>
      </c>
      <c r="M1343">
        <v>0</v>
      </c>
    </row>
    <row r="1344" spans="1:13" x14ac:dyDescent="0.55000000000000004">
      <c r="A1344">
        <v>100</v>
      </c>
      <c r="B1344" t="s">
        <v>3244</v>
      </c>
      <c r="D1344" t="s">
        <v>1934</v>
      </c>
      <c r="E1344" t="s">
        <v>1935</v>
      </c>
      <c r="G1344" t="s">
        <v>231</v>
      </c>
      <c r="H1344">
        <v>8</v>
      </c>
      <c r="L1344">
        <v>8</v>
      </c>
      <c r="M1344">
        <v>0</v>
      </c>
    </row>
    <row r="1345" spans="1:13" x14ac:dyDescent="0.55000000000000004">
      <c r="A1345">
        <v>100</v>
      </c>
      <c r="B1345" t="s">
        <v>3244</v>
      </c>
      <c r="D1345" t="s">
        <v>1539</v>
      </c>
      <c r="E1345" t="s">
        <v>1540</v>
      </c>
      <c r="G1345" t="s">
        <v>231</v>
      </c>
      <c r="H1345">
        <v>4012</v>
      </c>
      <c r="L1345">
        <v>4012</v>
      </c>
      <c r="M1345">
        <v>0</v>
      </c>
    </row>
    <row r="1346" spans="1:13" x14ac:dyDescent="0.55000000000000004">
      <c r="A1346">
        <v>100</v>
      </c>
      <c r="B1346" t="s">
        <v>3244</v>
      </c>
      <c r="D1346" t="s">
        <v>2531</v>
      </c>
      <c r="E1346" t="s">
        <v>2532</v>
      </c>
      <c r="G1346" t="s">
        <v>231</v>
      </c>
      <c r="H1346">
        <v>6</v>
      </c>
      <c r="L1346">
        <v>6</v>
      </c>
      <c r="M1346">
        <v>0</v>
      </c>
    </row>
    <row r="1347" spans="1:13" x14ac:dyDescent="0.55000000000000004">
      <c r="A1347">
        <v>100</v>
      </c>
      <c r="B1347" t="s">
        <v>3244</v>
      </c>
      <c r="D1347" t="s">
        <v>605</v>
      </c>
      <c r="E1347" t="s">
        <v>606</v>
      </c>
      <c r="G1347" t="s">
        <v>231</v>
      </c>
      <c r="H1347">
        <v>1542</v>
      </c>
      <c r="L1347">
        <v>1542</v>
      </c>
      <c r="M1347">
        <v>0</v>
      </c>
    </row>
    <row r="1348" spans="1:13" x14ac:dyDescent="0.55000000000000004">
      <c r="A1348">
        <v>100</v>
      </c>
      <c r="B1348" t="s">
        <v>3244</v>
      </c>
      <c r="D1348" t="s">
        <v>788</v>
      </c>
      <c r="E1348" t="s">
        <v>789</v>
      </c>
      <c r="G1348" t="s">
        <v>231</v>
      </c>
      <c r="H1348">
        <v>1222</v>
      </c>
      <c r="L1348">
        <v>1222</v>
      </c>
      <c r="M1348">
        <v>0</v>
      </c>
    </row>
    <row r="1349" spans="1:13" x14ac:dyDescent="0.55000000000000004">
      <c r="A1349">
        <v>100</v>
      </c>
      <c r="B1349" t="s">
        <v>3244</v>
      </c>
      <c r="D1349" t="s">
        <v>1940</v>
      </c>
      <c r="E1349" t="s">
        <v>1941</v>
      </c>
      <c r="G1349" t="s">
        <v>231</v>
      </c>
      <c r="H1349">
        <v>383</v>
      </c>
      <c r="L1349">
        <v>383</v>
      </c>
      <c r="M1349">
        <v>0</v>
      </c>
    </row>
    <row r="1350" spans="1:13" x14ac:dyDescent="0.55000000000000004">
      <c r="A1350">
        <v>100</v>
      </c>
      <c r="B1350" t="s">
        <v>3244</v>
      </c>
      <c r="D1350" t="s">
        <v>2811</v>
      </c>
      <c r="E1350" t="s">
        <v>2812</v>
      </c>
      <c r="G1350" t="s">
        <v>231</v>
      </c>
      <c r="H1350">
        <v>18327</v>
      </c>
      <c r="L1350">
        <v>18327</v>
      </c>
      <c r="M1350">
        <v>0</v>
      </c>
    </row>
    <row r="1351" spans="1:13" x14ac:dyDescent="0.55000000000000004">
      <c r="A1351">
        <v>100</v>
      </c>
      <c r="B1351" t="s">
        <v>3244</v>
      </c>
      <c r="D1351" t="s">
        <v>1232</v>
      </c>
      <c r="E1351" t="s">
        <v>1233</v>
      </c>
      <c r="G1351" t="s">
        <v>231</v>
      </c>
      <c r="H1351">
        <v>3696</v>
      </c>
      <c r="L1351">
        <v>3696</v>
      </c>
      <c r="M1351">
        <v>0</v>
      </c>
    </row>
    <row r="1352" spans="1:13" x14ac:dyDescent="0.55000000000000004">
      <c r="A1352">
        <v>100</v>
      </c>
      <c r="B1352" t="s">
        <v>3244</v>
      </c>
      <c r="D1352" t="s">
        <v>1426</v>
      </c>
      <c r="E1352" t="s">
        <v>1427</v>
      </c>
      <c r="G1352" t="s">
        <v>231</v>
      </c>
      <c r="H1352">
        <v>6923</v>
      </c>
      <c r="L1352">
        <v>6923</v>
      </c>
      <c r="M1352">
        <v>0</v>
      </c>
    </row>
    <row r="1353" spans="1:13" x14ac:dyDescent="0.55000000000000004">
      <c r="A1353">
        <v>100</v>
      </c>
      <c r="B1353" t="s">
        <v>3244</v>
      </c>
      <c r="D1353" t="s">
        <v>565</v>
      </c>
      <c r="E1353" t="s">
        <v>566</v>
      </c>
      <c r="G1353" t="s">
        <v>231</v>
      </c>
      <c r="H1353">
        <v>3366</v>
      </c>
      <c r="L1353">
        <v>3366</v>
      </c>
      <c r="M1353">
        <v>0</v>
      </c>
    </row>
    <row r="1354" spans="1:13" x14ac:dyDescent="0.55000000000000004">
      <c r="A1354">
        <v>100</v>
      </c>
      <c r="B1354" t="s">
        <v>3244</v>
      </c>
      <c r="D1354" t="s">
        <v>234</v>
      </c>
      <c r="E1354" t="s">
        <v>235</v>
      </c>
      <c r="G1354" t="s">
        <v>231</v>
      </c>
      <c r="H1354">
        <v>144</v>
      </c>
      <c r="L1354">
        <v>144</v>
      </c>
      <c r="M1354">
        <v>0</v>
      </c>
    </row>
    <row r="1355" spans="1:13" x14ac:dyDescent="0.55000000000000004">
      <c r="A1355">
        <v>100</v>
      </c>
      <c r="B1355" t="s">
        <v>3244</v>
      </c>
      <c r="D1355" t="s">
        <v>1142</v>
      </c>
      <c r="E1355" t="s">
        <v>1143</v>
      </c>
      <c r="G1355" t="s">
        <v>231</v>
      </c>
      <c r="H1355">
        <v>3</v>
      </c>
      <c r="L1355">
        <v>3</v>
      </c>
      <c r="M1355">
        <v>0</v>
      </c>
    </row>
    <row r="1356" spans="1:13" x14ac:dyDescent="0.55000000000000004">
      <c r="A1356">
        <v>100</v>
      </c>
      <c r="B1356" t="s">
        <v>3244</v>
      </c>
      <c r="D1356" t="s">
        <v>1307</v>
      </c>
      <c r="E1356" t="s">
        <v>1308</v>
      </c>
      <c r="G1356" t="s">
        <v>231</v>
      </c>
      <c r="H1356">
        <v>290</v>
      </c>
      <c r="L1356">
        <v>290</v>
      </c>
      <c r="M1356">
        <v>0</v>
      </c>
    </row>
    <row r="1357" spans="1:13" x14ac:dyDescent="0.55000000000000004">
      <c r="A1357">
        <v>100</v>
      </c>
      <c r="B1357" t="s">
        <v>3244</v>
      </c>
      <c r="D1357" t="s">
        <v>1407</v>
      </c>
      <c r="E1357" t="s">
        <v>1408</v>
      </c>
      <c r="G1357" t="s">
        <v>231</v>
      </c>
      <c r="H1357">
        <v>12</v>
      </c>
      <c r="L1357">
        <v>12</v>
      </c>
      <c r="M1357">
        <v>0</v>
      </c>
    </row>
    <row r="1358" spans="1:13" x14ac:dyDescent="0.55000000000000004">
      <c r="A1358">
        <v>100</v>
      </c>
      <c r="B1358" t="s">
        <v>3244</v>
      </c>
      <c r="D1358" t="s">
        <v>1549</v>
      </c>
      <c r="E1358" t="s">
        <v>1550</v>
      </c>
      <c r="G1358" t="s">
        <v>231</v>
      </c>
      <c r="H1358">
        <v>4</v>
      </c>
      <c r="L1358">
        <v>4</v>
      </c>
      <c r="M1358">
        <v>0</v>
      </c>
    </row>
    <row r="1359" spans="1:13" x14ac:dyDescent="0.55000000000000004">
      <c r="A1359">
        <v>100</v>
      </c>
      <c r="B1359" t="s">
        <v>3244</v>
      </c>
      <c r="D1359" t="s">
        <v>2525</v>
      </c>
      <c r="E1359" t="s">
        <v>2526</v>
      </c>
      <c r="G1359" t="s">
        <v>231</v>
      </c>
      <c r="H1359">
        <v>57</v>
      </c>
      <c r="L1359">
        <v>57</v>
      </c>
      <c r="M1359">
        <v>0</v>
      </c>
    </row>
    <row r="1360" spans="1:13" x14ac:dyDescent="0.55000000000000004">
      <c r="A1360">
        <v>100</v>
      </c>
      <c r="B1360" t="s">
        <v>3244</v>
      </c>
      <c r="D1360" t="s">
        <v>501</v>
      </c>
      <c r="E1360" t="s">
        <v>502</v>
      </c>
      <c r="G1360" t="s">
        <v>231</v>
      </c>
      <c r="H1360">
        <v>188</v>
      </c>
      <c r="L1360">
        <v>188</v>
      </c>
      <c r="M1360">
        <v>0</v>
      </c>
    </row>
    <row r="1361" spans="1:13" x14ac:dyDescent="0.55000000000000004">
      <c r="A1361">
        <v>100</v>
      </c>
      <c r="B1361" t="s">
        <v>3244</v>
      </c>
      <c r="D1361" t="s">
        <v>2336</v>
      </c>
      <c r="E1361" t="s">
        <v>2337</v>
      </c>
      <c r="G1361" t="s">
        <v>231</v>
      </c>
      <c r="H1361">
        <v>4</v>
      </c>
      <c r="L1361">
        <v>4</v>
      </c>
      <c r="M1361">
        <v>0</v>
      </c>
    </row>
    <row r="1362" spans="1:13" x14ac:dyDescent="0.55000000000000004">
      <c r="A1362">
        <v>100</v>
      </c>
      <c r="B1362" t="s">
        <v>3244</v>
      </c>
      <c r="D1362" t="s">
        <v>857</v>
      </c>
      <c r="E1362" t="s">
        <v>858</v>
      </c>
      <c r="G1362" t="s">
        <v>231</v>
      </c>
      <c r="H1362">
        <v>4</v>
      </c>
      <c r="L1362">
        <v>4</v>
      </c>
      <c r="M1362">
        <v>0</v>
      </c>
    </row>
    <row r="1363" spans="1:13" x14ac:dyDescent="0.55000000000000004">
      <c r="A1363">
        <v>100</v>
      </c>
      <c r="B1363" t="s">
        <v>3244</v>
      </c>
      <c r="D1363" t="s">
        <v>2716</v>
      </c>
      <c r="E1363" t="s">
        <v>2717</v>
      </c>
      <c r="G1363" t="s">
        <v>231</v>
      </c>
      <c r="H1363">
        <v>1</v>
      </c>
      <c r="L1363">
        <v>1</v>
      </c>
      <c r="M1363">
        <v>0</v>
      </c>
    </row>
    <row r="1364" spans="1:13" x14ac:dyDescent="0.55000000000000004">
      <c r="A1364">
        <v>100</v>
      </c>
      <c r="B1364" t="s">
        <v>3244</v>
      </c>
      <c r="D1364" t="s">
        <v>2519</v>
      </c>
      <c r="E1364" t="s">
        <v>398</v>
      </c>
      <c r="G1364" t="s">
        <v>231</v>
      </c>
      <c r="H1364">
        <v>192</v>
      </c>
      <c r="L1364">
        <v>192</v>
      </c>
      <c r="M1364">
        <v>0</v>
      </c>
    </row>
    <row r="1365" spans="1:13" x14ac:dyDescent="0.55000000000000004">
      <c r="A1365">
        <v>100</v>
      </c>
      <c r="B1365" t="s">
        <v>3244</v>
      </c>
      <c r="D1365" t="s">
        <v>2476</v>
      </c>
      <c r="E1365" t="s">
        <v>2477</v>
      </c>
      <c r="G1365" t="s">
        <v>231</v>
      </c>
      <c r="H1365">
        <v>10000</v>
      </c>
      <c r="L1365">
        <v>10000</v>
      </c>
      <c r="M1365">
        <v>0</v>
      </c>
    </row>
    <row r="1366" spans="1:13" x14ac:dyDescent="0.55000000000000004">
      <c r="A1366">
        <v>100</v>
      </c>
      <c r="B1366" t="s">
        <v>228</v>
      </c>
      <c r="D1366" t="s">
        <v>2206</v>
      </c>
      <c r="E1366" t="s">
        <v>2207</v>
      </c>
      <c r="G1366" t="s">
        <v>231</v>
      </c>
      <c r="H1366">
        <v>562</v>
      </c>
      <c r="L1366">
        <v>562</v>
      </c>
      <c r="M1366">
        <v>0</v>
      </c>
    </row>
    <row r="1367" spans="1:13" x14ac:dyDescent="0.55000000000000004">
      <c r="A1367">
        <v>100</v>
      </c>
      <c r="B1367" t="s">
        <v>238</v>
      </c>
      <c r="D1367" t="s">
        <v>2212</v>
      </c>
      <c r="E1367" t="s">
        <v>2213</v>
      </c>
      <c r="G1367" t="s">
        <v>231</v>
      </c>
      <c r="H1367">
        <v>4992</v>
      </c>
      <c r="L1367">
        <v>4992</v>
      </c>
      <c r="M1367">
        <v>0</v>
      </c>
    </row>
    <row r="1368" spans="1:13" x14ac:dyDescent="0.55000000000000004">
      <c r="A1368">
        <v>100</v>
      </c>
      <c r="B1368" t="s">
        <v>238</v>
      </c>
      <c r="D1368" t="s">
        <v>2545</v>
      </c>
      <c r="E1368" t="s">
        <v>2546</v>
      </c>
      <c r="G1368" t="s">
        <v>231</v>
      </c>
      <c r="H1368">
        <v>942</v>
      </c>
      <c r="L1368">
        <v>942</v>
      </c>
      <c r="M1368">
        <v>0</v>
      </c>
    </row>
    <row r="1369" spans="1:13" x14ac:dyDescent="0.55000000000000004">
      <c r="A1369">
        <v>100</v>
      </c>
      <c r="B1369" t="s">
        <v>238</v>
      </c>
      <c r="D1369" t="s">
        <v>2216</v>
      </c>
      <c r="E1369" t="s">
        <v>2217</v>
      </c>
      <c r="G1369" t="s">
        <v>231</v>
      </c>
      <c r="H1369">
        <v>3970</v>
      </c>
      <c r="L1369">
        <v>3970</v>
      </c>
      <c r="M1369">
        <v>0</v>
      </c>
    </row>
    <row r="1370" spans="1:13" x14ac:dyDescent="0.55000000000000004">
      <c r="A1370">
        <v>100</v>
      </c>
      <c r="B1370" t="s">
        <v>238</v>
      </c>
      <c r="D1370" t="s">
        <v>2218</v>
      </c>
      <c r="E1370" t="s">
        <v>2219</v>
      </c>
      <c r="G1370" t="s">
        <v>231</v>
      </c>
      <c r="H1370">
        <v>155</v>
      </c>
      <c r="L1370">
        <v>155</v>
      </c>
      <c r="M1370">
        <v>0</v>
      </c>
    </row>
    <row r="1371" spans="1:13" x14ac:dyDescent="0.55000000000000004">
      <c r="A1371">
        <v>100</v>
      </c>
      <c r="B1371" t="s">
        <v>238</v>
      </c>
      <c r="D1371" t="s">
        <v>2220</v>
      </c>
      <c r="E1371" t="s">
        <v>2221</v>
      </c>
      <c r="G1371" t="s">
        <v>231</v>
      </c>
      <c r="H1371">
        <v>2795</v>
      </c>
      <c r="L1371">
        <v>2795</v>
      </c>
      <c r="M1371">
        <v>0</v>
      </c>
    </row>
    <row r="1372" spans="1:13" x14ac:dyDescent="0.55000000000000004">
      <c r="A1372">
        <v>100</v>
      </c>
      <c r="B1372" t="s">
        <v>238</v>
      </c>
      <c r="D1372" t="s">
        <v>2224</v>
      </c>
      <c r="E1372" t="s">
        <v>2225</v>
      </c>
      <c r="G1372" t="s">
        <v>231</v>
      </c>
      <c r="H1372">
        <v>842</v>
      </c>
      <c r="L1372">
        <v>842</v>
      </c>
      <c r="M1372">
        <v>0</v>
      </c>
    </row>
    <row r="1373" spans="1:13" x14ac:dyDescent="0.55000000000000004">
      <c r="A1373">
        <v>100</v>
      </c>
      <c r="B1373" t="s">
        <v>238</v>
      </c>
      <c r="D1373" t="s">
        <v>975</v>
      </c>
      <c r="E1373" t="s">
        <v>976</v>
      </c>
      <c r="G1373" t="s">
        <v>231</v>
      </c>
      <c r="H1373">
        <v>54</v>
      </c>
      <c r="L1373">
        <v>54</v>
      </c>
      <c r="M1373">
        <v>0</v>
      </c>
    </row>
    <row r="1374" spans="1:13" x14ac:dyDescent="0.55000000000000004">
      <c r="A1374">
        <v>100</v>
      </c>
      <c r="B1374" t="s">
        <v>238</v>
      </c>
      <c r="D1374" t="s">
        <v>2671</v>
      </c>
      <c r="E1374" t="s">
        <v>2672</v>
      </c>
      <c r="G1374" t="s">
        <v>231</v>
      </c>
      <c r="H1374">
        <v>13329</v>
      </c>
      <c r="L1374">
        <v>13329</v>
      </c>
      <c r="M1374">
        <v>0</v>
      </c>
    </row>
    <row r="1375" spans="1:13" x14ac:dyDescent="0.55000000000000004">
      <c r="A1375">
        <v>100</v>
      </c>
      <c r="B1375" t="s">
        <v>238</v>
      </c>
      <c r="D1375" t="s">
        <v>2645</v>
      </c>
      <c r="E1375" t="s">
        <v>2646</v>
      </c>
      <c r="G1375" t="s">
        <v>231</v>
      </c>
      <c r="H1375">
        <v>2272</v>
      </c>
      <c r="L1375">
        <v>2272</v>
      </c>
      <c r="M1375">
        <v>0</v>
      </c>
    </row>
    <row r="1376" spans="1:13" x14ac:dyDescent="0.55000000000000004">
      <c r="A1376">
        <v>100</v>
      </c>
      <c r="B1376" t="s">
        <v>291</v>
      </c>
      <c r="C1376" t="s">
        <v>292</v>
      </c>
      <c r="D1376" t="s">
        <v>373</v>
      </c>
      <c r="E1376" t="s">
        <v>374</v>
      </c>
      <c r="G1376" t="s">
        <v>231</v>
      </c>
      <c r="H1376">
        <v>150</v>
      </c>
      <c r="L1376">
        <v>150</v>
      </c>
      <c r="M1376">
        <v>0</v>
      </c>
    </row>
    <row r="1377" spans="1:13" x14ac:dyDescent="0.55000000000000004">
      <c r="A1377">
        <v>100</v>
      </c>
      <c r="B1377" t="s">
        <v>291</v>
      </c>
      <c r="C1377" t="s">
        <v>292</v>
      </c>
      <c r="D1377" t="s">
        <v>1210</v>
      </c>
      <c r="E1377" t="s">
        <v>1211</v>
      </c>
      <c r="G1377" t="s">
        <v>231</v>
      </c>
      <c r="H1377">
        <v>60</v>
      </c>
      <c r="L1377">
        <v>60</v>
      </c>
      <c r="M1377">
        <v>0</v>
      </c>
    </row>
    <row r="1378" spans="1:13" x14ac:dyDescent="0.55000000000000004">
      <c r="A1378">
        <v>100</v>
      </c>
      <c r="B1378" t="s">
        <v>291</v>
      </c>
      <c r="C1378" t="s">
        <v>292</v>
      </c>
      <c r="D1378" t="s">
        <v>323</v>
      </c>
      <c r="E1378" t="s">
        <v>324</v>
      </c>
      <c r="G1378" t="s">
        <v>231</v>
      </c>
      <c r="H1378">
        <v>50</v>
      </c>
      <c r="L1378">
        <v>50</v>
      </c>
      <c r="M1378">
        <v>0</v>
      </c>
    </row>
    <row r="1379" spans="1:13" x14ac:dyDescent="0.55000000000000004">
      <c r="A1379">
        <v>100</v>
      </c>
      <c r="B1379" t="s">
        <v>291</v>
      </c>
      <c r="C1379" t="s">
        <v>292</v>
      </c>
      <c r="D1379" t="s">
        <v>1036</v>
      </c>
      <c r="E1379" t="s">
        <v>1037</v>
      </c>
      <c r="G1379" t="s">
        <v>231</v>
      </c>
      <c r="H1379">
        <v>149</v>
      </c>
      <c r="L1379">
        <v>149</v>
      </c>
      <c r="M1379">
        <v>0</v>
      </c>
    </row>
    <row r="1380" spans="1:13" x14ac:dyDescent="0.55000000000000004">
      <c r="A1380">
        <v>100</v>
      </c>
      <c r="B1380" t="s">
        <v>291</v>
      </c>
      <c r="C1380" t="s">
        <v>292</v>
      </c>
      <c r="D1380" t="s">
        <v>42</v>
      </c>
      <c r="E1380" t="s">
        <v>43</v>
      </c>
      <c r="G1380" t="s">
        <v>231</v>
      </c>
      <c r="H1380">
        <v>164</v>
      </c>
      <c r="L1380">
        <v>164</v>
      </c>
      <c r="M1380">
        <v>0</v>
      </c>
    </row>
    <row r="1381" spans="1:13" x14ac:dyDescent="0.55000000000000004">
      <c r="A1381">
        <v>100</v>
      </c>
      <c r="B1381" t="s">
        <v>291</v>
      </c>
      <c r="C1381" t="s">
        <v>292</v>
      </c>
      <c r="D1381" t="s">
        <v>90</v>
      </c>
      <c r="E1381" t="s">
        <v>128</v>
      </c>
      <c r="G1381" t="s">
        <v>231</v>
      </c>
      <c r="H1381">
        <v>474</v>
      </c>
      <c r="L1381">
        <v>474</v>
      </c>
      <c r="M1381">
        <v>0</v>
      </c>
    </row>
    <row r="1382" spans="1:13" x14ac:dyDescent="0.55000000000000004">
      <c r="A1382">
        <v>100</v>
      </c>
      <c r="B1382" t="s">
        <v>291</v>
      </c>
      <c r="C1382" t="s">
        <v>292</v>
      </c>
      <c r="D1382" t="s">
        <v>48</v>
      </c>
      <c r="E1382" t="s">
        <v>49</v>
      </c>
      <c r="G1382" t="s">
        <v>231</v>
      </c>
      <c r="H1382">
        <v>126</v>
      </c>
      <c r="L1382">
        <v>126</v>
      </c>
      <c r="M1382">
        <v>0</v>
      </c>
    </row>
    <row r="1383" spans="1:13" x14ac:dyDescent="0.55000000000000004">
      <c r="A1383">
        <v>100</v>
      </c>
      <c r="B1383" t="s">
        <v>291</v>
      </c>
      <c r="C1383" t="s">
        <v>292</v>
      </c>
      <c r="D1383" t="s">
        <v>32</v>
      </c>
      <c r="E1383" t="s">
        <v>33</v>
      </c>
      <c r="G1383" t="s">
        <v>231</v>
      </c>
      <c r="H1383">
        <v>74</v>
      </c>
      <c r="L1383">
        <v>74</v>
      </c>
      <c r="M1383">
        <v>0</v>
      </c>
    </row>
    <row r="1384" spans="1:13" x14ac:dyDescent="0.55000000000000004">
      <c r="A1384">
        <v>100</v>
      </c>
      <c r="B1384" t="s">
        <v>308</v>
      </c>
      <c r="C1384" t="s">
        <v>309</v>
      </c>
      <c r="D1384" t="s">
        <v>327</v>
      </c>
      <c r="E1384" t="s">
        <v>328</v>
      </c>
      <c r="G1384" t="s">
        <v>231</v>
      </c>
      <c r="H1384">
        <v>25</v>
      </c>
      <c r="L1384">
        <v>25</v>
      </c>
      <c r="M1384">
        <v>0</v>
      </c>
    </row>
    <row r="1385" spans="1:13" x14ac:dyDescent="0.55000000000000004">
      <c r="A1385">
        <v>100</v>
      </c>
      <c r="B1385" t="s">
        <v>308</v>
      </c>
      <c r="C1385" t="s">
        <v>309</v>
      </c>
      <c r="D1385" t="s">
        <v>641</v>
      </c>
      <c r="E1385" t="s">
        <v>642</v>
      </c>
      <c r="G1385" t="s">
        <v>231</v>
      </c>
      <c r="H1385">
        <v>12</v>
      </c>
      <c r="L1385">
        <v>12</v>
      </c>
      <c r="M1385">
        <v>0</v>
      </c>
    </row>
    <row r="1386" spans="1:13" x14ac:dyDescent="0.55000000000000004">
      <c r="A1386">
        <v>100</v>
      </c>
      <c r="B1386" t="s">
        <v>291</v>
      </c>
      <c r="C1386" t="s">
        <v>292</v>
      </c>
      <c r="D1386" t="s">
        <v>2005</v>
      </c>
      <c r="E1386" t="s">
        <v>2006</v>
      </c>
      <c r="G1386" t="s">
        <v>231</v>
      </c>
      <c r="H1386">
        <v>-35</v>
      </c>
      <c r="L1386">
        <v>-35</v>
      </c>
      <c r="M1386">
        <v>0</v>
      </c>
    </row>
    <row r="1387" spans="1:13" x14ac:dyDescent="0.55000000000000004">
      <c r="A1387">
        <v>100</v>
      </c>
      <c r="B1387" t="s">
        <v>291</v>
      </c>
      <c r="C1387" t="s">
        <v>292</v>
      </c>
      <c r="D1387" t="s">
        <v>923</v>
      </c>
      <c r="E1387" t="s">
        <v>924</v>
      </c>
      <c r="G1387" t="s">
        <v>231</v>
      </c>
      <c r="H1387">
        <v>124</v>
      </c>
      <c r="L1387">
        <v>124</v>
      </c>
      <c r="M1387">
        <v>0</v>
      </c>
    </row>
    <row r="1388" spans="1:13" x14ac:dyDescent="0.55000000000000004">
      <c r="A1388">
        <v>100</v>
      </c>
      <c r="B1388" t="s">
        <v>308</v>
      </c>
      <c r="C1388" t="s">
        <v>309</v>
      </c>
      <c r="D1388" t="s">
        <v>299</v>
      </c>
      <c r="E1388" t="s">
        <v>300</v>
      </c>
      <c r="G1388" t="s">
        <v>231</v>
      </c>
      <c r="H1388">
        <v>5</v>
      </c>
      <c r="L1388">
        <v>5</v>
      </c>
      <c r="M1388">
        <v>0</v>
      </c>
    </row>
    <row r="1389" spans="1:13" x14ac:dyDescent="0.55000000000000004">
      <c r="A1389">
        <v>100</v>
      </c>
      <c r="B1389" t="s">
        <v>308</v>
      </c>
      <c r="C1389" t="s">
        <v>309</v>
      </c>
      <c r="D1389" t="s">
        <v>471</v>
      </c>
      <c r="E1389" t="s">
        <v>472</v>
      </c>
      <c r="G1389" t="s">
        <v>231</v>
      </c>
      <c r="H1389">
        <v>6</v>
      </c>
      <c r="L1389">
        <v>6</v>
      </c>
      <c r="M1389">
        <v>0</v>
      </c>
    </row>
    <row r="1390" spans="1:13" x14ac:dyDescent="0.55000000000000004">
      <c r="A1390">
        <v>100</v>
      </c>
      <c r="B1390" t="s">
        <v>308</v>
      </c>
      <c r="C1390" t="s">
        <v>309</v>
      </c>
      <c r="D1390" t="s">
        <v>56</v>
      </c>
      <c r="E1390" t="s">
        <v>57</v>
      </c>
      <c r="G1390" t="s">
        <v>231</v>
      </c>
      <c r="H1390">
        <v>3</v>
      </c>
      <c r="L1390">
        <v>3</v>
      </c>
      <c r="M1390">
        <v>0</v>
      </c>
    </row>
    <row r="1391" spans="1:13" x14ac:dyDescent="0.55000000000000004">
      <c r="A1391">
        <v>100</v>
      </c>
      <c r="B1391" t="s">
        <v>308</v>
      </c>
      <c r="C1391" t="s">
        <v>309</v>
      </c>
      <c r="D1391" t="s">
        <v>1036</v>
      </c>
      <c r="E1391" t="s">
        <v>1037</v>
      </c>
      <c r="G1391" t="s">
        <v>231</v>
      </c>
      <c r="H1391">
        <v>1</v>
      </c>
      <c r="L1391">
        <v>1</v>
      </c>
      <c r="M1391">
        <v>0</v>
      </c>
    </row>
    <row r="1392" spans="1:13" x14ac:dyDescent="0.55000000000000004">
      <c r="A1392">
        <v>100</v>
      </c>
      <c r="B1392" t="s">
        <v>308</v>
      </c>
      <c r="C1392" t="s">
        <v>309</v>
      </c>
      <c r="D1392" t="s">
        <v>173</v>
      </c>
      <c r="E1392" t="s">
        <v>174</v>
      </c>
      <c r="G1392" t="s">
        <v>231</v>
      </c>
      <c r="H1392">
        <v>1</v>
      </c>
      <c r="L1392">
        <v>1</v>
      </c>
      <c r="M1392">
        <v>0</v>
      </c>
    </row>
    <row r="1393" spans="1:18" x14ac:dyDescent="0.55000000000000004">
      <c r="A1393">
        <v>100</v>
      </c>
      <c r="B1393" t="s">
        <v>308</v>
      </c>
      <c r="C1393" t="s">
        <v>320</v>
      </c>
      <c r="D1393" t="s">
        <v>167</v>
      </c>
      <c r="E1393" t="s">
        <v>168</v>
      </c>
      <c r="G1393" t="s">
        <v>231</v>
      </c>
      <c r="H1393">
        <v>4</v>
      </c>
      <c r="L1393">
        <v>4</v>
      </c>
      <c r="M1393">
        <v>0</v>
      </c>
    </row>
    <row r="1394" spans="1:18" x14ac:dyDescent="0.55000000000000004">
      <c r="A1394">
        <v>100</v>
      </c>
      <c r="B1394" t="s">
        <v>308</v>
      </c>
      <c r="C1394" t="s">
        <v>320</v>
      </c>
      <c r="D1394" t="s">
        <v>32</v>
      </c>
      <c r="E1394" t="s">
        <v>33</v>
      </c>
      <c r="G1394" t="s">
        <v>231</v>
      </c>
      <c r="H1394">
        <v>4</v>
      </c>
      <c r="L1394">
        <v>4</v>
      </c>
      <c r="M1394">
        <v>0</v>
      </c>
    </row>
    <row r="1395" spans="1:18" x14ac:dyDescent="0.55000000000000004">
      <c r="A1395">
        <v>100</v>
      </c>
      <c r="B1395" t="s">
        <v>308</v>
      </c>
      <c r="C1395" t="s">
        <v>320</v>
      </c>
      <c r="D1395" t="s">
        <v>120</v>
      </c>
      <c r="E1395" t="s">
        <v>121</v>
      </c>
      <c r="G1395" t="s">
        <v>231</v>
      </c>
      <c r="H1395">
        <v>5</v>
      </c>
      <c r="L1395">
        <v>5</v>
      </c>
      <c r="M1395">
        <v>0</v>
      </c>
    </row>
    <row r="1396" spans="1:18" x14ac:dyDescent="0.55000000000000004">
      <c r="A1396">
        <v>100</v>
      </c>
      <c r="B1396" t="s">
        <v>325</v>
      </c>
      <c r="C1396" t="s">
        <v>326</v>
      </c>
      <c r="D1396" t="s">
        <v>98</v>
      </c>
      <c r="E1396" t="s">
        <v>99</v>
      </c>
      <c r="G1396" t="s">
        <v>359</v>
      </c>
      <c r="H1396">
        <v>560</v>
      </c>
      <c r="L1396">
        <v>560</v>
      </c>
      <c r="M1396">
        <v>0</v>
      </c>
    </row>
    <row r="1397" spans="1:18" x14ac:dyDescent="0.55000000000000004">
      <c r="A1397">
        <v>100</v>
      </c>
      <c r="B1397" t="s">
        <v>325</v>
      </c>
      <c r="C1397" t="s">
        <v>331</v>
      </c>
      <c r="D1397" t="s">
        <v>86</v>
      </c>
      <c r="E1397" t="s">
        <v>87</v>
      </c>
      <c r="G1397" t="s">
        <v>231</v>
      </c>
      <c r="H1397">
        <v>50</v>
      </c>
      <c r="L1397">
        <v>50</v>
      </c>
      <c r="M1397">
        <v>0</v>
      </c>
    </row>
    <row r="1398" spans="1:18" x14ac:dyDescent="0.55000000000000004">
      <c r="A1398">
        <v>100</v>
      </c>
      <c r="B1398" t="s">
        <v>308</v>
      </c>
      <c r="C1398" t="s">
        <v>320</v>
      </c>
      <c r="D1398" t="s">
        <v>88</v>
      </c>
      <c r="E1398" t="s">
        <v>122</v>
      </c>
      <c r="G1398" t="s">
        <v>231</v>
      </c>
      <c r="H1398">
        <v>31</v>
      </c>
      <c r="L1398">
        <v>31</v>
      </c>
      <c r="M1398">
        <v>0</v>
      </c>
    </row>
    <row r="1399" spans="1:18" x14ac:dyDescent="0.55000000000000004">
      <c r="A1399">
        <v>100</v>
      </c>
      <c r="B1399" t="s">
        <v>308</v>
      </c>
      <c r="C1399" t="s">
        <v>320</v>
      </c>
      <c r="D1399" t="s">
        <v>1199</v>
      </c>
      <c r="E1399" t="s">
        <v>1200</v>
      </c>
      <c r="G1399" t="s">
        <v>231</v>
      </c>
      <c r="H1399">
        <v>2</v>
      </c>
      <c r="L1399">
        <v>2</v>
      </c>
      <c r="M1399">
        <v>0</v>
      </c>
    </row>
    <row r="1400" spans="1:18" x14ac:dyDescent="0.55000000000000004">
      <c r="A1400">
        <v>100</v>
      </c>
      <c r="B1400" t="s">
        <v>325</v>
      </c>
      <c r="C1400" t="s">
        <v>326</v>
      </c>
      <c r="D1400" t="s">
        <v>2014</v>
      </c>
      <c r="E1400" t="s">
        <v>2015</v>
      </c>
      <c r="G1400" t="s">
        <v>231</v>
      </c>
      <c r="H1400">
        <v>14</v>
      </c>
      <c r="L1400">
        <v>14</v>
      </c>
      <c r="M1400">
        <v>0</v>
      </c>
    </row>
    <row r="1401" spans="1:18" x14ac:dyDescent="0.55000000000000004">
      <c r="A1401">
        <v>100</v>
      </c>
      <c r="B1401" t="s">
        <v>325</v>
      </c>
      <c r="C1401" t="s">
        <v>326</v>
      </c>
      <c r="D1401" t="s">
        <v>70</v>
      </c>
      <c r="E1401" t="s">
        <v>293</v>
      </c>
      <c r="G1401" t="s">
        <v>231</v>
      </c>
      <c r="H1401">
        <v>5</v>
      </c>
      <c r="L1401">
        <v>5</v>
      </c>
      <c r="M1401">
        <v>0</v>
      </c>
    </row>
    <row r="1402" spans="1:18" x14ac:dyDescent="0.55000000000000004">
      <c r="A1402">
        <v>100</v>
      </c>
      <c r="B1402" t="s">
        <v>325</v>
      </c>
      <c r="C1402" t="s">
        <v>326</v>
      </c>
      <c r="D1402" t="s">
        <v>64</v>
      </c>
      <c r="E1402" t="s">
        <v>65</v>
      </c>
      <c r="G1402" t="s">
        <v>231</v>
      </c>
      <c r="H1402">
        <v>6</v>
      </c>
      <c r="L1402">
        <v>6</v>
      </c>
      <c r="M1402">
        <v>0</v>
      </c>
    </row>
    <row r="1403" spans="1:18" x14ac:dyDescent="0.55000000000000004">
      <c r="A1403">
        <v>100</v>
      </c>
      <c r="B1403" t="s">
        <v>325</v>
      </c>
      <c r="C1403" t="s">
        <v>331</v>
      </c>
      <c r="D1403" t="s">
        <v>36</v>
      </c>
      <c r="E1403" t="s">
        <v>37</v>
      </c>
      <c r="G1403" t="s">
        <v>231</v>
      </c>
      <c r="H1403">
        <v>25</v>
      </c>
      <c r="L1403">
        <v>25</v>
      </c>
      <c r="M1403">
        <v>0</v>
      </c>
    </row>
    <row r="1404" spans="1:18" x14ac:dyDescent="0.55000000000000004">
      <c r="A1404">
        <v>100</v>
      </c>
      <c r="B1404" t="s">
        <v>325</v>
      </c>
      <c r="C1404" t="s">
        <v>332</v>
      </c>
      <c r="D1404" t="s">
        <v>2234</v>
      </c>
      <c r="E1404" t="s">
        <v>2235</v>
      </c>
      <c r="G1404" t="s">
        <v>231</v>
      </c>
      <c r="H1404">
        <v>53</v>
      </c>
      <c r="L1404">
        <v>53</v>
      </c>
      <c r="M1404">
        <v>0</v>
      </c>
    </row>
    <row r="1405" spans="1:18" x14ac:dyDescent="0.55000000000000004">
      <c r="A1405">
        <v>100</v>
      </c>
      <c r="B1405" t="s">
        <v>325</v>
      </c>
      <c r="C1405" t="s">
        <v>332</v>
      </c>
      <c r="D1405" t="s">
        <v>2228</v>
      </c>
      <c r="E1405" t="s">
        <v>2229</v>
      </c>
      <c r="G1405" t="s">
        <v>231</v>
      </c>
      <c r="H1405">
        <v>29</v>
      </c>
      <c r="L1405">
        <v>29</v>
      </c>
      <c r="M1405">
        <v>0</v>
      </c>
    </row>
    <row r="1406" spans="1:18" x14ac:dyDescent="0.55000000000000004">
      <c r="A1406">
        <v>100</v>
      </c>
      <c r="B1406" t="s">
        <v>325</v>
      </c>
      <c r="C1406" t="s">
        <v>331</v>
      </c>
      <c r="D1406" t="s">
        <v>139</v>
      </c>
      <c r="E1406" t="s">
        <v>140</v>
      </c>
      <c r="G1406" t="s">
        <v>231</v>
      </c>
      <c r="H1406">
        <v>15000</v>
      </c>
      <c r="L1406">
        <v>15000</v>
      </c>
      <c r="M1406">
        <v>0</v>
      </c>
      <c r="R1406" t="s">
        <v>356</v>
      </c>
    </row>
    <row r="1407" spans="1:18" x14ac:dyDescent="0.55000000000000004">
      <c r="A1407">
        <v>100</v>
      </c>
      <c r="B1407" t="s">
        <v>325</v>
      </c>
      <c r="C1407" t="s">
        <v>332</v>
      </c>
      <c r="D1407" t="s">
        <v>513</v>
      </c>
      <c r="E1407" t="s">
        <v>514</v>
      </c>
      <c r="G1407" t="s">
        <v>231</v>
      </c>
      <c r="H1407">
        <v>319</v>
      </c>
      <c r="L1407">
        <v>319</v>
      </c>
      <c r="M1407">
        <v>0</v>
      </c>
    </row>
    <row r="1408" spans="1:18" x14ac:dyDescent="0.55000000000000004">
      <c r="A1408">
        <v>100</v>
      </c>
      <c r="B1408" t="s">
        <v>325</v>
      </c>
      <c r="C1408" t="s">
        <v>332</v>
      </c>
      <c r="D1408" t="s">
        <v>766</v>
      </c>
      <c r="E1408" t="s">
        <v>767</v>
      </c>
      <c r="G1408" t="s">
        <v>231</v>
      </c>
      <c r="H1408">
        <v>3171</v>
      </c>
      <c r="L1408">
        <v>3171</v>
      </c>
      <c r="M1408">
        <v>0</v>
      </c>
    </row>
    <row r="1409" spans="1:13" x14ac:dyDescent="0.55000000000000004">
      <c r="A1409">
        <v>100</v>
      </c>
      <c r="B1409" t="s">
        <v>325</v>
      </c>
      <c r="C1409" t="s">
        <v>332</v>
      </c>
      <c r="D1409" t="s">
        <v>2237</v>
      </c>
      <c r="E1409" t="s">
        <v>2238</v>
      </c>
      <c r="G1409" t="s">
        <v>231</v>
      </c>
      <c r="H1409">
        <v>70</v>
      </c>
      <c r="L1409">
        <v>70</v>
      </c>
      <c r="M1409">
        <v>0</v>
      </c>
    </row>
    <row r="1410" spans="1:13" x14ac:dyDescent="0.55000000000000004">
      <c r="A1410">
        <v>100</v>
      </c>
      <c r="B1410" t="s">
        <v>325</v>
      </c>
      <c r="C1410" t="s">
        <v>332</v>
      </c>
      <c r="D1410" t="s">
        <v>2093</v>
      </c>
      <c r="E1410" t="s">
        <v>2094</v>
      </c>
      <c r="G1410" t="s">
        <v>231</v>
      </c>
      <c r="H1410">
        <v>287</v>
      </c>
      <c r="L1410">
        <v>287</v>
      </c>
      <c r="M1410">
        <v>0</v>
      </c>
    </row>
    <row r="1411" spans="1:13" x14ac:dyDescent="0.55000000000000004">
      <c r="A1411">
        <v>100</v>
      </c>
      <c r="B1411" t="s">
        <v>325</v>
      </c>
      <c r="C1411" t="s">
        <v>332</v>
      </c>
      <c r="D1411" t="s">
        <v>1628</v>
      </c>
      <c r="E1411" t="s">
        <v>1629</v>
      </c>
      <c r="G1411" t="s">
        <v>231</v>
      </c>
      <c r="H1411">
        <v>3352</v>
      </c>
      <c r="L1411">
        <v>3352</v>
      </c>
      <c r="M1411">
        <v>0</v>
      </c>
    </row>
    <row r="1412" spans="1:13" x14ac:dyDescent="0.55000000000000004">
      <c r="A1412">
        <v>100</v>
      </c>
      <c r="B1412" t="s">
        <v>325</v>
      </c>
      <c r="C1412" t="s">
        <v>332</v>
      </c>
      <c r="D1412" t="s">
        <v>641</v>
      </c>
      <c r="E1412" t="s">
        <v>642</v>
      </c>
      <c r="G1412" t="s">
        <v>231</v>
      </c>
      <c r="H1412">
        <v>208</v>
      </c>
      <c r="L1412">
        <v>208</v>
      </c>
      <c r="M1412">
        <v>0</v>
      </c>
    </row>
    <row r="1413" spans="1:13" x14ac:dyDescent="0.55000000000000004">
      <c r="A1413">
        <v>100</v>
      </c>
      <c r="B1413" t="s">
        <v>325</v>
      </c>
      <c r="C1413" t="s">
        <v>332</v>
      </c>
      <c r="D1413" t="s">
        <v>2239</v>
      </c>
      <c r="E1413" t="s">
        <v>2240</v>
      </c>
      <c r="G1413" t="s">
        <v>231</v>
      </c>
      <c r="H1413">
        <v>3</v>
      </c>
      <c r="L1413">
        <v>3</v>
      </c>
      <c r="M1413">
        <v>0</v>
      </c>
    </row>
    <row r="1414" spans="1:13" x14ac:dyDescent="0.55000000000000004">
      <c r="A1414">
        <v>100</v>
      </c>
      <c r="B1414" t="s">
        <v>325</v>
      </c>
      <c r="C1414" t="s">
        <v>332</v>
      </c>
      <c r="D1414" t="s">
        <v>2091</v>
      </c>
      <c r="E1414" t="s">
        <v>2092</v>
      </c>
      <c r="G1414" t="s">
        <v>231</v>
      </c>
      <c r="H1414">
        <v>-18</v>
      </c>
      <c r="L1414">
        <v>-18</v>
      </c>
      <c r="M1414">
        <v>0</v>
      </c>
    </row>
    <row r="1415" spans="1:13" x14ac:dyDescent="0.55000000000000004">
      <c r="A1415">
        <v>100</v>
      </c>
      <c r="B1415" t="s">
        <v>325</v>
      </c>
      <c r="C1415" t="s">
        <v>332</v>
      </c>
      <c r="D1415" t="s">
        <v>633</v>
      </c>
      <c r="E1415" t="s">
        <v>634</v>
      </c>
      <c r="G1415" t="s">
        <v>231</v>
      </c>
      <c r="H1415">
        <v>-13</v>
      </c>
      <c r="L1415">
        <v>-13</v>
      </c>
      <c r="M1415">
        <v>0</v>
      </c>
    </row>
    <row r="1416" spans="1:13" x14ac:dyDescent="0.55000000000000004">
      <c r="A1416">
        <v>100</v>
      </c>
      <c r="B1416" t="s">
        <v>325</v>
      </c>
      <c r="C1416" t="s">
        <v>332</v>
      </c>
      <c r="D1416" t="s">
        <v>529</v>
      </c>
      <c r="E1416" t="s">
        <v>530</v>
      </c>
      <c r="G1416" t="s">
        <v>359</v>
      </c>
      <c r="H1416">
        <v>9.8149999999999995</v>
      </c>
      <c r="L1416">
        <v>9.8149999999999995</v>
      </c>
      <c r="M1416">
        <v>0</v>
      </c>
    </row>
    <row r="1417" spans="1:13" x14ac:dyDescent="0.55000000000000004">
      <c r="A1417">
        <v>100</v>
      </c>
      <c r="B1417" t="s">
        <v>325</v>
      </c>
      <c r="C1417" t="s">
        <v>332</v>
      </c>
      <c r="D1417" t="s">
        <v>932</v>
      </c>
      <c r="E1417" t="s">
        <v>933</v>
      </c>
      <c r="G1417" t="s">
        <v>231</v>
      </c>
      <c r="H1417">
        <v>-43</v>
      </c>
      <c r="L1417">
        <v>-43</v>
      </c>
      <c r="M1417">
        <v>0</v>
      </c>
    </row>
    <row r="1418" spans="1:13" x14ac:dyDescent="0.55000000000000004">
      <c r="A1418">
        <v>100</v>
      </c>
      <c r="B1418" t="s">
        <v>325</v>
      </c>
      <c r="C1418" t="s">
        <v>925</v>
      </c>
      <c r="D1418" t="s">
        <v>46</v>
      </c>
      <c r="E1418" t="s">
        <v>47</v>
      </c>
      <c r="G1418" t="s">
        <v>231</v>
      </c>
      <c r="H1418">
        <v>80</v>
      </c>
      <c r="L1418">
        <v>80</v>
      </c>
      <c r="M1418">
        <v>0</v>
      </c>
    </row>
    <row r="1419" spans="1:13" x14ac:dyDescent="0.55000000000000004">
      <c r="A1419">
        <v>100</v>
      </c>
      <c r="B1419" t="s">
        <v>325</v>
      </c>
      <c r="C1419" t="s">
        <v>2241</v>
      </c>
      <c r="D1419" t="s">
        <v>42</v>
      </c>
      <c r="E1419" t="s">
        <v>43</v>
      </c>
      <c r="G1419" t="s">
        <v>231</v>
      </c>
      <c r="H1419">
        <v>84</v>
      </c>
      <c r="L1419">
        <v>84</v>
      </c>
      <c r="M1419">
        <v>0</v>
      </c>
    </row>
    <row r="1420" spans="1:13" x14ac:dyDescent="0.55000000000000004">
      <c r="A1420">
        <v>100</v>
      </c>
      <c r="B1420" t="s">
        <v>325</v>
      </c>
      <c r="C1420" t="s">
        <v>927</v>
      </c>
      <c r="D1420" t="s">
        <v>1190</v>
      </c>
      <c r="E1420" t="s">
        <v>1191</v>
      </c>
      <c r="G1420" t="s">
        <v>231</v>
      </c>
      <c r="H1420">
        <v>500</v>
      </c>
      <c r="L1420">
        <v>500</v>
      </c>
      <c r="M1420">
        <v>0</v>
      </c>
    </row>
    <row r="1421" spans="1:13" x14ac:dyDescent="0.55000000000000004">
      <c r="A1421">
        <v>100</v>
      </c>
      <c r="B1421" t="s">
        <v>325</v>
      </c>
      <c r="C1421" t="s">
        <v>661</v>
      </c>
      <c r="D1421" t="s">
        <v>90</v>
      </c>
      <c r="E1421" t="s">
        <v>128</v>
      </c>
      <c r="G1421" t="s">
        <v>231</v>
      </c>
      <c r="H1421">
        <v>18</v>
      </c>
      <c r="L1421">
        <v>18</v>
      </c>
      <c r="M1421">
        <v>0</v>
      </c>
    </row>
    <row r="1422" spans="1:13" x14ac:dyDescent="0.55000000000000004">
      <c r="A1422">
        <v>100</v>
      </c>
      <c r="B1422" t="s">
        <v>325</v>
      </c>
      <c r="C1422" t="s">
        <v>355</v>
      </c>
      <c r="D1422" t="s">
        <v>169</v>
      </c>
      <c r="E1422" t="s">
        <v>170</v>
      </c>
      <c r="G1422" t="s">
        <v>231</v>
      </c>
      <c r="H1422">
        <v>51</v>
      </c>
      <c r="L1422">
        <v>51</v>
      </c>
      <c r="M1422">
        <v>0</v>
      </c>
    </row>
    <row r="1423" spans="1:13" x14ac:dyDescent="0.55000000000000004">
      <c r="A1423">
        <v>100</v>
      </c>
      <c r="B1423" t="s">
        <v>325</v>
      </c>
      <c r="C1423" t="s">
        <v>355</v>
      </c>
      <c r="D1423" t="s">
        <v>163</v>
      </c>
      <c r="E1423" t="s">
        <v>164</v>
      </c>
      <c r="G1423" t="s">
        <v>231</v>
      </c>
      <c r="H1423">
        <v>323</v>
      </c>
      <c r="L1423">
        <v>323</v>
      </c>
      <c r="M1423">
        <v>0</v>
      </c>
    </row>
    <row r="1424" spans="1:13" x14ac:dyDescent="0.55000000000000004">
      <c r="A1424">
        <v>100</v>
      </c>
      <c r="B1424" t="s">
        <v>325</v>
      </c>
      <c r="C1424" t="s">
        <v>355</v>
      </c>
      <c r="D1424" t="s">
        <v>155</v>
      </c>
      <c r="E1424" t="s">
        <v>156</v>
      </c>
      <c r="G1424" t="s">
        <v>231</v>
      </c>
      <c r="H1424">
        <v>42</v>
      </c>
      <c r="L1424">
        <v>42</v>
      </c>
      <c r="M1424">
        <v>0</v>
      </c>
    </row>
    <row r="1425" spans="1:13" x14ac:dyDescent="0.55000000000000004">
      <c r="A1425">
        <v>100</v>
      </c>
      <c r="B1425" t="s">
        <v>357</v>
      </c>
      <c r="D1425" t="s">
        <v>2249</v>
      </c>
      <c r="E1425" t="s">
        <v>2002</v>
      </c>
      <c r="G1425" t="s">
        <v>231</v>
      </c>
      <c r="H1425">
        <v>20</v>
      </c>
      <c r="L1425">
        <v>20</v>
      </c>
      <c r="M1425">
        <v>0</v>
      </c>
    </row>
    <row r="1426" spans="1:13" x14ac:dyDescent="0.55000000000000004">
      <c r="A1426">
        <v>100</v>
      </c>
      <c r="B1426" t="s">
        <v>357</v>
      </c>
      <c r="D1426" t="s">
        <v>637</v>
      </c>
      <c r="E1426" t="s">
        <v>638</v>
      </c>
      <c r="G1426" t="s">
        <v>231</v>
      </c>
      <c r="H1426">
        <v>11</v>
      </c>
      <c r="L1426">
        <v>11</v>
      </c>
      <c r="M1426">
        <v>0</v>
      </c>
    </row>
    <row r="1427" spans="1:13" x14ac:dyDescent="0.55000000000000004">
      <c r="A1427">
        <v>100</v>
      </c>
      <c r="B1427" t="s">
        <v>357</v>
      </c>
      <c r="D1427" t="s">
        <v>475</v>
      </c>
      <c r="E1427" t="s">
        <v>476</v>
      </c>
      <c r="G1427" t="s">
        <v>231</v>
      </c>
      <c r="H1427">
        <v>6</v>
      </c>
      <c r="L1427">
        <v>6</v>
      </c>
      <c r="M1427">
        <v>0</v>
      </c>
    </row>
    <row r="1428" spans="1:13" x14ac:dyDescent="0.55000000000000004">
      <c r="A1428">
        <v>100</v>
      </c>
      <c r="B1428" t="s">
        <v>357</v>
      </c>
      <c r="D1428" t="s">
        <v>329</v>
      </c>
      <c r="E1428" t="s">
        <v>330</v>
      </c>
      <c r="G1428" t="s">
        <v>231</v>
      </c>
      <c r="H1428">
        <v>17</v>
      </c>
      <c r="L1428">
        <v>17</v>
      </c>
      <c r="M1428">
        <v>0</v>
      </c>
    </row>
    <row r="1429" spans="1:13" x14ac:dyDescent="0.55000000000000004">
      <c r="A1429">
        <v>100</v>
      </c>
      <c r="B1429" t="s">
        <v>360</v>
      </c>
      <c r="D1429" t="s">
        <v>2252</v>
      </c>
      <c r="E1429" t="s">
        <v>2253</v>
      </c>
      <c r="G1429" t="s">
        <v>231</v>
      </c>
      <c r="H1429">
        <v>1</v>
      </c>
      <c r="L1429">
        <v>1</v>
      </c>
      <c r="M1429">
        <v>0</v>
      </c>
    </row>
    <row r="1430" spans="1:13" x14ac:dyDescent="0.55000000000000004">
      <c r="A1430">
        <v>100</v>
      </c>
      <c r="B1430" t="s">
        <v>363</v>
      </c>
      <c r="C1430" t="s">
        <v>364</v>
      </c>
      <c r="D1430" t="s">
        <v>316</v>
      </c>
      <c r="E1430" t="s">
        <v>317</v>
      </c>
      <c r="G1430" t="s">
        <v>231</v>
      </c>
      <c r="H1430">
        <v>1023</v>
      </c>
      <c r="L1430">
        <v>1023</v>
      </c>
      <c r="M1430">
        <v>0</v>
      </c>
    </row>
    <row r="1431" spans="1:13" x14ac:dyDescent="0.55000000000000004">
      <c r="A1431">
        <v>100</v>
      </c>
      <c r="B1431" t="s">
        <v>363</v>
      </c>
      <c r="C1431" t="s">
        <v>364</v>
      </c>
      <c r="D1431" t="s">
        <v>80</v>
      </c>
      <c r="E1431" t="s">
        <v>123</v>
      </c>
      <c r="G1431" t="s">
        <v>231</v>
      </c>
      <c r="H1431">
        <v>84183</v>
      </c>
      <c r="L1431">
        <v>84183</v>
      </c>
      <c r="M1431">
        <v>0</v>
      </c>
    </row>
    <row r="1432" spans="1:13" x14ac:dyDescent="0.55000000000000004">
      <c r="A1432">
        <v>100</v>
      </c>
      <c r="B1432" t="s">
        <v>671</v>
      </c>
      <c r="D1432" t="s">
        <v>2250</v>
      </c>
      <c r="E1432" t="s">
        <v>2251</v>
      </c>
      <c r="G1432" t="s">
        <v>231</v>
      </c>
      <c r="H1432">
        <v>8</v>
      </c>
      <c r="L1432">
        <v>8</v>
      </c>
      <c r="M1432">
        <v>0</v>
      </c>
    </row>
    <row r="1433" spans="1:13" x14ac:dyDescent="0.55000000000000004">
      <c r="A1433">
        <v>100</v>
      </c>
      <c r="B1433" t="s">
        <v>360</v>
      </c>
      <c r="D1433" t="s">
        <v>1997</v>
      </c>
      <c r="E1433" t="s">
        <v>1998</v>
      </c>
      <c r="G1433" t="s">
        <v>231</v>
      </c>
      <c r="H1433">
        <v>69</v>
      </c>
      <c r="L1433">
        <v>69</v>
      </c>
      <c r="M1433">
        <v>0</v>
      </c>
    </row>
    <row r="1434" spans="1:13" x14ac:dyDescent="0.55000000000000004">
      <c r="A1434">
        <v>100</v>
      </c>
      <c r="B1434" t="s">
        <v>363</v>
      </c>
      <c r="C1434" t="s">
        <v>364</v>
      </c>
      <c r="D1434" t="s">
        <v>2256</v>
      </c>
      <c r="E1434" t="s">
        <v>2257</v>
      </c>
      <c r="G1434" t="s">
        <v>231</v>
      </c>
      <c r="H1434">
        <v>327</v>
      </c>
      <c r="L1434">
        <v>327</v>
      </c>
      <c r="M1434">
        <v>0</v>
      </c>
    </row>
    <row r="1435" spans="1:13" x14ac:dyDescent="0.55000000000000004">
      <c r="A1435">
        <v>100</v>
      </c>
      <c r="B1435" t="s">
        <v>363</v>
      </c>
      <c r="C1435" t="s">
        <v>364</v>
      </c>
      <c r="D1435" t="s">
        <v>2264</v>
      </c>
      <c r="E1435" t="s">
        <v>2265</v>
      </c>
      <c r="G1435" t="s">
        <v>231</v>
      </c>
      <c r="H1435">
        <v>114</v>
      </c>
      <c r="L1435">
        <v>114</v>
      </c>
      <c r="M1435">
        <v>0</v>
      </c>
    </row>
    <row r="1436" spans="1:13" x14ac:dyDescent="0.55000000000000004">
      <c r="A1436">
        <v>100</v>
      </c>
      <c r="B1436" t="s">
        <v>363</v>
      </c>
      <c r="C1436" t="s">
        <v>364</v>
      </c>
      <c r="D1436" t="s">
        <v>2266</v>
      </c>
      <c r="E1436" t="s">
        <v>2267</v>
      </c>
      <c r="G1436" t="s">
        <v>231</v>
      </c>
      <c r="H1436">
        <v>40</v>
      </c>
      <c r="L1436">
        <v>40</v>
      </c>
      <c r="M1436">
        <v>0</v>
      </c>
    </row>
    <row r="1437" spans="1:13" x14ac:dyDescent="0.55000000000000004">
      <c r="A1437">
        <v>100</v>
      </c>
      <c r="B1437" t="s">
        <v>363</v>
      </c>
      <c r="C1437" t="s">
        <v>364</v>
      </c>
      <c r="D1437" t="s">
        <v>2268</v>
      </c>
      <c r="E1437" t="s">
        <v>2269</v>
      </c>
      <c r="G1437" t="s">
        <v>231</v>
      </c>
      <c r="H1437">
        <v>23</v>
      </c>
      <c r="L1437">
        <v>23</v>
      </c>
      <c r="M1437">
        <v>0</v>
      </c>
    </row>
    <row r="1438" spans="1:13" x14ac:dyDescent="0.55000000000000004">
      <c r="A1438">
        <v>100</v>
      </c>
      <c r="B1438" t="s">
        <v>363</v>
      </c>
      <c r="C1438" t="s">
        <v>364</v>
      </c>
      <c r="D1438" t="s">
        <v>82</v>
      </c>
      <c r="E1438" t="s">
        <v>83</v>
      </c>
      <c r="G1438" t="s">
        <v>231</v>
      </c>
      <c r="H1438">
        <v>11296</v>
      </c>
      <c r="L1438">
        <v>11296</v>
      </c>
      <c r="M1438">
        <v>0</v>
      </c>
    </row>
    <row r="1439" spans="1:13" x14ac:dyDescent="0.55000000000000004">
      <c r="A1439">
        <v>100</v>
      </c>
      <c r="B1439" t="s">
        <v>363</v>
      </c>
      <c r="C1439" t="s">
        <v>364</v>
      </c>
      <c r="D1439" t="s">
        <v>919</v>
      </c>
      <c r="E1439" t="s">
        <v>920</v>
      </c>
      <c r="G1439" t="s">
        <v>231</v>
      </c>
      <c r="H1439">
        <v>1378</v>
      </c>
      <c r="L1439">
        <v>1378</v>
      </c>
      <c r="M1439">
        <v>0</v>
      </c>
    </row>
    <row r="1440" spans="1:13" x14ac:dyDescent="0.55000000000000004">
      <c r="A1440">
        <v>100</v>
      </c>
      <c r="B1440" t="s">
        <v>363</v>
      </c>
      <c r="C1440" t="s">
        <v>364</v>
      </c>
      <c r="D1440" t="s">
        <v>2270</v>
      </c>
      <c r="E1440" t="s">
        <v>2271</v>
      </c>
      <c r="G1440" t="s">
        <v>231</v>
      </c>
      <c r="H1440">
        <v>22</v>
      </c>
      <c r="L1440">
        <v>22</v>
      </c>
      <c r="M1440">
        <v>0</v>
      </c>
    </row>
    <row r="1441" spans="1:13" x14ac:dyDescent="0.55000000000000004">
      <c r="A1441">
        <v>100</v>
      </c>
      <c r="B1441" t="s">
        <v>363</v>
      </c>
      <c r="C1441" t="s">
        <v>364</v>
      </c>
      <c r="D1441" t="s">
        <v>2272</v>
      </c>
      <c r="E1441" t="s">
        <v>2273</v>
      </c>
      <c r="G1441" t="s">
        <v>231</v>
      </c>
      <c r="H1441">
        <v>18</v>
      </c>
      <c r="L1441">
        <v>18</v>
      </c>
      <c r="M1441">
        <v>0</v>
      </c>
    </row>
    <row r="1442" spans="1:13" x14ac:dyDescent="0.55000000000000004">
      <c r="A1442">
        <v>100</v>
      </c>
      <c r="B1442" t="s">
        <v>363</v>
      </c>
      <c r="C1442" t="s">
        <v>364</v>
      </c>
      <c r="D1442" t="s">
        <v>2274</v>
      </c>
      <c r="E1442" t="s">
        <v>606</v>
      </c>
      <c r="G1442" t="s">
        <v>231</v>
      </c>
      <c r="H1442">
        <v>4</v>
      </c>
      <c r="L1442">
        <v>4</v>
      </c>
      <c r="M1442">
        <v>0</v>
      </c>
    </row>
    <row r="1443" spans="1:13" x14ac:dyDescent="0.55000000000000004">
      <c r="A1443">
        <v>100</v>
      </c>
      <c r="B1443" t="s">
        <v>363</v>
      </c>
      <c r="C1443" t="s">
        <v>364</v>
      </c>
      <c r="D1443" t="s">
        <v>2275</v>
      </c>
      <c r="E1443" t="s">
        <v>2276</v>
      </c>
      <c r="G1443" t="s">
        <v>231</v>
      </c>
      <c r="H1443">
        <v>6</v>
      </c>
      <c r="L1443">
        <v>6</v>
      </c>
      <c r="M1443">
        <v>0</v>
      </c>
    </row>
    <row r="1444" spans="1:13" x14ac:dyDescent="0.55000000000000004">
      <c r="A1444">
        <v>100</v>
      </c>
      <c r="B1444" t="s">
        <v>363</v>
      </c>
      <c r="C1444" t="s">
        <v>364</v>
      </c>
      <c r="D1444" t="s">
        <v>2277</v>
      </c>
      <c r="E1444" t="s">
        <v>2278</v>
      </c>
      <c r="G1444" t="s">
        <v>231</v>
      </c>
      <c r="H1444">
        <v>23</v>
      </c>
      <c r="L1444">
        <v>23</v>
      </c>
      <c r="M1444">
        <v>0</v>
      </c>
    </row>
    <row r="1445" spans="1:13" x14ac:dyDescent="0.55000000000000004">
      <c r="A1445">
        <v>100</v>
      </c>
      <c r="B1445" t="s">
        <v>363</v>
      </c>
      <c r="C1445" t="s">
        <v>364</v>
      </c>
      <c r="D1445" t="s">
        <v>2496</v>
      </c>
      <c r="E1445" t="s">
        <v>2497</v>
      </c>
      <c r="G1445" t="s">
        <v>231</v>
      </c>
      <c r="H1445">
        <v>7645</v>
      </c>
      <c r="L1445">
        <v>7645</v>
      </c>
      <c r="M1445">
        <v>0</v>
      </c>
    </row>
    <row r="1446" spans="1:13" x14ac:dyDescent="0.55000000000000004">
      <c r="A1446">
        <v>100</v>
      </c>
      <c r="B1446" t="s">
        <v>363</v>
      </c>
      <c r="C1446" t="s">
        <v>364</v>
      </c>
      <c r="D1446" t="s">
        <v>2279</v>
      </c>
      <c r="E1446" t="s">
        <v>2280</v>
      </c>
      <c r="G1446" t="s">
        <v>231</v>
      </c>
      <c r="H1446">
        <v>32</v>
      </c>
      <c r="L1446">
        <v>32</v>
      </c>
      <c r="M1446">
        <v>0</v>
      </c>
    </row>
    <row r="1447" spans="1:13" x14ac:dyDescent="0.55000000000000004">
      <c r="A1447">
        <v>100</v>
      </c>
      <c r="B1447" t="s">
        <v>363</v>
      </c>
      <c r="C1447" t="s">
        <v>364</v>
      </c>
      <c r="D1447" t="s">
        <v>2281</v>
      </c>
      <c r="E1447" t="s">
        <v>2282</v>
      </c>
      <c r="G1447" t="s">
        <v>231</v>
      </c>
      <c r="H1447">
        <v>19</v>
      </c>
      <c r="L1447">
        <v>19</v>
      </c>
      <c r="M1447">
        <v>0</v>
      </c>
    </row>
    <row r="1448" spans="1:13" x14ac:dyDescent="0.55000000000000004">
      <c r="A1448">
        <v>100</v>
      </c>
      <c r="B1448" t="s">
        <v>363</v>
      </c>
      <c r="C1448" t="s">
        <v>364</v>
      </c>
      <c r="D1448" t="s">
        <v>2285</v>
      </c>
      <c r="E1448" t="s">
        <v>2286</v>
      </c>
      <c r="G1448" t="s">
        <v>231</v>
      </c>
      <c r="H1448">
        <v>1</v>
      </c>
      <c r="L1448">
        <v>1</v>
      </c>
      <c r="M1448">
        <v>0</v>
      </c>
    </row>
    <row r="1449" spans="1:13" x14ac:dyDescent="0.55000000000000004">
      <c r="A1449">
        <v>100</v>
      </c>
      <c r="B1449" t="s">
        <v>363</v>
      </c>
      <c r="C1449" t="s">
        <v>364</v>
      </c>
      <c r="D1449" t="s">
        <v>2287</v>
      </c>
      <c r="E1449" t="s">
        <v>2288</v>
      </c>
      <c r="G1449" t="s">
        <v>231</v>
      </c>
      <c r="H1449">
        <v>100</v>
      </c>
      <c r="L1449">
        <v>100</v>
      </c>
      <c r="M1449">
        <v>0</v>
      </c>
    </row>
    <row r="1450" spans="1:13" x14ac:dyDescent="0.55000000000000004">
      <c r="A1450">
        <v>100</v>
      </c>
      <c r="B1450" t="s">
        <v>363</v>
      </c>
      <c r="C1450" t="s">
        <v>364</v>
      </c>
      <c r="D1450" t="s">
        <v>2289</v>
      </c>
      <c r="E1450" t="s">
        <v>2290</v>
      </c>
      <c r="G1450" t="s">
        <v>231</v>
      </c>
      <c r="H1450">
        <v>1</v>
      </c>
      <c r="L1450">
        <v>1</v>
      </c>
      <c r="M1450">
        <v>0</v>
      </c>
    </row>
    <row r="1451" spans="1:13" x14ac:dyDescent="0.55000000000000004">
      <c r="A1451">
        <v>100</v>
      </c>
      <c r="B1451" t="s">
        <v>363</v>
      </c>
      <c r="C1451" t="s">
        <v>364</v>
      </c>
      <c r="D1451" t="s">
        <v>2295</v>
      </c>
      <c r="E1451" t="s">
        <v>2296</v>
      </c>
      <c r="G1451" t="s">
        <v>231</v>
      </c>
      <c r="H1451">
        <v>31</v>
      </c>
      <c r="L1451">
        <v>31</v>
      </c>
      <c r="M1451">
        <v>0</v>
      </c>
    </row>
    <row r="1452" spans="1:13" x14ac:dyDescent="0.55000000000000004">
      <c r="A1452">
        <v>100</v>
      </c>
      <c r="B1452" t="s">
        <v>363</v>
      </c>
      <c r="C1452" t="s">
        <v>364</v>
      </c>
      <c r="D1452" t="s">
        <v>2409</v>
      </c>
      <c r="E1452" t="s">
        <v>2410</v>
      </c>
      <c r="G1452" t="s">
        <v>231</v>
      </c>
      <c r="H1452">
        <v>8</v>
      </c>
      <c r="L1452">
        <v>8</v>
      </c>
      <c r="M1452">
        <v>0</v>
      </c>
    </row>
    <row r="1453" spans="1:13" x14ac:dyDescent="0.55000000000000004">
      <c r="A1453">
        <v>100</v>
      </c>
      <c r="B1453" t="s">
        <v>363</v>
      </c>
      <c r="C1453" t="s">
        <v>364</v>
      </c>
      <c r="D1453" t="s">
        <v>2434</v>
      </c>
      <c r="E1453" t="s">
        <v>2435</v>
      </c>
      <c r="G1453" t="s">
        <v>231</v>
      </c>
      <c r="H1453">
        <v>17</v>
      </c>
      <c r="L1453">
        <v>17</v>
      </c>
      <c r="M1453">
        <v>0</v>
      </c>
    </row>
    <row r="1454" spans="1:13" x14ac:dyDescent="0.55000000000000004">
      <c r="A1454">
        <v>100</v>
      </c>
      <c r="B1454" t="s">
        <v>363</v>
      </c>
      <c r="C1454" t="s">
        <v>364</v>
      </c>
      <c r="D1454" t="s">
        <v>2966</v>
      </c>
      <c r="E1454" t="s">
        <v>2967</v>
      </c>
      <c r="G1454" t="s">
        <v>231</v>
      </c>
      <c r="H1454">
        <v>25</v>
      </c>
      <c r="L1454">
        <v>25</v>
      </c>
      <c r="M1454">
        <v>0</v>
      </c>
    </row>
    <row r="1455" spans="1:13" x14ac:dyDescent="0.55000000000000004">
      <c r="A1455">
        <v>100</v>
      </c>
      <c r="B1455" t="s">
        <v>363</v>
      </c>
      <c r="C1455" t="s">
        <v>364</v>
      </c>
      <c r="D1455" t="s">
        <v>171</v>
      </c>
      <c r="E1455" t="s">
        <v>172</v>
      </c>
      <c r="G1455" t="s">
        <v>231</v>
      </c>
      <c r="H1455">
        <v>718</v>
      </c>
      <c r="L1455">
        <v>718</v>
      </c>
      <c r="M1455">
        <v>0</v>
      </c>
    </row>
    <row r="1456" spans="1:13" x14ac:dyDescent="0.55000000000000004">
      <c r="A1456">
        <v>100</v>
      </c>
      <c r="B1456" t="s">
        <v>363</v>
      </c>
      <c r="C1456" t="s">
        <v>364</v>
      </c>
      <c r="D1456" t="s">
        <v>323</v>
      </c>
      <c r="E1456" t="s">
        <v>324</v>
      </c>
      <c r="G1456" t="s">
        <v>231</v>
      </c>
      <c r="H1456">
        <v>922</v>
      </c>
      <c r="L1456">
        <v>922</v>
      </c>
      <c r="M1456">
        <v>0</v>
      </c>
    </row>
    <row r="1457" spans="1:13" x14ac:dyDescent="0.55000000000000004">
      <c r="A1457">
        <v>100</v>
      </c>
      <c r="B1457" t="s">
        <v>363</v>
      </c>
      <c r="C1457" t="s">
        <v>364</v>
      </c>
      <c r="D1457" t="s">
        <v>2293</v>
      </c>
      <c r="E1457" t="s">
        <v>2294</v>
      </c>
      <c r="G1457" t="s">
        <v>231</v>
      </c>
      <c r="H1457">
        <v>140</v>
      </c>
      <c r="L1457">
        <v>140</v>
      </c>
      <c r="M1457">
        <v>0</v>
      </c>
    </row>
    <row r="1458" spans="1:13" x14ac:dyDescent="0.55000000000000004">
      <c r="A1458">
        <v>100</v>
      </c>
      <c r="B1458" t="s">
        <v>363</v>
      </c>
      <c r="C1458" t="s">
        <v>364</v>
      </c>
      <c r="D1458" t="s">
        <v>2299</v>
      </c>
      <c r="E1458" t="s">
        <v>2300</v>
      </c>
      <c r="G1458" t="s">
        <v>231</v>
      </c>
      <c r="H1458">
        <v>44</v>
      </c>
      <c r="L1458">
        <v>44</v>
      </c>
      <c r="M1458">
        <v>0</v>
      </c>
    </row>
    <row r="1459" spans="1:13" x14ac:dyDescent="0.55000000000000004">
      <c r="A1459">
        <v>100</v>
      </c>
      <c r="B1459" t="s">
        <v>363</v>
      </c>
      <c r="C1459" t="s">
        <v>364</v>
      </c>
      <c r="D1459" t="s">
        <v>2301</v>
      </c>
      <c r="E1459" t="s">
        <v>2302</v>
      </c>
      <c r="G1459" t="s">
        <v>231</v>
      </c>
      <c r="H1459">
        <v>543</v>
      </c>
      <c r="L1459">
        <v>543</v>
      </c>
      <c r="M1459">
        <v>0</v>
      </c>
    </row>
    <row r="1460" spans="1:13" x14ac:dyDescent="0.55000000000000004">
      <c r="A1460">
        <v>100</v>
      </c>
      <c r="B1460" t="s">
        <v>363</v>
      </c>
      <c r="C1460" t="s">
        <v>364</v>
      </c>
      <c r="D1460" t="s">
        <v>2308</v>
      </c>
      <c r="E1460" t="s">
        <v>2309</v>
      </c>
      <c r="G1460" t="s">
        <v>643</v>
      </c>
      <c r="H1460">
        <v>85893</v>
      </c>
      <c r="L1460">
        <v>85893</v>
      </c>
      <c r="M1460">
        <v>0</v>
      </c>
    </row>
    <row r="1461" spans="1:13" x14ac:dyDescent="0.55000000000000004">
      <c r="A1461">
        <v>100</v>
      </c>
      <c r="B1461" t="s">
        <v>363</v>
      </c>
      <c r="C1461" t="s">
        <v>364</v>
      </c>
      <c r="D1461" t="s">
        <v>2702</v>
      </c>
      <c r="E1461" t="s">
        <v>2703</v>
      </c>
      <c r="G1461" t="s">
        <v>231</v>
      </c>
      <c r="H1461">
        <v>4370</v>
      </c>
      <c r="L1461">
        <v>4370</v>
      </c>
      <c r="M1461">
        <v>0</v>
      </c>
    </row>
    <row r="1462" spans="1:13" x14ac:dyDescent="0.55000000000000004">
      <c r="A1462">
        <v>100</v>
      </c>
      <c r="B1462" t="s">
        <v>363</v>
      </c>
      <c r="C1462" t="s">
        <v>364</v>
      </c>
      <c r="D1462" t="s">
        <v>2307</v>
      </c>
      <c r="E1462" t="s">
        <v>1688</v>
      </c>
      <c r="G1462" t="s">
        <v>231</v>
      </c>
      <c r="H1462">
        <v>500</v>
      </c>
      <c r="L1462">
        <v>500</v>
      </c>
      <c r="M1462">
        <v>0</v>
      </c>
    </row>
    <row r="1463" spans="1:13" x14ac:dyDescent="0.55000000000000004">
      <c r="A1463">
        <v>100</v>
      </c>
      <c r="B1463" t="s">
        <v>363</v>
      </c>
      <c r="C1463" t="s">
        <v>364</v>
      </c>
      <c r="D1463" t="s">
        <v>2314</v>
      </c>
      <c r="E1463" t="s">
        <v>2315</v>
      </c>
      <c r="G1463" t="s">
        <v>231</v>
      </c>
      <c r="H1463">
        <v>39</v>
      </c>
      <c r="L1463">
        <v>39</v>
      </c>
      <c r="M1463">
        <v>0</v>
      </c>
    </row>
    <row r="1464" spans="1:13" x14ac:dyDescent="0.55000000000000004">
      <c r="A1464">
        <v>100</v>
      </c>
      <c r="B1464" t="s">
        <v>363</v>
      </c>
      <c r="C1464" t="s">
        <v>364</v>
      </c>
      <c r="D1464" t="s">
        <v>2316</v>
      </c>
      <c r="E1464" t="s">
        <v>2317</v>
      </c>
      <c r="G1464" t="s">
        <v>231</v>
      </c>
      <c r="H1464">
        <v>19</v>
      </c>
      <c r="L1464">
        <v>19</v>
      </c>
      <c r="M1464">
        <v>0</v>
      </c>
    </row>
    <row r="1465" spans="1:13" x14ac:dyDescent="0.55000000000000004">
      <c r="A1465">
        <v>100</v>
      </c>
      <c r="B1465" t="s">
        <v>363</v>
      </c>
      <c r="C1465" t="s">
        <v>364</v>
      </c>
      <c r="D1465" t="s">
        <v>2310</v>
      </c>
      <c r="E1465" t="s">
        <v>2311</v>
      </c>
      <c r="G1465" t="s">
        <v>231</v>
      </c>
      <c r="H1465">
        <v>1</v>
      </c>
      <c r="L1465">
        <v>1</v>
      </c>
      <c r="M1465">
        <v>0</v>
      </c>
    </row>
    <row r="1466" spans="1:13" x14ac:dyDescent="0.55000000000000004">
      <c r="A1466">
        <v>100</v>
      </c>
      <c r="B1466" t="s">
        <v>363</v>
      </c>
      <c r="C1466" t="s">
        <v>364</v>
      </c>
      <c r="D1466" t="s">
        <v>2239</v>
      </c>
      <c r="E1466" t="s">
        <v>2240</v>
      </c>
      <c r="G1466" t="s">
        <v>231</v>
      </c>
      <c r="H1466">
        <v>89</v>
      </c>
      <c r="L1466">
        <v>89</v>
      </c>
      <c r="M1466">
        <v>0</v>
      </c>
    </row>
    <row r="1467" spans="1:13" x14ac:dyDescent="0.55000000000000004">
      <c r="A1467">
        <v>100</v>
      </c>
      <c r="B1467" t="s">
        <v>363</v>
      </c>
      <c r="C1467" t="s">
        <v>364</v>
      </c>
      <c r="D1467" t="s">
        <v>36</v>
      </c>
      <c r="E1467" t="s">
        <v>37</v>
      </c>
      <c r="G1467" t="s">
        <v>231</v>
      </c>
      <c r="H1467">
        <v>9067</v>
      </c>
      <c r="L1467">
        <v>9067</v>
      </c>
      <c r="M1467">
        <v>0</v>
      </c>
    </row>
    <row r="1468" spans="1:13" x14ac:dyDescent="0.55000000000000004">
      <c r="A1468">
        <v>100</v>
      </c>
      <c r="B1468" t="s">
        <v>363</v>
      </c>
      <c r="C1468" t="s">
        <v>364</v>
      </c>
      <c r="D1468" t="s">
        <v>2320</v>
      </c>
      <c r="E1468" t="s">
        <v>2321</v>
      </c>
      <c r="G1468" t="s">
        <v>231</v>
      </c>
      <c r="H1468">
        <v>44</v>
      </c>
      <c r="L1468">
        <v>44</v>
      </c>
      <c r="M1468">
        <v>0</v>
      </c>
    </row>
    <row r="1469" spans="1:13" x14ac:dyDescent="0.55000000000000004">
      <c r="A1469">
        <v>100</v>
      </c>
      <c r="B1469" t="s">
        <v>363</v>
      </c>
      <c r="C1469" t="s">
        <v>364</v>
      </c>
      <c r="D1469" t="s">
        <v>2322</v>
      </c>
      <c r="E1469" t="s">
        <v>2323</v>
      </c>
      <c r="G1469" t="s">
        <v>231</v>
      </c>
      <c r="H1469">
        <v>20</v>
      </c>
      <c r="L1469">
        <v>20</v>
      </c>
      <c r="M1469">
        <v>0</v>
      </c>
    </row>
    <row r="1470" spans="1:13" x14ac:dyDescent="0.55000000000000004">
      <c r="A1470">
        <v>100</v>
      </c>
      <c r="B1470" t="s">
        <v>363</v>
      </c>
      <c r="C1470" t="s">
        <v>364</v>
      </c>
      <c r="D1470" t="s">
        <v>2326</v>
      </c>
      <c r="E1470" t="s">
        <v>2327</v>
      </c>
      <c r="G1470" t="s">
        <v>231</v>
      </c>
      <c r="H1470">
        <v>22</v>
      </c>
      <c r="L1470">
        <v>22</v>
      </c>
      <c r="M1470">
        <v>0</v>
      </c>
    </row>
    <row r="1471" spans="1:13" x14ac:dyDescent="0.55000000000000004">
      <c r="A1471">
        <v>100</v>
      </c>
      <c r="B1471" t="s">
        <v>363</v>
      </c>
      <c r="C1471" t="s">
        <v>364</v>
      </c>
      <c r="D1471" t="s">
        <v>2727</v>
      </c>
      <c r="E1471" t="s">
        <v>2728</v>
      </c>
      <c r="G1471" t="s">
        <v>231</v>
      </c>
      <c r="H1471">
        <v>24</v>
      </c>
      <c r="L1471">
        <v>24</v>
      </c>
      <c r="M1471">
        <v>0</v>
      </c>
    </row>
    <row r="1472" spans="1:13" x14ac:dyDescent="0.55000000000000004">
      <c r="A1472">
        <v>100</v>
      </c>
      <c r="B1472" t="s">
        <v>363</v>
      </c>
      <c r="C1472" t="s">
        <v>364</v>
      </c>
      <c r="D1472" t="s">
        <v>2330</v>
      </c>
      <c r="E1472" t="s">
        <v>2331</v>
      </c>
      <c r="G1472" t="s">
        <v>231</v>
      </c>
      <c r="H1472">
        <v>40</v>
      </c>
      <c r="L1472">
        <v>40</v>
      </c>
      <c r="M1472">
        <v>0</v>
      </c>
    </row>
    <row r="1473" spans="1:13" x14ac:dyDescent="0.55000000000000004">
      <c r="A1473">
        <v>100</v>
      </c>
      <c r="B1473" t="s">
        <v>363</v>
      </c>
      <c r="C1473" t="s">
        <v>364</v>
      </c>
      <c r="D1473" t="s">
        <v>2332</v>
      </c>
      <c r="E1473" t="s">
        <v>2333</v>
      </c>
      <c r="G1473" t="s">
        <v>231</v>
      </c>
      <c r="H1473">
        <v>74</v>
      </c>
      <c r="L1473">
        <v>74</v>
      </c>
      <c r="M1473">
        <v>0</v>
      </c>
    </row>
    <row r="1474" spans="1:13" x14ac:dyDescent="0.55000000000000004">
      <c r="A1474">
        <v>100</v>
      </c>
      <c r="B1474" t="s">
        <v>363</v>
      </c>
      <c r="C1474" t="s">
        <v>364</v>
      </c>
      <c r="D1474" t="s">
        <v>2474</v>
      </c>
      <c r="E1474" t="s">
        <v>2475</v>
      </c>
      <c r="G1474" t="s">
        <v>231</v>
      </c>
      <c r="H1474">
        <v>10</v>
      </c>
      <c r="L1474">
        <v>10</v>
      </c>
      <c r="M1474">
        <v>0</v>
      </c>
    </row>
    <row r="1475" spans="1:13" x14ac:dyDescent="0.55000000000000004">
      <c r="A1475">
        <v>100</v>
      </c>
      <c r="B1475" t="s">
        <v>363</v>
      </c>
      <c r="C1475" t="s">
        <v>364</v>
      </c>
      <c r="D1475" t="s">
        <v>2559</v>
      </c>
      <c r="E1475" t="s">
        <v>2560</v>
      </c>
      <c r="G1475" t="s">
        <v>231</v>
      </c>
      <c r="H1475">
        <v>16</v>
      </c>
      <c r="L1475">
        <v>16</v>
      </c>
      <c r="M1475">
        <v>0</v>
      </c>
    </row>
    <row r="1476" spans="1:13" x14ac:dyDescent="0.55000000000000004">
      <c r="A1476">
        <v>100</v>
      </c>
      <c r="B1476" t="s">
        <v>363</v>
      </c>
      <c r="C1476" t="s">
        <v>364</v>
      </c>
      <c r="D1476" t="s">
        <v>2733</v>
      </c>
      <c r="E1476" t="s">
        <v>2734</v>
      </c>
      <c r="G1476" t="s">
        <v>231</v>
      </c>
      <c r="H1476">
        <v>2771</v>
      </c>
      <c r="L1476">
        <v>2771</v>
      </c>
      <c r="M1476">
        <v>0</v>
      </c>
    </row>
    <row r="1477" spans="1:13" x14ac:dyDescent="0.55000000000000004">
      <c r="A1477">
        <v>100</v>
      </c>
      <c r="B1477" t="s">
        <v>363</v>
      </c>
      <c r="C1477" t="s">
        <v>364</v>
      </c>
      <c r="D1477" t="s">
        <v>88</v>
      </c>
      <c r="E1477" t="s">
        <v>122</v>
      </c>
      <c r="G1477" t="s">
        <v>231</v>
      </c>
      <c r="H1477">
        <v>10505</v>
      </c>
      <c r="L1477">
        <v>10505</v>
      </c>
      <c r="M1477">
        <v>0</v>
      </c>
    </row>
    <row r="1478" spans="1:13" x14ac:dyDescent="0.55000000000000004">
      <c r="A1478">
        <v>100</v>
      </c>
      <c r="B1478" t="s">
        <v>363</v>
      </c>
      <c r="C1478" t="s">
        <v>364</v>
      </c>
      <c r="D1478" t="s">
        <v>321</v>
      </c>
      <c r="E1478" t="s">
        <v>322</v>
      </c>
      <c r="G1478" t="s">
        <v>231</v>
      </c>
      <c r="H1478">
        <v>548</v>
      </c>
      <c r="L1478">
        <v>548</v>
      </c>
      <c r="M1478">
        <v>0</v>
      </c>
    </row>
    <row r="1479" spans="1:13" x14ac:dyDescent="0.55000000000000004">
      <c r="A1479">
        <v>100</v>
      </c>
      <c r="B1479" t="s">
        <v>363</v>
      </c>
      <c r="C1479" t="s">
        <v>364</v>
      </c>
      <c r="D1479" t="s">
        <v>58</v>
      </c>
      <c r="E1479" t="s">
        <v>59</v>
      </c>
      <c r="G1479" t="s">
        <v>231</v>
      </c>
      <c r="H1479">
        <v>10697</v>
      </c>
      <c r="L1479">
        <v>10697</v>
      </c>
      <c r="M1479">
        <v>0</v>
      </c>
    </row>
    <row r="1480" spans="1:13" x14ac:dyDescent="0.55000000000000004">
      <c r="A1480">
        <v>100</v>
      </c>
      <c r="B1480" t="s">
        <v>363</v>
      </c>
      <c r="C1480" t="s">
        <v>364</v>
      </c>
      <c r="D1480" t="s">
        <v>335</v>
      </c>
      <c r="E1480" t="s">
        <v>336</v>
      </c>
      <c r="G1480" t="s">
        <v>231</v>
      </c>
      <c r="H1480">
        <v>1202</v>
      </c>
      <c r="L1480">
        <v>1202</v>
      </c>
      <c r="M1480">
        <v>0</v>
      </c>
    </row>
    <row r="1481" spans="1:13" x14ac:dyDescent="0.55000000000000004">
      <c r="A1481">
        <v>100</v>
      </c>
      <c r="B1481" t="s">
        <v>363</v>
      </c>
      <c r="C1481" t="s">
        <v>364</v>
      </c>
      <c r="D1481" t="s">
        <v>2342</v>
      </c>
      <c r="E1481" t="s">
        <v>2343</v>
      </c>
      <c r="G1481" t="s">
        <v>231</v>
      </c>
      <c r="H1481">
        <v>13</v>
      </c>
      <c r="L1481">
        <v>13</v>
      </c>
      <c r="M1481">
        <v>0</v>
      </c>
    </row>
    <row r="1482" spans="1:13" x14ac:dyDescent="0.55000000000000004">
      <c r="A1482">
        <v>100</v>
      </c>
      <c r="B1482" t="s">
        <v>363</v>
      </c>
      <c r="C1482" t="s">
        <v>364</v>
      </c>
      <c r="D1482" t="s">
        <v>2978</v>
      </c>
      <c r="E1482" t="s">
        <v>2979</v>
      </c>
      <c r="G1482" t="s">
        <v>231</v>
      </c>
      <c r="H1482">
        <v>1900</v>
      </c>
      <c r="L1482">
        <v>1900</v>
      </c>
      <c r="M1482">
        <v>0</v>
      </c>
    </row>
    <row r="1483" spans="1:13" x14ac:dyDescent="0.55000000000000004">
      <c r="A1483">
        <v>100</v>
      </c>
      <c r="B1483" t="s">
        <v>363</v>
      </c>
      <c r="C1483" t="s">
        <v>364</v>
      </c>
      <c r="D1483" t="s">
        <v>1486</v>
      </c>
      <c r="E1483" t="s">
        <v>1487</v>
      </c>
      <c r="G1483" t="s">
        <v>231</v>
      </c>
      <c r="H1483">
        <v>731</v>
      </c>
      <c r="L1483">
        <v>731</v>
      </c>
      <c r="M1483">
        <v>0</v>
      </c>
    </row>
    <row r="1484" spans="1:13" x14ac:dyDescent="0.55000000000000004">
      <c r="A1484">
        <v>100</v>
      </c>
      <c r="B1484" t="s">
        <v>363</v>
      </c>
      <c r="C1484" t="s">
        <v>364</v>
      </c>
      <c r="D1484" t="s">
        <v>649</v>
      </c>
      <c r="E1484" t="s">
        <v>650</v>
      </c>
      <c r="G1484" t="s">
        <v>231</v>
      </c>
      <c r="H1484">
        <v>238</v>
      </c>
      <c r="L1484">
        <v>238</v>
      </c>
      <c r="M1484">
        <v>0</v>
      </c>
    </row>
    <row r="1485" spans="1:13" x14ac:dyDescent="0.55000000000000004">
      <c r="A1485">
        <v>100</v>
      </c>
      <c r="B1485" t="s">
        <v>363</v>
      </c>
      <c r="C1485" t="s">
        <v>364</v>
      </c>
      <c r="D1485" t="s">
        <v>2348</v>
      </c>
      <c r="E1485" t="s">
        <v>2349</v>
      </c>
      <c r="G1485" t="s">
        <v>231</v>
      </c>
      <c r="H1485">
        <v>20</v>
      </c>
      <c r="L1485">
        <v>20</v>
      </c>
      <c r="M1485">
        <v>0</v>
      </c>
    </row>
    <row r="1486" spans="1:13" x14ac:dyDescent="0.55000000000000004">
      <c r="A1486">
        <v>100</v>
      </c>
      <c r="B1486" t="s">
        <v>363</v>
      </c>
      <c r="C1486" t="s">
        <v>364</v>
      </c>
      <c r="D1486" t="s">
        <v>2879</v>
      </c>
      <c r="E1486" t="s">
        <v>2880</v>
      </c>
      <c r="G1486" t="s">
        <v>231</v>
      </c>
      <c r="H1486">
        <v>4</v>
      </c>
      <c r="L1486">
        <v>4</v>
      </c>
      <c r="M1486">
        <v>0</v>
      </c>
    </row>
    <row r="1487" spans="1:13" x14ac:dyDescent="0.55000000000000004">
      <c r="A1487">
        <v>100</v>
      </c>
      <c r="B1487" t="s">
        <v>363</v>
      </c>
      <c r="C1487" t="s">
        <v>364</v>
      </c>
      <c r="D1487" t="s">
        <v>2889</v>
      </c>
      <c r="E1487" t="s">
        <v>2890</v>
      </c>
      <c r="G1487" t="s">
        <v>231</v>
      </c>
      <c r="H1487">
        <v>1</v>
      </c>
      <c r="L1487">
        <v>1</v>
      </c>
      <c r="M1487">
        <v>0</v>
      </c>
    </row>
    <row r="1488" spans="1:13" x14ac:dyDescent="0.55000000000000004">
      <c r="A1488">
        <v>100</v>
      </c>
      <c r="B1488" t="s">
        <v>363</v>
      </c>
      <c r="C1488" t="s">
        <v>364</v>
      </c>
      <c r="D1488" t="s">
        <v>54</v>
      </c>
      <c r="E1488" t="s">
        <v>55</v>
      </c>
      <c r="G1488" t="s">
        <v>231</v>
      </c>
      <c r="H1488">
        <v>6168</v>
      </c>
      <c r="L1488">
        <v>6168</v>
      </c>
      <c r="M1488">
        <v>0</v>
      </c>
    </row>
    <row r="1489" spans="1:13" x14ac:dyDescent="0.55000000000000004">
      <c r="A1489">
        <v>100</v>
      </c>
      <c r="B1489" t="s">
        <v>363</v>
      </c>
      <c r="C1489" t="s">
        <v>364</v>
      </c>
      <c r="D1489" t="s">
        <v>2346</v>
      </c>
      <c r="E1489" t="s">
        <v>2347</v>
      </c>
      <c r="G1489" t="s">
        <v>231</v>
      </c>
      <c r="H1489">
        <v>438</v>
      </c>
      <c r="L1489">
        <v>438</v>
      </c>
      <c r="M1489">
        <v>0</v>
      </c>
    </row>
    <row r="1490" spans="1:13" x14ac:dyDescent="0.55000000000000004">
      <c r="A1490">
        <v>100</v>
      </c>
      <c r="B1490" t="s">
        <v>363</v>
      </c>
      <c r="C1490" t="s">
        <v>364</v>
      </c>
      <c r="D1490" t="s">
        <v>2354</v>
      </c>
      <c r="E1490" t="s">
        <v>2355</v>
      </c>
      <c r="G1490" t="s">
        <v>231</v>
      </c>
      <c r="H1490">
        <v>490</v>
      </c>
      <c r="L1490">
        <v>490</v>
      </c>
      <c r="M1490">
        <v>0</v>
      </c>
    </row>
    <row r="1491" spans="1:13" x14ac:dyDescent="0.55000000000000004">
      <c r="A1491">
        <v>100</v>
      </c>
      <c r="B1491" t="s">
        <v>363</v>
      </c>
      <c r="C1491" t="s">
        <v>364</v>
      </c>
      <c r="D1491" t="s">
        <v>2906</v>
      </c>
      <c r="E1491" t="s">
        <v>2907</v>
      </c>
      <c r="G1491" t="s">
        <v>231</v>
      </c>
      <c r="H1491">
        <v>263</v>
      </c>
      <c r="L1491">
        <v>263</v>
      </c>
      <c r="M1491">
        <v>0</v>
      </c>
    </row>
    <row r="1492" spans="1:13" x14ac:dyDescent="0.55000000000000004">
      <c r="A1492">
        <v>100</v>
      </c>
      <c r="B1492" t="s">
        <v>363</v>
      </c>
      <c r="C1492" t="s">
        <v>364</v>
      </c>
      <c r="D1492" t="s">
        <v>2755</v>
      </c>
      <c r="E1492" t="s">
        <v>2756</v>
      </c>
      <c r="G1492" t="s">
        <v>231</v>
      </c>
      <c r="H1492">
        <v>10</v>
      </c>
      <c r="L1492">
        <v>10</v>
      </c>
      <c r="M1492">
        <v>0</v>
      </c>
    </row>
    <row r="1493" spans="1:13" x14ac:dyDescent="0.55000000000000004">
      <c r="A1493">
        <v>100</v>
      </c>
      <c r="B1493" t="s">
        <v>363</v>
      </c>
      <c r="C1493" t="s">
        <v>364</v>
      </c>
      <c r="D1493" t="s">
        <v>2712</v>
      </c>
      <c r="E1493" t="s">
        <v>2713</v>
      </c>
      <c r="G1493" t="s">
        <v>231</v>
      </c>
      <c r="H1493">
        <v>155</v>
      </c>
      <c r="L1493">
        <v>155</v>
      </c>
      <c r="M1493">
        <v>0</v>
      </c>
    </row>
    <row r="1494" spans="1:13" x14ac:dyDescent="0.55000000000000004">
      <c r="A1494">
        <v>100</v>
      </c>
      <c r="B1494" t="s">
        <v>363</v>
      </c>
      <c r="C1494" t="s">
        <v>364</v>
      </c>
      <c r="D1494" t="s">
        <v>2358</v>
      </c>
      <c r="E1494" t="s">
        <v>2359</v>
      </c>
      <c r="G1494" t="s">
        <v>231</v>
      </c>
      <c r="H1494">
        <v>110</v>
      </c>
      <c r="L1494">
        <v>110</v>
      </c>
      <c r="M1494">
        <v>0</v>
      </c>
    </row>
    <row r="1495" spans="1:13" x14ac:dyDescent="0.55000000000000004">
      <c r="A1495">
        <v>100</v>
      </c>
      <c r="B1495" t="s">
        <v>363</v>
      </c>
      <c r="C1495" t="s">
        <v>364</v>
      </c>
      <c r="D1495" t="s">
        <v>2360</v>
      </c>
      <c r="E1495" t="s">
        <v>2361</v>
      </c>
      <c r="G1495" t="s">
        <v>231</v>
      </c>
      <c r="H1495">
        <v>4</v>
      </c>
      <c r="L1495">
        <v>4</v>
      </c>
      <c r="M1495">
        <v>0</v>
      </c>
    </row>
    <row r="1496" spans="1:13" x14ac:dyDescent="0.55000000000000004">
      <c r="A1496">
        <v>100</v>
      </c>
      <c r="B1496" t="s">
        <v>363</v>
      </c>
      <c r="C1496" t="s">
        <v>364</v>
      </c>
      <c r="D1496" t="s">
        <v>2362</v>
      </c>
      <c r="E1496" t="s">
        <v>2363</v>
      </c>
      <c r="G1496" t="s">
        <v>231</v>
      </c>
      <c r="H1496">
        <v>2</v>
      </c>
      <c r="L1496">
        <v>2</v>
      </c>
      <c r="M1496">
        <v>0</v>
      </c>
    </row>
    <row r="1497" spans="1:13" x14ac:dyDescent="0.55000000000000004">
      <c r="A1497">
        <v>100</v>
      </c>
      <c r="B1497" t="s">
        <v>363</v>
      </c>
      <c r="C1497" t="s">
        <v>364</v>
      </c>
      <c r="D1497" t="s">
        <v>2563</v>
      </c>
      <c r="E1497" t="s">
        <v>2564</v>
      </c>
      <c r="G1497" t="s">
        <v>231</v>
      </c>
      <c r="H1497">
        <v>44</v>
      </c>
      <c r="L1497">
        <v>44</v>
      </c>
      <c r="M1497">
        <v>0</v>
      </c>
    </row>
    <row r="1498" spans="1:13" x14ac:dyDescent="0.55000000000000004">
      <c r="A1498">
        <v>100</v>
      </c>
      <c r="B1498" t="s">
        <v>363</v>
      </c>
      <c r="C1498" t="s">
        <v>364</v>
      </c>
      <c r="D1498" t="s">
        <v>361</v>
      </c>
      <c r="E1498" t="s">
        <v>362</v>
      </c>
      <c r="G1498" t="s">
        <v>231</v>
      </c>
      <c r="H1498">
        <v>11</v>
      </c>
      <c r="L1498">
        <v>11</v>
      </c>
      <c r="M1498">
        <v>0</v>
      </c>
    </row>
    <row r="1499" spans="1:13" x14ac:dyDescent="0.55000000000000004">
      <c r="A1499">
        <v>100</v>
      </c>
      <c r="B1499" t="s">
        <v>363</v>
      </c>
      <c r="C1499" t="s">
        <v>364</v>
      </c>
      <c r="D1499" t="s">
        <v>657</v>
      </c>
      <c r="E1499" t="s">
        <v>658</v>
      </c>
      <c r="G1499" t="s">
        <v>231</v>
      </c>
      <c r="H1499">
        <v>4201</v>
      </c>
      <c r="L1499">
        <v>4201</v>
      </c>
      <c r="M1499">
        <v>0</v>
      </c>
    </row>
    <row r="1500" spans="1:13" x14ac:dyDescent="0.55000000000000004">
      <c r="A1500">
        <v>100</v>
      </c>
      <c r="B1500" t="s">
        <v>363</v>
      </c>
      <c r="C1500" t="s">
        <v>364</v>
      </c>
      <c r="D1500" t="s">
        <v>2794</v>
      </c>
      <c r="E1500" t="s">
        <v>2795</v>
      </c>
      <c r="G1500" t="s">
        <v>231</v>
      </c>
      <c r="H1500">
        <v>428</v>
      </c>
      <c r="L1500">
        <v>428</v>
      </c>
      <c r="M1500">
        <v>0</v>
      </c>
    </row>
    <row r="1501" spans="1:13" x14ac:dyDescent="0.55000000000000004">
      <c r="A1501">
        <v>100</v>
      </c>
      <c r="B1501" t="s">
        <v>363</v>
      </c>
      <c r="C1501" t="s">
        <v>364</v>
      </c>
      <c r="D1501" t="s">
        <v>3179</v>
      </c>
      <c r="E1501" t="s">
        <v>3180</v>
      </c>
      <c r="G1501" t="s">
        <v>231</v>
      </c>
      <c r="H1501">
        <v>385</v>
      </c>
      <c r="L1501">
        <v>385</v>
      </c>
      <c r="M1501">
        <v>0</v>
      </c>
    </row>
    <row r="1502" spans="1:13" x14ac:dyDescent="0.55000000000000004">
      <c r="A1502">
        <v>100</v>
      </c>
      <c r="B1502" t="s">
        <v>363</v>
      </c>
      <c r="C1502" t="s">
        <v>364</v>
      </c>
      <c r="D1502" t="s">
        <v>2370</v>
      </c>
      <c r="E1502" t="s">
        <v>2371</v>
      </c>
      <c r="G1502" t="s">
        <v>231</v>
      </c>
      <c r="H1502">
        <v>181</v>
      </c>
      <c r="L1502">
        <v>181</v>
      </c>
      <c r="M1502">
        <v>0</v>
      </c>
    </row>
    <row r="1503" spans="1:13" x14ac:dyDescent="0.55000000000000004">
      <c r="A1503">
        <v>100</v>
      </c>
      <c r="B1503" t="s">
        <v>363</v>
      </c>
      <c r="C1503" t="s">
        <v>364</v>
      </c>
      <c r="D1503" t="s">
        <v>2387</v>
      </c>
      <c r="E1503" t="s">
        <v>2388</v>
      </c>
      <c r="G1503" t="s">
        <v>231</v>
      </c>
      <c r="H1503">
        <v>223</v>
      </c>
      <c r="L1503">
        <v>223</v>
      </c>
      <c r="M1503">
        <v>0</v>
      </c>
    </row>
    <row r="1504" spans="1:13" x14ac:dyDescent="0.55000000000000004">
      <c r="A1504">
        <v>100</v>
      </c>
      <c r="B1504" t="s">
        <v>363</v>
      </c>
      <c r="C1504" t="s">
        <v>364</v>
      </c>
      <c r="D1504" t="s">
        <v>2372</v>
      </c>
      <c r="E1504" t="s">
        <v>2373</v>
      </c>
      <c r="G1504" t="s">
        <v>231</v>
      </c>
      <c r="H1504">
        <v>1</v>
      </c>
      <c r="L1504">
        <v>1</v>
      </c>
      <c r="M1504">
        <v>0</v>
      </c>
    </row>
    <row r="1505" spans="1:18" x14ac:dyDescent="0.55000000000000004">
      <c r="A1505">
        <v>100</v>
      </c>
      <c r="B1505" t="s">
        <v>363</v>
      </c>
      <c r="C1505" t="s">
        <v>364</v>
      </c>
      <c r="D1505" t="s">
        <v>2374</v>
      </c>
      <c r="E1505" t="s">
        <v>2375</v>
      </c>
      <c r="G1505" t="s">
        <v>231</v>
      </c>
      <c r="H1505">
        <v>100</v>
      </c>
      <c r="L1505">
        <v>100</v>
      </c>
      <c r="M1505">
        <v>0</v>
      </c>
    </row>
    <row r="1506" spans="1:18" x14ac:dyDescent="0.55000000000000004">
      <c r="A1506">
        <v>100</v>
      </c>
      <c r="B1506" t="s">
        <v>363</v>
      </c>
      <c r="C1506" t="s">
        <v>364</v>
      </c>
      <c r="D1506" t="s">
        <v>2376</v>
      </c>
      <c r="E1506" t="s">
        <v>1865</v>
      </c>
      <c r="G1506" t="s">
        <v>231</v>
      </c>
      <c r="H1506">
        <v>100</v>
      </c>
      <c r="L1506">
        <v>100</v>
      </c>
      <c r="M1506">
        <v>0</v>
      </c>
    </row>
    <row r="1507" spans="1:18" x14ac:dyDescent="0.55000000000000004">
      <c r="A1507">
        <v>100</v>
      </c>
      <c r="B1507" t="s">
        <v>363</v>
      </c>
      <c r="C1507" t="s">
        <v>364</v>
      </c>
      <c r="D1507" t="s">
        <v>2377</v>
      </c>
      <c r="E1507" t="s">
        <v>2378</v>
      </c>
      <c r="G1507" t="s">
        <v>231</v>
      </c>
      <c r="H1507">
        <v>1</v>
      </c>
      <c r="L1507">
        <v>1</v>
      </c>
      <c r="M1507">
        <v>0</v>
      </c>
    </row>
    <row r="1508" spans="1:18" x14ac:dyDescent="0.55000000000000004">
      <c r="A1508">
        <v>100</v>
      </c>
      <c r="B1508" t="s">
        <v>363</v>
      </c>
      <c r="C1508" t="s">
        <v>364</v>
      </c>
      <c r="D1508" t="s">
        <v>2379</v>
      </c>
      <c r="E1508" t="s">
        <v>2380</v>
      </c>
      <c r="G1508" t="s">
        <v>231</v>
      </c>
      <c r="H1508">
        <v>464</v>
      </c>
      <c r="L1508">
        <v>464</v>
      </c>
      <c r="M1508">
        <v>0</v>
      </c>
    </row>
    <row r="1509" spans="1:18" x14ac:dyDescent="0.55000000000000004">
      <c r="A1509">
        <v>100</v>
      </c>
      <c r="B1509" t="s">
        <v>363</v>
      </c>
      <c r="C1509" t="s">
        <v>364</v>
      </c>
      <c r="D1509" t="s">
        <v>1490</v>
      </c>
      <c r="E1509" t="s">
        <v>1491</v>
      </c>
      <c r="G1509" t="s">
        <v>231</v>
      </c>
      <c r="H1509">
        <v>78</v>
      </c>
      <c r="L1509">
        <v>78</v>
      </c>
      <c r="M1509">
        <v>0</v>
      </c>
    </row>
    <row r="1510" spans="1:18" x14ac:dyDescent="0.55000000000000004">
      <c r="A1510">
        <v>100</v>
      </c>
      <c r="B1510" t="s">
        <v>363</v>
      </c>
      <c r="C1510" t="s">
        <v>364</v>
      </c>
      <c r="D1510" t="s">
        <v>2962</v>
      </c>
      <c r="E1510" t="s">
        <v>2963</v>
      </c>
      <c r="G1510" t="s">
        <v>231</v>
      </c>
      <c r="H1510">
        <v>3</v>
      </c>
      <c r="L1510">
        <v>3</v>
      </c>
      <c r="M1510">
        <v>0</v>
      </c>
    </row>
    <row r="1511" spans="1:18" x14ac:dyDescent="0.55000000000000004">
      <c r="A1511">
        <v>100</v>
      </c>
      <c r="B1511" t="s">
        <v>363</v>
      </c>
      <c r="C1511" t="s">
        <v>364</v>
      </c>
      <c r="D1511" t="s">
        <v>2385</v>
      </c>
      <c r="E1511" t="s">
        <v>2386</v>
      </c>
      <c r="G1511" t="s">
        <v>231</v>
      </c>
      <c r="H1511">
        <v>22</v>
      </c>
      <c r="L1511">
        <v>22</v>
      </c>
      <c r="M1511">
        <v>0</v>
      </c>
    </row>
    <row r="1512" spans="1:18" x14ac:dyDescent="0.55000000000000004">
      <c r="A1512">
        <v>100</v>
      </c>
      <c r="B1512" t="s">
        <v>363</v>
      </c>
      <c r="C1512" t="s">
        <v>364</v>
      </c>
      <c r="D1512" t="s">
        <v>2389</v>
      </c>
      <c r="E1512" t="s">
        <v>2390</v>
      </c>
      <c r="G1512" t="s">
        <v>231</v>
      </c>
      <c r="H1512">
        <v>6</v>
      </c>
      <c r="L1512">
        <v>6</v>
      </c>
      <c r="M1512">
        <v>0</v>
      </c>
    </row>
    <row r="1513" spans="1:18" x14ac:dyDescent="0.55000000000000004">
      <c r="A1513">
        <v>100</v>
      </c>
      <c r="B1513" t="s">
        <v>363</v>
      </c>
      <c r="C1513" t="s">
        <v>364</v>
      </c>
      <c r="D1513" t="s">
        <v>3183</v>
      </c>
      <c r="E1513" t="s">
        <v>3184</v>
      </c>
      <c r="G1513" t="s">
        <v>231</v>
      </c>
      <c r="H1513">
        <v>6</v>
      </c>
      <c r="L1513">
        <v>6</v>
      </c>
      <c r="M1513">
        <v>0</v>
      </c>
      <c r="R1513" t="s">
        <v>356</v>
      </c>
    </row>
    <row r="1514" spans="1:18" x14ac:dyDescent="0.55000000000000004">
      <c r="A1514">
        <v>100</v>
      </c>
      <c r="B1514" t="s">
        <v>363</v>
      </c>
      <c r="C1514" t="s">
        <v>364</v>
      </c>
      <c r="D1514" t="s">
        <v>2393</v>
      </c>
      <c r="E1514" t="s">
        <v>2394</v>
      </c>
      <c r="G1514" t="s">
        <v>231</v>
      </c>
      <c r="H1514">
        <v>821</v>
      </c>
      <c r="L1514">
        <v>821</v>
      </c>
      <c r="M1514">
        <v>0</v>
      </c>
    </row>
    <row r="1515" spans="1:18" x14ac:dyDescent="0.55000000000000004">
      <c r="A1515">
        <v>100</v>
      </c>
      <c r="B1515" t="s">
        <v>363</v>
      </c>
      <c r="C1515" t="s">
        <v>364</v>
      </c>
      <c r="D1515" t="s">
        <v>2391</v>
      </c>
      <c r="E1515" t="s">
        <v>2392</v>
      </c>
      <c r="G1515" t="s">
        <v>231</v>
      </c>
      <c r="H1515">
        <v>2</v>
      </c>
      <c r="L1515">
        <v>2</v>
      </c>
      <c r="M1515">
        <v>0</v>
      </c>
    </row>
    <row r="1516" spans="1:18" x14ac:dyDescent="0.55000000000000004">
      <c r="A1516">
        <v>100</v>
      </c>
      <c r="B1516" t="s">
        <v>363</v>
      </c>
      <c r="C1516" t="s">
        <v>364</v>
      </c>
      <c r="D1516" t="s">
        <v>2395</v>
      </c>
      <c r="E1516" t="s">
        <v>2396</v>
      </c>
      <c r="G1516" t="s">
        <v>231</v>
      </c>
      <c r="H1516">
        <v>1</v>
      </c>
      <c r="L1516">
        <v>1</v>
      </c>
      <c r="M1516">
        <v>0</v>
      </c>
    </row>
    <row r="1517" spans="1:18" x14ac:dyDescent="0.55000000000000004">
      <c r="A1517">
        <v>100</v>
      </c>
      <c r="B1517" t="s">
        <v>363</v>
      </c>
      <c r="C1517" t="s">
        <v>364</v>
      </c>
      <c r="D1517" t="s">
        <v>2397</v>
      </c>
      <c r="E1517" t="s">
        <v>2398</v>
      </c>
      <c r="G1517" t="s">
        <v>231</v>
      </c>
      <c r="H1517">
        <v>2</v>
      </c>
      <c r="L1517">
        <v>2</v>
      </c>
      <c r="M1517">
        <v>0</v>
      </c>
    </row>
    <row r="1518" spans="1:18" x14ac:dyDescent="0.55000000000000004">
      <c r="A1518">
        <v>100</v>
      </c>
      <c r="B1518" t="s">
        <v>363</v>
      </c>
      <c r="C1518" t="s">
        <v>364</v>
      </c>
      <c r="D1518" t="s">
        <v>3185</v>
      </c>
      <c r="E1518" t="s">
        <v>3186</v>
      </c>
      <c r="G1518" t="s">
        <v>231</v>
      </c>
      <c r="H1518">
        <v>5</v>
      </c>
      <c r="L1518">
        <v>5</v>
      </c>
      <c r="M1518">
        <v>0</v>
      </c>
    </row>
    <row r="1519" spans="1:18" x14ac:dyDescent="0.55000000000000004">
      <c r="A1519">
        <v>100</v>
      </c>
      <c r="B1519" t="s">
        <v>363</v>
      </c>
      <c r="C1519" t="s">
        <v>364</v>
      </c>
      <c r="D1519" t="s">
        <v>155</v>
      </c>
      <c r="E1519" t="s">
        <v>156</v>
      </c>
      <c r="G1519" t="s">
        <v>231</v>
      </c>
      <c r="H1519">
        <v>705</v>
      </c>
      <c r="L1519">
        <v>705</v>
      </c>
      <c r="M1519">
        <v>0</v>
      </c>
    </row>
    <row r="1520" spans="1:18" x14ac:dyDescent="0.55000000000000004">
      <c r="A1520">
        <v>100</v>
      </c>
      <c r="B1520" t="s">
        <v>363</v>
      </c>
      <c r="C1520" t="s">
        <v>364</v>
      </c>
      <c r="D1520" t="s">
        <v>2833</v>
      </c>
      <c r="E1520" t="s">
        <v>2834</v>
      </c>
      <c r="G1520" t="s">
        <v>231</v>
      </c>
      <c r="H1520">
        <v>2</v>
      </c>
      <c r="L1520">
        <v>2</v>
      </c>
      <c r="M1520">
        <v>0</v>
      </c>
    </row>
    <row r="1521" spans="1:18" x14ac:dyDescent="0.55000000000000004">
      <c r="A1521">
        <v>100</v>
      </c>
      <c r="B1521" t="s">
        <v>363</v>
      </c>
      <c r="C1521" t="s">
        <v>364</v>
      </c>
      <c r="D1521" t="s">
        <v>2401</v>
      </c>
      <c r="E1521" t="s">
        <v>2402</v>
      </c>
      <c r="G1521" t="s">
        <v>231</v>
      </c>
      <c r="H1521">
        <v>9</v>
      </c>
      <c r="L1521">
        <v>9</v>
      </c>
      <c r="M1521">
        <v>0</v>
      </c>
    </row>
    <row r="1522" spans="1:18" x14ac:dyDescent="0.55000000000000004">
      <c r="A1522">
        <v>100</v>
      </c>
      <c r="B1522" t="s">
        <v>363</v>
      </c>
      <c r="C1522" t="s">
        <v>364</v>
      </c>
      <c r="D1522" t="s">
        <v>2399</v>
      </c>
      <c r="E1522" t="s">
        <v>2400</v>
      </c>
      <c r="G1522" t="s">
        <v>231</v>
      </c>
      <c r="H1522">
        <v>2</v>
      </c>
      <c r="L1522">
        <v>2</v>
      </c>
      <c r="M1522">
        <v>0</v>
      </c>
    </row>
    <row r="1523" spans="1:18" x14ac:dyDescent="0.55000000000000004">
      <c r="A1523">
        <v>100</v>
      </c>
      <c r="B1523" t="s">
        <v>363</v>
      </c>
      <c r="C1523" t="s">
        <v>364</v>
      </c>
      <c r="D1523" t="s">
        <v>104</v>
      </c>
      <c r="E1523" t="s">
        <v>1194</v>
      </c>
      <c r="G1523" t="s">
        <v>231</v>
      </c>
      <c r="H1523">
        <v>36000</v>
      </c>
      <c r="L1523">
        <v>36000</v>
      </c>
      <c r="M1523">
        <v>0</v>
      </c>
    </row>
    <row r="1524" spans="1:18" x14ac:dyDescent="0.55000000000000004">
      <c r="A1524">
        <v>100</v>
      </c>
      <c r="B1524" t="s">
        <v>363</v>
      </c>
      <c r="C1524" t="s">
        <v>364</v>
      </c>
      <c r="D1524" t="s">
        <v>3187</v>
      </c>
      <c r="E1524" t="s">
        <v>3188</v>
      </c>
      <c r="G1524" t="s">
        <v>231</v>
      </c>
      <c r="H1524">
        <v>72</v>
      </c>
      <c r="L1524">
        <v>72</v>
      </c>
      <c r="M1524">
        <v>0</v>
      </c>
      <c r="R1524" t="s">
        <v>356</v>
      </c>
    </row>
    <row r="1525" spans="1:18" x14ac:dyDescent="0.55000000000000004">
      <c r="A1525">
        <v>100</v>
      </c>
      <c r="B1525" t="s">
        <v>363</v>
      </c>
      <c r="C1525" t="s">
        <v>364</v>
      </c>
      <c r="D1525" t="s">
        <v>3189</v>
      </c>
      <c r="E1525" t="s">
        <v>3190</v>
      </c>
      <c r="G1525" t="s">
        <v>231</v>
      </c>
      <c r="H1525">
        <v>24</v>
      </c>
      <c r="L1525">
        <v>24</v>
      </c>
      <c r="M1525">
        <v>0</v>
      </c>
      <c r="R1525" t="s">
        <v>356</v>
      </c>
    </row>
    <row r="1526" spans="1:18" x14ac:dyDescent="0.55000000000000004">
      <c r="A1526">
        <v>100</v>
      </c>
      <c r="B1526" t="s">
        <v>363</v>
      </c>
      <c r="C1526" t="s">
        <v>364</v>
      </c>
      <c r="D1526" t="s">
        <v>3216</v>
      </c>
      <c r="E1526" t="s">
        <v>3217</v>
      </c>
      <c r="G1526" t="s">
        <v>231</v>
      </c>
      <c r="H1526">
        <v>12</v>
      </c>
      <c r="L1526">
        <v>12</v>
      </c>
      <c r="M1526">
        <v>0</v>
      </c>
      <c r="R1526" t="s">
        <v>356</v>
      </c>
    </row>
    <row r="1527" spans="1:18" x14ac:dyDescent="0.55000000000000004">
      <c r="A1527">
        <v>100</v>
      </c>
      <c r="B1527" t="s">
        <v>363</v>
      </c>
      <c r="C1527" t="s">
        <v>364</v>
      </c>
      <c r="D1527" t="s">
        <v>1685</v>
      </c>
      <c r="E1527" t="s">
        <v>1686</v>
      </c>
      <c r="G1527" t="s">
        <v>231</v>
      </c>
      <c r="H1527">
        <v>857</v>
      </c>
      <c r="L1527">
        <v>857</v>
      </c>
      <c r="M1527">
        <v>0</v>
      </c>
    </row>
    <row r="1528" spans="1:18" x14ac:dyDescent="0.55000000000000004">
      <c r="A1528">
        <v>100</v>
      </c>
      <c r="B1528" t="s">
        <v>363</v>
      </c>
      <c r="C1528" t="s">
        <v>364</v>
      </c>
      <c r="D1528" t="s">
        <v>2974</v>
      </c>
      <c r="E1528" t="s">
        <v>2975</v>
      </c>
      <c r="G1528" t="s">
        <v>231</v>
      </c>
      <c r="H1528">
        <v>2</v>
      </c>
      <c r="L1528">
        <v>2</v>
      </c>
      <c r="M1528">
        <v>0</v>
      </c>
    </row>
    <row r="1529" spans="1:18" x14ac:dyDescent="0.55000000000000004">
      <c r="A1529">
        <v>100</v>
      </c>
      <c r="B1529" t="s">
        <v>363</v>
      </c>
      <c r="C1529" t="s">
        <v>364</v>
      </c>
      <c r="D1529" t="s">
        <v>3191</v>
      </c>
      <c r="E1529" t="s">
        <v>3192</v>
      </c>
      <c r="G1529" t="s">
        <v>231</v>
      </c>
      <c r="H1529">
        <v>12</v>
      </c>
      <c r="L1529">
        <v>12</v>
      </c>
      <c r="M1529">
        <v>0</v>
      </c>
    </row>
    <row r="1530" spans="1:18" x14ac:dyDescent="0.55000000000000004">
      <c r="A1530">
        <v>100</v>
      </c>
      <c r="B1530" t="s">
        <v>363</v>
      </c>
      <c r="C1530" t="s">
        <v>364</v>
      </c>
      <c r="D1530" t="s">
        <v>2407</v>
      </c>
      <c r="E1530" t="s">
        <v>2408</v>
      </c>
      <c r="G1530" t="s">
        <v>231</v>
      </c>
      <c r="H1530">
        <v>3</v>
      </c>
      <c r="L1530">
        <v>3</v>
      </c>
      <c r="M1530">
        <v>0</v>
      </c>
    </row>
    <row r="1531" spans="1:18" x14ac:dyDescent="0.55000000000000004">
      <c r="A1531">
        <v>100</v>
      </c>
      <c r="B1531" t="s">
        <v>363</v>
      </c>
      <c r="C1531" t="s">
        <v>364</v>
      </c>
      <c r="D1531" t="s">
        <v>2411</v>
      </c>
      <c r="E1531" t="s">
        <v>2412</v>
      </c>
      <c r="G1531" t="s">
        <v>231</v>
      </c>
      <c r="H1531">
        <v>2</v>
      </c>
      <c r="L1531">
        <v>2</v>
      </c>
      <c r="M1531">
        <v>0</v>
      </c>
    </row>
    <row r="1532" spans="1:18" x14ac:dyDescent="0.55000000000000004">
      <c r="A1532">
        <v>100</v>
      </c>
      <c r="B1532" t="s">
        <v>363</v>
      </c>
      <c r="C1532" t="s">
        <v>364</v>
      </c>
      <c r="D1532" t="s">
        <v>3212</v>
      </c>
      <c r="E1532" t="s">
        <v>3213</v>
      </c>
      <c r="G1532" t="s">
        <v>231</v>
      </c>
      <c r="H1532">
        <v>5</v>
      </c>
      <c r="L1532">
        <v>5</v>
      </c>
      <c r="M1532">
        <v>0</v>
      </c>
    </row>
    <row r="1533" spans="1:18" x14ac:dyDescent="0.55000000000000004">
      <c r="A1533">
        <v>100</v>
      </c>
      <c r="B1533" t="s">
        <v>363</v>
      </c>
      <c r="C1533" t="s">
        <v>364</v>
      </c>
      <c r="D1533" t="s">
        <v>2005</v>
      </c>
      <c r="E1533" t="s">
        <v>2006</v>
      </c>
      <c r="G1533" t="s">
        <v>231</v>
      </c>
      <c r="H1533">
        <v>543</v>
      </c>
      <c r="L1533">
        <v>543</v>
      </c>
      <c r="M1533">
        <v>0</v>
      </c>
    </row>
    <row r="1534" spans="1:18" x14ac:dyDescent="0.55000000000000004">
      <c r="A1534">
        <v>100</v>
      </c>
      <c r="B1534" t="s">
        <v>363</v>
      </c>
      <c r="C1534" t="s">
        <v>364</v>
      </c>
      <c r="D1534" t="s">
        <v>2419</v>
      </c>
      <c r="E1534" t="s">
        <v>2420</v>
      </c>
      <c r="G1534" t="s">
        <v>231</v>
      </c>
      <c r="H1534">
        <v>135</v>
      </c>
      <c r="L1534">
        <v>135</v>
      </c>
      <c r="M1534">
        <v>0</v>
      </c>
    </row>
    <row r="1535" spans="1:18" x14ac:dyDescent="0.55000000000000004">
      <c r="A1535">
        <v>100</v>
      </c>
      <c r="B1535" t="s">
        <v>363</v>
      </c>
      <c r="C1535" t="s">
        <v>364</v>
      </c>
      <c r="D1535" t="s">
        <v>2415</v>
      </c>
      <c r="E1535" t="s">
        <v>2416</v>
      </c>
      <c r="G1535" t="s">
        <v>231</v>
      </c>
      <c r="H1535">
        <v>17</v>
      </c>
      <c r="L1535">
        <v>17</v>
      </c>
      <c r="M1535">
        <v>0</v>
      </c>
    </row>
    <row r="1536" spans="1:18" x14ac:dyDescent="0.55000000000000004">
      <c r="A1536">
        <v>100</v>
      </c>
      <c r="B1536" t="s">
        <v>363</v>
      </c>
      <c r="C1536" t="s">
        <v>364</v>
      </c>
      <c r="D1536" t="s">
        <v>2421</v>
      </c>
      <c r="E1536" t="s">
        <v>2422</v>
      </c>
      <c r="G1536" t="s">
        <v>231</v>
      </c>
      <c r="H1536">
        <v>3</v>
      </c>
      <c r="L1536">
        <v>3</v>
      </c>
      <c r="M1536">
        <v>0</v>
      </c>
    </row>
    <row r="1537" spans="1:13" x14ac:dyDescent="0.55000000000000004">
      <c r="A1537">
        <v>100</v>
      </c>
      <c r="B1537" t="s">
        <v>3244</v>
      </c>
      <c r="D1537" t="s">
        <v>1456</v>
      </c>
      <c r="E1537" t="s">
        <v>1457</v>
      </c>
      <c r="G1537" t="s">
        <v>231</v>
      </c>
      <c r="H1537">
        <v>2014</v>
      </c>
      <c r="L1537">
        <v>2014</v>
      </c>
      <c r="M1537">
        <v>0</v>
      </c>
    </row>
    <row r="1538" spans="1:13" x14ac:dyDescent="0.55000000000000004">
      <c r="A1538">
        <v>100</v>
      </c>
      <c r="B1538" t="s">
        <v>3244</v>
      </c>
      <c r="D1538" t="s">
        <v>730</v>
      </c>
      <c r="E1538" t="s">
        <v>731</v>
      </c>
      <c r="G1538" t="s">
        <v>231</v>
      </c>
      <c r="H1538">
        <v>107</v>
      </c>
      <c r="L1538">
        <v>107</v>
      </c>
      <c r="M1538">
        <v>0</v>
      </c>
    </row>
    <row r="1539" spans="1:13" x14ac:dyDescent="0.55000000000000004">
      <c r="A1539">
        <v>100</v>
      </c>
      <c r="B1539" t="s">
        <v>3244</v>
      </c>
      <c r="D1539" t="s">
        <v>1513</v>
      </c>
      <c r="E1539" t="s">
        <v>1514</v>
      </c>
      <c r="G1539" t="s">
        <v>231</v>
      </c>
      <c r="H1539">
        <v>329</v>
      </c>
      <c r="L1539">
        <v>329</v>
      </c>
      <c r="M1539">
        <v>0</v>
      </c>
    </row>
    <row r="1540" spans="1:13" x14ac:dyDescent="0.55000000000000004">
      <c r="A1540">
        <v>100</v>
      </c>
      <c r="B1540" t="s">
        <v>3244</v>
      </c>
      <c r="D1540" t="s">
        <v>1254</v>
      </c>
      <c r="E1540" t="s">
        <v>1255</v>
      </c>
      <c r="G1540" t="s">
        <v>231</v>
      </c>
      <c r="H1540">
        <v>185</v>
      </c>
      <c r="L1540">
        <v>185</v>
      </c>
      <c r="M1540">
        <v>0</v>
      </c>
    </row>
    <row r="1541" spans="1:13" x14ac:dyDescent="0.55000000000000004">
      <c r="A1541">
        <v>100</v>
      </c>
      <c r="B1541" t="s">
        <v>3244</v>
      </c>
      <c r="D1541" t="s">
        <v>2051</v>
      </c>
      <c r="E1541" t="s">
        <v>2052</v>
      </c>
      <c r="G1541" t="s">
        <v>231</v>
      </c>
      <c r="H1541">
        <v>194</v>
      </c>
      <c r="L1541">
        <v>194</v>
      </c>
      <c r="M1541">
        <v>0</v>
      </c>
    </row>
    <row r="1542" spans="1:13" x14ac:dyDescent="0.55000000000000004">
      <c r="A1542">
        <v>100</v>
      </c>
      <c r="B1542" t="s">
        <v>3244</v>
      </c>
      <c r="D1542" t="s">
        <v>2541</v>
      </c>
      <c r="E1542" t="s">
        <v>2542</v>
      </c>
      <c r="G1542" t="s">
        <v>231</v>
      </c>
      <c r="H1542">
        <v>10030</v>
      </c>
      <c r="L1542">
        <v>10030</v>
      </c>
      <c r="M1542">
        <v>0</v>
      </c>
    </row>
    <row r="1543" spans="1:13" x14ac:dyDescent="0.55000000000000004">
      <c r="A1543">
        <v>100</v>
      </c>
      <c r="B1543" t="s">
        <v>3244</v>
      </c>
      <c r="D1543" t="s">
        <v>881</v>
      </c>
      <c r="E1543" t="s">
        <v>882</v>
      </c>
      <c r="G1543" t="s">
        <v>231</v>
      </c>
      <c r="H1543">
        <v>2877</v>
      </c>
      <c r="L1543">
        <v>2877</v>
      </c>
      <c r="M1543">
        <v>0</v>
      </c>
    </row>
    <row r="1544" spans="1:13" x14ac:dyDescent="0.55000000000000004">
      <c r="A1544">
        <v>100</v>
      </c>
      <c r="B1544" t="s">
        <v>3244</v>
      </c>
      <c r="D1544" t="s">
        <v>249</v>
      </c>
      <c r="E1544" t="s">
        <v>250</v>
      </c>
      <c r="G1544" t="s">
        <v>231</v>
      </c>
      <c r="H1544">
        <v>1216</v>
      </c>
      <c r="L1544">
        <v>1216</v>
      </c>
      <c r="M1544">
        <v>0</v>
      </c>
    </row>
    <row r="1545" spans="1:13" x14ac:dyDescent="0.55000000000000004">
      <c r="A1545">
        <v>100</v>
      </c>
      <c r="B1545" t="s">
        <v>3244</v>
      </c>
      <c r="D1545" t="s">
        <v>403</v>
      </c>
      <c r="E1545" t="s">
        <v>404</v>
      </c>
      <c r="G1545" t="s">
        <v>231</v>
      </c>
      <c r="H1545">
        <v>2204</v>
      </c>
      <c r="L1545">
        <v>2204</v>
      </c>
      <c r="M1545">
        <v>0</v>
      </c>
    </row>
    <row r="1546" spans="1:13" x14ac:dyDescent="0.55000000000000004">
      <c r="A1546">
        <v>100</v>
      </c>
      <c r="B1546" t="s">
        <v>3244</v>
      </c>
      <c r="D1546" t="s">
        <v>2486</v>
      </c>
      <c r="E1546" t="s">
        <v>2487</v>
      </c>
      <c r="G1546" t="s">
        <v>231</v>
      </c>
      <c r="H1546">
        <v>8</v>
      </c>
      <c r="L1546">
        <v>8</v>
      </c>
      <c r="M1546">
        <v>0</v>
      </c>
    </row>
    <row r="1547" spans="1:13" x14ac:dyDescent="0.55000000000000004">
      <c r="A1547">
        <v>100</v>
      </c>
      <c r="B1547" t="s">
        <v>3244</v>
      </c>
      <c r="D1547" t="s">
        <v>1256</v>
      </c>
      <c r="E1547" t="s">
        <v>1257</v>
      </c>
      <c r="G1547" t="s">
        <v>231</v>
      </c>
      <c r="H1547">
        <v>2014</v>
      </c>
      <c r="L1547">
        <v>2014</v>
      </c>
      <c r="M1547">
        <v>0</v>
      </c>
    </row>
    <row r="1548" spans="1:13" x14ac:dyDescent="0.55000000000000004">
      <c r="A1548">
        <v>100</v>
      </c>
      <c r="B1548" t="s">
        <v>3244</v>
      </c>
      <c r="D1548" t="s">
        <v>1672</v>
      </c>
      <c r="E1548" t="s">
        <v>1673</v>
      </c>
      <c r="G1548" t="s">
        <v>231</v>
      </c>
      <c r="H1548">
        <v>118</v>
      </c>
      <c r="L1548">
        <v>118</v>
      </c>
      <c r="M1548">
        <v>0</v>
      </c>
    </row>
    <row r="1549" spans="1:13" x14ac:dyDescent="0.55000000000000004">
      <c r="A1549">
        <v>100</v>
      </c>
      <c r="B1549" t="s">
        <v>3244</v>
      </c>
      <c r="D1549" t="s">
        <v>2581</v>
      </c>
      <c r="E1549" t="s">
        <v>2582</v>
      </c>
      <c r="G1549" t="s">
        <v>231</v>
      </c>
      <c r="H1549">
        <v>3607</v>
      </c>
      <c r="L1549">
        <v>3607</v>
      </c>
      <c r="M1549">
        <v>0</v>
      </c>
    </row>
    <row r="1550" spans="1:13" x14ac:dyDescent="0.55000000000000004">
      <c r="A1550">
        <v>100</v>
      </c>
      <c r="B1550" t="s">
        <v>3244</v>
      </c>
      <c r="D1550" t="s">
        <v>2057</v>
      </c>
      <c r="E1550" t="s">
        <v>2058</v>
      </c>
      <c r="G1550" t="s">
        <v>231</v>
      </c>
      <c r="H1550">
        <v>926</v>
      </c>
      <c r="L1550">
        <v>926</v>
      </c>
      <c r="M1550">
        <v>0</v>
      </c>
    </row>
    <row r="1551" spans="1:13" x14ac:dyDescent="0.55000000000000004">
      <c r="A1551">
        <v>100</v>
      </c>
      <c r="B1551" t="s">
        <v>3244</v>
      </c>
      <c r="D1551" t="s">
        <v>2063</v>
      </c>
      <c r="E1551" t="s">
        <v>2064</v>
      </c>
      <c r="G1551" t="s">
        <v>231</v>
      </c>
      <c r="H1551">
        <v>210</v>
      </c>
      <c r="L1551">
        <v>210</v>
      </c>
      <c r="M1551">
        <v>0</v>
      </c>
    </row>
    <row r="1552" spans="1:13" x14ac:dyDescent="0.55000000000000004">
      <c r="A1552">
        <v>100</v>
      </c>
      <c r="B1552" t="s">
        <v>3244</v>
      </c>
      <c r="D1552" t="s">
        <v>2297</v>
      </c>
      <c r="E1552" t="s">
        <v>2298</v>
      </c>
      <c r="G1552" t="s">
        <v>231</v>
      </c>
      <c r="H1552">
        <v>1</v>
      </c>
      <c r="L1552">
        <v>1</v>
      </c>
      <c r="M1552">
        <v>0</v>
      </c>
    </row>
    <row r="1553" spans="1:18" x14ac:dyDescent="0.55000000000000004">
      <c r="A1553">
        <v>100</v>
      </c>
      <c r="B1553" t="s">
        <v>3244</v>
      </c>
      <c r="D1553" t="s">
        <v>241</v>
      </c>
      <c r="E1553" t="s">
        <v>242</v>
      </c>
      <c r="G1553" t="s">
        <v>231</v>
      </c>
      <c r="H1553">
        <v>116</v>
      </c>
      <c r="L1553">
        <v>116</v>
      </c>
      <c r="M1553">
        <v>0</v>
      </c>
    </row>
    <row r="1554" spans="1:18" x14ac:dyDescent="0.55000000000000004">
      <c r="A1554">
        <v>100</v>
      </c>
      <c r="B1554" t="s">
        <v>3244</v>
      </c>
      <c r="D1554" t="s">
        <v>1862</v>
      </c>
      <c r="E1554" t="s">
        <v>1863</v>
      </c>
      <c r="G1554" t="s">
        <v>231</v>
      </c>
      <c r="H1554">
        <v>223</v>
      </c>
      <c r="L1554">
        <v>223</v>
      </c>
      <c r="M1554">
        <v>0</v>
      </c>
    </row>
    <row r="1555" spans="1:18" x14ac:dyDescent="0.55000000000000004">
      <c r="A1555">
        <v>100</v>
      </c>
      <c r="B1555" t="s">
        <v>3244</v>
      </c>
      <c r="D1555" t="s">
        <v>778</v>
      </c>
      <c r="E1555" t="s">
        <v>779</v>
      </c>
      <c r="G1555" t="s">
        <v>231</v>
      </c>
      <c r="H1555">
        <v>2</v>
      </c>
      <c r="L1555">
        <v>2</v>
      </c>
      <c r="M1555">
        <v>0</v>
      </c>
    </row>
    <row r="1556" spans="1:18" x14ac:dyDescent="0.55000000000000004">
      <c r="A1556">
        <v>100</v>
      </c>
      <c r="B1556" t="s">
        <v>3244</v>
      </c>
      <c r="D1556" t="s">
        <v>1268</v>
      </c>
      <c r="E1556" t="s">
        <v>1269</v>
      </c>
      <c r="G1556" t="s">
        <v>231</v>
      </c>
      <c r="H1556">
        <v>21</v>
      </c>
      <c r="L1556">
        <v>21</v>
      </c>
      <c r="M1556">
        <v>0</v>
      </c>
    </row>
    <row r="1557" spans="1:18" x14ac:dyDescent="0.55000000000000004">
      <c r="A1557">
        <v>100</v>
      </c>
      <c r="B1557" t="s">
        <v>3244</v>
      </c>
      <c r="D1557" t="s">
        <v>2737</v>
      </c>
      <c r="E1557" t="s">
        <v>2738</v>
      </c>
      <c r="G1557" t="s">
        <v>231</v>
      </c>
      <c r="H1557">
        <v>351</v>
      </c>
      <c r="L1557">
        <v>351</v>
      </c>
      <c r="M1557">
        <v>0</v>
      </c>
    </row>
    <row r="1558" spans="1:18" x14ac:dyDescent="0.55000000000000004">
      <c r="A1558">
        <v>100</v>
      </c>
      <c r="B1558" t="s">
        <v>3244</v>
      </c>
      <c r="D1558" t="s">
        <v>1553</v>
      </c>
      <c r="E1558" t="s">
        <v>1554</v>
      </c>
      <c r="G1558" t="s">
        <v>231</v>
      </c>
      <c r="H1558">
        <v>254</v>
      </c>
      <c r="L1558">
        <v>254</v>
      </c>
      <c r="M1558">
        <v>0</v>
      </c>
    </row>
    <row r="1559" spans="1:18" x14ac:dyDescent="0.55000000000000004">
      <c r="A1559">
        <v>100</v>
      </c>
      <c r="B1559" t="s">
        <v>3244</v>
      </c>
      <c r="D1559" t="s">
        <v>2085</v>
      </c>
      <c r="E1559" t="s">
        <v>2086</v>
      </c>
      <c r="G1559" t="s">
        <v>231</v>
      </c>
      <c r="H1559">
        <v>19</v>
      </c>
      <c r="L1559">
        <v>19</v>
      </c>
      <c r="M1559">
        <v>0</v>
      </c>
    </row>
    <row r="1560" spans="1:18" x14ac:dyDescent="0.55000000000000004">
      <c r="A1560">
        <v>100</v>
      </c>
      <c r="B1560" t="s">
        <v>3244</v>
      </c>
      <c r="D1560" t="s">
        <v>1719</v>
      </c>
      <c r="E1560" t="s">
        <v>1720</v>
      </c>
      <c r="G1560" t="s">
        <v>231</v>
      </c>
      <c r="H1560">
        <v>7729</v>
      </c>
      <c r="L1560">
        <v>7729</v>
      </c>
      <c r="M1560">
        <v>0</v>
      </c>
    </row>
    <row r="1561" spans="1:18" x14ac:dyDescent="0.55000000000000004">
      <c r="A1561">
        <v>100</v>
      </c>
      <c r="B1561" t="s">
        <v>3244</v>
      </c>
      <c r="D1561" t="s">
        <v>1135</v>
      </c>
      <c r="E1561" t="s">
        <v>1136</v>
      </c>
      <c r="G1561" t="s">
        <v>231</v>
      </c>
      <c r="H1561">
        <v>391</v>
      </c>
      <c r="L1561">
        <v>391</v>
      </c>
      <c r="M1561">
        <v>0</v>
      </c>
    </row>
    <row r="1562" spans="1:18" x14ac:dyDescent="0.55000000000000004">
      <c r="A1562">
        <v>100</v>
      </c>
      <c r="B1562" t="s">
        <v>363</v>
      </c>
      <c r="C1562" t="s">
        <v>364</v>
      </c>
      <c r="D1562" t="s">
        <v>3084</v>
      </c>
      <c r="E1562" t="s">
        <v>3085</v>
      </c>
      <c r="G1562" t="s">
        <v>231</v>
      </c>
      <c r="H1562">
        <v>12</v>
      </c>
      <c r="L1562">
        <v>12</v>
      </c>
      <c r="M1562">
        <v>0</v>
      </c>
      <c r="R1562" t="s">
        <v>356</v>
      </c>
    </row>
    <row r="1563" spans="1:18" x14ac:dyDescent="0.55000000000000004">
      <c r="A1563">
        <v>100</v>
      </c>
      <c r="B1563" t="s">
        <v>363</v>
      </c>
      <c r="C1563" t="s">
        <v>364</v>
      </c>
      <c r="D1563" t="s">
        <v>3208</v>
      </c>
      <c r="E1563" t="s">
        <v>3209</v>
      </c>
      <c r="G1563" t="s">
        <v>231</v>
      </c>
      <c r="H1563">
        <v>24</v>
      </c>
      <c r="L1563">
        <v>24</v>
      </c>
      <c r="M1563">
        <v>0</v>
      </c>
      <c r="R1563" t="s">
        <v>356</v>
      </c>
    </row>
    <row r="1564" spans="1:18" x14ac:dyDescent="0.55000000000000004">
      <c r="A1564">
        <v>100</v>
      </c>
      <c r="B1564" t="s">
        <v>363</v>
      </c>
      <c r="C1564" t="s">
        <v>364</v>
      </c>
      <c r="D1564" t="s">
        <v>2149</v>
      </c>
      <c r="E1564" t="s">
        <v>2150</v>
      </c>
      <c r="G1564" t="s">
        <v>231</v>
      </c>
      <c r="H1564">
        <v>2490</v>
      </c>
      <c r="L1564">
        <v>2490</v>
      </c>
      <c r="M1564">
        <v>0</v>
      </c>
    </row>
    <row r="1565" spans="1:18" x14ac:dyDescent="0.55000000000000004">
      <c r="A1565">
        <v>100</v>
      </c>
      <c r="B1565" t="s">
        <v>363</v>
      </c>
      <c r="C1565" t="s">
        <v>364</v>
      </c>
      <c r="D1565" t="s">
        <v>1103</v>
      </c>
      <c r="E1565" t="s">
        <v>1104</v>
      </c>
      <c r="G1565" t="s">
        <v>231</v>
      </c>
      <c r="H1565">
        <v>559</v>
      </c>
      <c r="L1565">
        <v>559</v>
      </c>
      <c r="M1565">
        <v>0</v>
      </c>
    </row>
    <row r="1566" spans="1:18" x14ac:dyDescent="0.55000000000000004">
      <c r="A1566">
        <v>100</v>
      </c>
      <c r="B1566" t="s">
        <v>363</v>
      </c>
      <c r="C1566" t="s">
        <v>364</v>
      </c>
      <c r="D1566" t="s">
        <v>2153</v>
      </c>
      <c r="E1566" t="s">
        <v>2154</v>
      </c>
      <c r="G1566" t="s">
        <v>231</v>
      </c>
      <c r="H1566">
        <v>100</v>
      </c>
      <c r="L1566">
        <v>100</v>
      </c>
      <c r="M1566">
        <v>0</v>
      </c>
    </row>
    <row r="1567" spans="1:18" x14ac:dyDescent="0.55000000000000004">
      <c r="A1567">
        <v>100</v>
      </c>
      <c r="B1567" t="s">
        <v>363</v>
      </c>
      <c r="C1567" t="s">
        <v>364</v>
      </c>
      <c r="D1567" t="s">
        <v>804</v>
      </c>
      <c r="E1567" t="s">
        <v>805</v>
      </c>
      <c r="G1567" t="s">
        <v>231</v>
      </c>
      <c r="H1567">
        <v>100</v>
      </c>
      <c r="L1567">
        <v>100</v>
      </c>
      <c r="M1567">
        <v>0</v>
      </c>
    </row>
    <row r="1568" spans="1:18" x14ac:dyDescent="0.55000000000000004">
      <c r="A1568">
        <v>100</v>
      </c>
      <c r="B1568" t="s">
        <v>363</v>
      </c>
      <c r="C1568" t="s">
        <v>364</v>
      </c>
      <c r="D1568" t="s">
        <v>1009</v>
      </c>
      <c r="E1568" t="s">
        <v>1010</v>
      </c>
      <c r="G1568" t="s">
        <v>231</v>
      </c>
      <c r="H1568">
        <v>4</v>
      </c>
      <c r="L1568">
        <v>4</v>
      </c>
      <c r="M1568">
        <v>0</v>
      </c>
    </row>
    <row r="1569" spans="1:13" x14ac:dyDescent="0.55000000000000004">
      <c r="A1569">
        <v>100</v>
      </c>
      <c r="B1569" t="s">
        <v>363</v>
      </c>
      <c r="C1569" t="s">
        <v>364</v>
      </c>
      <c r="D1569" t="s">
        <v>1192</v>
      </c>
      <c r="E1569" t="s">
        <v>1193</v>
      </c>
      <c r="G1569" t="s">
        <v>231</v>
      </c>
      <c r="H1569">
        <v>21293</v>
      </c>
      <c r="L1569">
        <v>21293</v>
      </c>
      <c r="M1569">
        <v>0</v>
      </c>
    </row>
    <row r="1570" spans="1:13" x14ac:dyDescent="0.55000000000000004">
      <c r="A1570">
        <v>100</v>
      </c>
      <c r="B1570" t="s">
        <v>363</v>
      </c>
      <c r="C1570" t="s">
        <v>364</v>
      </c>
      <c r="D1570" t="s">
        <v>2428</v>
      </c>
      <c r="E1570" t="s">
        <v>2429</v>
      </c>
      <c r="G1570" t="s">
        <v>231</v>
      </c>
      <c r="H1570">
        <v>109</v>
      </c>
      <c r="L1570">
        <v>109</v>
      </c>
      <c r="M1570">
        <v>0</v>
      </c>
    </row>
    <row r="1571" spans="1:13" x14ac:dyDescent="0.55000000000000004">
      <c r="A1571">
        <v>100</v>
      </c>
      <c r="B1571" t="s">
        <v>848</v>
      </c>
      <c r="C1571" t="s">
        <v>850</v>
      </c>
      <c r="D1571" t="s">
        <v>1944</v>
      </c>
      <c r="E1571" t="s">
        <v>1945</v>
      </c>
      <c r="G1571" t="s">
        <v>231</v>
      </c>
      <c r="H1571">
        <v>763</v>
      </c>
      <c r="L1571">
        <v>763</v>
      </c>
      <c r="M1571">
        <v>0</v>
      </c>
    </row>
    <row r="1572" spans="1:13" x14ac:dyDescent="0.55000000000000004">
      <c r="A1572">
        <v>100</v>
      </c>
      <c r="B1572" t="s">
        <v>363</v>
      </c>
      <c r="C1572" t="s">
        <v>364</v>
      </c>
      <c r="D1572" t="s">
        <v>1115</v>
      </c>
      <c r="E1572" t="s">
        <v>1116</v>
      </c>
      <c r="G1572" t="s">
        <v>231</v>
      </c>
      <c r="H1572">
        <v>174</v>
      </c>
      <c r="L1572">
        <v>174</v>
      </c>
      <c r="M1572">
        <v>0</v>
      </c>
    </row>
    <row r="1573" spans="1:13" x14ac:dyDescent="0.55000000000000004">
      <c r="A1573">
        <v>100</v>
      </c>
      <c r="B1573" t="s">
        <v>363</v>
      </c>
      <c r="C1573" t="s">
        <v>364</v>
      </c>
      <c r="D1573" t="s">
        <v>2432</v>
      </c>
      <c r="E1573" t="s">
        <v>2433</v>
      </c>
      <c r="G1573" t="s">
        <v>231</v>
      </c>
      <c r="H1573">
        <v>17</v>
      </c>
      <c r="L1573">
        <v>17</v>
      </c>
      <c r="M1573">
        <v>0</v>
      </c>
    </row>
    <row r="1574" spans="1:13" x14ac:dyDescent="0.55000000000000004">
      <c r="A1574">
        <v>100</v>
      </c>
      <c r="B1574" t="s">
        <v>308</v>
      </c>
      <c r="C1574" t="s">
        <v>320</v>
      </c>
      <c r="D1574" t="s">
        <v>1999</v>
      </c>
      <c r="E1574" t="s">
        <v>2000</v>
      </c>
      <c r="G1574" t="s">
        <v>231</v>
      </c>
      <c r="H1574">
        <v>4</v>
      </c>
      <c r="L1574">
        <v>4</v>
      </c>
      <c r="M1574">
        <v>0</v>
      </c>
    </row>
    <row r="1575" spans="1:13" x14ac:dyDescent="0.55000000000000004">
      <c r="A1575">
        <v>100</v>
      </c>
      <c r="B1575" t="s">
        <v>363</v>
      </c>
      <c r="C1575" t="s">
        <v>364</v>
      </c>
      <c r="D1575" t="s">
        <v>558</v>
      </c>
      <c r="E1575" t="s">
        <v>559</v>
      </c>
      <c r="G1575" t="s">
        <v>231</v>
      </c>
      <c r="H1575">
        <v>96</v>
      </c>
      <c r="L1575">
        <v>96</v>
      </c>
      <c r="M1575">
        <v>0</v>
      </c>
    </row>
    <row r="1576" spans="1:13" x14ac:dyDescent="0.55000000000000004">
      <c r="A1576">
        <v>100</v>
      </c>
      <c r="B1576" t="s">
        <v>363</v>
      </c>
      <c r="C1576" t="s">
        <v>364</v>
      </c>
      <c r="D1576" t="s">
        <v>1670</v>
      </c>
      <c r="E1576" t="s">
        <v>1671</v>
      </c>
      <c r="G1576" t="s">
        <v>231</v>
      </c>
      <c r="H1576">
        <v>22</v>
      </c>
      <c r="L1576">
        <v>22</v>
      </c>
      <c r="M1576">
        <v>0</v>
      </c>
    </row>
    <row r="1577" spans="1:13" x14ac:dyDescent="0.55000000000000004">
      <c r="A1577">
        <v>100</v>
      </c>
      <c r="B1577" t="s">
        <v>363</v>
      </c>
      <c r="C1577" t="s">
        <v>364</v>
      </c>
      <c r="D1577" t="s">
        <v>2283</v>
      </c>
      <c r="E1577" t="s">
        <v>2284</v>
      </c>
      <c r="G1577" t="s">
        <v>231</v>
      </c>
      <c r="H1577">
        <v>105</v>
      </c>
      <c r="L1577">
        <v>105</v>
      </c>
      <c r="M1577">
        <v>0</v>
      </c>
    </row>
    <row r="1578" spans="1:13" x14ac:dyDescent="0.55000000000000004">
      <c r="A1578">
        <v>100</v>
      </c>
      <c r="B1578" t="s">
        <v>363</v>
      </c>
      <c r="C1578" t="s">
        <v>364</v>
      </c>
      <c r="D1578" t="s">
        <v>1401</v>
      </c>
      <c r="E1578" t="s">
        <v>1126</v>
      </c>
      <c r="G1578" t="s">
        <v>231</v>
      </c>
      <c r="H1578">
        <v>8</v>
      </c>
      <c r="L1578">
        <v>8</v>
      </c>
      <c r="M1578">
        <v>0</v>
      </c>
    </row>
    <row r="1579" spans="1:13" x14ac:dyDescent="0.55000000000000004">
      <c r="A1579">
        <v>100</v>
      </c>
      <c r="B1579" t="s">
        <v>363</v>
      </c>
      <c r="C1579" t="s">
        <v>364</v>
      </c>
      <c r="D1579" t="s">
        <v>969</v>
      </c>
      <c r="E1579" t="s">
        <v>970</v>
      </c>
      <c r="G1579" t="s">
        <v>231</v>
      </c>
      <c r="H1579">
        <v>1</v>
      </c>
      <c r="L1579">
        <v>1</v>
      </c>
      <c r="M1579">
        <v>0</v>
      </c>
    </row>
    <row r="1580" spans="1:13" x14ac:dyDescent="0.55000000000000004">
      <c r="A1580">
        <v>100</v>
      </c>
      <c r="B1580" t="s">
        <v>363</v>
      </c>
      <c r="C1580" t="s">
        <v>364</v>
      </c>
      <c r="D1580" t="s">
        <v>2053</v>
      </c>
      <c r="E1580" t="s">
        <v>2054</v>
      </c>
      <c r="G1580" t="s">
        <v>231</v>
      </c>
      <c r="H1580">
        <v>210</v>
      </c>
      <c r="L1580">
        <v>210</v>
      </c>
      <c r="M1580">
        <v>0</v>
      </c>
    </row>
    <row r="1581" spans="1:13" x14ac:dyDescent="0.55000000000000004">
      <c r="A1581">
        <v>100</v>
      </c>
      <c r="B1581" t="s">
        <v>363</v>
      </c>
      <c r="C1581" t="s">
        <v>364</v>
      </c>
      <c r="D1581" t="s">
        <v>2446</v>
      </c>
      <c r="E1581" t="s">
        <v>2447</v>
      </c>
      <c r="G1581" t="s">
        <v>231</v>
      </c>
      <c r="H1581">
        <v>11</v>
      </c>
      <c r="L1581">
        <v>11</v>
      </c>
      <c r="M1581">
        <v>0</v>
      </c>
    </row>
    <row r="1582" spans="1:13" x14ac:dyDescent="0.55000000000000004">
      <c r="A1582">
        <v>100</v>
      </c>
      <c r="B1582" t="s">
        <v>363</v>
      </c>
      <c r="C1582" t="s">
        <v>364</v>
      </c>
      <c r="D1582" t="s">
        <v>497</v>
      </c>
      <c r="E1582" t="s">
        <v>498</v>
      </c>
      <c r="G1582" t="s">
        <v>231</v>
      </c>
      <c r="H1582">
        <v>385</v>
      </c>
      <c r="L1582">
        <v>385</v>
      </c>
      <c r="M1582">
        <v>0</v>
      </c>
    </row>
    <row r="1583" spans="1:13" x14ac:dyDescent="0.55000000000000004">
      <c r="A1583">
        <v>100</v>
      </c>
      <c r="B1583" t="s">
        <v>363</v>
      </c>
      <c r="C1583" t="s">
        <v>364</v>
      </c>
      <c r="D1583" t="s">
        <v>1523</v>
      </c>
      <c r="E1583" t="s">
        <v>1524</v>
      </c>
      <c r="G1583" t="s">
        <v>231</v>
      </c>
      <c r="H1583">
        <v>1352</v>
      </c>
      <c r="L1583">
        <v>1352</v>
      </c>
      <c r="M1583">
        <v>0</v>
      </c>
    </row>
    <row r="1584" spans="1:13" x14ac:dyDescent="0.55000000000000004">
      <c r="A1584">
        <v>100</v>
      </c>
      <c r="B1584" t="s">
        <v>363</v>
      </c>
      <c r="C1584" t="s">
        <v>364</v>
      </c>
      <c r="D1584" t="s">
        <v>2452</v>
      </c>
      <c r="E1584" t="s">
        <v>1935</v>
      </c>
      <c r="G1584" t="s">
        <v>231</v>
      </c>
      <c r="H1584">
        <v>16</v>
      </c>
      <c r="L1584">
        <v>16</v>
      </c>
      <c r="M1584">
        <v>0</v>
      </c>
    </row>
    <row r="1585" spans="1:18" x14ac:dyDescent="0.55000000000000004">
      <c r="A1585">
        <v>100</v>
      </c>
      <c r="B1585" t="s">
        <v>3244</v>
      </c>
      <c r="D1585" t="s">
        <v>2453</v>
      </c>
      <c r="E1585" t="s">
        <v>1935</v>
      </c>
      <c r="G1585" t="s">
        <v>231</v>
      </c>
      <c r="H1585">
        <v>94</v>
      </c>
      <c r="L1585">
        <v>94</v>
      </c>
      <c r="M1585">
        <v>0</v>
      </c>
    </row>
    <row r="1586" spans="1:18" x14ac:dyDescent="0.55000000000000004">
      <c r="A1586">
        <v>100</v>
      </c>
      <c r="B1586" t="s">
        <v>363</v>
      </c>
      <c r="C1586" t="s">
        <v>364</v>
      </c>
      <c r="D1586" t="s">
        <v>2460</v>
      </c>
      <c r="E1586" t="s">
        <v>2461</v>
      </c>
      <c r="G1586" t="s">
        <v>231</v>
      </c>
      <c r="H1586">
        <v>8</v>
      </c>
      <c r="L1586">
        <v>8</v>
      </c>
      <c r="M1586">
        <v>0</v>
      </c>
    </row>
    <row r="1587" spans="1:18" x14ac:dyDescent="0.55000000000000004">
      <c r="A1587">
        <v>100</v>
      </c>
      <c r="B1587" t="s">
        <v>363</v>
      </c>
      <c r="C1587" t="s">
        <v>364</v>
      </c>
      <c r="D1587" t="s">
        <v>2312</v>
      </c>
      <c r="E1587" t="s">
        <v>2313</v>
      </c>
      <c r="G1587" t="s">
        <v>231</v>
      </c>
      <c r="H1587">
        <v>79</v>
      </c>
      <c r="L1587">
        <v>79</v>
      </c>
      <c r="M1587">
        <v>0</v>
      </c>
    </row>
    <row r="1588" spans="1:18" x14ac:dyDescent="0.55000000000000004">
      <c r="A1588">
        <v>100</v>
      </c>
      <c r="B1588" t="s">
        <v>363</v>
      </c>
      <c r="C1588" t="s">
        <v>364</v>
      </c>
      <c r="D1588" t="s">
        <v>2462</v>
      </c>
      <c r="E1588" t="s">
        <v>2463</v>
      </c>
      <c r="G1588" t="s">
        <v>231</v>
      </c>
      <c r="H1588">
        <v>7</v>
      </c>
      <c r="L1588">
        <v>7</v>
      </c>
      <c r="M1588">
        <v>0</v>
      </c>
    </row>
    <row r="1589" spans="1:18" x14ac:dyDescent="0.55000000000000004">
      <c r="A1589">
        <v>100</v>
      </c>
      <c r="B1589" t="s">
        <v>363</v>
      </c>
      <c r="C1589" t="s">
        <v>364</v>
      </c>
      <c r="D1589" t="s">
        <v>2464</v>
      </c>
      <c r="E1589" t="s">
        <v>2465</v>
      </c>
      <c r="G1589" t="s">
        <v>231</v>
      </c>
      <c r="H1589">
        <v>30</v>
      </c>
      <c r="L1589">
        <v>30</v>
      </c>
      <c r="M1589">
        <v>0</v>
      </c>
    </row>
    <row r="1590" spans="1:18" x14ac:dyDescent="0.55000000000000004">
      <c r="A1590">
        <v>100</v>
      </c>
      <c r="B1590" t="s">
        <v>3244</v>
      </c>
      <c r="D1590" t="s">
        <v>2468</v>
      </c>
      <c r="E1590" t="s">
        <v>2469</v>
      </c>
      <c r="G1590" t="s">
        <v>231</v>
      </c>
      <c r="H1590">
        <v>1000</v>
      </c>
      <c r="L1590">
        <v>1000</v>
      </c>
      <c r="M1590">
        <v>0</v>
      </c>
    </row>
    <row r="1591" spans="1:18" x14ac:dyDescent="0.55000000000000004">
      <c r="A1591">
        <v>100</v>
      </c>
      <c r="B1591" t="s">
        <v>363</v>
      </c>
      <c r="C1591" t="s">
        <v>364</v>
      </c>
      <c r="D1591" t="s">
        <v>1282</v>
      </c>
      <c r="E1591" t="s">
        <v>1283</v>
      </c>
      <c r="G1591" t="s">
        <v>231</v>
      </c>
      <c r="H1591">
        <v>1</v>
      </c>
      <c r="L1591">
        <v>1</v>
      </c>
      <c r="M1591">
        <v>0</v>
      </c>
    </row>
    <row r="1592" spans="1:18" x14ac:dyDescent="0.55000000000000004">
      <c r="A1592">
        <v>100</v>
      </c>
      <c r="B1592" t="s">
        <v>363</v>
      </c>
      <c r="C1592" t="s">
        <v>364</v>
      </c>
      <c r="D1592" t="s">
        <v>441</v>
      </c>
      <c r="E1592" t="s">
        <v>442</v>
      </c>
      <c r="G1592" t="s">
        <v>231</v>
      </c>
      <c r="H1592">
        <v>7067</v>
      </c>
      <c r="L1592">
        <v>7067</v>
      </c>
      <c r="M1592">
        <v>0</v>
      </c>
    </row>
    <row r="1593" spans="1:18" x14ac:dyDescent="0.55000000000000004">
      <c r="A1593">
        <v>100</v>
      </c>
      <c r="B1593" t="s">
        <v>363</v>
      </c>
      <c r="C1593" t="s">
        <v>364</v>
      </c>
      <c r="D1593" t="s">
        <v>1280</v>
      </c>
      <c r="E1593" t="s">
        <v>1281</v>
      </c>
      <c r="G1593" t="s">
        <v>231</v>
      </c>
      <c r="H1593">
        <v>10090</v>
      </c>
      <c r="L1593">
        <v>10090</v>
      </c>
      <c r="M1593">
        <v>0</v>
      </c>
    </row>
    <row r="1594" spans="1:18" x14ac:dyDescent="0.55000000000000004">
      <c r="A1594">
        <v>100</v>
      </c>
      <c r="B1594" t="s">
        <v>363</v>
      </c>
      <c r="C1594" t="s">
        <v>364</v>
      </c>
      <c r="D1594" t="s">
        <v>1830</v>
      </c>
      <c r="E1594" t="s">
        <v>1831</v>
      </c>
      <c r="G1594" t="s">
        <v>231</v>
      </c>
      <c r="H1594">
        <v>5986</v>
      </c>
      <c r="L1594">
        <v>5986</v>
      </c>
      <c r="M1594">
        <v>0</v>
      </c>
    </row>
    <row r="1595" spans="1:18" x14ac:dyDescent="0.55000000000000004">
      <c r="A1595">
        <v>100</v>
      </c>
      <c r="B1595" t="s">
        <v>357</v>
      </c>
      <c r="D1595" t="s">
        <v>131</v>
      </c>
      <c r="E1595" t="s">
        <v>132</v>
      </c>
      <c r="G1595" t="s">
        <v>231</v>
      </c>
      <c r="H1595">
        <v>3475</v>
      </c>
      <c r="L1595">
        <v>3475</v>
      </c>
      <c r="M1595">
        <v>0</v>
      </c>
      <c r="R1595" t="s">
        <v>356</v>
      </c>
    </row>
    <row r="1596" spans="1:18" x14ac:dyDescent="0.55000000000000004">
      <c r="A1596">
        <v>100</v>
      </c>
      <c r="B1596" t="s">
        <v>363</v>
      </c>
      <c r="C1596" t="s">
        <v>364</v>
      </c>
      <c r="D1596" t="s">
        <v>2478</v>
      </c>
      <c r="E1596" t="s">
        <v>2479</v>
      </c>
      <c r="G1596" t="s">
        <v>231</v>
      </c>
      <c r="H1596">
        <v>727</v>
      </c>
      <c r="L1596">
        <v>727</v>
      </c>
      <c r="M1596">
        <v>0</v>
      </c>
    </row>
    <row r="1597" spans="1:18" x14ac:dyDescent="0.55000000000000004">
      <c r="A1597">
        <v>100</v>
      </c>
      <c r="B1597" t="s">
        <v>363</v>
      </c>
      <c r="C1597" t="s">
        <v>364</v>
      </c>
      <c r="D1597" t="s">
        <v>1003</v>
      </c>
      <c r="E1597" t="s">
        <v>1004</v>
      </c>
      <c r="G1597" t="s">
        <v>231</v>
      </c>
      <c r="H1597">
        <v>43002</v>
      </c>
      <c r="L1597">
        <v>43002</v>
      </c>
      <c r="M1597">
        <v>0</v>
      </c>
    </row>
    <row r="1598" spans="1:18" x14ac:dyDescent="0.55000000000000004">
      <c r="A1598">
        <v>100</v>
      </c>
      <c r="B1598" t="s">
        <v>325</v>
      </c>
      <c r="C1598" t="s">
        <v>644</v>
      </c>
      <c r="D1598" t="s">
        <v>129</v>
      </c>
      <c r="E1598" t="s">
        <v>130</v>
      </c>
      <c r="G1598" t="s">
        <v>231</v>
      </c>
      <c r="H1598">
        <v>4177</v>
      </c>
      <c r="L1598">
        <v>4177</v>
      </c>
      <c r="M1598">
        <v>0</v>
      </c>
    </row>
    <row r="1599" spans="1:18" x14ac:dyDescent="0.55000000000000004">
      <c r="A1599">
        <v>100</v>
      </c>
      <c r="B1599" t="s">
        <v>363</v>
      </c>
      <c r="C1599" t="s">
        <v>364</v>
      </c>
      <c r="D1599" t="s">
        <v>680</v>
      </c>
      <c r="E1599" t="s">
        <v>681</v>
      </c>
      <c r="G1599" t="s">
        <v>231</v>
      </c>
      <c r="H1599">
        <v>126</v>
      </c>
      <c r="L1599">
        <v>126</v>
      </c>
      <c r="M1599">
        <v>0</v>
      </c>
    </row>
    <row r="1600" spans="1:18" x14ac:dyDescent="0.55000000000000004">
      <c r="A1600">
        <v>100</v>
      </c>
      <c r="B1600" t="s">
        <v>363</v>
      </c>
      <c r="C1600" t="s">
        <v>364</v>
      </c>
      <c r="D1600" t="s">
        <v>2176</v>
      </c>
      <c r="E1600" t="s">
        <v>2177</v>
      </c>
      <c r="G1600" t="s">
        <v>231</v>
      </c>
      <c r="H1600">
        <v>125</v>
      </c>
      <c r="L1600">
        <v>125</v>
      </c>
      <c r="M1600">
        <v>0</v>
      </c>
    </row>
    <row r="1601" spans="1:13" x14ac:dyDescent="0.55000000000000004">
      <c r="A1601">
        <v>100</v>
      </c>
      <c r="B1601" t="s">
        <v>238</v>
      </c>
      <c r="D1601" t="s">
        <v>1947</v>
      </c>
      <c r="E1601" t="s">
        <v>1948</v>
      </c>
      <c r="G1601" t="s">
        <v>231</v>
      </c>
      <c r="H1601">
        <v>2720</v>
      </c>
      <c r="L1601">
        <v>2720</v>
      </c>
      <c r="M1601">
        <v>0</v>
      </c>
    </row>
    <row r="1602" spans="1:13" x14ac:dyDescent="0.55000000000000004">
      <c r="A1602">
        <v>100</v>
      </c>
      <c r="B1602" t="s">
        <v>363</v>
      </c>
      <c r="C1602" t="s">
        <v>364</v>
      </c>
      <c r="D1602" t="s">
        <v>3199</v>
      </c>
      <c r="E1602" t="s">
        <v>3200</v>
      </c>
      <c r="G1602" t="s">
        <v>231</v>
      </c>
      <c r="H1602">
        <v>1000</v>
      </c>
      <c r="L1602">
        <v>1000</v>
      </c>
      <c r="M1602">
        <v>0</v>
      </c>
    </row>
    <row r="1603" spans="1:13" x14ac:dyDescent="0.55000000000000004">
      <c r="A1603">
        <v>100</v>
      </c>
      <c r="B1603" t="s">
        <v>363</v>
      </c>
      <c r="C1603" t="s">
        <v>364</v>
      </c>
      <c r="D1603" t="s">
        <v>1501</v>
      </c>
      <c r="E1603" t="s">
        <v>1502</v>
      </c>
      <c r="G1603" t="s">
        <v>231</v>
      </c>
      <c r="H1603">
        <v>5213</v>
      </c>
      <c r="L1603">
        <v>5213</v>
      </c>
      <c r="M1603">
        <v>0</v>
      </c>
    </row>
    <row r="1604" spans="1:13" x14ac:dyDescent="0.55000000000000004">
      <c r="A1604">
        <v>100</v>
      </c>
      <c r="B1604" t="s">
        <v>363</v>
      </c>
      <c r="C1604" t="s">
        <v>364</v>
      </c>
      <c r="D1604" t="s">
        <v>2498</v>
      </c>
      <c r="E1604" t="s">
        <v>2499</v>
      </c>
      <c r="G1604" t="s">
        <v>231</v>
      </c>
      <c r="H1604">
        <v>4</v>
      </c>
      <c r="L1604">
        <v>4</v>
      </c>
      <c r="M1604">
        <v>0</v>
      </c>
    </row>
    <row r="1605" spans="1:13" x14ac:dyDescent="0.55000000000000004">
      <c r="A1605">
        <v>100</v>
      </c>
      <c r="B1605" t="s">
        <v>3244</v>
      </c>
      <c r="D1605" t="s">
        <v>2502</v>
      </c>
      <c r="E1605" t="s">
        <v>2503</v>
      </c>
      <c r="G1605" t="s">
        <v>231</v>
      </c>
      <c r="H1605">
        <v>583</v>
      </c>
      <c r="L1605">
        <v>583</v>
      </c>
      <c r="M1605">
        <v>0</v>
      </c>
    </row>
    <row r="1606" spans="1:13" x14ac:dyDescent="0.55000000000000004">
      <c r="A1606">
        <v>100</v>
      </c>
      <c r="B1606" t="s">
        <v>363</v>
      </c>
      <c r="C1606" t="s">
        <v>364</v>
      </c>
      <c r="D1606" t="s">
        <v>2504</v>
      </c>
      <c r="E1606" t="s">
        <v>2505</v>
      </c>
      <c r="G1606" t="s">
        <v>231</v>
      </c>
      <c r="H1606">
        <v>31</v>
      </c>
      <c r="L1606">
        <v>31</v>
      </c>
      <c r="M1606">
        <v>0</v>
      </c>
    </row>
    <row r="1607" spans="1:13" x14ac:dyDescent="0.55000000000000004">
      <c r="A1607">
        <v>100</v>
      </c>
      <c r="B1607" t="s">
        <v>363</v>
      </c>
      <c r="C1607" t="s">
        <v>364</v>
      </c>
      <c r="D1607" t="s">
        <v>1630</v>
      </c>
      <c r="E1607" t="s">
        <v>1631</v>
      </c>
      <c r="G1607" t="s">
        <v>231</v>
      </c>
      <c r="H1607">
        <v>2</v>
      </c>
      <c r="L1607">
        <v>2</v>
      </c>
      <c r="M1607">
        <v>0</v>
      </c>
    </row>
    <row r="1608" spans="1:13" x14ac:dyDescent="0.55000000000000004">
      <c r="A1608">
        <v>100</v>
      </c>
      <c r="B1608" t="s">
        <v>363</v>
      </c>
      <c r="C1608" t="s">
        <v>364</v>
      </c>
      <c r="D1608" t="s">
        <v>2303</v>
      </c>
      <c r="E1608" t="s">
        <v>2304</v>
      </c>
      <c r="G1608" t="s">
        <v>231</v>
      </c>
      <c r="H1608">
        <v>3</v>
      </c>
      <c r="L1608">
        <v>3</v>
      </c>
      <c r="M1608">
        <v>0</v>
      </c>
    </row>
    <row r="1609" spans="1:13" x14ac:dyDescent="0.55000000000000004">
      <c r="A1609">
        <v>100</v>
      </c>
      <c r="B1609" t="s">
        <v>363</v>
      </c>
      <c r="C1609" t="s">
        <v>364</v>
      </c>
      <c r="D1609" t="s">
        <v>435</v>
      </c>
      <c r="E1609" t="s">
        <v>436</v>
      </c>
      <c r="G1609" t="s">
        <v>231</v>
      </c>
      <c r="H1609">
        <v>4</v>
      </c>
      <c r="L1609">
        <v>4</v>
      </c>
      <c r="M1609">
        <v>0</v>
      </c>
    </row>
    <row r="1610" spans="1:13" x14ac:dyDescent="0.55000000000000004">
      <c r="A1610">
        <v>100</v>
      </c>
      <c r="B1610" t="s">
        <v>363</v>
      </c>
      <c r="C1610" t="s">
        <v>364</v>
      </c>
      <c r="D1610" t="s">
        <v>2506</v>
      </c>
      <c r="E1610" t="s">
        <v>2507</v>
      </c>
      <c r="G1610" t="s">
        <v>231</v>
      </c>
      <c r="H1610">
        <v>226</v>
      </c>
      <c r="L1610">
        <v>226</v>
      </c>
      <c r="M1610">
        <v>0</v>
      </c>
    </row>
    <row r="1611" spans="1:13" x14ac:dyDescent="0.55000000000000004">
      <c r="A1611">
        <v>100</v>
      </c>
      <c r="B1611" t="s">
        <v>3244</v>
      </c>
      <c r="D1611" t="s">
        <v>2508</v>
      </c>
      <c r="E1611" t="s">
        <v>2509</v>
      </c>
      <c r="G1611" t="s">
        <v>231</v>
      </c>
      <c r="H1611">
        <v>1</v>
      </c>
      <c r="L1611">
        <v>1</v>
      </c>
      <c r="M1611">
        <v>0</v>
      </c>
    </row>
    <row r="1612" spans="1:13" x14ac:dyDescent="0.55000000000000004">
      <c r="A1612">
        <v>100</v>
      </c>
      <c r="B1612" t="s">
        <v>363</v>
      </c>
      <c r="C1612" t="s">
        <v>364</v>
      </c>
      <c r="D1612" t="s">
        <v>971</v>
      </c>
      <c r="E1612" t="s">
        <v>972</v>
      </c>
      <c r="G1612" t="s">
        <v>231</v>
      </c>
      <c r="H1612">
        <v>72</v>
      </c>
      <c r="L1612">
        <v>72</v>
      </c>
      <c r="M1612">
        <v>0</v>
      </c>
    </row>
    <row r="1613" spans="1:13" x14ac:dyDescent="0.55000000000000004">
      <c r="A1613">
        <v>100</v>
      </c>
      <c r="B1613" t="s">
        <v>363</v>
      </c>
      <c r="C1613" t="s">
        <v>364</v>
      </c>
      <c r="D1613" t="s">
        <v>2513</v>
      </c>
      <c r="E1613" t="s">
        <v>2514</v>
      </c>
      <c r="G1613" t="s">
        <v>231</v>
      </c>
      <c r="H1613">
        <v>54</v>
      </c>
      <c r="L1613">
        <v>54</v>
      </c>
      <c r="M1613">
        <v>0</v>
      </c>
    </row>
    <row r="1614" spans="1:13" x14ac:dyDescent="0.55000000000000004">
      <c r="A1614">
        <v>100</v>
      </c>
      <c r="B1614" t="s">
        <v>363</v>
      </c>
      <c r="C1614" t="s">
        <v>364</v>
      </c>
      <c r="D1614" t="s">
        <v>2515</v>
      </c>
      <c r="E1614" t="s">
        <v>2516</v>
      </c>
      <c r="G1614" t="s">
        <v>231</v>
      </c>
      <c r="H1614">
        <v>1</v>
      </c>
      <c r="L1614">
        <v>1</v>
      </c>
      <c r="M1614">
        <v>0</v>
      </c>
    </row>
    <row r="1615" spans="1:13" x14ac:dyDescent="0.55000000000000004">
      <c r="A1615">
        <v>100</v>
      </c>
      <c r="B1615" t="s">
        <v>3244</v>
      </c>
      <c r="D1615" t="s">
        <v>2517</v>
      </c>
      <c r="E1615" t="s">
        <v>2518</v>
      </c>
      <c r="G1615" t="s">
        <v>231</v>
      </c>
      <c r="H1615">
        <v>36</v>
      </c>
      <c r="L1615">
        <v>36</v>
      </c>
      <c r="M1615">
        <v>0</v>
      </c>
    </row>
    <row r="1616" spans="1:13" x14ac:dyDescent="0.55000000000000004">
      <c r="A1616">
        <v>100</v>
      </c>
      <c r="B1616" t="s">
        <v>3244</v>
      </c>
      <c r="D1616" t="s">
        <v>939</v>
      </c>
      <c r="E1616" t="s">
        <v>940</v>
      </c>
      <c r="G1616" t="s">
        <v>231</v>
      </c>
      <c r="H1616">
        <v>1284</v>
      </c>
      <c r="L1616">
        <v>1284</v>
      </c>
      <c r="M1616">
        <v>0</v>
      </c>
    </row>
    <row r="1617" spans="1:13" x14ac:dyDescent="0.55000000000000004">
      <c r="A1617">
        <v>100</v>
      </c>
      <c r="B1617" t="s">
        <v>363</v>
      </c>
      <c r="C1617" t="s">
        <v>364</v>
      </c>
      <c r="D1617" t="s">
        <v>66</v>
      </c>
      <c r="E1617" t="s">
        <v>67</v>
      </c>
      <c r="G1617" t="s">
        <v>231</v>
      </c>
      <c r="H1617">
        <v>6044</v>
      </c>
      <c r="L1617">
        <v>6044</v>
      </c>
      <c r="M1617">
        <v>0</v>
      </c>
    </row>
    <row r="1618" spans="1:13" x14ac:dyDescent="0.55000000000000004">
      <c r="A1618">
        <v>100</v>
      </c>
      <c r="B1618" t="s">
        <v>325</v>
      </c>
      <c r="C1618" t="s">
        <v>354</v>
      </c>
      <c r="D1618" t="s">
        <v>72</v>
      </c>
      <c r="E1618" t="s">
        <v>73</v>
      </c>
      <c r="G1618" t="s">
        <v>231</v>
      </c>
      <c r="H1618">
        <v>720</v>
      </c>
      <c r="L1618">
        <v>720</v>
      </c>
      <c r="M1618">
        <v>0</v>
      </c>
    </row>
    <row r="1619" spans="1:13" x14ac:dyDescent="0.55000000000000004">
      <c r="A1619">
        <v>100</v>
      </c>
      <c r="B1619" t="s">
        <v>291</v>
      </c>
      <c r="C1619" t="s">
        <v>292</v>
      </c>
      <c r="D1619" t="s">
        <v>70</v>
      </c>
      <c r="E1619" t="s">
        <v>293</v>
      </c>
      <c r="G1619" t="s">
        <v>231</v>
      </c>
      <c r="H1619">
        <v>180</v>
      </c>
      <c r="L1619">
        <v>180</v>
      </c>
      <c r="M1619">
        <v>0</v>
      </c>
    </row>
    <row r="1620" spans="1:13" x14ac:dyDescent="0.55000000000000004">
      <c r="A1620">
        <v>100</v>
      </c>
      <c r="B1620" t="s">
        <v>291</v>
      </c>
      <c r="C1620" t="s">
        <v>292</v>
      </c>
      <c r="D1620" t="s">
        <v>68</v>
      </c>
      <c r="E1620" t="s">
        <v>69</v>
      </c>
      <c r="G1620" t="s">
        <v>231</v>
      </c>
      <c r="H1620">
        <v>280</v>
      </c>
      <c r="L1620">
        <v>280</v>
      </c>
      <c r="M1620">
        <v>0</v>
      </c>
    </row>
    <row r="1621" spans="1:13" x14ac:dyDescent="0.55000000000000004">
      <c r="A1621">
        <v>100</v>
      </c>
      <c r="B1621" t="s">
        <v>3244</v>
      </c>
      <c r="D1621" t="s">
        <v>2035</v>
      </c>
      <c r="E1621" t="s">
        <v>2036</v>
      </c>
      <c r="G1621" t="s">
        <v>231</v>
      </c>
      <c r="H1621">
        <v>100</v>
      </c>
      <c r="L1621">
        <v>100</v>
      </c>
      <c r="M1621">
        <v>0</v>
      </c>
    </row>
    <row r="1622" spans="1:13" x14ac:dyDescent="0.55000000000000004">
      <c r="A1622">
        <v>100</v>
      </c>
      <c r="B1622" t="s">
        <v>3244</v>
      </c>
      <c r="D1622" t="s">
        <v>1691</v>
      </c>
      <c r="E1622" t="s">
        <v>1692</v>
      </c>
      <c r="G1622" t="s">
        <v>231</v>
      </c>
      <c r="H1622">
        <v>35</v>
      </c>
      <c r="L1622">
        <v>35</v>
      </c>
      <c r="M1622">
        <v>0</v>
      </c>
    </row>
    <row r="1623" spans="1:13" x14ac:dyDescent="0.55000000000000004">
      <c r="A1623">
        <v>100</v>
      </c>
      <c r="B1623" t="s">
        <v>363</v>
      </c>
      <c r="C1623" t="s">
        <v>364</v>
      </c>
      <c r="D1623" t="s">
        <v>1788</v>
      </c>
      <c r="E1623" t="s">
        <v>1789</v>
      </c>
      <c r="G1623" t="s">
        <v>231</v>
      </c>
      <c r="H1623">
        <v>800</v>
      </c>
      <c r="L1623">
        <v>800</v>
      </c>
      <c r="M1623">
        <v>0</v>
      </c>
    </row>
    <row r="1624" spans="1:13" x14ac:dyDescent="0.55000000000000004">
      <c r="A1624">
        <v>100</v>
      </c>
      <c r="B1624" t="s">
        <v>363</v>
      </c>
      <c r="C1624" t="s">
        <v>364</v>
      </c>
      <c r="D1624" t="s">
        <v>387</v>
      </c>
      <c r="E1624" t="s">
        <v>388</v>
      </c>
      <c r="G1624" t="s">
        <v>231</v>
      </c>
      <c r="H1624">
        <v>375</v>
      </c>
      <c r="L1624">
        <v>375</v>
      </c>
      <c r="M1624">
        <v>0</v>
      </c>
    </row>
    <row r="1625" spans="1:13" x14ac:dyDescent="0.55000000000000004">
      <c r="A1625">
        <v>100</v>
      </c>
      <c r="B1625" t="s">
        <v>357</v>
      </c>
      <c r="D1625" t="s">
        <v>94</v>
      </c>
      <c r="E1625" t="s">
        <v>936</v>
      </c>
      <c r="G1625" t="s">
        <v>231</v>
      </c>
      <c r="H1625">
        <v>3829</v>
      </c>
      <c r="L1625">
        <v>3829</v>
      </c>
      <c r="M1625">
        <v>0</v>
      </c>
    </row>
    <row r="1626" spans="1:13" x14ac:dyDescent="0.55000000000000004">
      <c r="A1626">
        <v>100</v>
      </c>
      <c r="B1626" t="s">
        <v>325</v>
      </c>
      <c r="C1626" t="s">
        <v>331</v>
      </c>
      <c r="D1626" t="s">
        <v>94</v>
      </c>
      <c r="E1626" t="s">
        <v>936</v>
      </c>
      <c r="G1626" t="s">
        <v>231</v>
      </c>
      <c r="H1626">
        <v>2358</v>
      </c>
      <c r="L1626">
        <v>2358</v>
      </c>
      <c r="M1626">
        <v>0</v>
      </c>
    </row>
    <row r="1627" spans="1:13" x14ac:dyDescent="0.55000000000000004">
      <c r="A1627">
        <v>100</v>
      </c>
      <c r="B1627" t="s">
        <v>363</v>
      </c>
      <c r="C1627" t="s">
        <v>364</v>
      </c>
      <c r="D1627" t="s">
        <v>2527</v>
      </c>
      <c r="E1627" t="s">
        <v>2528</v>
      </c>
      <c r="G1627" t="s">
        <v>231</v>
      </c>
      <c r="H1627">
        <v>175</v>
      </c>
      <c r="L1627">
        <v>175</v>
      </c>
      <c r="M1627">
        <v>0</v>
      </c>
    </row>
    <row r="1628" spans="1:13" x14ac:dyDescent="0.55000000000000004">
      <c r="A1628">
        <v>100</v>
      </c>
      <c r="B1628" t="s">
        <v>238</v>
      </c>
      <c r="D1628" t="s">
        <v>863</v>
      </c>
      <c r="E1628" t="s">
        <v>864</v>
      </c>
      <c r="G1628" t="s">
        <v>231</v>
      </c>
      <c r="H1628">
        <v>1418</v>
      </c>
      <c r="L1628">
        <v>1418</v>
      </c>
      <c r="M1628">
        <v>0</v>
      </c>
    </row>
    <row r="1629" spans="1:13" x14ac:dyDescent="0.55000000000000004">
      <c r="A1629">
        <v>100</v>
      </c>
      <c r="B1629" t="s">
        <v>363</v>
      </c>
      <c r="C1629" t="s">
        <v>364</v>
      </c>
      <c r="D1629" t="s">
        <v>48</v>
      </c>
      <c r="E1629" t="s">
        <v>49</v>
      </c>
      <c r="G1629" t="s">
        <v>231</v>
      </c>
      <c r="H1629">
        <v>13918</v>
      </c>
      <c r="L1629">
        <v>13918</v>
      </c>
      <c r="M1629">
        <v>0</v>
      </c>
    </row>
    <row r="1630" spans="1:13" x14ac:dyDescent="0.55000000000000004">
      <c r="A1630">
        <v>100</v>
      </c>
      <c r="B1630" t="s">
        <v>308</v>
      </c>
      <c r="C1630" t="s">
        <v>309</v>
      </c>
      <c r="D1630" t="s">
        <v>167</v>
      </c>
      <c r="E1630" t="s">
        <v>168</v>
      </c>
      <c r="G1630" t="s">
        <v>231</v>
      </c>
      <c r="H1630">
        <v>17</v>
      </c>
      <c r="L1630">
        <v>17</v>
      </c>
      <c r="M1630">
        <v>0</v>
      </c>
    </row>
    <row r="1631" spans="1:13" x14ac:dyDescent="0.55000000000000004">
      <c r="A1631">
        <v>100</v>
      </c>
      <c r="B1631" t="s">
        <v>291</v>
      </c>
      <c r="C1631" t="s">
        <v>292</v>
      </c>
      <c r="D1631" t="s">
        <v>167</v>
      </c>
      <c r="E1631" t="s">
        <v>168</v>
      </c>
      <c r="G1631" t="s">
        <v>231</v>
      </c>
      <c r="H1631">
        <v>240</v>
      </c>
      <c r="L1631">
        <v>240</v>
      </c>
      <c r="M1631">
        <v>0</v>
      </c>
    </row>
    <row r="1632" spans="1:13" x14ac:dyDescent="0.55000000000000004">
      <c r="A1632">
        <v>100</v>
      </c>
      <c r="B1632" t="s">
        <v>308</v>
      </c>
      <c r="C1632" t="s">
        <v>320</v>
      </c>
      <c r="D1632" t="s">
        <v>44</v>
      </c>
      <c r="E1632" t="s">
        <v>45</v>
      </c>
      <c r="G1632" t="s">
        <v>231</v>
      </c>
      <c r="H1632">
        <v>50</v>
      </c>
      <c r="L1632">
        <v>50</v>
      </c>
      <c r="M1632">
        <v>0</v>
      </c>
    </row>
    <row r="1633" spans="1:13" x14ac:dyDescent="0.55000000000000004">
      <c r="A1633">
        <v>100</v>
      </c>
      <c r="B1633" t="s">
        <v>325</v>
      </c>
      <c r="C1633" t="s">
        <v>326</v>
      </c>
      <c r="D1633" t="s">
        <v>44</v>
      </c>
      <c r="E1633" t="s">
        <v>45</v>
      </c>
      <c r="G1633" t="s">
        <v>231</v>
      </c>
      <c r="H1633">
        <v>4</v>
      </c>
      <c r="L1633">
        <v>4</v>
      </c>
      <c r="M1633">
        <v>0</v>
      </c>
    </row>
    <row r="1634" spans="1:13" x14ac:dyDescent="0.55000000000000004">
      <c r="A1634">
        <v>100</v>
      </c>
      <c r="B1634" t="s">
        <v>291</v>
      </c>
      <c r="C1634" t="s">
        <v>292</v>
      </c>
      <c r="D1634" t="s">
        <v>46</v>
      </c>
      <c r="E1634" t="s">
        <v>47</v>
      </c>
      <c r="G1634" t="s">
        <v>231</v>
      </c>
      <c r="H1634">
        <v>80</v>
      </c>
      <c r="L1634">
        <v>80</v>
      </c>
      <c r="M1634">
        <v>0</v>
      </c>
    </row>
    <row r="1635" spans="1:13" x14ac:dyDescent="0.55000000000000004">
      <c r="A1635">
        <v>100</v>
      </c>
      <c r="B1635" t="s">
        <v>308</v>
      </c>
      <c r="C1635" t="s">
        <v>320</v>
      </c>
      <c r="D1635" t="s">
        <v>46</v>
      </c>
      <c r="E1635" t="s">
        <v>47</v>
      </c>
      <c r="G1635" t="s">
        <v>231</v>
      </c>
      <c r="H1635">
        <v>3</v>
      </c>
      <c r="L1635">
        <v>3</v>
      </c>
      <c r="M1635">
        <v>0</v>
      </c>
    </row>
    <row r="1636" spans="1:13" x14ac:dyDescent="0.55000000000000004">
      <c r="A1636">
        <v>100</v>
      </c>
      <c r="B1636" t="s">
        <v>308</v>
      </c>
      <c r="C1636" t="s">
        <v>320</v>
      </c>
      <c r="D1636" t="s">
        <v>92</v>
      </c>
      <c r="E1636" t="s">
        <v>93</v>
      </c>
      <c r="G1636" t="s">
        <v>231</v>
      </c>
      <c r="H1636">
        <v>5</v>
      </c>
      <c r="L1636">
        <v>5</v>
      </c>
      <c r="M1636">
        <v>0</v>
      </c>
    </row>
    <row r="1637" spans="1:13" x14ac:dyDescent="0.55000000000000004">
      <c r="A1637">
        <v>100</v>
      </c>
      <c r="B1637" t="s">
        <v>238</v>
      </c>
      <c r="D1637" t="s">
        <v>567</v>
      </c>
      <c r="E1637" t="s">
        <v>568</v>
      </c>
      <c r="G1637" t="s">
        <v>231</v>
      </c>
      <c r="H1637">
        <v>8845</v>
      </c>
      <c r="L1637">
        <v>8845</v>
      </c>
      <c r="M1637">
        <v>0</v>
      </c>
    </row>
    <row r="1638" spans="1:13" x14ac:dyDescent="0.55000000000000004">
      <c r="A1638">
        <v>100</v>
      </c>
      <c r="B1638" t="s">
        <v>3244</v>
      </c>
      <c r="D1638" t="s">
        <v>1697</v>
      </c>
      <c r="E1638" t="s">
        <v>1698</v>
      </c>
      <c r="G1638" t="s">
        <v>231</v>
      </c>
      <c r="H1638">
        <v>23064</v>
      </c>
      <c r="L1638">
        <v>23064</v>
      </c>
      <c r="M1638">
        <v>0</v>
      </c>
    </row>
    <row r="1639" spans="1:13" x14ac:dyDescent="0.55000000000000004">
      <c r="A1639">
        <v>100</v>
      </c>
      <c r="B1639" t="s">
        <v>238</v>
      </c>
      <c r="D1639" t="s">
        <v>2537</v>
      </c>
      <c r="E1639" t="s">
        <v>2538</v>
      </c>
      <c r="G1639" t="s">
        <v>231</v>
      </c>
      <c r="H1639">
        <v>22068</v>
      </c>
      <c r="L1639">
        <v>22068</v>
      </c>
      <c r="M1639">
        <v>0</v>
      </c>
    </row>
    <row r="1640" spans="1:13" x14ac:dyDescent="0.55000000000000004">
      <c r="A1640">
        <v>100</v>
      </c>
      <c r="B1640" t="s">
        <v>238</v>
      </c>
      <c r="D1640" t="s">
        <v>1436</v>
      </c>
      <c r="E1640" t="s">
        <v>1437</v>
      </c>
      <c r="G1640" t="s">
        <v>231</v>
      </c>
      <c r="H1640">
        <v>1324</v>
      </c>
      <c r="L1640">
        <v>1324</v>
      </c>
      <c r="M1640">
        <v>0</v>
      </c>
    </row>
    <row r="1641" spans="1:13" x14ac:dyDescent="0.55000000000000004">
      <c r="A1641">
        <v>100</v>
      </c>
      <c r="B1641" t="s">
        <v>3244</v>
      </c>
      <c r="D1641" t="s">
        <v>585</v>
      </c>
      <c r="E1641" t="s">
        <v>586</v>
      </c>
      <c r="G1641" t="s">
        <v>231</v>
      </c>
      <c r="H1641">
        <v>5232</v>
      </c>
      <c r="L1641">
        <v>5232</v>
      </c>
      <c r="M1641">
        <v>0</v>
      </c>
    </row>
    <row r="1642" spans="1:13" x14ac:dyDescent="0.55000000000000004">
      <c r="A1642">
        <v>100</v>
      </c>
      <c r="B1642" t="s">
        <v>238</v>
      </c>
      <c r="D1642" t="s">
        <v>591</v>
      </c>
      <c r="E1642" t="s">
        <v>592</v>
      </c>
      <c r="G1642" t="s">
        <v>231</v>
      </c>
      <c r="H1642">
        <v>650</v>
      </c>
      <c r="L1642">
        <v>650</v>
      </c>
      <c r="M1642">
        <v>0</v>
      </c>
    </row>
    <row r="1643" spans="1:13" x14ac:dyDescent="0.55000000000000004">
      <c r="A1643">
        <v>100</v>
      </c>
      <c r="B1643" t="s">
        <v>238</v>
      </c>
      <c r="D1643" t="s">
        <v>1164</v>
      </c>
      <c r="E1643" t="s">
        <v>1165</v>
      </c>
      <c r="G1643" t="s">
        <v>231</v>
      </c>
      <c r="H1643">
        <v>606</v>
      </c>
      <c r="L1643">
        <v>606</v>
      </c>
      <c r="M1643">
        <v>0</v>
      </c>
    </row>
    <row r="1644" spans="1:13" x14ac:dyDescent="0.55000000000000004">
      <c r="A1644">
        <v>100</v>
      </c>
      <c r="B1644" t="s">
        <v>238</v>
      </c>
      <c r="D1644" t="s">
        <v>2547</v>
      </c>
      <c r="E1644" t="s">
        <v>2548</v>
      </c>
      <c r="G1644" t="s">
        <v>231</v>
      </c>
      <c r="H1644">
        <v>1468</v>
      </c>
      <c r="L1644">
        <v>1468</v>
      </c>
      <c r="M1644">
        <v>0</v>
      </c>
    </row>
    <row r="1645" spans="1:13" x14ac:dyDescent="0.55000000000000004">
      <c r="A1645">
        <v>100</v>
      </c>
      <c r="B1645" t="s">
        <v>238</v>
      </c>
      <c r="D1645" t="s">
        <v>2549</v>
      </c>
      <c r="E1645" t="s">
        <v>2550</v>
      </c>
      <c r="G1645" t="s">
        <v>231</v>
      </c>
      <c r="H1645">
        <v>856</v>
      </c>
      <c r="L1645">
        <v>856</v>
      </c>
      <c r="M1645">
        <v>0</v>
      </c>
    </row>
    <row r="1646" spans="1:13" x14ac:dyDescent="0.55000000000000004">
      <c r="A1646">
        <v>100</v>
      </c>
      <c r="B1646" t="s">
        <v>238</v>
      </c>
      <c r="D1646" t="s">
        <v>2551</v>
      </c>
      <c r="E1646" t="s">
        <v>2552</v>
      </c>
      <c r="G1646" t="s">
        <v>231</v>
      </c>
      <c r="H1646">
        <v>4161</v>
      </c>
      <c r="L1646">
        <v>4161</v>
      </c>
      <c r="M1646">
        <v>0</v>
      </c>
    </row>
    <row r="1647" spans="1:13" x14ac:dyDescent="0.55000000000000004">
      <c r="A1647">
        <v>100</v>
      </c>
      <c r="B1647" t="s">
        <v>238</v>
      </c>
      <c r="D1647" t="s">
        <v>900</v>
      </c>
      <c r="E1647" t="s">
        <v>901</v>
      </c>
      <c r="G1647" t="s">
        <v>231</v>
      </c>
      <c r="H1647">
        <v>879</v>
      </c>
      <c r="L1647">
        <v>879</v>
      </c>
      <c r="M1647">
        <v>0</v>
      </c>
    </row>
    <row r="1648" spans="1:13" x14ac:dyDescent="0.55000000000000004">
      <c r="A1648">
        <v>100</v>
      </c>
      <c r="B1648" t="s">
        <v>363</v>
      </c>
      <c r="C1648" t="s">
        <v>364</v>
      </c>
      <c r="D1648" t="s">
        <v>740</v>
      </c>
      <c r="E1648" t="s">
        <v>741</v>
      </c>
      <c r="G1648" t="s">
        <v>231</v>
      </c>
      <c r="H1648">
        <v>58</v>
      </c>
      <c r="L1648">
        <v>58</v>
      </c>
      <c r="M1648">
        <v>0</v>
      </c>
    </row>
    <row r="1649" spans="1:13" x14ac:dyDescent="0.55000000000000004">
      <c r="A1649">
        <v>100</v>
      </c>
      <c r="B1649" t="s">
        <v>360</v>
      </c>
      <c r="D1649" t="s">
        <v>2243</v>
      </c>
      <c r="E1649" t="s">
        <v>2244</v>
      </c>
      <c r="G1649" t="s">
        <v>231</v>
      </c>
      <c r="H1649">
        <v>82</v>
      </c>
      <c r="L1649">
        <v>82</v>
      </c>
      <c r="M1649">
        <v>0</v>
      </c>
    </row>
    <row r="1650" spans="1:13" x14ac:dyDescent="0.55000000000000004">
      <c r="A1650">
        <v>100</v>
      </c>
      <c r="B1650" t="s">
        <v>363</v>
      </c>
      <c r="C1650" t="s">
        <v>364</v>
      </c>
      <c r="D1650" t="s">
        <v>1303</v>
      </c>
      <c r="E1650" t="s">
        <v>1304</v>
      </c>
      <c r="G1650" t="s">
        <v>231</v>
      </c>
      <c r="H1650">
        <v>1</v>
      </c>
      <c r="L1650">
        <v>1</v>
      </c>
      <c r="M1650">
        <v>0</v>
      </c>
    </row>
    <row r="1651" spans="1:13" x14ac:dyDescent="0.55000000000000004">
      <c r="A1651">
        <v>100</v>
      </c>
      <c r="B1651" t="s">
        <v>363</v>
      </c>
      <c r="C1651" t="s">
        <v>364</v>
      </c>
      <c r="D1651" t="s">
        <v>2565</v>
      </c>
      <c r="E1651" t="s">
        <v>2566</v>
      </c>
      <c r="G1651" t="s">
        <v>231</v>
      </c>
      <c r="H1651">
        <v>23</v>
      </c>
      <c r="L1651">
        <v>23</v>
      </c>
      <c r="M1651">
        <v>0</v>
      </c>
    </row>
    <row r="1652" spans="1:13" x14ac:dyDescent="0.55000000000000004">
      <c r="A1652">
        <v>100</v>
      </c>
      <c r="B1652" t="s">
        <v>363</v>
      </c>
      <c r="C1652" t="s">
        <v>364</v>
      </c>
      <c r="D1652" t="s">
        <v>2105</v>
      </c>
      <c r="E1652" t="s">
        <v>2106</v>
      </c>
      <c r="G1652" t="s">
        <v>231</v>
      </c>
      <c r="H1652">
        <v>24</v>
      </c>
      <c r="L1652">
        <v>24</v>
      </c>
      <c r="M1652">
        <v>0</v>
      </c>
    </row>
    <row r="1653" spans="1:13" x14ac:dyDescent="0.55000000000000004">
      <c r="A1653">
        <v>100</v>
      </c>
      <c r="B1653" t="s">
        <v>3244</v>
      </c>
      <c r="D1653" t="s">
        <v>1658</v>
      </c>
      <c r="E1653" t="s">
        <v>1659</v>
      </c>
      <c r="G1653" t="s">
        <v>231</v>
      </c>
      <c r="H1653">
        <v>26</v>
      </c>
      <c r="L1653">
        <v>26</v>
      </c>
      <c r="M1653">
        <v>0</v>
      </c>
    </row>
    <row r="1654" spans="1:13" x14ac:dyDescent="0.55000000000000004">
      <c r="A1654">
        <v>100</v>
      </c>
      <c r="B1654" t="s">
        <v>3244</v>
      </c>
      <c r="D1654" t="s">
        <v>1794</v>
      </c>
      <c r="E1654" t="s">
        <v>1795</v>
      </c>
      <c r="G1654" t="s">
        <v>231</v>
      </c>
      <c r="H1654">
        <v>4304</v>
      </c>
      <c r="L1654">
        <v>4304</v>
      </c>
      <c r="M1654">
        <v>0</v>
      </c>
    </row>
    <row r="1655" spans="1:13" x14ac:dyDescent="0.55000000000000004">
      <c r="A1655">
        <v>100</v>
      </c>
      <c r="B1655" t="s">
        <v>3244</v>
      </c>
      <c r="D1655" t="s">
        <v>1796</v>
      </c>
      <c r="E1655" t="s">
        <v>1797</v>
      </c>
      <c r="G1655" t="s">
        <v>231</v>
      </c>
      <c r="H1655">
        <v>807</v>
      </c>
      <c r="L1655">
        <v>807</v>
      </c>
      <c r="M1655">
        <v>0</v>
      </c>
    </row>
    <row r="1656" spans="1:13" x14ac:dyDescent="0.55000000000000004">
      <c r="A1656">
        <v>100</v>
      </c>
      <c r="B1656" t="s">
        <v>325</v>
      </c>
      <c r="C1656" t="s">
        <v>355</v>
      </c>
      <c r="D1656" t="s">
        <v>157</v>
      </c>
      <c r="E1656" t="s">
        <v>158</v>
      </c>
      <c r="G1656" t="s">
        <v>231</v>
      </c>
      <c r="H1656">
        <v>139</v>
      </c>
      <c r="L1656">
        <v>139</v>
      </c>
      <c r="M1656">
        <v>0</v>
      </c>
    </row>
    <row r="1657" spans="1:13" x14ac:dyDescent="0.55000000000000004">
      <c r="A1657">
        <v>100</v>
      </c>
      <c r="B1657" t="s">
        <v>363</v>
      </c>
      <c r="C1657" t="s">
        <v>364</v>
      </c>
      <c r="D1657" t="s">
        <v>485</v>
      </c>
      <c r="E1657" t="s">
        <v>486</v>
      </c>
      <c r="G1657" t="s">
        <v>231</v>
      </c>
      <c r="H1657">
        <v>3</v>
      </c>
      <c r="L1657">
        <v>3</v>
      </c>
      <c r="M1657">
        <v>0</v>
      </c>
    </row>
    <row r="1658" spans="1:13" x14ac:dyDescent="0.55000000000000004">
      <c r="A1658">
        <v>100</v>
      </c>
      <c r="B1658" t="s">
        <v>363</v>
      </c>
      <c r="C1658" t="s">
        <v>364</v>
      </c>
      <c r="D1658" t="s">
        <v>1770</v>
      </c>
      <c r="E1658" t="s">
        <v>1771</v>
      </c>
      <c r="G1658" t="s">
        <v>231</v>
      </c>
      <c r="H1658">
        <v>1386</v>
      </c>
      <c r="L1658">
        <v>1386</v>
      </c>
      <c r="M1658">
        <v>0</v>
      </c>
    </row>
    <row r="1659" spans="1:13" x14ac:dyDescent="0.55000000000000004">
      <c r="A1659">
        <v>100</v>
      </c>
      <c r="B1659" t="s">
        <v>325</v>
      </c>
      <c r="C1659" t="s">
        <v>331</v>
      </c>
      <c r="D1659" t="s">
        <v>915</v>
      </c>
      <c r="E1659" t="s">
        <v>916</v>
      </c>
      <c r="G1659" t="s">
        <v>231</v>
      </c>
      <c r="H1659">
        <v>40</v>
      </c>
      <c r="L1659">
        <v>40</v>
      </c>
      <c r="M1659">
        <v>0</v>
      </c>
    </row>
    <row r="1660" spans="1:13" x14ac:dyDescent="0.55000000000000004">
      <c r="A1660">
        <v>100</v>
      </c>
      <c r="B1660" t="s">
        <v>363</v>
      </c>
      <c r="C1660" t="s">
        <v>364</v>
      </c>
      <c r="D1660" t="s">
        <v>2577</v>
      </c>
      <c r="E1660" t="s">
        <v>2578</v>
      </c>
      <c r="G1660" t="s">
        <v>231</v>
      </c>
      <c r="H1660">
        <v>39968</v>
      </c>
      <c r="L1660">
        <v>39968</v>
      </c>
      <c r="M1660">
        <v>0</v>
      </c>
    </row>
    <row r="1661" spans="1:13" x14ac:dyDescent="0.55000000000000004">
      <c r="A1661">
        <v>100</v>
      </c>
      <c r="B1661" t="s">
        <v>363</v>
      </c>
      <c r="C1661" t="s">
        <v>364</v>
      </c>
      <c r="D1661" t="s">
        <v>2583</v>
      </c>
      <c r="E1661" t="s">
        <v>2584</v>
      </c>
      <c r="G1661" t="s">
        <v>231</v>
      </c>
      <c r="H1661">
        <v>700</v>
      </c>
      <c r="L1661">
        <v>700</v>
      </c>
      <c r="M1661">
        <v>0</v>
      </c>
    </row>
    <row r="1662" spans="1:13" x14ac:dyDescent="0.55000000000000004">
      <c r="A1662">
        <v>100</v>
      </c>
      <c r="B1662" t="s">
        <v>3244</v>
      </c>
      <c r="D1662" t="s">
        <v>617</v>
      </c>
      <c r="E1662" t="s">
        <v>618</v>
      </c>
      <c r="G1662" t="s">
        <v>231</v>
      </c>
      <c r="H1662">
        <v>610</v>
      </c>
      <c r="L1662">
        <v>610</v>
      </c>
      <c r="M1662">
        <v>0</v>
      </c>
    </row>
    <row r="1663" spans="1:13" x14ac:dyDescent="0.55000000000000004">
      <c r="A1663">
        <v>100</v>
      </c>
      <c r="B1663" t="s">
        <v>3244</v>
      </c>
      <c r="D1663" t="s">
        <v>2039</v>
      </c>
      <c r="E1663" t="s">
        <v>2040</v>
      </c>
      <c r="G1663" t="s">
        <v>231</v>
      </c>
      <c r="H1663">
        <v>3010</v>
      </c>
      <c r="L1663">
        <v>3010</v>
      </c>
      <c r="M1663">
        <v>0</v>
      </c>
    </row>
    <row r="1664" spans="1:13" x14ac:dyDescent="0.55000000000000004">
      <c r="A1664">
        <v>100</v>
      </c>
      <c r="B1664" t="s">
        <v>363</v>
      </c>
      <c r="C1664" t="s">
        <v>364</v>
      </c>
      <c r="D1664" t="s">
        <v>1585</v>
      </c>
      <c r="E1664" t="s">
        <v>1586</v>
      </c>
      <c r="G1664" t="s">
        <v>231</v>
      </c>
      <c r="H1664">
        <v>10</v>
      </c>
      <c r="L1664">
        <v>10</v>
      </c>
      <c r="M1664">
        <v>0</v>
      </c>
    </row>
    <row r="1665" spans="1:18" x14ac:dyDescent="0.55000000000000004">
      <c r="A1665">
        <v>100</v>
      </c>
      <c r="B1665" t="s">
        <v>238</v>
      </c>
      <c r="D1665" t="s">
        <v>1460</v>
      </c>
      <c r="E1665" t="s">
        <v>1461</v>
      </c>
      <c r="G1665" t="s">
        <v>231</v>
      </c>
      <c r="H1665">
        <v>46</v>
      </c>
      <c r="L1665">
        <v>46</v>
      </c>
      <c r="M1665">
        <v>0</v>
      </c>
    </row>
    <row r="1666" spans="1:18" x14ac:dyDescent="0.55000000000000004">
      <c r="A1666">
        <v>100</v>
      </c>
      <c r="B1666" t="s">
        <v>363</v>
      </c>
      <c r="C1666" t="s">
        <v>364</v>
      </c>
      <c r="D1666" t="s">
        <v>2338</v>
      </c>
      <c r="E1666" t="s">
        <v>2339</v>
      </c>
      <c r="G1666" t="s">
        <v>231</v>
      </c>
      <c r="H1666">
        <v>100</v>
      </c>
      <c r="L1666">
        <v>100</v>
      </c>
      <c r="M1666">
        <v>0</v>
      </c>
    </row>
    <row r="1667" spans="1:18" x14ac:dyDescent="0.55000000000000004">
      <c r="A1667">
        <v>100</v>
      </c>
      <c r="B1667" t="s">
        <v>3244</v>
      </c>
      <c r="D1667" t="s">
        <v>2202</v>
      </c>
      <c r="E1667" t="s">
        <v>2203</v>
      </c>
      <c r="G1667" t="s">
        <v>231</v>
      </c>
      <c r="H1667">
        <v>1</v>
      </c>
      <c r="L1667">
        <v>1</v>
      </c>
      <c r="M1667">
        <v>0</v>
      </c>
    </row>
    <row r="1668" spans="1:18" x14ac:dyDescent="0.55000000000000004">
      <c r="A1668">
        <v>100</v>
      </c>
      <c r="B1668" t="s">
        <v>238</v>
      </c>
      <c r="D1668" t="s">
        <v>271</v>
      </c>
      <c r="E1668" t="s">
        <v>272</v>
      </c>
      <c r="G1668" t="s">
        <v>231</v>
      </c>
      <c r="H1668">
        <v>2714</v>
      </c>
      <c r="L1668">
        <v>2714</v>
      </c>
      <c r="M1668">
        <v>0</v>
      </c>
    </row>
    <row r="1669" spans="1:18" x14ac:dyDescent="0.55000000000000004">
      <c r="A1669">
        <v>100</v>
      </c>
      <c r="B1669" t="s">
        <v>357</v>
      </c>
      <c r="D1669" t="s">
        <v>161</v>
      </c>
      <c r="E1669" t="s">
        <v>162</v>
      </c>
      <c r="G1669" t="s">
        <v>231</v>
      </c>
      <c r="H1669">
        <v>20872</v>
      </c>
      <c r="L1669">
        <v>20872</v>
      </c>
      <c r="M1669">
        <v>0</v>
      </c>
      <c r="R1669" t="s">
        <v>356</v>
      </c>
    </row>
    <row r="1670" spans="1:18" x14ac:dyDescent="0.55000000000000004">
      <c r="A1670">
        <v>100</v>
      </c>
      <c r="B1670" t="s">
        <v>363</v>
      </c>
      <c r="C1670" t="s">
        <v>364</v>
      </c>
      <c r="D1670" t="s">
        <v>161</v>
      </c>
      <c r="E1670" t="s">
        <v>162</v>
      </c>
      <c r="G1670" t="s">
        <v>231</v>
      </c>
      <c r="H1670">
        <v>26296</v>
      </c>
      <c r="L1670">
        <v>26296</v>
      </c>
      <c r="M1670">
        <v>0</v>
      </c>
      <c r="R1670" t="s">
        <v>356</v>
      </c>
    </row>
    <row r="1671" spans="1:18" x14ac:dyDescent="0.55000000000000004">
      <c r="A1671">
        <v>100</v>
      </c>
      <c r="B1671" t="s">
        <v>363</v>
      </c>
      <c r="C1671" t="s">
        <v>364</v>
      </c>
      <c r="D1671" t="s">
        <v>2591</v>
      </c>
      <c r="E1671" t="s">
        <v>2592</v>
      </c>
      <c r="G1671" t="s">
        <v>231</v>
      </c>
      <c r="H1671">
        <v>75</v>
      </c>
      <c r="L1671">
        <v>75</v>
      </c>
      <c r="M1671">
        <v>0</v>
      </c>
    </row>
    <row r="1672" spans="1:18" x14ac:dyDescent="0.55000000000000004">
      <c r="A1672">
        <v>100</v>
      </c>
      <c r="B1672" t="s">
        <v>363</v>
      </c>
      <c r="C1672" t="s">
        <v>364</v>
      </c>
      <c r="D1672" t="s">
        <v>692</v>
      </c>
      <c r="E1672" t="s">
        <v>693</v>
      </c>
      <c r="G1672" t="s">
        <v>231</v>
      </c>
      <c r="H1672">
        <v>10</v>
      </c>
      <c r="L1672">
        <v>10</v>
      </c>
      <c r="M1672">
        <v>0</v>
      </c>
    </row>
    <row r="1673" spans="1:18" x14ac:dyDescent="0.55000000000000004">
      <c r="A1673">
        <v>100</v>
      </c>
      <c r="B1673" t="s">
        <v>238</v>
      </c>
      <c r="D1673" t="s">
        <v>2595</v>
      </c>
      <c r="E1673" t="s">
        <v>2596</v>
      </c>
      <c r="G1673" t="s">
        <v>231</v>
      </c>
      <c r="H1673">
        <v>196</v>
      </c>
      <c r="L1673">
        <v>196</v>
      </c>
      <c r="M1673">
        <v>0</v>
      </c>
    </row>
    <row r="1674" spans="1:18" x14ac:dyDescent="0.55000000000000004">
      <c r="A1674">
        <v>100</v>
      </c>
      <c r="B1674" t="s">
        <v>363</v>
      </c>
      <c r="C1674" t="s">
        <v>364</v>
      </c>
      <c r="D1674" t="s">
        <v>2125</v>
      </c>
      <c r="E1674" t="s">
        <v>2126</v>
      </c>
      <c r="G1674" t="s">
        <v>231</v>
      </c>
      <c r="H1674">
        <v>16</v>
      </c>
      <c r="L1674">
        <v>16</v>
      </c>
      <c r="M1674">
        <v>0</v>
      </c>
    </row>
    <row r="1675" spans="1:18" x14ac:dyDescent="0.55000000000000004">
      <c r="A1675">
        <v>100</v>
      </c>
      <c r="B1675" t="s">
        <v>325</v>
      </c>
      <c r="C1675" t="s">
        <v>331</v>
      </c>
      <c r="D1675" t="s">
        <v>124</v>
      </c>
      <c r="E1675" t="s">
        <v>125</v>
      </c>
      <c r="G1675" t="s">
        <v>231</v>
      </c>
      <c r="H1675">
        <v>40800</v>
      </c>
      <c r="L1675">
        <v>40800</v>
      </c>
      <c r="M1675">
        <v>0</v>
      </c>
      <c r="R1675" t="s">
        <v>356</v>
      </c>
    </row>
    <row r="1676" spans="1:18" x14ac:dyDescent="0.55000000000000004">
      <c r="A1676">
        <v>100</v>
      </c>
      <c r="B1676" t="s">
        <v>363</v>
      </c>
      <c r="C1676" t="s">
        <v>364</v>
      </c>
      <c r="D1676" t="s">
        <v>124</v>
      </c>
      <c r="E1676" t="s">
        <v>125</v>
      </c>
      <c r="G1676" t="s">
        <v>231</v>
      </c>
      <c r="H1676">
        <v>126442</v>
      </c>
      <c r="L1676">
        <v>126442</v>
      </c>
      <c r="M1676">
        <v>0</v>
      </c>
      <c r="R1676" t="s">
        <v>356</v>
      </c>
    </row>
    <row r="1677" spans="1:18" x14ac:dyDescent="0.55000000000000004">
      <c r="A1677">
        <v>100</v>
      </c>
      <c r="B1677" t="s">
        <v>363</v>
      </c>
      <c r="C1677" t="s">
        <v>364</v>
      </c>
      <c r="D1677" t="s">
        <v>1248</v>
      </c>
      <c r="E1677" t="s">
        <v>1249</v>
      </c>
      <c r="G1677" t="s">
        <v>231</v>
      </c>
      <c r="H1677">
        <v>250</v>
      </c>
      <c r="L1677">
        <v>250</v>
      </c>
      <c r="M1677">
        <v>0</v>
      </c>
      <c r="R1677" t="s">
        <v>356</v>
      </c>
    </row>
    <row r="1678" spans="1:18" x14ac:dyDescent="0.55000000000000004">
      <c r="A1678">
        <v>100</v>
      </c>
      <c r="B1678" t="s">
        <v>238</v>
      </c>
      <c r="D1678" t="s">
        <v>883</v>
      </c>
      <c r="E1678" t="s">
        <v>884</v>
      </c>
      <c r="G1678" t="s">
        <v>231</v>
      </c>
      <c r="H1678">
        <v>50</v>
      </c>
      <c r="L1678">
        <v>50</v>
      </c>
      <c r="M1678">
        <v>0</v>
      </c>
    </row>
    <row r="1679" spans="1:18" x14ac:dyDescent="0.55000000000000004">
      <c r="A1679">
        <v>100</v>
      </c>
      <c r="B1679" t="s">
        <v>238</v>
      </c>
      <c r="D1679" t="s">
        <v>2214</v>
      </c>
      <c r="E1679" t="s">
        <v>2215</v>
      </c>
      <c r="G1679" t="s">
        <v>231</v>
      </c>
      <c r="H1679">
        <v>3470</v>
      </c>
      <c r="L1679">
        <v>3470</v>
      </c>
      <c r="M1679">
        <v>0</v>
      </c>
    </row>
    <row r="1680" spans="1:18" x14ac:dyDescent="0.55000000000000004">
      <c r="A1680">
        <v>100</v>
      </c>
      <c r="B1680" t="s">
        <v>363</v>
      </c>
      <c r="C1680" t="s">
        <v>364</v>
      </c>
      <c r="D1680" t="s">
        <v>2605</v>
      </c>
      <c r="E1680" t="s">
        <v>2606</v>
      </c>
      <c r="G1680" t="s">
        <v>231</v>
      </c>
      <c r="H1680">
        <v>1</v>
      </c>
      <c r="L1680">
        <v>1</v>
      </c>
      <c r="M1680">
        <v>0</v>
      </c>
    </row>
    <row r="1681" spans="1:13" x14ac:dyDescent="0.55000000000000004">
      <c r="A1681">
        <v>100</v>
      </c>
      <c r="B1681" t="s">
        <v>238</v>
      </c>
      <c r="D1681" t="s">
        <v>595</v>
      </c>
      <c r="E1681" t="s">
        <v>596</v>
      </c>
      <c r="G1681" t="s">
        <v>231</v>
      </c>
      <c r="H1681">
        <v>126</v>
      </c>
      <c r="L1681">
        <v>126</v>
      </c>
      <c r="M1681">
        <v>0</v>
      </c>
    </row>
    <row r="1682" spans="1:13" x14ac:dyDescent="0.55000000000000004">
      <c r="A1682">
        <v>100</v>
      </c>
      <c r="B1682" t="s">
        <v>238</v>
      </c>
      <c r="D1682" t="s">
        <v>2609</v>
      </c>
      <c r="E1682" t="s">
        <v>2610</v>
      </c>
      <c r="G1682" t="s">
        <v>231</v>
      </c>
      <c r="H1682">
        <v>4415</v>
      </c>
      <c r="L1682">
        <v>4415</v>
      </c>
      <c r="M1682">
        <v>0</v>
      </c>
    </row>
    <row r="1683" spans="1:13" x14ac:dyDescent="0.55000000000000004">
      <c r="A1683">
        <v>100</v>
      </c>
      <c r="B1683" t="s">
        <v>238</v>
      </c>
      <c r="D1683" t="s">
        <v>2611</v>
      </c>
      <c r="E1683" t="s">
        <v>2612</v>
      </c>
      <c r="G1683" t="s">
        <v>231</v>
      </c>
      <c r="H1683">
        <v>1498</v>
      </c>
      <c r="L1683">
        <v>1498</v>
      </c>
      <c r="M1683">
        <v>0</v>
      </c>
    </row>
    <row r="1684" spans="1:13" x14ac:dyDescent="0.55000000000000004">
      <c r="A1684">
        <v>100</v>
      </c>
      <c r="B1684" t="s">
        <v>238</v>
      </c>
      <c r="D1684" t="s">
        <v>1733</v>
      </c>
      <c r="E1684" t="s">
        <v>1734</v>
      </c>
      <c r="G1684" t="s">
        <v>231</v>
      </c>
      <c r="H1684">
        <v>1343</v>
      </c>
      <c r="L1684">
        <v>1343</v>
      </c>
      <c r="M1684">
        <v>0</v>
      </c>
    </row>
    <row r="1685" spans="1:13" x14ac:dyDescent="0.55000000000000004">
      <c r="A1685">
        <v>100</v>
      </c>
      <c r="B1685" t="s">
        <v>238</v>
      </c>
      <c r="D1685" t="s">
        <v>2615</v>
      </c>
      <c r="E1685" t="s">
        <v>2616</v>
      </c>
      <c r="G1685" t="s">
        <v>231</v>
      </c>
      <c r="H1685">
        <v>4134</v>
      </c>
      <c r="L1685">
        <v>4134</v>
      </c>
      <c r="M1685">
        <v>0</v>
      </c>
    </row>
    <row r="1686" spans="1:13" x14ac:dyDescent="0.55000000000000004">
      <c r="A1686">
        <v>100</v>
      </c>
      <c r="B1686" t="s">
        <v>238</v>
      </c>
      <c r="D1686" t="s">
        <v>2617</v>
      </c>
      <c r="E1686" t="s">
        <v>2618</v>
      </c>
      <c r="G1686" t="s">
        <v>231</v>
      </c>
      <c r="H1686">
        <v>359</v>
      </c>
      <c r="L1686">
        <v>359</v>
      </c>
      <c r="M1686">
        <v>0</v>
      </c>
    </row>
    <row r="1687" spans="1:13" x14ac:dyDescent="0.55000000000000004">
      <c r="A1687">
        <v>100</v>
      </c>
      <c r="B1687" t="s">
        <v>238</v>
      </c>
      <c r="D1687" t="s">
        <v>2624</v>
      </c>
      <c r="E1687" t="s">
        <v>396</v>
      </c>
      <c r="G1687" t="s">
        <v>231</v>
      </c>
      <c r="H1687">
        <v>166</v>
      </c>
      <c r="L1687">
        <v>166</v>
      </c>
      <c r="M1687">
        <v>0</v>
      </c>
    </row>
    <row r="1688" spans="1:13" x14ac:dyDescent="0.55000000000000004">
      <c r="A1688">
        <v>100</v>
      </c>
      <c r="B1688" t="s">
        <v>325</v>
      </c>
      <c r="C1688" t="s">
        <v>331</v>
      </c>
      <c r="D1688" t="s">
        <v>56</v>
      </c>
      <c r="E1688" t="s">
        <v>57</v>
      </c>
      <c r="G1688" t="s">
        <v>231</v>
      </c>
      <c r="H1688">
        <v>142</v>
      </c>
      <c r="L1688">
        <v>142</v>
      </c>
      <c r="M1688">
        <v>0</v>
      </c>
    </row>
    <row r="1689" spans="1:13" x14ac:dyDescent="0.55000000000000004">
      <c r="A1689">
        <v>100</v>
      </c>
      <c r="B1689" t="s">
        <v>291</v>
      </c>
      <c r="C1689" t="s">
        <v>292</v>
      </c>
      <c r="D1689" t="s">
        <v>54</v>
      </c>
      <c r="E1689" t="s">
        <v>55</v>
      </c>
      <c r="G1689" t="s">
        <v>231</v>
      </c>
      <c r="H1689">
        <v>101</v>
      </c>
      <c r="L1689">
        <v>101</v>
      </c>
      <c r="M1689">
        <v>0</v>
      </c>
    </row>
    <row r="1690" spans="1:13" x14ac:dyDescent="0.55000000000000004">
      <c r="A1690">
        <v>100</v>
      </c>
      <c r="B1690" t="s">
        <v>238</v>
      </c>
      <c r="D1690" t="s">
        <v>888</v>
      </c>
      <c r="E1690" t="s">
        <v>889</v>
      </c>
      <c r="G1690" t="s">
        <v>231</v>
      </c>
      <c r="H1690">
        <v>2203</v>
      </c>
      <c r="L1690">
        <v>2203</v>
      </c>
      <c r="M1690">
        <v>0</v>
      </c>
    </row>
    <row r="1691" spans="1:13" x14ac:dyDescent="0.55000000000000004">
      <c r="A1691">
        <v>100</v>
      </c>
      <c r="B1691" t="s">
        <v>238</v>
      </c>
      <c r="D1691" t="s">
        <v>285</v>
      </c>
      <c r="E1691" t="s">
        <v>286</v>
      </c>
      <c r="G1691" t="s">
        <v>231</v>
      </c>
      <c r="H1691">
        <v>8703</v>
      </c>
      <c r="L1691">
        <v>8703</v>
      </c>
      <c r="M1691">
        <v>0</v>
      </c>
    </row>
    <row r="1692" spans="1:13" x14ac:dyDescent="0.55000000000000004">
      <c r="A1692">
        <v>100</v>
      </c>
      <c r="B1692" t="s">
        <v>238</v>
      </c>
      <c r="D1692" t="s">
        <v>1180</v>
      </c>
      <c r="E1692" t="s">
        <v>1181</v>
      </c>
      <c r="G1692" t="s">
        <v>231</v>
      </c>
      <c r="H1692">
        <v>68</v>
      </c>
      <c r="L1692">
        <v>68</v>
      </c>
      <c r="M1692">
        <v>0</v>
      </c>
    </row>
    <row r="1693" spans="1:13" x14ac:dyDescent="0.55000000000000004">
      <c r="A1693">
        <v>100</v>
      </c>
      <c r="B1693" t="s">
        <v>238</v>
      </c>
      <c r="D1693" t="s">
        <v>1454</v>
      </c>
      <c r="E1693" t="s">
        <v>1455</v>
      </c>
      <c r="G1693" t="s">
        <v>231</v>
      </c>
      <c r="H1693">
        <v>2492</v>
      </c>
      <c r="L1693">
        <v>2492</v>
      </c>
      <c r="M1693">
        <v>0</v>
      </c>
    </row>
    <row r="1694" spans="1:13" x14ac:dyDescent="0.55000000000000004">
      <c r="A1694">
        <v>100</v>
      </c>
      <c r="B1694" t="s">
        <v>238</v>
      </c>
      <c r="D1694" t="s">
        <v>611</v>
      </c>
      <c r="E1694" t="s">
        <v>612</v>
      </c>
      <c r="G1694" t="s">
        <v>231</v>
      </c>
      <c r="H1694">
        <v>5380</v>
      </c>
      <c r="L1694">
        <v>5380</v>
      </c>
      <c r="M1694">
        <v>0</v>
      </c>
    </row>
    <row r="1695" spans="1:13" x14ac:dyDescent="0.55000000000000004">
      <c r="A1695">
        <v>100</v>
      </c>
      <c r="B1695" t="s">
        <v>363</v>
      </c>
      <c r="C1695" t="s">
        <v>364</v>
      </c>
      <c r="D1695" t="s">
        <v>1028</v>
      </c>
      <c r="E1695" t="s">
        <v>1029</v>
      </c>
      <c r="G1695" t="s">
        <v>231</v>
      </c>
      <c r="H1695">
        <v>7105</v>
      </c>
      <c r="L1695">
        <v>7105</v>
      </c>
      <c r="M1695">
        <v>0</v>
      </c>
    </row>
    <row r="1696" spans="1:13" x14ac:dyDescent="0.55000000000000004">
      <c r="A1696">
        <v>100</v>
      </c>
      <c r="B1696" t="s">
        <v>325</v>
      </c>
      <c r="C1696" t="s">
        <v>331</v>
      </c>
      <c r="D1696" t="s">
        <v>1028</v>
      </c>
      <c r="E1696" t="s">
        <v>1029</v>
      </c>
      <c r="G1696" t="s">
        <v>231</v>
      </c>
      <c r="H1696">
        <v>1000</v>
      </c>
      <c r="L1696">
        <v>1000</v>
      </c>
      <c r="M1696">
        <v>0</v>
      </c>
    </row>
    <row r="1697" spans="1:13" x14ac:dyDescent="0.55000000000000004">
      <c r="A1697">
        <v>100</v>
      </c>
      <c r="B1697" t="s">
        <v>238</v>
      </c>
      <c r="D1697" t="s">
        <v>1981</v>
      </c>
      <c r="E1697" t="s">
        <v>1982</v>
      </c>
      <c r="G1697" t="s">
        <v>231</v>
      </c>
      <c r="H1697">
        <v>597</v>
      </c>
      <c r="L1697">
        <v>597</v>
      </c>
      <c r="M1697">
        <v>0</v>
      </c>
    </row>
    <row r="1698" spans="1:13" x14ac:dyDescent="0.55000000000000004">
      <c r="A1698">
        <v>100</v>
      </c>
      <c r="B1698" t="s">
        <v>238</v>
      </c>
      <c r="D1698" t="s">
        <v>1150</v>
      </c>
      <c r="E1698" t="s">
        <v>1151</v>
      </c>
      <c r="G1698" t="s">
        <v>231</v>
      </c>
      <c r="H1698">
        <v>4128</v>
      </c>
      <c r="L1698">
        <v>4128</v>
      </c>
      <c r="M1698">
        <v>0</v>
      </c>
    </row>
    <row r="1699" spans="1:13" x14ac:dyDescent="0.55000000000000004">
      <c r="A1699">
        <v>100</v>
      </c>
      <c r="B1699" t="s">
        <v>3244</v>
      </c>
      <c r="D1699" t="s">
        <v>2639</v>
      </c>
      <c r="E1699" t="s">
        <v>2640</v>
      </c>
      <c r="G1699" t="s">
        <v>231</v>
      </c>
      <c r="H1699">
        <v>1575</v>
      </c>
      <c r="L1699">
        <v>1575</v>
      </c>
      <c r="M1699">
        <v>0</v>
      </c>
    </row>
    <row r="1700" spans="1:13" x14ac:dyDescent="0.55000000000000004">
      <c r="A1700">
        <v>100</v>
      </c>
      <c r="B1700" t="s">
        <v>238</v>
      </c>
      <c r="D1700" t="s">
        <v>1709</v>
      </c>
      <c r="E1700" t="s">
        <v>1710</v>
      </c>
      <c r="G1700" t="s">
        <v>231</v>
      </c>
      <c r="H1700">
        <v>19967</v>
      </c>
      <c r="L1700">
        <v>19967</v>
      </c>
      <c r="M1700">
        <v>0</v>
      </c>
    </row>
    <row r="1701" spans="1:13" x14ac:dyDescent="0.55000000000000004">
      <c r="A1701">
        <v>100</v>
      </c>
      <c r="B1701" t="s">
        <v>238</v>
      </c>
      <c r="D1701" t="s">
        <v>1154</v>
      </c>
      <c r="E1701" t="s">
        <v>1155</v>
      </c>
      <c r="G1701" t="s">
        <v>231</v>
      </c>
      <c r="H1701">
        <v>3715</v>
      </c>
      <c r="L1701">
        <v>3715</v>
      </c>
      <c r="M1701">
        <v>0</v>
      </c>
    </row>
    <row r="1702" spans="1:13" x14ac:dyDescent="0.55000000000000004">
      <c r="A1702">
        <v>100</v>
      </c>
      <c r="B1702" t="s">
        <v>363</v>
      </c>
      <c r="C1702" t="s">
        <v>364</v>
      </c>
      <c r="D1702" t="s">
        <v>411</v>
      </c>
      <c r="E1702" t="s">
        <v>412</v>
      </c>
      <c r="G1702" t="s">
        <v>231</v>
      </c>
      <c r="H1702">
        <v>72</v>
      </c>
      <c r="L1702">
        <v>72</v>
      </c>
      <c r="M1702">
        <v>0</v>
      </c>
    </row>
    <row r="1703" spans="1:13" x14ac:dyDescent="0.55000000000000004">
      <c r="A1703">
        <v>100</v>
      </c>
      <c r="B1703" t="s">
        <v>363</v>
      </c>
      <c r="C1703" t="s">
        <v>364</v>
      </c>
      <c r="D1703" t="s">
        <v>651</v>
      </c>
      <c r="E1703" t="s">
        <v>652</v>
      </c>
      <c r="G1703" t="s">
        <v>231</v>
      </c>
      <c r="H1703">
        <v>2776</v>
      </c>
      <c r="L1703">
        <v>2776</v>
      </c>
      <c r="M1703">
        <v>0</v>
      </c>
    </row>
    <row r="1704" spans="1:13" x14ac:dyDescent="0.55000000000000004">
      <c r="A1704">
        <v>100</v>
      </c>
      <c r="B1704" t="s">
        <v>238</v>
      </c>
      <c r="D1704" t="s">
        <v>2643</v>
      </c>
      <c r="E1704" t="s">
        <v>2644</v>
      </c>
      <c r="G1704" t="s">
        <v>231</v>
      </c>
      <c r="H1704">
        <v>17183</v>
      </c>
      <c r="L1704">
        <v>17183</v>
      </c>
      <c r="M1704">
        <v>0</v>
      </c>
    </row>
    <row r="1705" spans="1:13" x14ac:dyDescent="0.55000000000000004">
      <c r="A1705">
        <v>100</v>
      </c>
      <c r="B1705" t="s">
        <v>3244</v>
      </c>
      <c r="D1705" t="s">
        <v>2027</v>
      </c>
      <c r="E1705" t="s">
        <v>2028</v>
      </c>
      <c r="G1705" t="s">
        <v>231</v>
      </c>
      <c r="H1705">
        <v>429</v>
      </c>
      <c r="L1705">
        <v>429</v>
      </c>
      <c r="M1705">
        <v>0</v>
      </c>
    </row>
    <row r="1706" spans="1:13" x14ac:dyDescent="0.55000000000000004">
      <c r="A1706">
        <v>100</v>
      </c>
      <c r="B1706" t="s">
        <v>3244</v>
      </c>
      <c r="D1706" t="s">
        <v>1188</v>
      </c>
      <c r="E1706" t="s">
        <v>1189</v>
      </c>
      <c r="G1706" t="s">
        <v>231</v>
      </c>
      <c r="H1706">
        <v>89</v>
      </c>
      <c r="L1706">
        <v>89</v>
      </c>
      <c r="M1706">
        <v>0</v>
      </c>
    </row>
    <row r="1707" spans="1:13" x14ac:dyDescent="0.55000000000000004">
      <c r="A1707">
        <v>100</v>
      </c>
      <c r="B1707" t="s">
        <v>238</v>
      </c>
      <c r="D1707" t="s">
        <v>1462</v>
      </c>
      <c r="E1707" t="s">
        <v>1463</v>
      </c>
      <c r="G1707" t="s">
        <v>231</v>
      </c>
      <c r="H1707">
        <v>2646</v>
      </c>
      <c r="L1707">
        <v>2646</v>
      </c>
      <c r="M1707">
        <v>0</v>
      </c>
    </row>
    <row r="1708" spans="1:13" x14ac:dyDescent="0.55000000000000004">
      <c r="A1708">
        <v>100</v>
      </c>
      <c r="B1708" t="s">
        <v>238</v>
      </c>
      <c r="D1708" t="s">
        <v>2647</v>
      </c>
      <c r="E1708" t="s">
        <v>2648</v>
      </c>
      <c r="G1708" t="s">
        <v>231</v>
      </c>
      <c r="H1708">
        <v>1501</v>
      </c>
      <c r="L1708">
        <v>1501</v>
      </c>
      <c r="M1708">
        <v>0</v>
      </c>
    </row>
    <row r="1709" spans="1:13" x14ac:dyDescent="0.55000000000000004">
      <c r="A1709">
        <v>100</v>
      </c>
      <c r="B1709" t="s">
        <v>238</v>
      </c>
      <c r="D1709" t="s">
        <v>2226</v>
      </c>
      <c r="E1709" t="s">
        <v>2227</v>
      </c>
      <c r="G1709" t="s">
        <v>231</v>
      </c>
      <c r="H1709">
        <v>531</v>
      </c>
      <c r="L1709">
        <v>531</v>
      </c>
      <c r="M1709">
        <v>0</v>
      </c>
    </row>
    <row r="1710" spans="1:13" x14ac:dyDescent="0.55000000000000004">
      <c r="A1710">
        <v>100</v>
      </c>
      <c r="B1710" t="s">
        <v>3244</v>
      </c>
      <c r="D1710" t="s">
        <v>1991</v>
      </c>
      <c r="E1710" t="s">
        <v>1992</v>
      </c>
      <c r="G1710" t="s">
        <v>231</v>
      </c>
      <c r="H1710">
        <v>17211</v>
      </c>
      <c r="L1710">
        <v>17211</v>
      </c>
      <c r="M1710">
        <v>0</v>
      </c>
    </row>
    <row r="1711" spans="1:13" x14ac:dyDescent="0.55000000000000004">
      <c r="A1711">
        <v>100</v>
      </c>
      <c r="B1711" t="s">
        <v>238</v>
      </c>
      <c r="D1711" t="s">
        <v>287</v>
      </c>
      <c r="E1711" t="s">
        <v>288</v>
      </c>
      <c r="G1711" t="s">
        <v>231</v>
      </c>
      <c r="H1711">
        <v>22</v>
      </c>
      <c r="L1711">
        <v>22</v>
      </c>
      <c r="M1711">
        <v>0</v>
      </c>
    </row>
    <row r="1712" spans="1:13" x14ac:dyDescent="0.55000000000000004">
      <c r="A1712">
        <v>100</v>
      </c>
      <c r="B1712" t="s">
        <v>363</v>
      </c>
      <c r="C1712" t="s">
        <v>364</v>
      </c>
      <c r="D1712" t="s">
        <v>1517</v>
      </c>
      <c r="E1712" t="s">
        <v>1518</v>
      </c>
      <c r="G1712" t="s">
        <v>231</v>
      </c>
      <c r="H1712">
        <v>2985</v>
      </c>
      <c r="L1712">
        <v>2985</v>
      </c>
      <c r="M1712">
        <v>0</v>
      </c>
    </row>
    <row r="1713" spans="1:13" x14ac:dyDescent="0.55000000000000004">
      <c r="A1713">
        <v>100</v>
      </c>
      <c r="B1713" t="s">
        <v>238</v>
      </c>
      <c r="D1713" t="s">
        <v>885</v>
      </c>
      <c r="E1713" t="s">
        <v>886</v>
      </c>
      <c r="G1713" t="s">
        <v>231</v>
      </c>
      <c r="H1713">
        <v>3507</v>
      </c>
      <c r="L1713">
        <v>3507</v>
      </c>
      <c r="M1713">
        <v>0</v>
      </c>
    </row>
    <row r="1714" spans="1:13" x14ac:dyDescent="0.55000000000000004">
      <c r="A1714">
        <v>100</v>
      </c>
      <c r="B1714" t="s">
        <v>363</v>
      </c>
      <c r="C1714" t="s">
        <v>364</v>
      </c>
      <c r="D1714" t="s">
        <v>1620</v>
      </c>
      <c r="E1714" t="s">
        <v>1621</v>
      </c>
      <c r="G1714" t="s">
        <v>231</v>
      </c>
      <c r="H1714">
        <v>2843</v>
      </c>
      <c r="L1714">
        <v>2843</v>
      </c>
      <c r="M1714">
        <v>0</v>
      </c>
    </row>
    <row r="1715" spans="1:13" x14ac:dyDescent="0.55000000000000004">
      <c r="A1715">
        <v>100</v>
      </c>
      <c r="B1715" t="s">
        <v>238</v>
      </c>
      <c r="D1715" t="s">
        <v>1170</v>
      </c>
      <c r="E1715" t="s">
        <v>1171</v>
      </c>
      <c r="G1715" t="s">
        <v>231</v>
      </c>
      <c r="H1715">
        <v>1157</v>
      </c>
      <c r="L1715">
        <v>1157</v>
      </c>
      <c r="M1715">
        <v>0</v>
      </c>
    </row>
    <row r="1716" spans="1:13" x14ac:dyDescent="0.55000000000000004">
      <c r="A1716">
        <v>100</v>
      </c>
      <c r="B1716" t="s">
        <v>238</v>
      </c>
      <c r="D1716" t="s">
        <v>2659</v>
      </c>
      <c r="E1716" t="s">
        <v>2660</v>
      </c>
      <c r="G1716" t="s">
        <v>231</v>
      </c>
      <c r="H1716">
        <v>1079</v>
      </c>
      <c r="L1716">
        <v>1079</v>
      </c>
      <c r="M1716">
        <v>0</v>
      </c>
    </row>
    <row r="1717" spans="1:13" x14ac:dyDescent="0.55000000000000004">
      <c r="A1717">
        <v>100</v>
      </c>
      <c r="B1717" t="s">
        <v>3244</v>
      </c>
      <c r="D1717" t="s">
        <v>1735</v>
      </c>
      <c r="E1717" t="s">
        <v>1736</v>
      </c>
      <c r="G1717" t="s">
        <v>231</v>
      </c>
      <c r="H1717">
        <v>35555</v>
      </c>
      <c r="L1717">
        <v>35555</v>
      </c>
      <c r="M1717">
        <v>0</v>
      </c>
    </row>
    <row r="1718" spans="1:13" x14ac:dyDescent="0.55000000000000004">
      <c r="A1718">
        <v>100</v>
      </c>
      <c r="B1718" t="s">
        <v>238</v>
      </c>
      <c r="D1718" t="s">
        <v>253</v>
      </c>
      <c r="E1718" t="s">
        <v>254</v>
      </c>
      <c r="G1718" t="s">
        <v>231</v>
      </c>
      <c r="H1718">
        <v>307</v>
      </c>
      <c r="L1718">
        <v>307</v>
      </c>
      <c r="M1718">
        <v>0</v>
      </c>
    </row>
    <row r="1719" spans="1:13" x14ac:dyDescent="0.55000000000000004">
      <c r="A1719">
        <v>100</v>
      </c>
      <c r="B1719" t="s">
        <v>238</v>
      </c>
      <c r="D1719" t="s">
        <v>1703</v>
      </c>
      <c r="E1719" t="s">
        <v>1704</v>
      </c>
      <c r="G1719" t="s">
        <v>231</v>
      </c>
      <c r="H1719">
        <v>779</v>
      </c>
      <c r="L1719">
        <v>779</v>
      </c>
      <c r="M1719">
        <v>0</v>
      </c>
    </row>
    <row r="1720" spans="1:13" x14ac:dyDescent="0.55000000000000004">
      <c r="A1720">
        <v>100</v>
      </c>
      <c r="B1720" t="s">
        <v>238</v>
      </c>
      <c r="D1720" t="s">
        <v>2208</v>
      </c>
      <c r="E1720" t="s">
        <v>2209</v>
      </c>
      <c r="G1720" t="s">
        <v>231</v>
      </c>
      <c r="H1720">
        <v>1793</v>
      </c>
      <c r="L1720">
        <v>1793</v>
      </c>
      <c r="M1720">
        <v>0</v>
      </c>
    </row>
    <row r="1721" spans="1:13" x14ac:dyDescent="0.55000000000000004">
      <c r="A1721">
        <v>100</v>
      </c>
      <c r="B1721" t="s">
        <v>3244</v>
      </c>
      <c r="D1721" t="s">
        <v>2667</v>
      </c>
      <c r="E1721" t="s">
        <v>2668</v>
      </c>
      <c r="G1721" t="s">
        <v>231</v>
      </c>
      <c r="H1721">
        <v>243</v>
      </c>
      <c r="L1721">
        <v>243</v>
      </c>
      <c r="M1721">
        <v>0</v>
      </c>
    </row>
    <row r="1722" spans="1:13" x14ac:dyDescent="0.55000000000000004">
      <c r="A1722">
        <v>100</v>
      </c>
      <c r="B1722" t="s">
        <v>238</v>
      </c>
      <c r="D1722" t="s">
        <v>2669</v>
      </c>
      <c r="E1722" t="s">
        <v>2670</v>
      </c>
      <c r="G1722" t="s">
        <v>231</v>
      </c>
      <c r="H1722">
        <v>19598</v>
      </c>
      <c r="L1722">
        <v>19598</v>
      </c>
      <c r="M1722">
        <v>0</v>
      </c>
    </row>
    <row r="1723" spans="1:13" x14ac:dyDescent="0.55000000000000004">
      <c r="A1723">
        <v>100</v>
      </c>
      <c r="B1723" t="s">
        <v>671</v>
      </c>
      <c r="D1723" t="s">
        <v>937</v>
      </c>
      <c r="E1723" t="s">
        <v>938</v>
      </c>
      <c r="G1723" t="s">
        <v>231</v>
      </c>
      <c r="H1723">
        <v>5</v>
      </c>
      <c r="L1723">
        <v>5</v>
      </c>
      <c r="M1723">
        <v>0</v>
      </c>
    </row>
    <row r="1724" spans="1:13" x14ac:dyDescent="0.55000000000000004">
      <c r="A1724">
        <v>100</v>
      </c>
      <c r="B1724" t="s">
        <v>363</v>
      </c>
      <c r="C1724" t="s">
        <v>364</v>
      </c>
      <c r="D1724" t="s">
        <v>2184</v>
      </c>
      <c r="E1724" t="s">
        <v>2185</v>
      </c>
      <c r="G1724" t="s">
        <v>231</v>
      </c>
      <c r="H1724">
        <v>144</v>
      </c>
      <c r="L1724">
        <v>144</v>
      </c>
      <c r="M1724">
        <v>0</v>
      </c>
    </row>
    <row r="1725" spans="1:13" x14ac:dyDescent="0.55000000000000004">
      <c r="A1725">
        <v>100</v>
      </c>
      <c r="B1725" t="s">
        <v>363</v>
      </c>
      <c r="C1725" t="s">
        <v>364</v>
      </c>
      <c r="D1725" t="s">
        <v>455</v>
      </c>
      <c r="E1725" t="s">
        <v>456</v>
      </c>
      <c r="G1725" t="s">
        <v>231</v>
      </c>
      <c r="H1725">
        <v>26598</v>
      </c>
      <c r="L1725">
        <v>26598</v>
      </c>
      <c r="M1725">
        <v>0</v>
      </c>
    </row>
    <row r="1726" spans="1:13" x14ac:dyDescent="0.55000000000000004">
      <c r="A1726">
        <v>100</v>
      </c>
      <c r="B1726" t="s">
        <v>363</v>
      </c>
      <c r="C1726" t="s">
        <v>364</v>
      </c>
      <c r="D1726" t="s">
        <v>1834</v>
      </c>
      <c r="E1726" t="s">
        <v>1835</v>
      </c>
      <c r="G1726" t="s">
        <v>231</v>
      </c>
      <c r="H1726">
        <v>1</v>
      </c>
      <c r="L1726">
        <v>1</v>
      </c>
      <c r="M1726">
        <v>0</v>
      </c>
    </row>
    <row r="1727" spans="1:13" x14ac:dyDescent="0.55000000000000004">
      <c r="A1727">
        <v>100</v>
      </c>
      <c r="B1727" t="s">
        <v>363</v>
      </c>
      <c r="C1727" t="s">
        <v>364</v>
      </c>
      <c r="D1727" t="s">
        <v>2673</v>
      </c>
      <c r="E1727" t="s">
        <v>2674</v>
      </c>
      <c r="G1727" t="s">
        <v>231</v>
      </c>
      <c r="H1727">
        <v>3</v>
      </c>
      <c r="L1727">
        <v>3</v>
      </c>
      <c r="M1727">
        <v>0</v>
      </c>
    </row>
    <row r="1728" spans="1:13" x14ac:dyDescent="0.55000000000000004">
      <c r="A1728">
        <v>100</v>
      </c>
      <c r="B1728" t="s">
        <v>360</v>
      </c>
      <c r="D1728" t="s">
        <v>678</v>
      </c>
      <c r="E1728" t="s">
        <v>679</v>
      </c>
      <c r="G1728" t="s">
        <v>231</v>
      </c>
      <c r="H1728">
        <v>2</v>
      </c>
      <c r="L1728">
        <v>2</v>
      </c>
      <c r="M1728">
        <v>0</v>
      </c>
    </row>
    <row r="1729" spans="1:18" x14ac:dyDescent="0.55000000000000004">
      <c r="A1729">
        <v>100</v>
      </c>
      <c r="B1729" t="s">
        <v>363</v>
      </c>
      <c r="C1729" t="s">
        <v>364</v>
      </c>
      <c r="D1729" t="s">
        <v>2291</v>
      </c>
      <c r="E1729" t="s">
        <v>2292</v>
      </c>
      <c r="G1729" t="s">
        <v>231</v>
      </c>
      <c r="H1729">
        <v>333</v>
      </c>
      <c r="L1729">
        <v>333</v>
      </c>
      <c r="M1729">
        <v>0</v>
      </c>
    </row>
    <row r="1730" spans="1:18" x14ac:dyDescent="0.55000000000000004">
      <c r="A1730">
        <v>100</v>
      </c>
      <c r="B1730" t="s">
        <v>363</v>
      </c>
      <c r="C1730" t="s">
        <v>364</v>
      </c>
      <c r="D1730" t="s">
        <v>2097</v>
      </c>
      <c r="E1730" t="s">
        <v>2098</v>
      </c>
      <c r="G1730" t="s">
        <v>231</v>
      </c>
      <c r="H1730">
        <v>3363</v>
      </c>
      <c r="L1730">
        <v>3363</v>
      </c>
      <c r="M1730">
        <v>0</v>
      </c>
    </row>
    <row r="1731" spans="1:18" x14ac:dyDescent="0.55000000000000004">
      <c r="A1731">
        <v>100</v>
      </c>
      <c r="B1731" t="s">
        <v>363</v>
      </c>
      <c r="C1731" t="s">
        <v>364</v>
      </c>
      <c r="D1731" t="s">
        <v>2688</v>
      </c>
      <c r="E1731" t="s">
        <v>2689</v>
      </c>
      <c r="G1731" t="s">
        <v>231</v>
      </c>
      <c r="H1731">
        <v>253</v>
      </c>
      <c r="L1731">
        <v>253</v>
      </c>
      <c r="M1731">
        <v>0</v>
      </c>
    </row>
    <row r="1732" spans="1:18" x14ac:dyDescent="0.55000000000000004">
      <c r="A1732">
        <v>100</v>
      </c>
      <c r="B1732" t="s">
        <v>363</v>
      </c>
      <c r="C1732" t="s">
        <v>364</v>
      </c>
      <c r="D1732" t="s">
        <v>1021</v>
      </c>
      <c r="E1732" t="s">
        <v>1022</v>
      </c>
      <c r="G1732" t="s">
        <v>231</v>
      </c>
      <c r="H1732">
        <v>4900</v>
      </c>
      <c r="L1732">
        <v>4900</v>
      </c>
      <c r="M1732">
        <v>0</v>
      </c>
    </row>
    <row r="1733" spans="1:18" x14ac:dyDescent="0.55000000000000004">
      <c r="A1733">
        <v>100</v>
      </c>
      <c r="B1733" t="s">
        <v>363</v>
      </c>
      <c r="C1733" t="s">
        <v>364</v>
      </c>
      <c r="D1733" t="s">
        <v>822</v>
      </c>
      <c r="E1733" t="s">
        <v>823</v>
      </c>
      <c r="G1733" t="s">
        <v>231</v>
      </c>
      <c r="H1733">
        <v>1</v>
      </c>
      <c r="L1733">
        <v>1</v>
      </c>
      <c r="M1733">
        <v>0</v>
      </c>
    </row>
    <row r="1734" spans="1:18" x14ac:dyDescent="0.55000000000000004">
      <c r="A1734">
        <v>100</v>
      </c>
      <c r="B1734" t="s">
        <v>325</v>
      </c>
      <c r="C1734" t="s">
        <v>355</v>
      </c>
      <c r="D1734" t="s">
        <v>147</v>
      </c>
      <c r="E1734" t="s">
        <v>148</v>
      </c>
      <c r="G1734" t="s">
        <v>231</v>
      </c>
      <c r="H1734">
        <v>1241</v>
      </c>
      <c r="L1734">
        <v>1241</v>
      </c>
      <c r="M1734">
        <v>0</v>
      </c>
      <c r="R1734" t="s">
        <v>356</v>
      </c>
    </row>
    <row r="1735" spans="1:18" x14ac:dyDescent="0.55000000000000004">
      <c r="A1735">
        <v>100</v>
      </c>
      <c r="B1735" t="s">
        <v>363</v>
      </c>
      <c r="C1735" t="s">
        <v>364</v>
      </c>
      <c r="D1735" t="s">
        <v>1832</v>
      </c>
      <c r="E1735" t="s">
        <v>1833</v>
      </c>
      <c r="G1735" t="s">
        <v>231</v>
      </c>
      <c r="H1735">
        <v>14</v>
      </c>
      <c r="L1735">
        <v>14</v>
      </c>
      <c r="M1735">
        <v>0</v>
      </c>
    </row>
    <row r="1736" spans="1:18" x14ac:dyDescent="0.55000000000000004">
      <c r="A1736">
        <v>100</v>
      </c>
      <c r="B1736" t="s">
        <v>363</v>
      </c>
      <c r="C1736" t="s">
        <v>364</v>
      </c>
      <c r="D1736" t="s">
        <v>2694</v>
      </c>
      <c r="E1736" t="s">
        <v>2695</v>
      </c>
      <c r="G1736" t="s">
        <v>231</v>
      </c>
      <c r="H1736">
        <v>372</v>
      </c>
      <c r="L1736">
        <v>372</v>
      </c>
      <c r="M1736">
        <v>0</v>
      </c>
    </row>
    <row r="1737" spans="1:18" x14ac:dyDescent="0.55000000000000004">
      <c r="A1737">
        <v>100</v>
      </c>
      <c r="B1737" t="s">
        <v>363</v>
      </c>
      <c r="C1737" t="s">
        <v>364</v>
      </c>
      <c r="D1737" t="s">
        <v>744</v>
      </c>
      <c r="E1737" t="s">
        <v>745</v>
      </c>
      <c r="G1737" t="s">
        <v>231</v>
      </c>
      <c r="H1737">
        <v>23</v>
      </c>
      <c r="L1737">
        <v>23</v>
      </c>
      <c r="M1737">
        <v>0</v>
      </c>
    </row>
    <row r="1738" spans="1:18" x14ac:dyDescent="0.55000000000000004">
      <c r="A1738">
        <v>100</v>
      </c>
      <c r="B1738" t="s">
        <v>363</v>
      </c>
      <c r="C1738" t="s">
        <v>364</v>
      </c>
      <c r="D1738" t="s">
        <v>495</v>
      </c>
      <c r="E1738" t="s">
        <v>496</v>
      </c>
      <c r="G1738" t="s">
        <v>231</v>
      </c>
      <c r="H1738">
        <v>27</v>
      </c>
      <c r="L1738">
        <v>27</v>
      </c>
      <c r="M1738">
        <v>0</v>
      </c>
    </row>
    <row r="1739" spans="1:18" x14ac:dyDescent="0.55000000000000004">
      <c r="A1739">
        <v>100</v>
      </c>
      <c r="B1739" t="s">
        <v>363</v>
      </c>
      <c r="C1739" t="s">
        <v>364</v>
      </c>
      <c r="D1739" t="s">
        <v>544</v>
      </c>
      <c r="E1739" t="s">
        <v>545</v>
      </c>
      <c r="G1739" t="s">
        <v>231</v>
      </c>
      <c r="H1739">
        <v>33</v>
      </c>
      <c r="L1739">
        <v>33</v>
      </c>
      <c r="M1739">
        <v>0</v>
      </c>
    </row>
    <row r="1740" spans="1:18" x14ac:dyDescent="0.55000000000000004">
      <c r="A1740">
        <v>100</v>
      </c>
      <c r="B1740" t="s">
        <v>3244</v>
      </c>
      <c r="D1740" t="s">
        <v>1559</v>
      </c>
      <c r="E1740" t="s">
        <v>1560</v>
      </c>
      <c r="G1740" t="s">
        <v>231</v>
      </c>
      <c r="H1740">
        <v>1</v>
      </c>
      <c r="L1740">
        <v>1</v>
      </c>
      <c r="M1740">
        <v>0</v>
      </c>
    </row>
    <row r="1741" spans="1:18" x14ac:dyDescent="0.55000000000000004">
      <c r="A1741">
        <v>100</v>
      </c>
      <c r="B1741" t="s">
        <v>363</v>
      </c>
      <c r="C1741" t="s">
        <v>364</v>
      </c>
      <c r="D1741" t="s">
        <v>1034</v>
      </c>
      <c r="E1741" t="s">
        <v>1035</v>
      </c>
      <c r="G1741" t="s">
        <v>231</v>
      </c>
      <c r="H1741">
        <v>278</v>
      </c>
      <c r="L1741">
        <v>278</v>
      </c>
      <c r="M1741">
        <v>0</v>
      </c>
    </row>
    <row r="1742" spans="1:18" x14ac:dyDescent="0.55000000000000004">
      <c r="A1742">
        <v>100</v>
      </c>
      <c r="B1742" t="s">
        <v>308</v>
      </c>
      <c r="C1742" t="s">
        <v>309</v>
      </c>
      <c r="D1742" t="s">
        <v>88</v>
      </c>
      <c r="E1742" t="s">
        <v>122</v>
      </c>
      <c r="G1742" t="s">
        <v>231</v>
      </c>
      <c r="H1742">
        <v>98</v>
      </c>
      <c r="L1742">
        <v>98</v>
      </c>
      <c r="M1742">
        <v>0</v>
      </c>
    </row>
    <row r="1743" spans="1:18" x14ac:dyDescent="0.55000000000000004">
      <c r="A1743">
        <v>100</v>
      </c>
      <c r="B1743" t="s">
        <v>291</v>
      </c>
      <c r="C1743" t="s">
        <v>292</v>
      </c>
      <c r="D1743" t="s">
        <v>88</v>
      </c>
      <c r="E1743" t="s">
        <v>122</v>
      </c>
      <c r="G1743" t="s">
        <v>231</v>
      </c>
      <c r="H1743">
        <v>-3</v>
      </c>
      <c r="L1743">
        <v>-3</v>
      </c>
      <c r="M1743">
        <v>0</v>
      </c>
    </row>
    <row r="1744" spans="1:18" x14ac:dyDescent="0.55000000000000004">
      <c r="A1744">
        <v>100</v>
      </c>
      <c r="B1744" t="s">
        <v>325</v>
      </c>
      <c r="C1744" t="s">
        <v>331</v>
      </c>
      <c r="D1744" t="s">
        <v>74</v>
      </c>
      <c r="E1744" t="s">
        <v>75</v>
      </c>
      <c r="G1744" t="s">
        <v>231</v>
      </c>
      <c r="H1744">
        <v>-232</v>
      </c>
      <c r="L1744">
        <v>-232</v>
      </c>
      <c r="M1744">
        <v>0</v>
      </c>
    </row>
    <row r="1745" spans="1:13" x14ac:dyDescent="0.55000000000000004">
      <c r="A1745">
        <v>100</v>
      </c>
      <c r="B1745" t="s">
        <v>291</v>
      </c>
      <c r="C1745" t="s">
        <v>292</v>
      </c>
      <c r="D1745" t="s">
        <v>76</v>
      </c>
      <c r="E1745" t="s">
        <v>77</v>
      </c>
      <c r="G1745" t="s">
        <v>231</v>
      </c>
      <c r="H1745">
        <v>112</v>
      </c>
      <c r="L1745">
        <v>112</v>
      </c>
      <c r="M1745">
        <v>0</v>
      </c>
    </row>
    <row r="1746" spans="1:13" x14ac:dyDescent="0.55000000000000004">
      <c r="A1746">
        <v>100</v>
      </c>
      <c r="B1746" t="s">
        <v>325</v>
      </c>
      <c r="C1746" t="s">
        <v>331</v>
      </c>
      <c r="D1746" t="s">
        <v>76</v>
      </c>
      <c r="E1746" t="s">
        <v>77</v>
      </c>
      <c r="G1746" t="s">
        <v>231</v>
      </c>
      <c r="H1746">
        <v>482</v>
      </c>
      <c r="L1746">
        <v>482</v>
      </c>
      <c r="M1746">
        <v>0</v>
      </c>
    </row>
    <row r="1747" spans="1:13" x14ac:dyDescent="0.55000000000000004">
      <c r="A1747">
        <v>100</v>
      </c>
      <c r="B1747" t="s">
        <v>291</v>
      </c>
      <c r="C1747" t="s">
        <v>296</v>
      </c>
      <c r="D1747" t="s">
        <v>34</v>
      </c>
      <c r="E1747" t="s">
        <v>35</v>
      </c>
      <c r="G1747" t="s">
        <v>231</v>
      </c>
      <c r="H1747">
        <v>72</v>
      </c>
      <c r="L1747">
        <v>72</v>
      </c>
      <c r="M1747">
        <v>0</v>
      </c>
    </row>
    <row r="1748" spans="1:13" x14ac:dyDescent="0.55000000000000004">
      <c r="A1748">
        <v>100</v>
      </c>
      <c r="B1748" t="s">
        <v>1413</v>
      </c>
      <c r="D1748" t="s">
        <v>34</v>
      </c>
      <c r="E1748" t="s">
        <v>35</v>
      </c>
      <c r="G1748" t="s">
        <v>231</v>
      </c>
      <c r="H1748">
        <v>1406</v>
      </c>
      <c r="L1748">
        <v>1406</v>
      </c>
      <c r="M1748">
        <v>0</v>
      </c>
    </row>
    <row r="1749" spans="1:13" x14ac:dyDescent="0.55000000000000004">
      <c r="A1749">
        <v>100</v>
      </c>
      <c r="B1749" t="s">
        <v>325</v>
      </c>
      <c r="C1749" t="s">
        <v>927</v>
      </c>
      <c r="D1749" t="s">
        <v>96</v>
      </c>
      <c r="E1749" t="s">
        <v>358</v>
      </c>
      <c r="G1749" t="s">
        <v>231</v>
      </c>
      <c r="H1749">
        <v>1300</v>
      </c>
      <c r="L1749">
        <v>1300</v>
      </c>
      <c r="M1749">
        <v>0</v>
      </c>
    </row>
    <row r="1750" spans="1:13" x14ac:dyDescent="0.55000000000000004">
      <c r="A1750">
        <v>100</v>
      </c>
      <c r="B1750" t="s">
        <v>291</v>
      </c>
      <c r="C1750" t="s">
        <v>292</v>
      </c>
      <c r="D1750" t="s">
        <v>1190</v>
      </c>
      <c r="E1750" t="s">
        <v>1191</v>
      </c>
      <c r="G1750" t="s">
        <v>231</v>
      </c>
      <c r="H1750">
        <v>250</v>
      </c>
      <c r="L1750">
        <v>250</v>
      </c>
      <c r="M1750">
        <v>0</v>
      </c>
    </row>
    <row r="1751" spans="1:13" x14ac:dyDescent="0.55000000000000004">
      <c r="A1751">
        <v>100</v>
      </c>
      <c r="B1751" t="s">
        <v>363</v>
      </c>
      <c r="C1751" t="s">
        <v>364</v>
      </c>
      <c r="D1751" t="s">
        <v>2700</v>
      </c>
      <c r="E1751" t="s">
        <v>2701</v>
      </c>
      <c r="G1751" t="s">
        <v>231</v>
      </c>
      <c r="H1751">
        <v>447</v>
      </c>
      <c r="L1751">
        <v>447</v>
      </c>
      <c r="M1751">
        <v>0</v>
      </c>
    </row>
    <row r="1752" spans="1:13" x14ac:dyDescent="0.55000000000000004">
      <c r="A1752">
        <v>100</v>
      </c>
      <c r="B1752" t="s">
        <v>363</v>
      </c>
      <c r="C1752" t="s">
        <v>364</v>
      </c>
      <c r="D1752" t="s">
        <v>2041</v>
      </c>
      <c r="E1752" t="s">
        <v>2042</v>
      </c>
      <c r="G1752" t="s">
        <v>231</v>
      </c>
      <c r="H1752">
        <v>949</v>
      </c>
      <c r="L1752">
        <v>949</v>
      </c>
      <c r="M1752">
        <v>0</v>
      </c>
    </row>
    <row r="1753" spans="1:13" x14ac:dyDescent="0.55000000000000004">
      <c r="A1753">
        <v>100</v>
      </c>
      <c r="B1753" t="s">
        <v>363</v>
      </c>
      <c r="C1753" t="s">
        <v>364</v>
      </c>
      <c r="D1753" t="s">
        <v>1790</v>
      </c>
      <c r="E1753" t="s">
        <v>1791</v>
      </c>
      <c r="G1753" t="s">
        <v>231</v>
      </c>
      <c r="H1753">
        <v>950</v>
      </c>
      <c r="L1753">
        <v>950</v>
      </c>
      <c r="M1753">
        <v>0</v>
      </c>
    </row>
    <row r="1754" spans="1:13" x14ac:dyDescent="0.55000000000000004">
      <c r="A1754">
        <v>100</v>
      </c>
      <c r="B1754" t="s">
        <v>363</v>
      </c>
      <c r="C1754" t="s">
        <v>364</v>
      </c>
      <c r="D1754" t="s">
        <v>961</v>
      </c>
      <c r="E1754" t="s">
        <v>962</v>
      </c>
      <c r="G1754" t="s">
        <v>231</v>
      </c>
      <c r="H1754">
        <v>6539</v>
      </c>
      <c r="L1754">
        <v>6539</v>
      </c>
      <c r="M1754">
        <v>0</v>
      </c>
    </row>
    <row r="1755" spans="1:13" x14ac:dyDescent="0.55000000000000004">
      <c r="A1755">
        <v>100</v>
      </c>
      <c r="B1755" t="s">
        <v>308</v>
      </c>
      <c r="C1755" t="s">
        <v>320</v>
      </c>
      <c r="D1755" t="s">
        <v>90</v>
      </c>
      <c r="E1755" t="s">
        <v>128</v>
      </c>
      <c r="G1755" t="s">
        <v>231</v>
      </c>
      <c r="H1755">
        <v>4</v>
      </c>
      <c r="L1755">
        <v>4</v>
      </c>
      <c r="M1755">
        <v>0</v>
      </c>
    </row>
    <row r="1756" spans="1:13" x14ac:dyDescent="0.55000000000000004">
      <c r="A1756">
        <v>100</v>
      </c>
      <c r="B1756" t="s">
        <v>363</v>
      </c>
      <c r="C1756" t="s">
        <v>364</v>
      </c>
      <c r="D1756" t="s">
        <v>1250</v>
      </c>
      <c r="E1756" t="s">
        <v>1251</v>
      </c>
      <c r="G1756" t="s">
        <v>231</v>
      </c>
      <c r="H1756">
        <v>2</v>
      </c>
      <c r="L1756">
        <v>2</v>
      </c>
      <c r="M1756">
        <v>0</v>
      </c>
    </row>
    <row r="1757" spans="1:13" x14ac:dyDescent="0.55000000000000004">
      <c r="A1757">
        <v>100</v>
      </c>
      <c r="B1757" t="s">
        <v>308</v>
      </c>
      <c r="C1757" t="s">
        <v>309</v>
      </c>
      <c r="D1757" t="s">
        <v>120</v>
      </c>
      <c r="E1757" t="s">
        <v>121</v>
      </c>
      <c r="G1757" t="s">
        <v>231</v>
      </c>
      <c r="H1757">
        <v>1</v>
      </c>
      <c r="L1757">
        <v>1</v>
      </c>
      <c r="M1757">
        <v>0</v>
      </c>
    </row>
    <row r="1758" spans="1:13" x14ac:dyDescent="0.55000000000000004">
      <c r="A1758">
        <v>100</v>
      </c>
      <c r="B1758" t="s">
        <v>363</v>
      </c>
      <c r="C1758" t="s">
        <v>364</v>
      </c>
      <c r="D1758" t="s">
        <v>696</v>
      </c>
      <c r="E1758" t="s">
        <v>697</v>
      </c>
      <c r="G1758" t="s">
        <v>231</v>
      </c>
      <c r="H1758">
        <v>2067</v>
      </c>
      <c r="L1758">
        <v>2067</v>
      </c>
      <c r="M1758">
        <v>0</v>
      </c>
    </row>
    <row r="1759" spans="1:13" x14ac:dyDescent="0.55000000000000004">
      <c r="A1759">
        <v>100</v>
      </c>
      <c r="B1759" t="s">
        <v>363</v>
      </c>
      <c r="C1759" t="s">
        <v>364</v>
      </c>
      <c r="D1759" t="s">
        <v>2723</v>
      </c>
      <c r="E1759" t="s">
        <v>2724</v>
      </c>
      <c r="G1759" t="s">
        <v>231</v>
      </c>
      <c r="H1759">
        <v>69</v>
      </c>
      <c r="L1759">
        <v>69</v>
      </c>
      <c r="M1759">
        <v>0</v>
      </c>
    </row>
    <row r="1760" spans="1:13" x14ac:dyDescent="0.55000000000000004">
      <c r="A1760">
        <v>100</v>
      </c>
      <c r="B1760" t="s">
        <v>363</v>
      </c>
      <c r="C1760" t="s">
        <v>364</v>
      </c>
      <c r="D1760" t="s">
        <v>2413</v>
      </c>
      <c r="E1760" t="s">
        <v>2414</v>
      </c>
      <c r="G1760" t="s">
        <v>231</v>
      </c>
      <c r="H1760">
        <v>48</v>
      </c>
      <c r="L1760">
        <v>48</v>
      </c>
      <c r="M1760">
        <v>0</v>
      </c>
    </row>
    <row r="1761" spans="1:13" x14ac:dyDescent="0.55000000000000004">
      <c r="A1761">
        <v>100</v>
      </c>
      <c r="B1761" t="s">
        <v>3244</v>
      </c>
      <c r="D1761" t="s">
        <v>1015</v>
      </c>
      <c r="E1761" t="s">
        <v>1016</v>
      </c>
      <c r="G1761" t="s">
        <v>231</v>
      </c>
      <c r="H1761">
        <v>1110</v>
      </c>
      <c r="L1761">
        <v>1110</v>
      </c>
      <c r="M1761">
        <v>0</v>
      </c>
    </row>
    <row r="1762" spans="1:13" x14ac:dyDescent="0.55000000000000004">
      <c r="A1762">
        <v>100</v>
      </c>
      <c r="B1762" t="s">
        <v>363</v>
      </c>
      <c r="C1762" t="s">
        <v>364</v>
      </c>
      <c r="D1762" t="s">
        <v>2350</v>
      </c>
      <c r="E1762" t="s">
        <v>2351</v>
      </c>
      <c r="G1762" t="s">
        <v>231</v>
      </c>
      <c r="H1762">
        <v>4</v>
      </c>
      <c r="L1762">
        <v>4</v>
      </c>
      <c r="M1762">
        <v>0</v>
      </c>
    </row>
    <row r="1763" spans="1:13" x14ac:dyDescent="0.55000000000000004">
      <c r="A1763">
        <v>100</v>
      </c>
      <c r="B1763" t="s">
        <v>363</v>
      </c>
      <c r="C1763" t="s">
        <v>364</v>
      </c>
      <c r="D1763" t="s">
        <v>2324</v>
      </c>
      <c r="E1763" t="s">
        <v>2325</v>
      </c>
      <c r="G1763" t="s">
        <v>231</v>
      </c>
      <c r="H1763">
        <v>14</v>
      </c>
      <c r="L1763">
        <v>14</v>
      </c>
      <c r="M1763">
        <v>0</v>
      </c>
    </row>
    <row r="1764" spans="1:13" x14ac:dyDescent="0.55000000000000004">
      <c r="A1764">
        <v>100</v>
      </c>
      <c r="B1764" t="s">
        <v>363</v>
      </c>
      <c r="C1764" t="s">
        <v>364</v>
      </c>
      <c r="D1764" t="s">
        <v>1822</v>
      </c>
      <c r="E1764" t="s">
        <v>1823</v>
      </c>
      <c r="G1764" t="s">
        <v>231</v>
      </c>
      <c r="H1764">
        <v>9</v>
      </c>
      <c r="L1764">
        <v>9</v>
      </c>
      <c r="M1764">
        <v>0</v>
      </c>
    </row>
    <row r="1765" spans="1:13" x14ac:dyDescent="0.55000000000000004">
      <c r="A1765">
        <v>100</v>
      </c>
      <c r="B1765" t="s">
        <v>363</v>
      </c>
      <c r="C1765" t="s">
        <v>364</v>
      </c>
      <c r="D1765" t="s">
        <v>2328</v>
      </c>
      <c r="E1765" t="s">
        <v>2329</v>
      </c>
      <c r="G1765" t="s">
        <v>231</v>
      </c>
      <c r="H1765">
        <v>17</v>
      </c>
      <c r="L1765">
        <v>17</v>
      </c>
      <c r="M1765">
        <v>0</v>
      </c>
    </row>
    <row r="1766" spans="1:13" x14ac:dyDescent="0.55000000000000004">
      <c r="A1766">
        <v>100</v>
      </c>
      <c r="B1766" t="s">
        <v>363</v>
      </c>
      <c r="C1766" t="s">
        <v>364</v>
      </c>
      <c r="D1766" t="s">
        <v>2729</v>
      </c>
      <c r="E1766" t="s">
        <v>2730</v>
      </c>
      <c r="G1766" t="s">
        <v>231</v>
      </c>
      <c r="H1766">
        <v>20</v>
      </c>
      <c r="L1766">
        <v>20</v>
      </c>
      <c r="M1766">
        <v>0</v>
      </c>
    </row>
    <row r="1767" spans="1:13" x14ac:dyDescent="0.55000000000000004">
      <c r="A1767">
        <v>100</v>
      </c>
      <c r="B1767" t="s">
        <v>363</v>
      </c>
      <c r="C1767" t="s">
        <v>364</v>
      </c>
      <c r="D1767" t="s">
        <v>1366</v>
      </c>
      <c r="E1767" t="s">
        <v>1367</v>
      </c>
      <c r="G1767" t="s">
        <v>231</v>
      </c>
      <c r="H1767">
        <v>144</v>
      </c>
      <c r="L1767">
        <v>144</v>
      </c>
      <c r="M1767">
        <v>0</v>
      </c>
    </row>
    <row r="1768" spans="1:13" x14ac:dyDescent="0.55000000000000004">
      <c r="A1768">
        <v>100</v>
      </c>
      <c r="B1768" t="s">
        <v>363</v>
      </c>
      <c r="C1768" t="s">
        <v>364</v>
      </c>
      <c r="D1768" t="s">
        <v>2731</v>
      </c>
      <c r="E1768" t="s">
        <v>2732</v>
      </c>
      <c r="G1768" t="s">
        <v>231</v>
      </c>
      <c r="H1768">
        <v>26</v>
      </c>
      <c r="L1768">
        <v>26</v>
      </c>
      <c r="M1768">
        <v>0</v>
      </c>
    </row>
    <row r="1769" spans="1:13" x14ac:dyDescent="0.55000000000000004">
      <c r="A1769">
        <v>100</v>
      </c>
      <c r="B1769" t="s">
        <v>363</v>
      </c>
      <c r="C1769" t="s">
        <v>364</v>
      </c>
      <c r="D1769" t="s">
        <v>1234</v>
      </c>
      <c r="E1769" t="s">
        <v>1235</v>
      </c>
      <c r="G1769" t="s">
        <v>231</v>
      </c>
      <c r="H1769">
        <v>17</v>
      </c>
      <c r="L1769">
        <v>17</v>
      </c>
      <c r="M1769">
        <v>0</v>
      </c>
    </row>
    <row r="1770" spans="1:13" x14ac:dyDescent="0.55000000000000004">
      <c r="A1770">
        <v>100</v>
      </c>
      <c r="B1770" t="s">
        <v>363</v>
      </c>
      <c r="C1770" t="s">
        <v>364</v>
      </c>
      <c r="D1770" t="s">
        <v>1866</v>
      </c>
      <c r="E1770" t="s">
        <v>1867</v>
      </c>
      <c r="G1770" t="s">
        <v>231</v>
      </c>
      <c r="H1770">
        <v>20</v>
      </c>
      <c r="L1770">
        <v>20</v>
      </c>
      <c r="M1770">
        <v>0</v>
      </c>
    </row>
    <row r="1771" spans="1:13" x14ac:dyDescent="0.55000000000000004">
      <c r="A1771">
        <v>100</v>
      </c>
      <c r="B1771" t="s">
        <v>363</v>
      </c>
      <c r="C1771" t="s">
        <v>364</v>
      </c>
      <c r="D1771" t="s">
        <v>2735</v>
      </c>
      <c r="E1771" t="s">
        <v>2736</v>
      </c>
      <c r="G1771" t="s">
        <v>231</v>
      </c>
      <c r="H1771">
        <v>31</v>
      </c>
      <c r="L1771">
        <v>31</v>
      </c>
      <c r="M1771">
        <v>0</v>
      </c>
    </row>
    <row r="1772" spans="1:13" x14ac:dyDescent="0.55000000000000004">
      <c r="A1772">
        <v>100</v>
      </c>
      <c r="B1772" t="s">
        <v>363</v>
      </c>
      <c r="C1772" t="s">
        <v>364</v>
      </c>
      <c r="D1772" t="s">
        <v>517</v>
      </c>
      <c r="E1772" t="s">
        <v>518</v>
      </c>
      <c r="G1772" t="s">
        <v>231</v>
      </c>
      <c r="H1772">
        <v>26</v>
      </c>
      <c r="L1772">
        <v>26</v>
      </c>
      <c r="M1772">
        <v>0</v>
      </c>
    </row>
    <row r="1773" spans="1:13" x14ac:dyDescent="0.55000000000000004">
      <c r="A1773">
        <v>100</v>
      </c>
      <c r="B1773" t="s">
        <v>325</v>
      </c>
      <c r="C1773" t="s">
        <v>355</v>
      </c>
      <c r="D1773" t="s">
        <v>151</v>
      </c>
      <c r="E1773" t="s">
        <v>152</v>
      </c>
      <c r="G1773" t="s">
        <v>231</v>
      </c>
      <c r="H1773">
        <v>163</v>
      </c>
      <c r="L1773">
        <v>163</v>
      </c>
      <c r="M1773">
        <v>0</v>
      </c>
    </row>
    <row r="1774" spans="1:13" x14ac:dyDescent="0.55000000000000004">
      <c r="A1774">
        <v>100</v>
      </c>
      <c r="B1774" t="s">
        <v>363</v>
      </c>
      <c r="C1774" t="s">
        <v>364</v>
      </c>
      <c r="D1774" t="s">
        <v>995</v>
      </c>
      <c r="E1774" t="s">
        <v>996</v>
      </c>
      <c r="G1774" t="s">
        <v>231</v>
      </c>
      <c r="H1774">
        <v>51</v>
      </c>
      <c r="L1774">
        <v>51</v>
      </c>
      <c r="M1774">
        <v>0</v>
      </c>
    </row>
    <row r="1775" spans="1:13" x14ac:dyDescent="0.55000000000000004">
      <c r="A1775">
        <v>100</v>
      </c>
      <c r="B1775" t="s">
        <v>363</v>
      </c>
      <c r="C1775" t="s">
        <v>364</v>
      </c>
      <c r="D1775" t="s">
        <v>2743</v>
      </c>
      <c r="E1775" t="s">
        <v>2744</v>
      </c>
      <c r="G1775" t="s">
        <v>231</v>
      </c>
      <c r="H1775">
        <v>1475</v>
      </c>
      <c r="L1775">
        <v>1475</v>
      </c>
      <c r="M1775">
        <v>0</v>
      </c>
    </row>
    <row r="1776" spans="1:13" x14ac:dyDescent="0.55000000000000004">
      <c r="A1776">
        <v>100</v>
      </c>
      <c r="B1776" t="s">
        <v>363</v>
      </c>
      <c r="C1776" t="s">
        <v>364</v>
      </c>
      <c r="D1776" t="s">
        <v>1594</v>
      </c>
      <c r="E1776" t="s">
        <v>1595</v>
      </c>
      <c r="G1776" t="s">
        <v>231</v>
      </c>
      <c r="H1776">
        <v>1220</v>
      </c>
      <c r="L1776">
        <v>1220</v>
      </c>
      <c r="M1776">
        <v>0</v>
      </c>
    </row>
    <row r="1777" spans="1:18" x14ac:dyDescent="0.55000000000000004">
      <c r="A1777">
        <v>100</v>
      </c>
      <c r="B1777" t="s">
        <v>363</v>
      </c>
      <c r="C1777" t="s">
        <v>364</v>
      </c>
      <c r="D1777" t="s">
        <v>3112</v>
      </c>
      <c r="E1777" t="s">
        <v>3113</v>
      </c>
      <c r="G1777" t="s">
        <v>231</v>
      </c>
      <c r="H1777">
        <v>36</v>
      </c>
      <c r="L1777">
        <v>36</v>
      </c>
      <c r="M1777">
        <v>0</v>
      </c>
      <c r="R1777" t="s">
        <v>356</v>
      </c>
    </row>
    <row r="1778" spans="1:18" x14ac:dyDescent="0.55000000000000004">
      <c r="A1778">
        <v>100</v>
      </c>
      <c r="B1778" t="s">
        <v>363</v>
      </c>
      <c r="C1778" t="s">
        <v>364</v>
      </c>
      <c r="D1778" t="s">
        <v>1778</v>
      </c>
      <c r="E1778" t="s">
        <v>1779</v>
      </c>
      <c r="G1778" t="s">
        <v>231</v>
      </c>
      <c r="H1778">
        <v>4</v>
      </c>
      <c r="L1778">
        <v>4</v>
      </c>
      <c r="M1778">
        <v>0</v>
      </c>
    </row>
    <row r="1779" spans="1:18" x14ac:dyDescent="0.55000000000000004">
      <c r="A1779">
        <v>100</v>
      </c>
      <c r="B1779" t="s">
        <v>363</v>
      </c>
      <c r="C1779" t="s">
        <v>364</v>
      </c>
      <c r="D1779" t="s">
        <v>2749</v>
      </c>
      <c r="E1779" t="s">
        <v>2750</v>
      </c>
      <c r="G1779" t="s">
        <v>231</v>
      </c>
      <c r="H1779">
        <v>2</v>
      </c>
      <c r="L1779">
        <v>2</v>
      </c>
      <c r="M1779">
        <v>0</v>
      </c>
    </row>
    <row r="1780" spans="1:18" x14ac:dyDescent="0.55000000000000004">
      <c r="A1780">
        <v>100</v>
      </c>
      <c r="B1780" t="s">
        <v>3244</v>
      </c>
      <c r="D1780" t="s">
        <v>947</v>
      </c>
      <c r="E1780" t="s">
        <v>948</v>
      </c>
      <c r="G1780" t="s">
        <v>231</v>
      </c>
      <c r="H1780">
        <v>1</v>
      </c>
      <c r="L1780">
        <v>1</v>
      </c>
      <c r="M1780">
        <v>0</v>
      </c>
    </row>
    <row r="1781" spans="1:18" x14ac:dyDescent="0.55000000000000004">
      <c r="A1781">
        <v>100</v>
      </c>
      <c r="B1781" t="s">
        <v>363</v>
      </c>
      <c r="C1781" t="s">
        <v>364</v>
      </c>
      <c r="D1781" t="s">
        <v>1509</v>
      </c>
      <c r="E1781" t="s">
        <v>1510</v>
      </c>
      <c r="G1781" t="s">
        <v>231</v>
      </c>
      <c r="H1781">
        <v>62</v>
      </c>
      <c r="L1781">
        <v>62</v>
      </c>
      <c r="M1781">
        <v>0</v>
      </c>
    </row>
    <row r="1782" spans="1:18" x14ac:dyDescent="0.55000000000000004">
      <c r="A1782">
        <v>100</v>
      </c>
      <c r="B1782" t="s">
        <v>325</v>
      </c>
      <c r="C1782" t="s">
        <v>331</v>
      </c>
      <c r="D1782" t="s">
        <v>100</v>
      </c>
      <c r="E1782" t="s">
        <v>101</v>
      </c>
      <c r="G1782" t="s">
        <v>231</v>
      </c>
      <c r="H1782">
        <v>563</v>
      </c>
      <c r="L1782">
        <v>563</v>
      </c>
      <c r="M1782">
        <v>0</v>
      </c>
    </row>
    <row r="1783" spans="1:18" x14ac:dyDescent="0.55000000000000004">
      <c r="A1783">
        <v>100</v>
      </c>
      <c r="B1783" t="s">
        <v>363</v>
      </c>
      <c r="C1783" t="s">
        <v>364</v>
      </c>
      <c r="D1783" t="s">
        <v>2065</v>
      </c>
      <c r="E1783" t="s">
        <v>2066</v>
      </c>
      <c r="G1783" t="s">
        <v>231</v>
      </c>
      <c r="H1783">
        <v>114</v>
      </c>
      <c r="L1783">
        <v>114</v>
      </c>
      <c r="M1783">
        <v>0</v>
      </c>
    </row>
    <row r="1784" spans="1:18" x14ac:dyDescent="0.55000000000000004">
      <c r="A1784">
        <v>100</v>
      </c>
      <c r="B1784" t="s">
        <v>363</v>
      </c>
      <c r="C1784" t="s">
        <v>364</v>
      </c>
      <c r="D1784" t="s">
        <v>2761</v>
      </c>
      <c r="E1784" t="s">
        <v>2762</v>
      </c>
      <c r="G1784" t="s">
        <v>231</v>
      </c>
      <c r="H1784">
        <v>44</v>
      </c>
      <c r="L1784">
        <v>44</v>
      </c>
      <c r="M1784">
        <v>0</v>
      </c>
    </row>
    <row r="1785" spans="1:18" x14ac:dyDescent="0.55000000000000004">
      <c r="A1785">
        <v>100</v>
      </c>
      <c r="B1785" t="s">
        <v>363</v>
      </c>
      <c r="C1785" t="s">
        <v>364</v>
      </c>
      <c r="D1785" t="s">
        <v>1938</v>
      </c>
      <c r="E1785" t="s">
        <v>1939</v>
      </c>
      <c r="G1785" t="s">
        <v>231</v>
      </c>
      <c r="H1785">
        <v>2</v>
      </c>
      <c r="L1785">
        <v>2</v>
      </c>
      <c r="M1785">
        <v>0</v>
      </c>
    </row>
    <row r="1786" spans="1:18" x14ac:dyDescent="0.55000000000000004">
      <c r="A1786">
        <v>100</v>
      </c>
      <c r="B1786" t="s">
        <v>363</v>
      </c>
      <c r="C1786" t="s">
        <v>364</v>
      </c>
      <c r="D1786" t="s">
        <v>2767</v>
      </c>
      <c r="E1786" t="s">
        <v>2768</v>
      </c>
      <c r="G1786" t="s">
        <v>231</v>
      </c>
      <c r="H1786">
        <v>12</v>
      </c>
      <c r="L1786">
        <v>12</v>
      </c>
      <c r="M1786">
        <v>0</v>
      </c>
    </row>
    <row r="1787" spans="1:18" x14ac:dyDescent="0.55000000000000004">
      <c r="A1787">
        <v>100</v>
      </c>
      <c r="B1787" t="s">
        <v>363</v>
      </c>
      <c r="C1787" t="s">
        <v>364</v>
      </c>
      <c r="D1787" t="s">
        <v>2769</v>
      </c>
      <c r="E1787" t="s">
        <v>2770</v>
      </c>
      <c r="G1787" t="s">
        <v>231</v>
      </c>
      <c r="H1787">
        <v>62</v>
      </c>
      <c r="L1787">
        <v>62</v>
      </c>
      <c r="M1787">
        <v>0</v>
      </c>
    </row>
    <row r="1788" spans="1:18" x14ac:dyDescent="0.55000000000000004">
      <c r="A1788">
        <v>100</v>
      </c>
      <c r="B1788" t="s">
        <v>363</v>
      </c>
      <c r="C1788" t="s">
        <v>364</v>
      </c>
      <c r="D1788" t="s">
        <v>1127</v>
      </c>
      <c r="E1788" t="s">
        <v>1128</v>
      </c>
      <c r="G1788" t="s">
        <v>231</v>
      </c>
      <c r="H1788">
        <v>6</v>
      </c>
      <c r="L1788">
        <v>6</v>
      </c>
      <c r="M1788">
        <v>0</v>
      </c>
    </row>
    <row r="1789" spans="1:18" x14ac:dyDescent="0.55000000000000004">
      <c r="A1789">
        <v>100</v>
      </c>
      <c r="B1789" t="s">
        <v>325</v>
      </c>
      <c r="C1789" t="s">
        <v>353</v>
      </c>
      <c r="D1789" t="s">
        <v>36</v>
      </c>
      <c r="E1789" t="s">
        <v>37</v>
      </c>
      <c r="G1789" t="s">
        <v>231</v>
      </c>
      <c r="H1789">
        <v>50</v>
      </c>
      <c r="L1789">
        <v>50</v>
      </c>
      <c r="M1789">
        <v>0</v>
      </c>
    </row>
    <row r="1790" spans="1:18" x14ac:dyDescent="0.55000000000000004">
      <c r="A1790">
        <v>100</v>
      </c>
      <c r="B1790" t="s">
        <v>291</v>
      </c>
      <c r="C1790" t="s">
        <v>292</v>
      </c>
      <c r="D1790" t="s">
        <v>38</v>
      </c>
      <c r="E1790" t="s">
        <v>39</v>
      </c>
      <c r="G1790" t="s">
        <v>231</v>
      </c>
      <c r="H1790">
        <v>204</v>
      </c>
      <c r="L1790">
        <v>204</v>
      </c>
      <c r="M1790">
        <v>0</v>
      </c>
    </row>
    <row r="1791" spans="1:18" x14ac:dyDescent="0.55000000000000004">
      <c r="A1791">
        <v>100</v>
      </c>
      <c r="B1791" t="s">
        <v>325</v>
      </c>
      <c r="C1791" t="s">
        <v>331</v>
      </c>
      <c r="D1791" t="s">
        <v>38</v>
      </c>
      <c r="E1791" t="s">
        <v>39</v>
      </c>
      <c r="G1791" t="s">
        <v>231</v>
      </c>
      <c r="H1791">
        <v>183</v>
      </c>
      <c r="L1791">
        <v>183</v>
      </c>
      <c r="M1791">
        <v>0</v>
      </c>
    </row>
    <row r="1792" spans="1:18" x14ac:dyDescent="0.55000000000000004">
      <c r="A1792">
        <v>100</v>
      </c>
      <c r="B1792" t="s">
        <v>325</v>
      </c>
      <c r="C1792" t="s">
        <v>2242</v>
      </c>
      <c r="D1792" t="s">
        <v>38</v>
      </c>
      <c r="E1792" t="s">
        <v>39</v>
      </c>
      <c r="G1792" t="s">
        <v>231</v>
      </c>
      <c r="H1792">
        <v>48</v>
      </c>
      <c r="L1792">
        <v>48</v>
      </c>
      <c r="M1792">
        <v>0</v>
      </c>
    </row>
    <row r="1793" spans="1:13" x14ac:dyDescent="0.55000000000000004">
      <c r="A1793">
        <v>100</v>
      </c>
      <c r="B1793" t="s">
        <v>325</v>
      </c>
      <c r="C1793" t="s">
        <v>331</v>
      </c>
      <c r="D1793" t="s">
        <v>60</v>
      </c>
      <c r="E1793" t="s">
        <v>61</v>
      </c>
      <c r="G1793" t="s">
        <v>231</v>
      </c>
      <c r="H1793">
        <v>131</v>
      </c>
      <c r="L1793">
        <v>131</v>
      </c>
      <c r="M1793">
        <v>0</v>
      </c>
    </row>
    <row r="1794" spans="1:13" x14ac:dyDescent="0.55000000000000004">
      <c r="A1794">
        <v>100</v>
      </c>
      <c r="B1794" t="s">
        <v>363</v>
      </c>
      <c r="C1794" t="s">
        <v>364</v>
      </c>
      <c r="D1794" t="s">
        <v>521</v>
      </c>
      <c r="E1794" t="s">
        <v>522</v>
      </c>
      <c r="G1794" t="s">
        <v>231</v>
      </c>
      <c r="H1794">
        <v>216</v>
      </c>
      <c r="L1794">
        <v>216</v>
      </c>
      <c r="M1794">
        <v>0</v>
      </c>
    </row>
    <row r="1795" spans="1:13" x14ac:dyDescent="0.55000000000000004">
      <c r="A1795">
        <v>100</v>
      </c>
      <c r="B1795" t="s">
        <v>363</v>
      </c>
      <c r="C1795" t="s">
        <v>364</v>
      </c>
      <c r="D1795" t="s">
        <v>2147</v>
      </c>
      <c r="E1795" t="s">
        <v>2148</v>
      </c>
      <c r="G1795" t="s">
        <v>231</v>
      </c>
      <c r="H1795">
        <v>2</v>
      </c>
      <c r="L1795">
        <v>2</v>
      </c>
      <c r="M1795">
        <v>0</v>
      </c>
    </row>
    <row r="1796" spans="1:13" x14ac:dyDescent="0.55000000000000004">
      <c r="A1796">
        <v>100</v>
      </c>
      <c r="B1796" t="s">
        <v>3244</v>
      </c>
      <c r="D1796" t="s">
        <v>1808</v>
      </c>
      <c r="E1796" t="s">
        <v>1809</v>
      </c>
      <c r="G1796" t="s">
        <v>231</v>
      </c>
      <c r="H1796">
        <v>134</v>
      </c>
      <c r="L1796">
        <v>134</v>
      </c>
      <c r="M1796">
        <v>0</v>
      </c>
    </row>
    <row r="1797" spans="1:13" x14ac:dyDescent="0.55000000000000004">
      <c r="A1797">
        <v>100</v>
      </c>
      <c r="B1797" t="s">
        <v>363</v>
      </c>
      <c r="C1797" t="s">
        <v>364</v>
      </c>
      <c r="D1797" t="s">
        <v>1878</v>
      </c>
      <c r="E1797" t="s">
        <v>1879</v>
      </c>
      <c r="G1797" t="s">
        <v>231</v>
      </c>
      <c r="H1797">
        <v>5</v>
      </c>
      <c r="L1797">
        <v>5</v>
      </c>
      <c r="M1797">
        <v>0</v>
      </c>
    </row>
    <row r="1798" spans="1:13" x14ac:dyDescent="0.55000000000000004">
      <c r="A1798">
        <v>100</v>
      </c>
      <c r="B1798" t="s">
        <v>363</v>
      </c>
      <c r="C1798" t="s">
        <v>364</v>
      </c>
      <c r="D1798" t="s">
        <v>1654</v>
      </c>
      <c r="E1798" t="s">
        <v>1655</v>
      </c>
      <c r="G1798" t="s">
        <v>231</v>
      </c>
      <c r="H1798">
        <v>16</v>
      </c>
      <c r="L1798">
        <v>16</v>
      </c>
      <c r="M1798">
        <v>0</v>
      </c>
    </row>
    <row r="1799" spans="1:13" x14ac:dyDescent="0.55000000000000004">
      <c r="A1799">
        <v>100</v>
      </c>
      <c r="B1799" t="s">
        <v>363</v>
      </c>
      <c r="C1799" t="s">
        <v>364</v>
      </c>
      <c r="D1799" t="s">
        <v>2777</v>
      </c>
      <c r="E1799" t="s">
        <v>2778</v>
      </c>
      <c r="G1799" t="s">
        <v>231</v>
      </c>
      <c r="H1799">
        <v>2</v>
      </c>
      <c r="L1799">
        <v>2</v>
      </c>
      <c r="M1799">
        <v>0</v>
      </c>
    </row>
    <row r="1800" spans="1:13" x14ac:dyDescent="0.55000000000000004">
      <c r="A1800">
        <v>100</v>
      </c>
      <c r="B1800" t="s">
        <v>363</v>
      </c>
      <c r="C1800" t="s">
        <v>364</v>
      </c>
      <c r="D1800" t="s">
        <v>173</v>
      </c>
      <c r="E1800" t="s">
        <v>174</v>
      </c>
      <c r="G1800" t="s">
        <v>231</v>
      </c>
      <c r="H1800">
        <v>1873</v>
      </c>
      <c r="L1800">
        <v>1873</v>
      </c>
      <c r="M1800">
        <v>0</v>
      </c>
    </row>
    <row r="1801" spans="1:13" x14ac:dyDescent="0.55000000000000004">
      <c r="A1801">
        <v>100</v>
      </c>
      <c r="B1801" t="s">
        <v>363</v>
      </c>
      <c r="C1801" t="s">
        <v>364</v>
      </c>
      <c r="D1801" t="s">
        <v>2352</v>
      </c>
      <c r="E1801" t="s">
        <v>2353</v>
      </c>
      <c r="G1801" t="s">
        <v>231</v>
      </c>
      <c r="H1801">
        <v>75</v>
      </c>
      <c r="L1801">
        <v>75</v>
      </c>
      <c r="M1801">
        <v>0</v>
      </c>
    </row>
    <row r="1802" spans="1:13" x14ac:dyDescent="0.55000000000000004">
      <c r="A1802">
        <v>100</v>
      </c>
      <c r="B1802" t="s">
        <v>3244</v>
      </c>
      <c r="D1802" t="s">
        <v>2254</v>
      </c>
      <c r="E1802" t="s">
        <v>2255</v>
      </c>
      <c r="G1802" t="s">
        <v>231</v>
      </c>
      <c r="H1802">
        <v>302</v>
      </c>
      <c r="L1802">
        <v>302</v>
      </c>
      <c r="M1802">
        <v>0</v>
      </c>
    </row>
    <row r="1803" spans="1:13" x14ac:dyDescent="0.55000000000000004">
      <c r="A1803">
        <v>100</v>
      </c>
      <c r="B1803" t="s">
        <v>363</v>
      </c>
      <c r="C1803" t="s">
        <v>364</v>
      </c>
      <c r="D1803" t="s">
        <v>2254</v>
      </c>
      <c r="E1803" t="s">
        <v>2255</v>
      </c>
      <c r="G1803" t="s">
        <v>231</v>
      </c>
      <c r="H1803">
        <v>326</v>
      </c>
      <c r="L1803">
        <v>326</v>
      </c>
      <c r="M1803">
        <v>0</v>
      </c>
    </row>
    <row r="1804" spans="1:13" x14ac:dyDescent="0.55000000000000004">
      <c r="A1804">
        <v>100</v>
      </c>
      <c r="B1804" t="s">
        <v>363</v>
      </c>
      <c r="C1804" t="s">
        <v>364</v>
      </c>
      <c r="D1804" t="s">
        <v>2783</v>
      </c>
      <c r="E1804" t="s">
        <v>2784</v>
      </c>
      <c r="G1804" t="s">
        <v>231</v>
      </c>
      <c r="H1804">
        <v>8</v>
      </c>
      <c r="L1804">
        <v>8</v>
      </c>
      <c r="M1804">
        <v>0</v>
      </c>
    </row>
    <row r="1805" spans="1:13" x14ac:dyDescent="0.55000000000000004">
      <c r="A1805">
        <v>100</v>
      </c>
      <c r="B1805" t="s">
        <v>363</v>
      </c>
      <c r="C1805" t="s">
        <v>364</v>
      </c>
      <c r="D1805" t="s">
        <v>2023</v>
      </c>
      <c r="E1805" t="s">
        <v>2024</v>
      </c>
      <c r="G1805" t="s">
        <v>231</v>
      </c>
      <c r="H1805">
        <v>612</v>
      </c>
      <c r="L1805">
        <v>612</v>
      </c>
      <c r="M1805">
        <v>0</v>
      </c>
    </row>
    <row r="1806" spans="1:13" x14ac:dyDescent="0.55000000000000004">
      <c r="A1806">
        <v>100</v>
      </c>
      <c r="B1806" t="s">
        <v>363</v>
      </c>
      <c r="C1806" t="s">
        <v>364</v>
      </c>
      <c r="D1806" t="s">
        <v>1820</v>
      </c>
      <c r="E1806" t="s">
        <v>1821</v>
      </c>
      <c r="G1806" t="s">
        <v>231</v>
      </c>
      <c r="H1806">
        <v>98</v>
      </c>
      <c r="L1806">
        <v>98</v>
      </c>
      <c r="M1806">
        <v>0</v>
      </c>
    </row>
    <row r="1807" spans="1:13" x14ac:dyDescent="0.55000000000000004">
      <c r="A1807">
        <v>100</v>
      </c>
      <c r="B1807" t="s">
        <v>3244</v>
      </c>
      <c r="D1807" t="s">
        <v>2789</v>
      </c>
      <c r="E1807" t="s">
        <v>2790</v>
      </c>
      <c r="G1807" t="s">
        <v>231</v>
      </c>
      <c r="H1807">
        <v>113</v>
      </c>
      <c r="L1807">
        <v>113</v>
      </c>
      <c r="M1807">
        <v>0</v>
      </c>
    </row>
    <row r="1808" spans="1:13" x14ac:dyDescent="0.55000000000000004">
      <c r="A1808">
        <v>100</v>
      </c>
      <c r="B1808" t="s">
        <v>363</v>
      </c>
      <c r="C1808" t="s">
        <v>364</v>
      </c>
      <c r="D1808" t="s">
        <v>1342</v>
      </c>
      <c r="E1808" t="s">
        <v>1343</v>
      </c>
      <c r="G1808" t="s">
        <v>231</v>
      </c>
      <c r="H1808">
        <v>1274</v>
      </c>
      <c r="L1808">
        <v>1274</v>
      </c>
      <c r="M1808">
        <v>0</v>
      </c>
    </row>
    <row r="1809" spans="1:13" x14ac:dyDescent="0.55000000000000004">
      <c r="A1809">
        <v>100</v>
      </c>
      <c r="B1809" t="s">
        <v>3244</v>
      </c>
      <c r="D1809" t="s">
        <v>993</v>
      </c>
      <c r="E1809" t="s">
        <v>994</v>
      </c>
      <c r="G1809" t="s">
        <v>231</v>
      </c>
      <c r="H1809">
        <v>353</v>
      </c>
      <c r="L1809">
        <v>353</v>
      </c>
      <c r="M1809">
        <v>0</v>
      </c>
    </row>
    <row r="1810" spans="1:13" x14ac:dyDescent="0.55000000000000004">
      <c r="A1810">
        <v>100</v>
      </c>
      <c r="B1810" t="s">
        <v>360</v>
      </c>
      <c r="D1810" t="s">
        <v>669</v>
      </c>
      <c r="E1810" t="s">
        <v>670</v>
      </c>
      <c r="G1810" t="s">
        <v>231</v>
      </c>
      <c r="H1810">
        <v>1312</v>
      </c>
      <c r="L1810">
        <v>1312</v>
      </c>
      <c r="M1810">
        <v>0</v>
      </c>
    </row>
    <row r="1811" spans="1:13" x14ac:dyDescent="0.55000000000000004">
      <c r="A1811">
        <v>100</v>
      </c>
      <c r="B1811" t="s">
        <v>363</v>
      </c>
      <c r="C1811" t="s">
        <v>364</v>
      </c>
      <c r="D1811" t="s">
        <v>145</v>
      </c>
      <c r="E1811" t="s">
        <v>146</v>
      </c>
      <c r="G1811" t="s">
        <v>231</v>
      </c>
      <c r="H1811">
        <v>2951</v>
      </c>
      <c r="L1811">
        <v>2951</v>
      </c>
      <c r="M1811">
        <v>0</v>
      </c>
    </row>
    <row r="1812" spans="1:13" x14ac:dyDescent="0.55000000000000004">
      <c r="A1812">
        <v>100</v>
      </c>
      <c r="B1812" t="s">
        <v>308</v>
      </c>
      <c r="C1812" t="s">
        <v>309</v>
      </c>
      <c r="D1812" t="s">
        <v>149</v>
      </c>
      <c r="E1812" t="s">
        <v>150</v>
      </c>
      <c r="G1812" t="s">
        <v>231</v>
      </c>
      <c r="H1812">
        <v>1</v>
      </c>
      <c r="L1812">
        <v>1</v>
      </c>
      <c r="M1812">
        <v>0</v>
      </c>
    </row>
    <row r="1813" spans="1:13" x14ac:dyDescent="0.55000000000000004">
      <c r="A1813">
        <v>100</v>
      </c>
      <c r="B1813" t="s">
        <v>325</v>
      </c>
      <c r="C1813" t="s">
        <v>355</v>
      </c>
      <c r="D1813" t="s">
        <v>149</v>
      </c>
      <c r="E1813" t="s">
        <v>150</v>
      </c>
      <c r="G1813" t="s">
        <v>231</v>
      </c>
      <c r="H1813">
        <v>-7</v>
      </c>
      <c r="L1813">
        <v>-7</v>
      </c>
      <c r="M1813">
        <v>0</v>
      </c>
    </row>
    <row r="1814" spans="1:13" x14ac:dyDescent="0.55000000000000004">
      <c r="A1814">
        <v>100</v>
      </c>
      <c r="B1814" t="s">
        <v>3244</v>
      </c>
      <c r="D1814" t="s">
        <v>2791</v>
      </c>
      <c r="E1814" t="s">
        <v>156</v>
      </c>
      <c r="G1814" t="s">
        <v>231</v>
      </c>
      <c r="H1814">
        <v>3274</v>
      </c>
      <c r="L1814">
        <v>3274</v>
      </c>
      <c r="M1814">
        <v>0</v>
      </c>
    </row>
    <row r="1815" spans="1:13" x14ac:dyDescent="0.55000000000000004">
      <c r="A1815">
        <v>100</v>
      </c>
      <c r="B1815" t="s">
        <v>363</v>
      </c>
      <c r="C1815" t="s">
        <v>364</v>
      </c>
      <c r="D1815" t="s">
        <v>1642</v>
      </c>
      <c r="E1815" t="s">
        <v>1643</v>
      </c>
      <c r="G1815" t="s">
        <v>231</v>
      </c>
      <c r="H1815">
        <v>6</v>
      </c>
      <c r="L1815">
        <v>6</v>
      </c>
      <c r="M1815">
        <v>0</v>
      </c>
    </row>
    <row r="1816" spans="1:13" x14ac:dyDescent="0.55000000000000004">
      <c r="A1816">
        <v>100</v>
      </c>
      <c r="B1816" t="s">
        <v>363</v>
      </c>
      <c r="C1816" t="s">
        <v>364</v>
      </c>
      <c r="D1816" t="s">
        <v>1571</v>
      </c>
      <c r="E1816" t="s">
        <v>1572</v>
      </c>
      <c r="G1816" t="s">
        <v>231</v>
      </c>
      <c r="H1816">
        <v>6</v>
      </c>
      <c r="L1816">
        <v>6</v>
      </c>
      <c r="M1816">
        <v>0</v>
      </c>
    </row>
    <row r="1817" spans="1:13" x14ac:dyDescent="0.55000000000000004">
      <c r="A1817">
        <v>100</v>
      </c>
      <c r="B1817" t="s">
        <v>363</v>
      </c>
      <c r="C1817" t="s">
        <v>364</v>
      </c>
      <c r="D1817" t="s">
        <v>1079</v>
      </c>
      <c r="E1817" t="s">
        <v>1080</v>
      </c>
      <c r="G1817" t="s">
        <v>231</v>
      </c>
      <c r="H1817">
        <v>2</v>
      </c>
      <c r="L1817">
        <v>2</v>
      </c>
      <c r="M1817">
        <v>0</v>
      </c>
    </row>
    <row r="1818" spans="1:13" x14ac:dyDescent="0.55000000000000004">
      <c r="A1818">
        <v>100</v>
      </c>
      <c r="B1818" t="s">
        <v>363</v>
      </c>
      <c r="C1818" t="s">
        <v>364</v>
      </c>
      <c r="D1818" t="s">
        <v>1352</v>
      </c>
      <c r="E1818" t="s">
        <v>1353</v>
      </c>
      <c r="G1818" t="s">
        <v>231</v>
      </c>
      <c r="H1818">
        <v>794</v>
      </c>
      <c r="L1818">
        <v>794</v>
      </c>
      <c r="M1818">
        <v>0</v>
      </c>
    </row>
    <row r="1819" spans="1:13" x14ac:dyDescent="0.55000000000000004">
      <c r="A1819">
        <v>100</v>
      </c>
      <c r="B1819" t="s">
        <v>363</v>
      </c>
      <c r="C1819" t="s">
        <v>1681</v>
      </c>
      <c r="D1819" t="s">
        <v>1205</v>
      </c>
      <c r="E1819" t="s">
        <v>1206</v>
      </c>
      <c r="G1819" t="s">
        <v>231</v>
      </c>
      <c r="H1819">
        <v>1275</v>
      </c>
      <c r="L1819">
        <v>1275</v>
      </c>
      <c r="M1819">
        <v>0</v>
      </c>
    </row>
    <row r="1820" spans="1:13" x14ac:dyDescent="0.55000000000000004">
      <c r="A1820">
        <v>100</v>
      </c>
      <c r="B1820" t="s">
        <v>363</v>
      </c>
      <c r="C1820" t="s">
        <v>364</v>
      </c>
      <c r="D1820" t="s">
        <v>1205</v>
      </c>
      <c r="E1820" t="s">
        <v>1206</v>
      </c>
      <c r="G1820" t="s">
        <v>231</v>
      </c>
      <c r="H1820">
        <v>7393</v>
      </c>
      <c r="L1820">
        <v>7393</v>
      </c>
      <c r="M1820">
        <v>0</v>
      </c>
    </row>
    <row r="1821" spans="1:13" x14ac:dyDescent="0.55000000000000004">
      <c r="A1821">
        <v>100</v>
      </c>
      <c r="B1821" t="s">
        <v>357</v>
      </c>
      <c r="D1821" t="s">
        <v>1205</v>
      </c>
      <c r="E1821" t="s">
        <v>1206</v>
      </c>
      <c r="G1821" t="s">
        <v>231</v>
      </c>
      <c r="H1821">
        <v>1599</v>
      </c>
      <c r="L1821">
        <v>1599</v>
      </c>
      <c r="M1821">
        <v>0</v>
      </c>
    </row>
    <row r="1822" spans="1:13" x14ac:dyDescent="0.55000000000000004">
      <c r="A1822">
        <v>100</v>
      </c>
      <c r="B1822" t="s">
        <v>363</v>
      </c>
      <c r="C1822" t="s">
        <v>364</v>
      </c>
      <c r="D1822" t="s">
        <v>2364</v>
      </c>
      <c r="E1822" t="s">
        <v>2365</v>
      </c>
      <c r="G1822" t="s">
        <v>231</v>
      </c>
      <c r="H1822">
        <v>60</v>
      </c>
      <c r="L1822">
        <v>60</v>
      </c>
      <c r="M1822">
        <v>0</v>
      </c>
    </row>
    <row r="1823" spans="1:13" x14ac:dyDescent="0.55000000000000004">
      <c r="A1823">
        <v>100</v>
      </c>
      <c r="B1823" t="s">
        <v>325</v>
      </c>
      <c r="C1823" t="s">
        <v>332</v>
      </c>
      <c r="D1823" t="s">
        <v>2236</v>
      </c>
      <c r="E1823" t="s">
        <v>2236</v>
      </c>
      <c r="G1823" t="s">
        <v>231</v>
      </c>
      <c r="H1823">
        <v>617</v>
      </c>
      <c r="L1823">
        <v>617</v>
      </c>
      <c r="M1823">
        <v>0</v>
      </c>
    </row>
    <row r="1824" spans="1:13" x14ac:dyDescent="0.55000000000000004">
      <c r="A1824">
        <v>100</v>
      </c>
      <c r="B1824" t="s">
        <v>560</v>
      </c>
      <c r="D1824" t="s">
        <v>1135</v>
      </c>
      <c r="E1824" t="s">
        <v>1136</v>
      </c>
      <c r="G1824" t="s">
        <v>231</v>
      </c>
      <c r="H1824">
        <v>58</v>
      </c>
      <c r="L1824">
        <v>58</v>
      </c>
      <c r="M1824">
        <v>0</v>
      </c>
    </row>
    <row r="1825" spans="1:13" x14ac:dyDescent="0.55000000000000004">
      <c r="A1825">
        <v>100</v>
      </c>
      <c r="B1825" t="s">
        <v>3244</v>
      </c>
      <c r="D1825" t="s">
        <v>1682</v>
      </c>
      <c r="E1825" t="s">
        <v>1683</v>
      </c>
      <c r="G1825" t="s">
        <v>231</v>
      </c>
      <c r="H1825">
        <v>413</v>
      </c>
      <c r="L1825">
        <v>413</v>
      </c>
      <c r="M1825">
        <v>0</v>
      </c>
    </row>
    <row r="1826" spans="1:13" x14ac:dyDescent="0.55000000000000004">
      <c r="A1826">
        <v>100</v>
      </c>
      <c r="B1826" t="s">
        <v>360</v>
      </c>
      <c r="D1826" t="s">
        <v>2809</v>
      </c>
      <c r="E1826" t="s">
        <v>2810</v>
      </c>
      <c r="G1826" t="s">
        <v>231</v>
      </c>
      <c r="H1826">
        <v>180</v>
      </c>
      <c r="L1826">
        <v>180</v>
      </c>
      <c r="M1826">
        <v>0</v>
      </c>
    </row>
    <row r="1827" spans="1:13" x14ac:dyDescent="0.55000000000000004">
      <c r="A1827">
        <v>100</v>
      </c>
      <c r="B1827" t="s">
        <v>363</v>
      </c>
      <c r="C1827" t="s">
        <v>364</v>
      </c>
      <c r="D1827" t="s">
        <v>820</v>
      </c>
      <c r="E1827" t="s">
        <v>821</v>
      </c>
      <c r="G1827" t="s">
        <v>231</v>
      </c>
      <c r="H1827">
        <v>1</v>
      </c>
      <c r="L1827">
        <v>1</v>
      </c>
      <c r="M1827">
        <v>0</v>
      </c>
    </row>
    <row r="1828" spans="1:13" x14ac:dyDescent="0.55000000000000004">
      <c r="A1828">
        <v>100</v>
      </c>
      <c r="B1828" t="s">
        <v>363</v>
      </c>
      <c r="C1828" t="s">
        <v>364</v>
      </c>
      <c r="D1828" t="s">
        <v>2063</v>
      </c>
      <c r="E1828" t="s">
        <v>2064</v>
      </c>
      <c r="G1828" t="s">
        <v>231</v>
      </c>
      <c r="H1828">
        <v>462</v>
      </c>
      <c r="L1828">
        <v>462</v>
      </c>
      <c r="M1828">
        <v>0</v>
      </c>
    </row>
    <row r="1829" spans="1:13" x14ac:dyDescent="0.55000000000000004">
      <c r="A1829">
        <v>100</v>
      </c>
      <c r="B1829" t="s">
        <v>671</v>
      </c>
      <c r="D1829" t="s">
        <v>672</v>
      </c>
      <c r="E1829" t="s">
        <v>673</v>
      </c>
      <c r="G1829" t="s">
        <v>231</v>
      </c>
      <c r="H1829">
        <v>8</v>
      </c>
      <c r="L1829">
        <v>8</v>
      </c>
      <c r="M1829">
        <v>0</v>
      </c>
    </row>
    <row r="1830" spans="1:13" x14ac:dyDescent="0.55000000000000004">
      <c r="A1830">
        <v>100</v>
      </c>
      <c r="B1830" t="s">
        <v>363</v>
      </c>
      <c r="C1830" t="s">
        <v>364</v>
      </c>
      <c r="D1830" t="s">
        <v>672</v>
      </c>
      <c r="E1830" t="s">
        <v>673</v>
      </c>
      <c r="G1830" t="s">
        <v>231</v>
      </c>
      <c r="H1830">
        <v>4</v>
      </c>
      <c r="L1830">
        <v>4</v>
      </c>
      <c r="M1830">
        <v>0</v>
      </c>
    </row>
    <row r="1831" spans="1:13" x14ac:dyDescent="0.55000000000000004">
      <c r="A1831">
        <v>100</v>
      </c>
      <c r="B1831" t="s">
        <v>363</v>
      </c>
      <c r="C1831" t="s">
        <v>364</v>
      </c>
      <c r="D1831" t="s">
        <v>2817</v>
      </c>
      <c r="E1831" t="s">
        <v>2818</v>
      </c>
      <c r="G1831" t="s">
        <v>231</v>
      </c>
      <c r="H1831">
        <v>2</v>
      </c>
      <c r="L1831">
        <v>2</v>
      </c>
      <c r="M1831">
        <v>0</v>
      </c>
    </row>
    <row r="1832" spans="1:13" x14ac:dyDescent="0.55000000000000004">
      <c r="A1832">
        <v>100</v>
      </c>
      <c r="B1832" t="s">
        <v>325</v>
      </c>
      <c r="C1832" t="s">
        <v>355</v>
      </c>
      <c r="D1832" t="s">
        <v>143</v>
      </c>
      <c r="E1832" t="s">
        <v>144</v>
      </c>
      <c r="G1832" t="s">
        <v>231</v>
      </c>
      <c r="H1832">
        <v>474</v>
      </c>
      <c r="L1832">
        <v>474</v>
      </c>
      <c r="M1832">
        <v>0</v>
      </c>
    </row>
    <row r="1833" spans="1:13" x14ac:dyDescent="0.55000000000000004">
      <c r="A1833">
        <v>100</v>
      </c>
      <c r="B1833" t="s">
        <v>363</v>
      </c>
      <c r="C1833" t="s">
        <v>364</v>
      </c>
      <c r="D1833" t="s">
        <v>143</v>
      </c>
      <c r="E1833" t="s">
        <v>144</v>
      </c>
      <c r="G1833" t="s">
        <v>231</v>
      </c>
      <c r="H1833">
        <v>1640</v>
      </c>
      <c r="L1833">
        <v>1640</v>
      </c>
      <c r="M1833">
        <v>0</v>
      </c>
    </row>
    <row r="1834" spans="1:13" x14ac:dyDescent="0.55000000000000004">
      <c r="A1834">
        <v>100</v>
      </c>
      <c r="B1834" t="s">
        <v>3244</v>
      </c>
      <c r="D1834" t="s">
        <v>2819</v>
      </c>
      <c r="E1834" t="s">
        <v>2820</v>
      </c>
      <c r="G1834" t="s">
        <v>231</v>
      </c>
      <c r="H1834">
        <v>60</v>
      </c>
      <c r="L1834">
        <v>60</v>
      </c>
      <c r="M1834">
        <v>0</v>
      </c>
    </row>
    <row r="1835" spans="1:13" x14ac:dyDescent="0.55000000000000004">
      <c r="A1835">
        <v>100</v>
      </c>
      <c r="B1835" t="s">
        <v>363</v>
      </c>
      <c r="C1835" t="s">
        <v>364</v>
      </c>
      <c r="D1835" t="s">
        <v>2823</v>
      </c>
      <c r="E1835" t="s">
        <v>2824</v>
      </c>
      <c r="G1835" t="s">
        <v>231</v>
      </c>
      <c r="H1835">
        <v>4</v>
      </c>
      <c r="L1835">
        <v>4</v>
      </c>
      <c r="M1835">
        <v>0</v>
      </c>
    </row>
    <row r="1836" spans="1:13" x14ac:dyDescent="0.55000000000000004">
      <c r="A1836">
        <v>100</v>
      </c>
      <c r="B1836" t="s">
        <v>363</v>
      </c>
      <c r="C1836" t="s">
        <v>364</v>
      </c>
      <c r="D1836" t="s">
        <v>989</v>
      </c>
      <c r="E1836" t="s">
        <v>990</v>
      </c>
      <c r="G1836" t="s">
        <v>231</v>
      </c>
      <c r="H1836">
        <v>2649</v>
      </c>
      <c r="L1836">
        <v>2649</v>
      </c>
      <c r="M1836">
        <v>0</v>
      </c>
    </row>
    <row r="1837" spans="1:13" x14ac:dyDescent="0.55000000000000004">
      <c r="A1837">
        <v>100</v>
      </c>
      <c r="B1837" t="s">
        <v>363</v>
      </c>
      <c r="C1837" t="s">
        <v>364</v>
      </c>
      <c r="D1837" t="s">
        <v>1587</v>
      </c>
      <c r="E1837" t="s">
        <v>1588</v>
      </c>
      <c r="G1837" t="s">
        <v>231</v>
      </c>
      <c r="H1837">
        <v>8</v>
      </c>
      <c r="L1837">
        <v>8</v>
      </c>
      <c r="M1837">
        <v>0</v>
      </c>
    </row>
    <row r="1838" spans="1:13" x14ac:dyDescent="0.55000000000000004">
      <c r="A1838">
        <v>100</v>
      </c>
      <c r="B1838" t="s">
        <v>3244</v>
      </c>
      <c r="D1838" t="s">
        <v>423</v>
      </c>
      <c r="E1838" t="s">
        <v>424</v>
      </c>
      <c r="G1838" t="s">
        <v>231</v>
      </c>
      <c r="H1838">
        <v>6</v>
      </c>
      <c r="L1838">
        <v>6</v>
      </c>
      <c r="M1838">
        <v>0</v>
      </c>
    </row>
    <row r="1839" spans="1:13" x14ac:dyDescent="0.55000000000000004">
      <c r="A1839">
        <v>100</v>
      </c>
      <c r="B1839" t="s">
        <v>363</v>
      </c>
      <c r="C1839" t="s">
        <v>364</v>
      </c>
      <c r="D1839" t="s">
        <v>443</v>
      </c>
      <c r="E1839" t="s">
        <v>444</v>
      </c>
      <c r="G1839" t="s">
        <v>231</v>
      </c>
      <c r="H1839">
        <v>181</v>
      </c>
      <c r="L1839">
        <v>181</v>
      </c>
      <c r="M1839">
        <v>0</v>
      </c>
    </row>
    <row r="1840" spans="1:13" x14ac:dyDescent="0.55000000000000004">
      <c r="A1840">
        <v>100</v>
      </c>
      <c r="B1840" t="s">
        <v>363</v>
      </c>
      <c r="C1840" t="s">
        <v>364</v>
      </c>
      <c r="D1840" t="s">
        <v>1288</v>
      </c>
      <c r="E1840" t="s">
        <v>1289</v>
      </c>
      <c r="G1840" t="s">
        <v>231</v>
      </c>
      <c r="H1840">
        <v>78</v>
      </c>
      <c r="L1840">
        <v>78</v>
      </c>
      <c r="M1840">
        <v>0</v>
      </c>
    </row>
    <row r="1841" spans="1:13" x14ac:dyDescent="0.55000000000000004">
      <c r="A1841">
        <v>100</v>
      </c>
      <c r="B1841" t="s">
        <v>363</v>
      </c>
      <c r="C1841" t="s">
        <v>364</v>
      </c>
      <c r="D1841" t="s">
        <v>2247</v>
      </c>
      <c r="E1841" t="s">
        <v>2248</v>
      </c>
      <c r="G1841" t="s">
        <v>231</v>
      </c>
      <c r="H1841">
        <v>37</v>
      </c>
      <c r="L1841">
        <v>37</v>
      </c>
      <c r="M1841">
        <v>0</v>
      </c>
    </row>
    <row r="1842" spans="1:13" x14ac:dyDescent="0.55000000000000004">
      <c r="A1842">
        <v>100</v>
      </c>
      <c r="B1842" t="s">
        <v>363</v>
      </c>
      <c r="C1842" t="s">
        <v>364</v>
      </c>
      <c r="D1842" t="s">
        <v>684</v>
      </c>
      <c r="E1842" t="s">
        <v>685</v>
      </c>
      <c r="G1842" t="s">
        <v>231</v>
      </c>
      <c r="H1842">
        <v>25</v>
      </c>
      <c r="L1842">
        <v>25</v>
      </c>
      <c r="M1842">
        <v>0</v>
      </c>
    </row>
    <row r="1843" spans="1:13" x14ac:dyDescent="0.55000000000000004">
      <c r="A1843">
        <v>100</v>
      </c>
      <c r="B1843" t="s">
        <v>363</v>
      </c>
      <c r="C1843" t="s">
        <v>364</v>
      </c>
      <c r="D1843" t="s">
        <v>519</v>
      </c>
      <c r="E1843" t="s">
        <v>520</v>
      </c>
      <c r="G1843" t="s">
        <v>231</v>
      </c>
      <c r="H1843">
        <v>2</v>
      </c>
      <c r="L1843">
        <v>2</v>
      </c>
      <c r="M1843">
        <v>0</v>
      </c>
    </row>
    <row r="1844" spans="1:13" x14ac:dyDescent="0.55000000000000004">
      <c r="A1844">
        <v>100</v>
      </c>
      <c r="B1844" t="s">
        <v>363</v>
      </c>
      <c r="C1844" t="s">
        <v>364</v>
      </c>
      <c r="D1844" t="s">
        <v>1319</v>
      </c>
      <c r="E1844" t="s">
        <v>1320</v>
      </c>
      <c r="G1844" t="s">
        <v>231</v>
      </c>
      <c r="H1844">
        <v>2</v>
      </c>
      <c r="L1844">
        <v>2</v>
      </c>
      <c r="M1844">
        <v>0</v>
      </c>
    </row>
    <row r="1845" spans="1:13" x14ac:dyDescent="0.55000000000000004">
      <c r="A1845">
        <v>100</v>
      </c>
      <c r="B1845" t="s">
        <v>308</v>
      </c>
      <c r="C1845" t="s">
        <v>309</v>
      </c>
      <c r="D1845" t="s">
        <v>1755</v>
      </c>
      <c r="E1845" t="s">
        <v>1756</v>
      </c>
      <c r="G1845" t="s">
        <v>231</v>
      </c>
      <c r="H1845">
        <v>1</v>
      </c>
      <c r="L1845">
        <v>1</v>
      </c>
      <c r="M1845">
        <v>0</v>
      </c>
    </row>
    <row r="1846" spans="1:13" x14ac:dyDescent="0.55000000000000004">
      <c r="A1846">
        <v>100</v>
      </c>
      <c r="B1846" t="s">
        <v>3244</v>
      </c>
      <c r="D1846" t="s">
        <v>1505</v>
      </c>
      <c r="E1846" t="s">
        <v>1506</v>
      </c>
      <c r="G1846" t="s">
        <v>231</v>
      </c>
      <c r="H1846">
        <v>37</v>
      </c>
      <c r="L1846">
        <v>37</v>
      </c>
      <c r="M1846">
        <v>0</v>
      </c>
    </row>
    <row r="1847" spans="1:13" x14ac:dyDescent="0.55000000000000004">
      <c r="A1847">
        <v>100</v>
      </c>
      <c r="B1847" t="s">
        <v>363</v>
      </c>
      <c r="C1847" t="s">
        <v>364</v>
      </c>
      <c r="D1847" t="s">
        <v>2417</v>
      </c>
      <c r="E1847" t="s">
        <v>2418</v>
      </c>
      <c r="G1847" t="s">
        <v>231</v>
      </c>
      <c r="H1847">
        <v>2000</v>
      </c>
      <c r="L1847">
        <v>2000</v>
      </c>
      <c r="M1847">
        <v>0</v>
      </c>
    </row>
    <row r="1848" spans="1:13" x14ac:dyDescent="0.55000000000000004">
      <c r="A1848">
        <v>100</v>
      </c>
      <c r="B1848" t="s">
        <v>363</v>
      </c>
      <c r="C1848" t="s">
        <v>364</v>
      </c>
      <c r="D1848" t="s">
        <v>463</v>
      </c>
      <c r="E1848" t="s">
        <v>464</v>
      </c>
      <c r="G1848" t="s">
        <v>231</v>
      </c>
      <c r="H1848">
        <v>8</v>
      </c>
      <c r="L1848">
        <v>8</v>
      </c>
      <c r="M1848">
        <v>0</v>
      </c>
    </row>
    <row r="1849" spans="1:13" x14ac:dyDescent="0.55000000000000004">
      <c r="A1849">
        <v>100</v>
      </c>
      <c r="B1849" t="s">
        <v>848</v>
      </c>
      <c r="C1849" t="s">
        <v>849</v>
      </c>
      <c r="D1849" t="s">
        <v>766</v>
      </c>
      <c r="E1849" t="s">
        <v>767</v>
      </c>
      <c r="G1849" t="s">
        <v>231</v>
      </c>
      <c r="H1849">
        <v>275</v>
      </c>
      <c r="L1849">
        <v>275</v>
      </c>
      <c r="M1849">
        <v>0</v>
      </c>
    </row>
    <row r="1850" spans="1:13" x14ac:dyDescent="0.55000000000000004">
      <c r="A1850">
        <v>100</v>
      </c>
      <c r="B1850" t="s">
        <v>363</v>
      </c>
      <c r="C1850" t="s">
        <v>364</v>
      </c>
      <c r="D1850" t="s">
        <v>2839</v>
      </c>
      <c r="E1850" t="s">
        <v>2840</v>
      </c>
      <c r="G1850" t="s">
        <v>231</v>
      </c>
      <c r="H1850">
        <v>2</v>
      </c>
      <c r="L1850">
        <v>2</v>
      </c>
      <c r="M1850">
        <v>0</v>
      </c>
    </row>
    <row r="1851" spans="1:13" x14ac:dyDescent="0.55000000000000004">
      <c r="A1851">
        <v>100</v>
      </c>
      <c r="B1851" t="s">
        <v>363</v>
      </c>
      <c r="C1851" t="s">
        <v>364</v>
      </c>
      <c r="D1851" t="s">
        <v>1362</v>
      </c>
      <c r="E1851" t="s">
        <v>1363</v>
      </c>
      <c r="G1851" t="s">
        <v>231</v>
      </c>
      <c r="H1851">
        <v>160</v>
      </c>
      <c r="L1851">
        <v>160</v>
      </c>
      <c r="M1851">
        <v>0</v>
      </c>
    </row>
    <row r="1852" spans="1:13" x14ac:dyDescent="0.55000000000000004">
      <c r="A1852">
        <v>100</v>
      </c>
      <c r="B1852" t="s">
        <v>363</v>
      </c>
      <c r="C1852" t="s">
        <v>364</v>
      </c>
      <c r="D1852" t="s">
        <v>2843</v>
      </c>
      <c r="E1852" t="s">
        <v>2844</v>
      </c>
      <c r="G1852" t="s">
        <v>231</v>
      </c>
      <c r="H1852">
        <v>20</v>
      </c>
      <c r="L1852">
        <v>20</v>
      </c>
      <c r="M1852">
        <v>0</v>
      </c>
    </row>
    <row r="1853" spans="1:13" x14ac:dyDescent="0.55000000000000004">
      <c r="A1853">
        <v>100</v>
      </c>
      <c r="B1853" t="s">
        <v>363</v>
      </c>
      <c r="C1853" t="s">
        <v>364</v>
      </c>
      <c r="D1853" t="s">
        <v>2368</v>
      </c>
      <c r="E1853" t="s">
        <v>2369</v>
      </c>
      <c r="G1853" t="s">
        <v>231</v>
      </c>
      <c r="H1853">
        <v>4</v>
      </c>
      <c r="L1853">
        <v>4</v>
      </c>
      <c r="M1853">
        <v>0</v>
      </c>
    </row>
    <row r="1854" spans="1:13" x14ac:dyDescent="0.55000000000000004">
      <c r="A1854">
        <v>100</v>
      </c>
      <c r="B1854" t="s">
        <v>363</v>
      </c>
      <c r="C1854" t="s">
        <v>364</v>
      </c>
      <c r="D1854" t="s">
        <v>1013</v>
      </c>
      <c r="E1854" t="s">
        <v>1014</v>
      </c>
      <c r="G1854" t="s">
        <v>231</v>
      </c>
      <c r="H1854">
        <v>61</v>
      </c>
      <c r="L1854">
        <v>61</v>
      </c>
      <c r="M1854">
        <v>0</v>
      </c>
    </row>
    <row r="1855" spans="1:13" x14ac:dyDescent="0.55000000000000004">
      <c r="A1855">
        <v>100</v>
      </c>
      <c r="B1855" t="s">
        <v>363</v>
      </c>
      <c r="C1855" t="s">
        <v>364</v>
      </c>
      <c r="D1855" t="s">
        <v>1296</v>
      </c>
      <c r="E1855" t="s">
        <v>1014</v>
      </c>
      <c r="G1855" t="s">
        <v>231</v>
      </c>
      <c r="H1855">
        <v>64</v>
      </c>
      <c r="L1855">
        <v>64</v>
      </c>
      <c r="M1855">
        <v>0</v>
      </c>
    </row>
    <row r="1856" spans="1:13" x14ac:dyDescent="0.55000000000000004">
      <c r="A1856">
        <v>100</v>
      </c>
      <c r="B1856" t="s">
        <v>363</v>
      </c>
      <c r="C1856" t="s">
        <v>364</v>
      </c>
      <c r="D1856" t="s">
        <v>2170</v>
      </c>
      <c r="E1856" t="s">
        <v>2171</v>
      </c>
      <c r="G1856" t="s">
        <v>231</v>
      </c>
      <c r="H1856">
        <v>3</v>
      </c>
      <c r="L1856">
        <v>3</v>
      </c>
      <c r="M1856">
        <v>0</v>
      </c>
    </row>
    <row r="1857" spans="1:18" x14ac:dyDescent="0.55000000000000004">
      <c r="A1857">
        <v>100</v>
      </c>
      <c r="B1857" t="s">
        <v>363</v>
      </c>
      <c r="C1857" t="s">
        <v>364</v>
      </c>
      <c r="D1857" t="s">
        <v>1107</v>
      </c>
      <c r="E1857" t="s">
        <v>1108</v>
      </c>
      <c r="G1857" t="s">
        <v>231</v>
      </c>
      <c r="H1857">
        <v>2</v>
      </c>
      <c r="L1857">
        <v>2</v>
      </c>
      <c r="M1857">
        <v>0</v>
      </c>
    </row>
    <row r="1858" spans="1:18" x14ac:dyDescent="0.55000000000000004">
      <c r="A1858">
        <v>100</v>
      </c>
      <c r="B1858" t="s">
        <v>3244</v>
      </c>
      <c r="D1858" t="s">
        <v>1664</v>
      </c>
      <c r="E1858" t="s">
        <v>1665</v>
      </c>
      <c r="G1858" t="s">
        <v>231</v>
      </c>
      <c r="H1858">
        <v>19</v>
      </c>
      <c r="L1858">
        <v>19</v>
      </c>
      <c r="M1858">
        <v>0</v>
      </c>
    </row>
    <row r="1859" spans="1:18" x14ac:dyDescent="0.55000000000000004">
      <c r="A1859">
        <v>100</v>
      </c>
      <c r="B1859" t="s">
        <v>363</v>
      </c>
      <c r="C1859" t="s">
        <v>364</v>
      </c>
      <c r="D1859" t="s">
        <v>2855</v>
      </c>
      <c r="E1859" t="s">
        <v>2856</v>
      </c>
      <c r="G1859" t="s">
        <v>231</v>
      </c>
      <c r="H1859">
        <v>25</v>
      </c>
      <c r="L1859">
        <v>25</v>
      </c>
      <c r="M1859">
        <v>0</v>
      </c>
    </row>
    <row r="1860" spans="1:18" x14ac:dyDescent="0.55000000000000004">
      <c r="A1860">
        <v>100</v>
      </c>
      <c r="B1860" t="s">
        <v>363</v>
      </c>
      <c r="C1860" t="s">
        <v>364</v>
      </c>
      <c r="D1860" t="s">
        <v>1905</v>
      </c>
      <c r="E1860" t="s">
        <v>1906</v>
      </c>
      <c r="G1860" t="s">
        <v>231</v>
      </c>
      <c r="H1860">
        <v>2</v>
      </c>
      <c r="L1860">
        <v>2</v>
      </c>
      <c r="M1860">
        <v>0</v>
      </c>
    </row>
    <row r="1861" spans="1:18" x14ac:dyDescent="0.55000000000000004">
      <c r="A1861">
        <v>100</v>
      </c>
      <c r="B1861" t="s">
        <v>363</v>
      </c>
      <c r="C1861" t="s">
        <v>364</v>
      </c>
      <c r="D1861" t="s">
        <v>2857</v>
      </c>
      <c r="E1861" t="s">
        <v>2858</v>
      </c>
      <c r="G1861" t="s">
        <v>231</v>
      </c>
      <c r="H1861">
        <v>18</v>
      </c>
      <c r="L1861">
        <v>18</v>
      </c>
      <c r="M1861">
        <v>0</v>
      </c>
    </row>
    <row r="1862" spans="1:18" x14ac:dyDescent="0.55000000000000004">
      <c r="A1862">
        <v>100</v>
      </c>
      <c r="B1862" t="s">
        <v>363</v>
      </c>
      <c r="C1862" t="s">
        <v>364</v>
      </c>
      <c r="D1862" t="s">
        <v>1774</v>
      </c>
      <c r="E1862" t="s">
        <v>1775</v>
      </c>
      <c r="G1862" t="s">
        <v>231</v>
      </c>
      <c r="H1862">
        <v>4</v>
      </c>
      <c r="L1862">
        <v>4</v>
      </c>
      <c r="M1862">
        <v>0</v>
      </c>
    </row>
    <row r="1863" spans="1:18" x14ac:dyDescent="0.55000000000000004">
      <c r="A1863">
        <v>100</v>
      </c>
      <c r="B1863" t="s">
        <v>363</v>
      </c>
      <c r="C1863" t="s">
        <v>364</v>
      </c>
      <c r="D1863" t="s">
        <v>1884</v>
      </c>
      <c r="E1863" t="s">
        <v>1885</v>
      </c>
      <c r="G1863" t="s">
        <v>231</v>
      </c>
      <c r="H1863">
        <v>18</v>
      </c>
      <c r="L1863">
        <v>18</v>
      </c>
      <c r="M1863">
        <v>0</v>
      </c>
    </row>
    <row r="1864" spans="1:18" x14ac:dyDescent="0.55000000000000004">
      <c r="A1864">
        <v>100</v>
      </c>
      <c r="B1864" t="s">
        <v>363</v>
      </c>
      <c r="C1864" t="s">
        <v>364</v>
      </c>
      <c r="D1864" t="s">
        <v>2869</v>
      </c>
      <c r="E1864" t="s">
        <v>2870</v>
      </c>
      <c r="G1864" t="s">
        <v>231</v>
      </c>
      <c r="H1864">
        <v>4</v>
      </c>
      <c r="L1864">
        <v>4</v>
      </c>
      <c r="M1864">
        <v>0</v>
      </c>
    </row>
    <row r="1865" spans="1:18" x14ac:dyDescent="0.55000000000000004">
      <c r="A1865">
        <v>100</v>
      </c>
      <c r="B1865" t="s">
        <v>363</v>
      </c>
      <c r="C1865" t="s">
        <v>364</v>
      </c>
      <c r="D1865" t="s">
        <v>1942</v>
      </c>
      <c r="E1865" t="s">
        <v>1943</v>
      </c>
      <c r="G1865" t="s">
        <v>231</v>
      </c>
      <c r="H1865">
        <v>25</v>
      </c>
      <c r="L1865">
        <v>25</v>
      </c>
      <c r="M1865">
        <v>0</v>
      </c>
    </row>
    <row r="1866" spans="1:18" x14ac:dyDescent="0.55000000000000004">
      <c r="A1866">
        <v>100</v>
      </c>
      <c r="B1866" t="s">
        <v>363</v>
      </c>
      <c r="C1866" t="s">
        <v>364</v>
      </c>
      <c r="D1866" t="s">
        <v>2873</v>
      </c>
      <c r="E1866" t="s">
        <v>2874</v>
      </c>
      <c r="G1866" t="s">
        <v>231</v>
      </c>
      <c r="H1866">
        <v>30</v>
      </c>
      <c r="L1866">
        <v>30</v>
      </c>
      <c r="M1866">
        <v>0</v>
      </c>
      <c r="R1866" t="s">
        <v>356</v>
      </c>
    </row>
    <row r="1867" spans="1:18" x14ac:dyDescent="0.55000000000000004">
      <c r="A1867">
        <v>100</v>
      </c>
      <c r="B1867" t="s">
        <v>363</v>
      </c>
      <c r="C1867" t="s">
        <v>364</v>
      </c>
      <c r="D1867" t="s">
        <v>844</v>
      </c>
      <c r="E1867" t="s">
        <v>845</v>
      </c>
      <c r="G1867" t="s">
        <v>231</v>
      </c>
      <c r="H1867">
        <v>60</v>
      </c>
      <c r="L1867">
        <v>60</v>
      </c>
      <c r="M1867">
        <v>0</v>
      </c>
      <c r="R1867" t="s">
        <v>356</v>
      </c>
    </row>
    <row r="1868" spans="1:18" x14ac:dyDescent="0.55000000000000004">
      <c r="A1868">
        <v>100</v>
      </c>
      <c r="B1868" t="s">
        <v>363</v>
      </c>
      <c r="C1868" t="s">
        <v>364</v>
      </c>
      <c r="D1868" t="s">
        <v>2877</v>
      </c>
      <c r="E1868" t="s">
        <v>2878</v>
      </c>
      <c r="G1868" t="s">
        <v>231</v>
      </c>
      <c r="H1868">
        <v>12</v>
      </c>
      <c r="L1868">
        <v>12</v>
      </c>
      <c r="M1868">
        <v>0</v>
      </c>
    </row>
    <row r="1869" spans="1:18" x14ac:dyDescent="0.55000000000000004">
      <c r="A1869">
        <v>100</v>
      </c>
      <c r="B1869" t="s">
        <v>363</v>
      </c>
      <c r="C1869" t="s">
        <v>364</v>
      </c>
      <c r="D1869" t="s">
        <v>808</v>
      </c>
      <c r="E1869" t="s">
        <v>809</v>
      </c>
      <c r="G1869" t="s">
        <v>231</v>
      </c>
      <c r="H1869">
        <v>158</v>
      </c>
      <c r="L1869">
        <v>158</v>
      </c>
      <c r="M1869">
        <v>0</v>
      </c>
    </row>
    <row r="1870" spans="1:18" x14ac:dyDescent="0.55000000000000004">
      <c r="A1870">
        <v>100</v>
      </c>
      <c r="B1870" t="s">
        <v>363</v>
      </c>
      <c r="C1870" t="s">
        <v>364</v>
      </c>
      <c r="D1870" t="s">
        <v>742</v>
      </c>
      <c r="E1870" t="s">
        <v>743</v>
      </c>
      <c r="G1870" t="s">
        <v>231</v>
      </c>
      <c r="H1870">
        <v>7</v>
      </c>
      <c r="L1870">
        <v>7</v>
      </c>
      <c r="M1870">
        <v>0</v>
      </c>
    </row>
    <row r="1871" spans="1:18" x14ac:dyDescent="0.55000000000000004">
      <c r="A1871">
        <v>100</v>
      </c>
      <c r="B1871" t="s">
        <v>363</v>
      </c>
      <c r="C1871" t="s">
        <v>364</v>
      </c>
      <c r="D1871" t="s">
        <v>3122</v>
      </c>
      <c r="E1871" t="s">
        <v>3123</v>
      </c>
      <c r="G1871" t="s">
        <v>231</v>
      </c>
      <c r="H1871">
        <v>96</v>
      </c>
      <c r="L1871">
        <v>96</v>
      </c>
      <c r="M1871">
        <v>0</v>
      </c>
      <c r="R1871" t="s">
        <v>356</v>
      </c>
    </row>
    <row r="1872" spans="1:18" x14ac:dyDescent="0.55000000000000004">
      <c r="A1872">
        <v>100</v>
      </c>
      <c r="B1872" t="s">
        <v>363</v>
      </c>
      <c r="C1872" t="s">
        <v>364</v>
      </c>
      <c r="D1872" t="s">
        <v>1328</v>
      </c>
      <c r="E1872" t="s">
        <v>1329</v>
      </c>
      <c r="G1872" t="s">
        <v>231</v>
      </c>
      <c r="H1872">
        <v>8</v>
      </c>
      <c r="L1872">
        <v>8</v>
      </c>
      <c r="M1872">
        <v>0</v>
      </c>
    </row>
    <row r="1873" spans="1:18" x14ac:dyDescent="0.55000000000000004">
      <c r="A1873">
        <v>100</v>
      </c>
      <c r="B1873" t="s">
        <v>308</v>
      </c>
      <c r="C1873" t="s">
        <v>309</v>
      </c>
      <c r="D1873" t="s">
        <v>86</v>
      </c>
      <c r="E1873" t="s">
        <v>87</v>
      </c>
      <c r="G1873" t="s">
        <v>231</v>
      </c>
      <c r="H1873">
        <v>18</v>
      </c>
      <c r="L1873">
        <v>18</v>
      </c>
      <c r="M1873">
        <v>0</v>
      </c>
    </row>
    <row r="1874" spans="1:18" x14ac:dyDescent="0.55000000000000004">
      <c r="A1874">
        <v>100</v>
      </c>
      <c r="B1874" t="s">
        <v>363</v>
      </c>
      <c r="C1874" t="s">
        <v>364</v>
      </c>
      <c r="D1874" t="s">
        <v>86</v>
      </c>
      <c r="E1874" t="s">
        <v>87</v>
      </c>
      <c r="G1874" t="s">
        <v>231</v>
      </c>
      <c r="H1874">
        <v>5167</v>
      </c>
      <c r="L1874">
        <v>5167</v>
      </c>
      <c r="M1874">
        <v>0</v>
      </c>
    </row>
    <row r="1875" spans="1:18" x14ac:dyDescent="0.55000000000000004">
      <c r="A1875">
        <v>100</v>
      </c>
      <c r="B1875" t="s">
        <v>363</v>
      </c>
      <c r="C1875" t="s">
        <v>364</v>
      </c>
      <c r="D1875" t="s">
        <v>1493</v>
      </c>
      <c r="E1875" t="s">
        <v>1494</v>
      </c>
      <c r="G1875" t="s">
        <v>231</v>
      </c>
      <c r="H1875">
        <v>1</v>
      </c>
      <c r="L1875">
        <v>1</v>
      </c>
      <c r="M1875">
        <v>0</v>
      </c>
    </row>
    <row r="1876" spans="1:18" x14ac:dyDescent="0.55000000000000004">
      <c r="A1876">
        <v>100</v>
      </c>
      <c r="B1876" t="s">
        <v>308</v>
      </c>
      <c r="C1876" t="s">
        <v>309</v>
      </c>
      <c r="D1876" t="s">
        <v>987</v>
      </c>
      <c r="E1876" t="s">
        <v>988</v>
      </c>
      <c r="G1876" t="s">
        <v>231</v>
      </c>
      <c r="H1876">
        <v>7</v>
      </c>
      <c r="L1876">
        <v>7</v>
      </c>
      <c r="M1876">
        <v>0</v>
      </c>
    </row>
    <row r="1877" spans="1:18" x14ac:dyDescent="0.55000000000000004">
      <c r="A1877">
        <v>100</v>
      </c>
      <c r="B1877" t="s">
        <v>363</v>
      </c>
      <c r="C1877" t="s">
        <v>364</v>
      </c>
      <c r="D1877" t="s">
        <v>2891</v>
      </c>
      <c r="E1877" t="s">
        <v>2892</v>
      </c>
      <c r="G1877" t="s">
        <v>231</v>
      </c>
      <c r="H1877">
        <v>7</v>
      </c>
      <c r="L1877">
        <v>7</v>
      </c>
      <c r="M1877">
        <v>0</v>
      </c>
    </row>
    <row r="1878" spans="1:18" x14ac:dyDescent="0.55000000000000004">
      <c r="A1878">
        <v>100</v>
      </c>
      <c r="B1878" t="s">
        <v>363</v>
      </c>
      <c r="C1878" t="s">
        <v>364</v>
      </c>
      <c r="D1878" t="s">
        <v>1340</v>
      </c>
      <c r="E1878" t="s">
        <v>1341</v>
      </c>
      <c r="G1878" t="s">
        <v>231</v>
      </c>
      <c r="H1878">
        <v>3</v>
      </c>
      <c r="L1878">
        <v>3</v>
      </c>
      <c r="M1878">
        <v>0</v>
      </c>
    </row>
    <row r="1879" spans="1:18" x14ac:dyDescent="0.55000000000000004">
      <c r="A1879">
        <v>100</v>
      </c>
      <c r="B1879" t="s">
        <v>363</v>
      </c>
      <c r="C1879" t="s">
        <v>364</v>
      </c>
      <c r="D1879" t="s">
        <v>2344</v>
      </c>
      <c r="E1879" t="s">
        <v>2345</v>
      </c>
      <c r="G1879" t="s">
        <v>231</v>
      </c>
      <c r="H1879">
        <v>193000</v>
      </c>
      <c r="L1879">
        <v>193000</v>
      </c>
      <c r="M1879">
        <v>0</v>
      </c>
    </row>
    <row r="1880" spans="1:18" x14ac:dyDescent="0.55000000000000004">
      <c r="A1880">
        <v>100</v>
      </c>
      <c r="B1880" t="s">
        <v>360</v>
      </c>
      <c r="D1880" t="s">
        <v>375</v>
      </c>
      <c r="E1880" t="s">
        <v>376</v>
      </c>
      <c r="G1880" t="s">
        <v>231</v>
      </c>
      <c r="H1880">
        <v>24</v>
      </c>
      <c r="L1880">
        <v>24</v>
      </c>
      <c r="M1880">
        <v>0</v>
      </c>
    </row>
    <row r="1881" spans="1:18" x14ac:dyDescent="0.55000000000000004">
      <c r="A1881">
        <v>100</v>
      </c>
      <c r="B1881" t="s">
        <v>363</v>
      </c>
      <c r="C1881" t="s">
        <v>364</v>
      </c>
      <c r="D1881" t="s">
        <v>515</v>
      </c>
      <c r="E1881" t="s">
        <v>516</v>
      </c>
      <c r="G1881" t="s">
        <v>231</v>
      </c>
      <c r="H1881">
        <v>1</v>
      </c>
      <c r="L1881">
        <v>1</v>
      </c>
      <c r="M1881">
        <v>0</v>
      </c>
    </row>
    <row r="1882" spans="1:18" x14ac:dyDescent="0.55000000000000004">
      <c r="A1882">
        <v>100</v>
      </c>
      <c r="B1882" t="s">
        <v>363</v>
      </c>
      <c r="C1882" t="s">
        <v>364</v>
      </c>
      <c r="D1882" t="s">
        <v>2095</v>
      </c>
      <c r="E1882" t="s">
        <v>2096</v>
      </c>
      <c r="G1882" t="s">
        <v>231</v>
      </c>
      <c r="H1882">
        <v>48</v>
      </c>
      <c r="L1882">
        <v>48</v>
      </c>
      <c r="M1882">
        <v>0</v>
      </c>
    </row>
    <row r="1883" spans="1:18" x14ac:dyDescent="0.55000000000000004">
      <c r="A1883">
        <v>100</v>
      </c>
      <c r="B1883" t="s">
        <v>363</v>
      </c>
      <c r="C1883" t="s">
        <v>364</v>
      </c>
      <c r="D1883" t="s">
        <v>1474</v>
      </c>
      <c r="E1883" t="s">
        <v>1475</v>
      </c>
      <c r="G1883" t="s">
        <v>231</v>
      </c>
      <c r="H1883">
        <v>21</v>
      </c>
      <c r="L1883">
        <v>21</v>
      </c>
      <c r="M1883">
        <v>0</v>
      </c>
    </row>
    <row r="1884" spans="1:18" x14ac:dyDescent="0.55000000000000004">
      <c r="A1884">
        <v>100</v>
      </c>
      <c r="B1884" t="s">
        <v>363</v>
      </c>
      <c r="C1884" t="s">
        <v>364</v>
      </c>
      <c r="D1884" t="s">
        <v>2318</v>
      </c>
      <c r="E1884" t="s">
        <v>2319</v>
      </c>
      <c r="G1884" t="s">
        <v>231</v>
      </c>
      <c r="H1884">
        <v>1</v>
      </c>
      <c r="L1884">
        <v>1</v>
      </c>
      <c r="M1884">
        <v>0</v>
      </c>
    </row>
    <row r="1885" spans="1:18" x14ac:dyDescent="0.55000000000000004">
      <c r="A1885">
        <v>100</v>
      </c>
      <c r="B1885" t="s">
        <v>1137</v>
      </c>
      <c r="D1885" t="s">
        <v>1138</v>
      </c>
      <c r="E1885" t="s">
        <v>1139</v>
      </c>
      <c r="G1885" t="s">
        <v>231</v>
      </c>
      <c r="H1885">
        <v>8</v>
      </c>
      <c r="L1885">
        <v>8</v>
      </c>
      <c r="M1885">
        <v>0</v>
      </c>
    </row>
    <row r="1886" spans="1:18" x14ac:dyDescent="0.55000000000000004">
      <c r="A1886">
        <v>100</v>
      </c>
      <c r="B1886" t="s">
        <v>363</v>
      </c>
      <c r="C1886" t="s">
        <v>364</v>
      </c>
      <c r="D1886" t="s">
        <v>1547</v>
      </c>
      <c r="E1886" t="s">
        <v>1548</v>
      </c>
      <c r="G1886" t="s">
        <v>231</v>
      </c>
      <c r="H1886">
        <v>85</v>
      </c>
      <c r="L1886">
        <v>85</v>
      </c>
      <c r="M1886">
        <v>0</v>
      </c>
    </row>
    <row r="1887" spans="1:18" x14ac:dyDescent="0.55000000000000004">
      <c r="A1887">
        <v>100</v>
      </c>
      <c r="B1887" t="s">
        <v>363</v>
      </c>
      <c r="C1887" t="s">
        <v>364</v>
      </c>
      <c r="D1887" t="s">
        <v>2900</v>
      </c>
      <c r="E1887" t="s">
        <v>2901</v>
      </c>
      <c r="G1887" t="s">
        <v>231</v>
      </c>
      <c r="H1887">
        <v>15</v>
      </c>
      <c r="L1887">
        <v>15</v>
      </c>
      <c r="M1887">
        <v>0</v>
      </c>
      <c r="R1887" t="s">
        <v>356</v>
      </c>
    </row>
    <row r="1888" spans="1:18" x14ac:dyDescent="0.55000000000000004">
      <c r="A1888">
        <v>100</v>
      </c>
      <c r="B1888" t="s">
        <v>363</v>
      </c>
      <c r="C1888" t="s">
        <v>364</v>
      </c>
      <c r="D1888" t="s">
        <v>3153</v>
      </c>
      <c r="E1888" t="s">
        <v>3154</v>
      </c>
      <c r="G1888" t="s">
        <v>231</v>
      </c>
      <c r="H1888">
        <v>10</v>
      </c>
      <c r="L1888">
        <v>10</v>
      </c>
      <c r="M1888">
        <v>0</v>
      </c>
    </row>
    <row r="1889" spans="1:13" x14ac:dyDescent="0.55000000000000004">
      <c r="A1889">
        <v>100</v>
      </c>
      <c r="B1889" t="s">
        <v>363</v>
      </c>
      <c r="C1889" t="s">
        <v>364</v>
      </c>
      <c r="D1889" t="s">
        <v>369</v>
      </c>
      <c r="E1889" t="s">
        <v>370</v>
      </c>
      <c r="G1889" t="s">
        <v>231</v>
      </c>
      <c r="H1889">
        <v>1470</v>
      </c>
      <c r="L1889">
        <v>1470</v>
      </c>
      <c r="M1889">
        <v>0</v>
      </c>
    </row>
    <row r="1890" spans="1:13" x14ac:dyDescent="0.55000000000000004">
      <c r="A1890">
        <v>100</v>
      </c>
      <c r="B1890" t="s">
        <v>363</v>
      </c>
      <c r="C1890" t="s">
        <v>364</v>
      </c>
      <c r="D1890" t="s">
        <v>1043</v>
      </c>
      <c r="E1890" t="s">
        <v>1044</v>
      </c>
      <c r="G1890" t="s">
        <v>231</v>
      </c>
      <c r="H1890">
        <v>5438</v>
      </c>
      <c r="L1890">
        <v>5438</v>
      </c>
      <c r="M1890">
        <v>0</v>
      </c>
    </row>
    <row r="1891" spans="1:13" x14ac:dyDescent="0.55000000000000004">
      <c r="A1891">
        <v>100</v>
      </c>
      <c r="B1891" t="s">
        <v>357</v>
      </c>
      <c r="D1891" t="s">
        <v>1043</v>
      </c>
      <c r="E1891" t="s">
        <v>1044</v>
      </c>
      <c r="G1891" t="s">
        <v>231</v>
      </c>
      <c r="H1891">
        <v>1176</v>
      </c>
      <c r="L1891">
        <v>1176</v>
      </c>
      <c r="M1891">
        <v>0</v>
      </c>
    </row>
    <row r="1892" spans="1:13" x14ac:dyDescent="0.55000000000000004">
      <c r="A1892">
        <v>100</v>
      </c>
      <c r="B1892" t="s">
        <v>363</v>
      </c>
      <c r="C1892" t="s">
        <v>364</v>
      </c>
      <c r="D1892" t="s">
        <v>477</v>
      </c>
      <c r="E1892" t="s">
        <v>478</v>
      </c>
      <c r="G1892" t="s">
        <v>231</v>
      </c>
      <c r="H1892">
        <v>4096</v>
      </c>
      <c r="L1892">
        <v>4096</v>
      </c>
      <c r="M1892">
        <v>0</v>
      </c>
    </row>
    <row r="1893" spans="1:13" x14ac:dyDescent="0.55000000000000004">
      <c r="A1893">
        <v>100</v>
      </c>
      <c r="B1893" t="s">
        <v>363</v>
      </c>
      <c r="C1893" t="s">
        <v>364</v>
      </c>
      <c r="D1893" t="s">
        <v>2902</v>
      </c>
      <c r="E1893" t="s">
        <v>2903</v>
      </c>
      <c r="G1893" t="s">
        <v>231</v>
      </c>
      <c r="H1893">
        <v>728</v>
      </c>
      <c r="L1893">
        <v>728</v>
      </c>
      <c r="M1893">
        <v>0</v>
      </c>
    </row>
    <row r="1894" spans="1:13" x14ac:dyDescent="0.55000000000000004">
      <c r="A1894">
        <v>100</v>
      </c>
      <c r="B1894" t="s">
        <v>363</v>
      </c>
      <c r="C1894" t="s">
        <v>364</v>
      </c>
      <c r="D1894" t="s">
        <v>2912</v>
      </c>
      <c r="E1894" t="s">
        <v>2913</v>
      </c>
      <c r="G1894" t="s">
        <v>231</v>
      </c>
      <c r="H1894">
        <v>1</v>
      </c>
      <c r="L1894">
        <v>1</v>
      </c>
      <c r="M1894">
        <v>0</v>
      </c>
    </row>
    <row r="1895" spans="1:13" x14ac:dyDescent="0.55000000000000004">
      <c r="A1895">
        <v>100</v>
      </c>
      <c r="B1895" t="s">
        <v>325</v>
      </c>
      <c r="C1895" t="s">
        <v>332</v>
      </c>
      <c r="D1895" t="s">
        <v>347</v>
      </c>
      <c r="E1895" t="s">
        <v>348</v>
      </c>
      <c r="G1895" t="s">
        <v>231</v>
      </c>
      <c r="H1895">
        <v>45</v>
      </c>
      <c r="L1895">
        <v>45</v>
      </c>
      <c r="M1895">
        <v>0</v>
      </c>
    </row>
    <row r="1896" spans="1:13" x14ac:dyDescent="0.55000000000000004">
      <c r="A1896">
        <v>100</v>
      </c>
      <c r="B1896" t="s">
        <v>308</v>
      </c>
      <c r="C1896" t="s">
        <v>309</v>
      </c>
      <c r="D1896" t="s">
        <v>347</v>
      </c>
      <c r="E1896" t="s">
        <v>348</v>
      </c>
      <c r="G1896" t="s">
        <v>231</v>
      </c>
      <c r="H1896">
        <v>1</v>
      </c>
      <c r="L1896">
        <v>1</v>
      </c>
      <c r="M1896">
        <v>0</v>
      </c>
    </row>
    <row r="1897" spans="1:13" x14ac:dyDescent="0.55000000000000004">
      <c r="A1897">
        <v>100</v>
      </c>
      <c r="B1897" t="s">
        <v>363</v>
      </c>
      <c r="C1897" t="s">
        <v>364</v>
      </c>
      <c r="D1897" t="s">
        <v>2403</v>
      </c>
      <c r="E1897" t="s">
        <v>2404</v>
      </c>
      <c r="G1897" t="s">
        <v>231</v>
      </c>
      <c r="H1897">
        <v>8</v>
      </c>
      <c r="L1897">
        <v>8</v>
      </c>
      <c r="M1897">
        <v>0</v>
      </c>
    </row>
    <row r="1898" spans="1:13" x14ac:dyDescent="0.55000000000000004">
      <c r="A1898">
        <v>100</v>
      </c>
      <c r="B1898" t="s">
        <v>363</v>
      </c>
      <c r="C1898" t="s">
        <v>364</v>
      </c>
      <c r="D1898" t="s">
        <v>2918</v>
      </c>
      <c r="E1898" t="s">
        <v>2919</v>
      </c>
      <c r="G1898" t="s">
        <v>533</v>
      </c>
      <c r="H1898">
        <v>34</v>
      </c>
      <c r="L1898">
        <v>34</v>
      </c>
      <c r="M1898">
        <v>0</v>
      </c>
    </row>
    <row r="1899" spans="1:13" x14ac:dyDescent="0.55000000000000004">
      <c r="A1899">
        <v>100</v>
      </c>
      <c r="B1899" t="s">
        <v>363</v>
      </c>
      <c r="C1899" t="s">
        <v>364</v>
      </c>
      <c r="D1899" t="s">
        <v>531</v>
      </c>
      <c r="E1899" t="s">
        <v>532</v>
      </c>
      <c r="G1899" t="s">
        <v>533</v>
      </c>
      <c r="H1899">
        <v>1</v>
      </c>
      <c r="L1899">
        <v>1</v>
      </c>
      <c r="M1899">
        <v>0</v>
      </c>
    </row>
    <row r="1900" spans="1:13" x14ac:dyDescent="0.55000000000000004">
      <c r="A1900">
        <v>100</v>
      </c>
      <c r="B1900" t="s">
        <v>363</v>
      </c>
      <c r="C1900" t="s">
        <v>364</v>
      </c>
      <c r="D1900" t="s">
        <v>349</v>
      </c>
      <c r="E1900" t="s">
        <v>350</v>
      </c>
      <c r="G1900" t="s">
        <v>231</v>
      </c>
      <c r="H1900">
        <v>17512</v>
      </c>
      <c r="L1900">
        <v>17512</v>
      </c>
      <c r="M1900">
        <v>0</v>
      </c>
    </row>
    <row r="1901" spans="1:13" x14ac:dyDescent="0.55000000000000004">
      <c r="A1901">
        <v>100</v>
      </c>
      <c r="B1901" t="s">
        <v>3244</v>
      </c>
      <c r="D1901" t="s">
        <v>2356</v>
      </c>
      <c r="E1901" t="s">
        <v>2357</v>
      </c>
      <c r="G1901" t="s">
        <v>231</v>
      </c>
      <c r="H1901">
        <v>513</v>
      </c>
      <c r="L1901">
        <v>513</v>
      </c>
      <c r="M1901">
        <v>0</v>
      </c>
    </row>
    <row r="1902" spans="1:13" x14ac:dyDescent="0.55000000000000004">
      <c r="A1902">
        <v>100</v>
      </c>
      <c r="B1902" t="s">
        <v>363</v>
      </c>
      <c r="C1902" t="s">
        <v>364</v>
      </c>
      <c r="D1902" t="s">
        <v>1784</v>
      </c>
      <c r="E1902" t="s">
        <v>1785</v>
      </c>
      <c r="G1902" t="s">
        <v>231</v>
      </c>
      <c r="H1902">
        <v>43</v>
      </c>
      <c r="L1902">
        <v>43</v>
      </c>
      <c r="M1902">
        <v>0</v>
      </c>
    </row>
    <row r="1903" spans="1:13" x14ac:dyDescent="0.55000000000000004">
      <c r="A1903">
        <v>100</v>
      </c>
      <c r="B1903" t="s">
        <v>291</v>
      </c>
      <c r="C1903" t="s">
        <v>292</v>
      </c>
      <c r="D1903" t="s">
        <v>1880</v>
      </c>
      <c r="E1903" t="s">
        <v>1881</v>
      </c>
      <c r="G1903" t="s">
        <v>231</v>
      </c>
      <c r="H1903">
        <v>190</v>
      </c>
      <c r="L1903">
        <v>190</v>
      </c>
      <c r="M1903">
        <v>0</v>
      </c>
    </row>
    <row r="1904" spans="1:13" x14ac:dyDescent="0.55000000000000004">
      <c r="A1904">
        <v>100</v>
      </c>
      <c r="B1904" t="s">
        <v>363</v>
      </c>
      <c r="C1904" t="s">
        <v>364</v>
      </c>
      <c r="D1904" t="s">
        <v>1880</v>
      </c>
      <c r="E1904" t="s">
        <v>1881</v>
      </c>
      <c r="G1904" t="s">
        <v>231</v>
      </c>
      <c r="H1904">
        <v>432</v>
      </c>
      <c r="L1904">
        <v>432</v>
      </c>
      <c r="M1904">
        <v>0</v>
      </c>
    </row>
    <row r="1905" spans="1:13" x14ac:dyDescent="0.55000000000000004">
      <c r="A1905">
        <v>100</v>
      </c>
      <c r="B1905" t="s">
        <v>291</v>
      </c>
      <c r="C1905" t="s">
        <v>296</v>
      </c>
      <c r="D1905" t="s">
        <v>312</v>
      </c>
      <c r="E1905" t="s">
        <v>313</v>
      </c>
      <c r="G1905" t="s">
        <v>231</v>
      </c>
      <c r="H1905">
        <v>66</v>
      </c>
      <c r="L1905">
        <v>66</v>
      </c>
      <c r="M1905">
        <v>0</v>
      </c>
    </row>
    <row r="1906" spans="1:13" x14ac:dyDescent="0.55000000000000004">
      <c r="A1906">
        <v>100</v>
      </c>
      <c r="B1906" t="s">
        <v>357</v>
      </c>
      <c r="D1906" t="s">
        <v>312</v>
      </c>
      <c r="E1906" t="s">
        <v>313</v>
      </c>
      <c r="G1906" t="s">
        <v>231</v>
      </c>
      <c r="H1906">
        <v>60</v>
      </c>
      <c r="L1906">
        <v>60</v>
      </c>
      <c r="M1906">
        <v>0</v>
      </c>
    </row>
    <row r="1907" spans="1:13" x14ac:dyDescent="0.55000000000000004">
      <c r="A1907">
        <v>100</v>
      </c>
      <c r="B1907" t="s">
        <v>363</v>
      </c>
      <c r="C1907" t="s">
        <v>364</v>
      </c>
      <c r="D1907" t="s">
        <v>3210</v>
      </c>
      <c r="E1907" t="s">
        <v>3211</v>
      </c>
      <c r="G1907" t="s">
        <v>231</v>
      </c>
      <c r="H1907">
        <v>1</v>
      </c>
      <c r="L1907">
        <v>1</v>
      </c>
      <c r="M1907">
        <v>0</v>
      </c>
    </row>
    <row r="1908" spans="1:13" x14ac:dyDescent="0.55000000000000004">
      <c r="A1908">
        <v>100</v>
      </c>
      <c r="B1908" t="s">
        <v>363</v>
      </c>
      <c r="C1908" t="s">
        <v>364</v>
      </c>
      <c r="D1908" t="s">
        <v>1995</v>
      </c>
      <c r="E1908" t="s">
        <v>1996</v>
      </c>
      <c r="G1908" t="s">
        <v>231</v>
      </c>
      <c r="H1908">
        <v>920</v>
      </c>
      <c r="L1908">
        <v>920</v>
      </c>
      <c r="M1908">
        <v>0</v>
      </c>
    </row>
    <row r="1909" spans="1:13" x14ac:dyDescent="0.55000000000000004">
      <c r="A1909">
        <v>100</v>
      </c>
      <c r="B1909" t="s">
        <v>291</v>
      </c>
      <c r="C1909" t="s">
        <v>292</v>
      </c>
      <c r="D1909" t="s">
        <v>1995</v>
      </c>
      <c r="E1909" t="s">
        <v>1996</v>
      </c>
      <c r="G1909" t="s">
        <v>231</v>
      </c>
      <c r="H1909">
        <v>240</v>
      </c>
      <c r="L1909">
        <v>240</v>
      </c>
      <c r="M1909">
        <v>0</v>
      </c>
    </row>
    <row r="1910" spans="1:13" x14ac:dyDescent="0.55000000000000004">
      <c r="A1910">
        <v>100</v>
      </c>
      <c r="B1910" t="s">
        <v>308</v>
      </c>
      <c r="C1910" t="s">
        <v>309</v>
      </c>
      <c r="D1910" t="s">
        <v>1995</v>
      </c>
      <c r="E1910" t="s">
        <v>1996</v>
      </c>
      <c r="G1910" t="s">
        <v>231</v>
      </c>
      <c r="H1910">
        <v>13</v>
      </c>
      <c r="L1910">
        <v>13</v>
      </c>
      <c r="M1910">
        <v>0</v>
      </c>
    </row>
    <row r="1911" spans="1:13" x14ac:dyDescent="0.55000000000000004">
      <c r="A1911">
        <v>100</v>
      </c>
      <c r="B1911" t="s">
        <v>325</v>
      </c>
      <c r="C1911" t="s">
        <v>332</v>
      </c>
      <c r="D1911" t="s">
        <v>417</v>
      </c>
      <c r="E1911" t="s">
        <v>418</v>
      </c>
      <c r="G1911" t="s">
        <v>231</v>
      </c>
      <c r="H1911">
        <v>3428</v>
      </c>
      <c r="L1911">
        <v>3428</v>
      </c>
      <c r="M1911">
        <v>0</v>
      </c>
    </row>
    <row r="1912" spans="1:13" x14ac:dyDescent="0.55000000000000004">
      <c r="A1912">
        <v>100</v>
      </c>
      <c r="B1912" t="s">
        <v>357</v>
      </c>
      <c r="D1912" t="s">
        <v>1212</v>
      </c>
      <c r="E1912" t="s">
        <v>1213</v>
      </c>
      <c r="G1912" t="s">
        <v>231</v>
      </c>
      <c r="H1912">
        <v>19</v>
      </c>
      <c r="L1912">
        <v>19</v>
      </c>
      <c r="M1912">
        <v>0</v>
      </c>
    </row>
    <row r="1913" spans="1:13" x14ac:dyDescent="0.55000000000000004">
      <c r="A1913">
        <v>100</v>
      </c>
      <c r="B1913" t="s">
        <v>291</v>
      </c>
      <c r="C1913" t="s">
        <v>292</v>
      </c>
      <c r="D1913" t="s">
        <v>1212</v>
      </c>
      <c r="E1913" t="s">
        <v>1213</v>
      </c>
      <c r="G1913" t="s">
        <v>231</v>
      </c>
      <c r="H1913">
        <v>48</v>
      </c>
      <c r="L1913">
        <v>48</v>
      </c>
      <c r="M1913">
        <v>0</v>
      </c>
    </row>
    <row r="1914" spans="1:13" x14ac:dyDescent="0.55000000000000004">
      <c r="A1914">
        <v>100</v>
      </c>
      <c r="B1914" t="s">
        <v>325</v>
      </c>
      <c r="C1914" t="s">
        <v>332</v>
      </c>
      <c r="D1914" t="s">
        <v>1212</v>
      </c>
      <c r="E1914" t="s">
        <v>1213</v>
      </c>
      <c r="G1914" t="s">
        <v>231</v>
      </c>
      <c r="H1914">
        <v>65</v>
      </c>
      <c r="L1914">
        <v>65</v>
      </c>
      <c r="M1914">
        <v>0</v>
      </c>
    </row>
    <row r="1915" spans="1:13" x14ac:dyDescent="0.55000000000000004">
      <c r="A1915">
        <v>100</v>
      </c>
      <c r="B1915" t="s">
        <v>363</v>
      </c>
      <c r="C1915" t="s">
        <v>364</v>
      </c>
      <c r="D1915" t="s">
        <v>2237</v>
      </c>
      <c r="E1915" t="s">
        <v>2238</v>
      </c>
      <c r="G1915" t="s">
        <v>231</v>
      </c>
      <c r="H1915">
        <v>2992</v>
      </c>
      <c r="L1915">
        <v>2992</v>
      </c>
      <c r="M1915">
        <v>0</v>
      </c>
    </row>
    <row r="1916" spans="1:13" x14ac:dyDescent="0.55000000000000004">
      <c r="A1916">
        <v>100</v>
      </c>
      <c r="B1916" t="s">
        <v>363</v>
      </c>
      <c r="C1916" t="s">
        <v>364</v>
      </c>
      <c r="D1916" t="s">
        <v>1216</v>
      </c>
      <c r="E1916" t="s">
        <v>1217</v>
      </c>
      <c r="G1916" t="s">
        <v>231</v>
      </c>
      <c r="H1916">
        <v>5461</v>
      </c>
      <c r="L1916">
        <v>5461</v>
      </c>
      <c r="M1916">
        <v>0</v>
      </c>
    </row>
    <row r="1917" spans="1:13" x14ac:dyDescent="0.55000000000000004">
      <c r="A1917">
        <v>100</v>
      </c>
      <c r="B1917" t="s">
        <v>357</v>
      </c>
      <c r="D1917" t="s">
        <v>657</v>
      </c>
      <c r="E1917" t="s">
        <v>658</v>
      </c>
      <c r="G1917" t="s">
        <v>231</v>
      </c>
      <c r="H1917">
        <v>924</v>
      </c>
      <c r="L1917">
        <v>924</v>
      </c>
      <c r="M1917">
        <v>0</v>
      </c>
    </row>
    <row r="1918" spans="1:13" x14ac:dyDescent="0.55000000000000004">
      <c r="A1918">
        <v>100</v>
      </c>
      <c r="B1918" t="s">
        <v>291</v>
      </c>
      <c r="C1918" t="s">
        <v>292</v>
      </c>
      <c r="D1918" t="s">
        <v>294</v>
      </c>
      <c r="E1918" t="s">
        <v>295</v>
      </c>
      <c r="G1918" t="s">
        <v>231</v>
      </c>
      <c r="H1918">
        <v>25</v>
      </c>
      <c r="L1918">
        <v>25</v>
      </c>
      <c r="M1918">
        <v>0</v>
      </c>
    </row>
    <row r="1919" spans="1:13" x14ac:dyDescent="0.55000000000000004">
      <c r="A1919">
        <v>100</v>
      </c>
      <c r="B1919" t="s">
        <v>325</v>
      </c>
      <c r="C1919" t="s">
        <v>332</v>
      </c>
      <c r="D1919" t="s">
        <v>1023</v>
      </c>
      <c r="E1919" t="s">
        <v>1024</v>
      </c>
      <c r="G1919" t="s">
        <v>231</v>
      </c>
      <c r="H1919">
        <v>577</v>
      </c>
      <c r="L1919">
        <v>577</v>
      </c>
      <c r="M1919">
        <v>0</v>
      </c>
    </row>
    <row r="1920" spans="1:13" x14ac:dyDescent="0.55000000000000004">
      <c r="A1920">
        <v>100</v>
      </c>
      <c r="B1920" t="s">
        <v>363</v>
      </c>
      <c r="C1920" t="s">
        <v>364</v>
      </c>
      <c r="D1920" t="s">
        <v>1023</v>
      </c>
      <c r="E1920" t="s">
        <v>1024</v>
      </c>
      <c r="G1920" t="s">
        <v>231</v>
      </c>
      <c r="H1920">
        <v>1919</v>
      </c>
      <c r="L1920">
        <v>1919</v>
      </c>
      <c r="M1920">
        <v>0</v>
      </c>
    </row>
    <row r="1921" spans="1:18" x14ac:dyDescent="0.55000000000000004">
      <c r="A1921">
        <v>100</v>
      </c>
      <c r="B1921" t="s">
        <v>291</v>
      </c>
      <c r="C1921" t="s">
        <v>292</v>
      </c>
      <c r="D1921" t="s">
        <v>335</v>
      </c>
      <c r="E1921" t="s">
        <v>336</v>
      </c>
      <c r="G1921" t="s">
        <v>231</v>
      </c>
      <c r="H1921">
        <v>48</v>
      </c>
      <c r="L1921">
        <v>48</v>
      </c>
      <c r="M1921">
        <v>0</v>
      </c>
    </row>
    <row r="1922" spans="1:18" x14ac:dyDescent="0.55000000000000004">
      <c r="A1922">
        <v>100</v>
      </c>
      <c r="B1922" t="s">
        <v>357</v>
      </c>
      <c r="D1922" t="s">
        <v>1350</v>
      </c>
      <c r="E1922" t="s">
        <v>1351</v>
      </c>
      <c r="G1922" t="s">
        <v>231</v>
      </c>
      <c r="H1922">
        <v>495</v>
      </c>
      <c r="L1922">
        <v>495</v>
      </c>
      <c r="M1922">
        <v>0</v>
      </c>
    </row>
    <row r="1923" spans="1:18" x14ac:dyDescent="0.55000000000000004">
      <c r="A1923">
        <v>100</v>
      </c>
      <c r="B1923" t="s">
        <v>363</v>
      </c>
      <c r="C1923" t="s">
        <v>364</v>
      </c>
      <c r="D1923" t="s">
        <v>471</v>
      </c>
      <c r="E1923" t="s">
        <v>472</v>
      </c>
      <c r="G1923" t="s">
        <v>231</v>
      </c>
      <c r="H1923">
        <v>644</v>
      </c>
      <c r="L1923">
        <v>644</v>
      </c>
      <c r="M1923">
        <v>0</v>
      </c>
    </row>
    <row r="1924" spans="1:18" x14ac:dyDescent="0.55000000000000004">
      <c r="A1924">
        <v>100</v>
      </c>
      <c r="B1924" t="s">
        <v>325</v>
      </c>
      <c r="C1924" t="s">
        <v>332</v>
      </c>
      <c r="D1924" t="s">
        <v>341</v>
      </c>
      <c r="E1924" t="s">
        <v>342</v>
      </c>
      <c r="G1924" t="s">
        <v>231</v>
      </c>
      <c r="H1924">
        <v>-52</v>
      </c>
      <c r="L1924">
        <v>-52</v>
      </c>
      <c r="M1924">
        <v>0</v>
      </c>
    </row>
    <row r="1925" spans="1:18" x14ac:dyDescent="0.55000000000000004">
      <c r="A1925">
        <v>100</v>
      </c>
      <c r="B1925" t="s">
        <v>363</v>
      </c>
      <c r="C1925" t="s">
        <v>364</v>
      </c>
      <c r="D1925" t="s">
        <v>2923</v>
      </c>
      <c r="E1925" t="s">
        <v>2924</v>
      </c>
      <c r="G1925" t="s">
        <v>231</v>
      </c>
      <c r="H1925">
        <v>217</v>
      </c>
      <c r="L1925">
        <v>217</v>
      </c>
      <c r="M1925">
        <v>0</v>
      </c>
    </row>
    <row r="1926" spans="1:18" x14ac:dyDescent="0.55000000000000004">
      <c r="A1926">
        <v>100</v>
      </c>
      <c r="B1926" t="s">
        <v>363</v>
      </c>
      <c r="C1926" t="s">
        <v>364</v>
      </c>
      <c r="D1926" t="s">
        <v>2383</v>
      </c>
      <c r="E1926" t="s">
        <v>2384</v>
      </c>
      <c r="G1926" t="s">
        <v>231</v>
      </c>
      <c r="H1926">
        <v>24</v>
      </c>
      <c r="L1926">
        <v>24</v>
      </c>
      <c r="M1926">
        <v>0</v>
      </c>
    </row>
    <row r="1927" spans="1:18" x14ac:dyDescent="0.55000000000000004">
      <c r="A1927">
        <v>100</v>
      </c>
      <c r="B1927" t="s">
        <v>291</v>
      </c>
      <c r="C1927" t="s">
        <v>296</v>
      </c>
      <c r="D1927" t="s">
        <v>2232</v>
      </c>
      <c r="E1927" t="s">
        <v>2233</v>
      </c>
      <c r="G1927" t="s">
        <v>231</v>
      </c>
      <c r="H1927">
        <v>1</v>
      </c>
      <c r="L1927">
        <v>1</v>
      </c>
      <c r="M1927">
        <v>0</v>
      </c>
    </row>
    <row r="1928" spans="1:18" x14ac:dyDescent="0.55000000000000004">
      <c r="A1928">
        <v>100</v>
      </c>
      <c r="B1928" t="s">
        <v>363</v>
      </c>
      <c r="C1928" t="s">
        <v>364</v>
      </c>
      <c r="D1928" t="s">
        <v>1131</v>
      </c>
      <c r="E1928" t="s">
        <v>1132</v>
      </c>
      <c r="G1928" t="s">
        <v>231</v>
      </c>
      <c r="H1928">
        <v>24</v>
      </c>
      <c r="L1928">
        <v>24</v>
      </c>
      <c r="M1928">
        <v>0</v>
      </c>
      <c r="R1928" t="s">
        <v>356</v>
      </c>
    </row>
    <row r="1929" spans="1:18" x14ac:dyDescent="0.55000000000000004">
      <c r="A1929">
        <v>100</v>
      </c>
      <c r="B1929" t="s">
        <v>363</v>
      </c>
      <c r="C1929" t="s">
        <v>364</v>
      </c>
      <c r="D1929" t="s">
        <v>934</v>
      </c>
      <c r="E1929" t="s">
        <v>935</v>
      </c>
      <c r="G1929" t="s">
        <v>231</v>
      </c>
      <c r="H1929">
        <v>59</v>
      </c>
      <c r="L1929">
        <v>59</v>
      </c>
      <c r="M1929">
        <v>0</v>
      </c>
    </row>
    <row r="1930" spans="1:18" x14ac:dyDescent="0.55000000000000004">
      <c r="A1930">
        <v>100</v>
      </c>
      <c r="B1930" t="s">
        <v>325</v>
      </c>
      <c r="C1930" t="s">
        <v>2927</v>
      </c>
      <c r="D1930" t="s">
        <v>2925</v>
      </c>
      <c r="E1930" t="s">
        <v>2926</v>
      </c>
      <c r="G1930" t="s">
        <v>231</v>
      </c>
      <c r="H1930">
        <v>5</v>
      </c>
      <c r="L1930">
        <v>5</v>
      </c>
      <c r="M1930">
        <v>0</v>
      </c>
    </row>
    <row r="1931" spans="1:18" x14ac:dyDescent="0.55000000000000004">
      <c r="A1931">
        <v>100</v>
      </c>
      <c r="B1931" t="s">
        <v>363</v>
      </c>
      <c r="C1931" t="s">
        <v>364</v>
      </c>
      <c r="D1931" t="s">
        <v>666</v>
      </c>
      <c r="E1931" t="s">
        <v>667</v>
      </c>
      <c r="G1931" t="s">
        <v>231</v>
      </c>
      <c r="H1931">
        <v>1302</v>
      </c>
      <c r="L1931">
        <v>1302</v>
      </c>
      <c r="M1931">
        <v>0</v>
      </c>
    </row>
    <row r="1932" spans="1:18" x14ac:dyDescent="0.55000000000000004">
      <c r="A1932">
        <v>100</v>
      </c>
      <c r="B1932" t="s">
        <v>360</v>
      </c>
      <c r="D1932" t="s">
        <v>666</v>
      </c>
      <c r="E1932" t="s">
        <v>667</v>
      </c>
      <c r="G1932" t="s">
        <v>231</v>
      </c>
      <c r="H1932">
        <v>75</v>
      </c>
      <c r="L1932">
        <v>75</v>
      </c>
      <c r="M1932">
        <v>0</v>
      </c>
    </row>
    <row r="1933" spans="1:18" x14ac:dyDescent="0.55000000000000004">
      <c r="A1933">
        <v>100</v>
      </c>
      <c r="B1933" t="s">
        <v>291</v>
      </c>
      <c r="C1933" t="s">
        <v>292</v>
      </c>
      <c r="D1933" t="s">
        <v>631</v>
      </c>
      <c r="E1933" t="s">
        <v>632</v>
      </c>
      <c r="G1933" t="s">
        <v>231</v>
      </c>
      <c r="H1933">
        <v>54</v>
      </c>
      <c r="L1933">
        <v>54</v>
      </c>
      <c r="M1933">
        <v>0</v>
      </c>
    </row>
    <row r="1934" spans="1:18" x14ac:dyDescent="0.55000000000000004">
      <c r="A1934">
        <v>100</v>
      </c>
      <c r="B1934" t="s">
        <v>325</v>
      </c>
      <c r="C1934" t="s">
        <v>332</v>
      </c>
      <c r="D1934" t="s">
        <v>631</v>
      </c>
      <c r="E1934" t="s">
        <v>632</v>
      </c>
      <c r="G1934" t="s">
        <v>231</v>
      </c>
      <c r="H1934">
        <v>-12</v>
      </c>
      <c r="L1934">
        <v>-12</v>
      </c>
      <c r="M1934">
        <v>0</v>
      </c>
    </row>
    <row r="1935" spans="1:18" x14ac:dyDescent="0.55000000000000004">
      <c r="A1935">
        <v>100</v>
      </c>
      <c r="B1935" t="s">
        <v>291</v>
      </c>
      <c r="C1935" t="s">
        <v>292</v>
      </c>
      <c r="D1935" t="s">
        <v>932</v>
      </c>
      <c r="E1935" t="s">
        <v>933</v>
      </c>
      <c r="G1935" t="s">
        <v>231</v>
      </c>
      <c r="H1935">
        <v>72</v>
      </c>
      <c r="L1935">
        <v>72</v>
      </c>
      <c r="M1935">
        <v>0</v>
      </c>
    </row>
    <row r="1936" spans="1:18" x14ac:dyDescent="0.55000000000000004">
      <c r="A1936">
        <v>100</v>
      </c>
      <c r="B1936" t="s">
        <v>363</v>
      </c>
      <c r="C1936" t="s">
        <v>364</v>
      </c>
      <c r="D1936" t="s">
        <v>1894</v>
      </c>
      <c r="E1936" t="s">
        <v>1895</v>
      </c>
      <c r="G1936" t="s">
        <v>231</v>
      </c>
      <c r="H1936">
        <v>623</v>
      </c>
      <c r="L1936">
        <v>623</v>
      </c>
      <c r="M1936">
        <v>0</v>
      </c>
    </row>
    <row r="1937" spans="1:13" x14ac:dyDescent="0.55000000000000004">
      <c r="A1937">
        <v>100</v>
      </c>
      <c r="B1937" t="s">
        <v>363</v>
      </c>
      <c r="C1937" t="s">
        <v>364</v>
      </c>
      <c r="D1937" t="s">
        <v>1061</v>
      </c>
      <c r="E1937" t="s">
        <v>1062</v>
      </c>
      <c r="G1937" t="s">
        <v>231</v>
      </c>
      <c r="H1937">
        <v>74</v>
      </c>
      <c r="L1937">
        <v>74</v>
      </c>
      <c r="M1937">
        <v>0</v>
      </c>
    </row>
    <row r="1938" spans="1:13" x14ac:dyDescent="0.55000000000000004">
      <c r="A1938">
        <v>100</v>
      </c>
      <c r="B1938" t="s">
        <v>325</v>
      </c>
      <c r="C1938" t="s">
        <v>332</v>
      </c>
      <c r="D1938" t="s">
        <v>316</v>
      </c>
      <c r="E1938" t="s">
        <v>317</v>
      </c>
      <c r="G1938" t="s">
        <v>231</v>
      </c>
      <c r="H1938">
        <v>190</v>
      </c>
      <c r="L1938">
        <v>190</v>
      </c>
      <c r="M1938">
        <v>0</v>
      </c>
    </row>
    <row r="1939" spans="1:13" x14ac:dyDescent="0.55000000000000004">
      <c r="A1939">
        <v>100</v>
      </c>
      <c r="B1939" t="s">
        <v>357</v>
      </c>
      <c r="D1939" t="s">
        <v>1210</v>
      </c>
      <c r="E1939" t="s">
        <v>1211</v>
      </c>
      <c r="G1939" t="s">
        <v>231</v>
      </c>
      <c r="H1939">
        <v>49</v>
      </c>
      <c r="L1939">
        <v>49</v>
      </c>
      <c r="M1939">
        <v>0</v>
      </c>
    </row>
    <row r="1940" spans="1:13" x14ac:dyDescent="0.55000000000000004">
      <c r="A1940">
        <v>100</v>
      </c>
      <c r="B1940" t="s">
        <v>357</v>
      </c>
      <c r="D1940" t="s">
        <v>345</v>
      </c>
      <c r="E1940" t="s">
        <v>346</v>
      </c>
      <c r="G1940" t="s">
        <v>231</v>
      </c>
      <c r="H1940">
        <v>22</v>
      </c>
      <c r="L1940">
        <v>22</v>
      </c>
      <c r="M1940">
        <v>0</v>
      </c>
    </row>
    <row r="1941" spans="1:13" x14ac:dyDescent="0.55000000000000004">
      <c r="A1941">
        <v>100</v>
      </c>
      <c r="B1941" t="s">
        <v>363</v>
      </c>
      <c r="C1941" t="s">
        <v>364</v>
      </c>
      <c r="D1941" t="s">
        <v>1997</v>
      </c>
      <c r="E1941" t="s">
        <v>1998</v>
      </c>
      <c r="G1941" t="s">
        <v>231</v>
      </c>
      <c r="H1941">
        <v>1421</v>
      </c>
      <c r="L1941">
        <v>1421</v>
      </c>
      <c r="M1941">
        <v>0</v>
      </c>
    </row>
    <row r="1942" spans="1:13" x14ac:dyDescent="0.55000000000000004">
      <c r="A1942">
        <v>100</v>
      </c>
      <c r="B1942" t="s">
        <v>357</v>
      </c>
      <c r="D1942" t="s">
        <v>1997</v>
      </c>
      <c r="E1942" t="s">
        <v>1998</v>
      </c>
      <c r="G1942" t="s">
        <v>231</v>
      </c>
      <c r="H1942">
        <v>2</v>
      </c>
      <c r="L1942">
        <v>2</v>
      </c>
      <c r="M1942">
        <v>0</v>
      </c>
    </row>
    <row r="1943" spans="1:13" x14ac:dyDescent="0.55000000000000004">
      <c r="A1943">
        <v>100</v>
      </c>
      <c r="B1943" t="s">
        <v>325</v>
      </c>
      <c r="C1943" t="s">
        <v>332</v>
      </c>
      <c r="D1943" t="s">
        <v>2934</v>
      </c>
      <c r="E1943" t="s">
        <v>2935</v>
      </c>
      <c r="G1943" t="s">
        <v>231</v>
      </c>
      <c r="H1943">
        <v>379</v>
      </c>
      <c r="L1943">
        <v>379</v>
      </c>
      <c r="M1943">
        <v>0</v>
      </c>
    </row>
    <row r="1944" spans="1:13" x14ac:dyDescent="0.55000000000000004">
      <c r="A1944">
        <v>100</v>
      </c>
      <c r="B1944" t="s">
        <v>363</v>
      </c>
      <c r="C1944" t="s">
        <v>364</v>
      </c>
      <c r="D1944" t="s">
        <v>467</v>
      </c>
      <c r="E1944" t="s">
        <v>468</v>
      </c>
      <c r="G1944" t="s">
        <v>231</v>
      </c>
      <c r="H1944">
        <v>31</v>
      </c>
      <c r="L1944">
        <v>31</v>
      </c>
      <c r="M1944">
        <v>0</v>
      </c>
    </row>
    <row r="1945" spans="1:13" x14ac:dyDescent="0.55000000000000004">
      <c r="A1945">
        <v>100</v>
      </c>
      <c r="B1945" t="s">
        <v>308</v>
      </c>
      <c r="C1945" t="s">
        <v>309</v>
      </c>
      <c r="D1945" t="s">
        <v>655</v>
      </c>
      <c r="E1945" t="s">
        <v>656</v>
      </c>
      <c r="G1945" t="s">
        <v>231</v>
      </c>
      <c r="H1945">
        <v>4</v>
      </c>
      <c r="L1945">
        <v>4</v>
      </c>
      <c r="M1945">
        <v>0</v>
      </c>
    </row>
    <row r="1946" spans="1:13" x14ac:dyDescent="0.55000000000000004">
      <c r="A1946">
        <v>100</v>
      </c>
      <c r="B1946" t="s">
        <v>363</v>
      </c>
      <c r="C1946" t="s">
        <v>364</v>
      </c>
      <c r="D1946" t="s">
        <v>655</v>
      </c>
      <c r="E1946" t="s">
        <v>656</v>
      </c>
      <c r="G1946" t="s">
        <v>231</v>
      </c>
      <c r="H1946">
        <v>1454</v>
      </c>
      <c r="L1946">
        <v>1454</v>
      </c>
      <c r="M1946">
        <v>0</v>
      </c>
    </row>
    <row r="1947" spans="1:13" x14ac:dyDescent="0.55000000000000004">
      <c r="A1947">
        <v>100</v>
      </c>
      <c r="B1947" t="s">
        <v>363</v>
      </c>
      <c r="C1947" t="s">
        <v>364</v>
      </c>
      <c r="D1947" t="s">
        <v>676</v>
      </c>
      <c r="E1947" t="s">
        <v>677</v>
      </c>
      <c r="G1947" t="s">
        <v>231</v>
      </c>
      <c r="H1947">
        <v>755</v>
      </c>
      <c r="L1947">
        <v>755</v>
      </c>
      <c r="M1947">
        <v>0</v>
      </c>
    </row>
    <row r="1948" spans="1:13" x14ac:dyDescent="0.55000000000000004">
      <c r="A1948">
        <v>100</v>
      </c>
      <c r="B1948" t="s">
        <v>325</v>
      </c>
      <c r="C1948" t="s">
        <v>332</v>
      </c>
      <c r="D1948" t="s">
        <v>676</v>
      </c>
      <c r="E1948" t="s">
        <v>677</v>
      </c>
      <c r="G1948" t="s">
        <v>231</v>
      </c>
      <c r="H1948">
        <v>81</v>
      </c>
      <c r="L1948">
        <v>81</v>
      </c>
      <c r="M1948">
        <v>0</v>
      </c>
    </row>
    <row r="1949" spans="1:13" x14ac:dyDescent="0.55000000000000004">
      <c r="A1949">
        <v>100</v>
      </c>
      <c r="B1949" t="s">
        <v>363</v>
      </c>
      <c r="C1949" t="s">
        <v>364</v>
      </c>
      <c r="D1949" t="s">
        <v>1356</v>
      </c>
      <c r="E1949" t="s">
        <v>1357</v>
      </c>
      <c r="G1949" t="s">
        <v>231</v>
      </c>
      <c r="H1949">
        <v>45</v>
      </c>
      <c r="L1949">
        <v>45</v>
      </c>
      <c r="M1949">
        <v>0</v>
      </c>
    </row>
    <row r="1950" spans="1:13" x14ac:dyDescent="0.55000000000000004">
      <c r="A1950">
        <v>100</v>
      </c>
      <c r="B1950" t="s">
        <v>363</v>
      </c>
      <c r="C1950" t="s">
        <v>364</v>
      </c>
      <c r="D1950" t="s">
        <v>525</v>
      </c>
      <c r="E1950" t="s">
        <v>526</v>
      </c>
      <c r="G1950" t="s">
        <v>231</v>
      </c>
      <c r="H1950">
        <v>75</v>
      </c>
      <c r="L1950">
        <v>75</v>
      </c>
      <c r="M1950">
        <v>0</v>
      </c>
    </row>
    <row r="1951" spans="1:13" x14ac:dyDescent="0.55000000000000004">
      <c r="A1951">
        <v>100</v>
      </c>
      <c r="B1951" t="s">
        <v>291</v>
      </c>
      <c r="C1951" t="s">
        <v>292</v>
      </c>
      <c r="D1951" t="s">
        <v>409</v>
      </c>
      <c r="E1951" t="s">
        <v>410</v>
      </c>
      <c r="G1951" t="s">
        <v>231</v>
      </c>
      <c r="H1951">
        <v>21</v>
      </c>
      <c r="L1951">
        <v>21</v>
      </c>
      <c r="M1951">
        <v>0</v>
      </c>
    </row>
    <row r="1952" spans="1:13" x14ac:dyDescent="0.55000000000000004">
      <c r="A1952">
        <v>100</v>
      </c>
      <c r="B1952" t="s">
        <v>363</v>
      </c>
      <c r="C1952" t="s">
        <v>364</v>
      </c>
      <c r="D1952" t="s">
        <v>1201</v>
      </c>
      <c r="E1952" t="s">
        <v>1202</v>
      </c>
      <c r="G1952" t="s">
        <v>231</v>
      </c>
      <c r="H1952">
        <v>1022</v>
      </c>
      <c r="L1952">
        <v>1022</v>
      </c>
      <c r="M1952">
        <v>0</v>
      </c>
    </row>
    <row r="1953" spans="1:13" x14ac:dyDescent="0.55000000000000004">
      <c r="A1953">
        <v>100</v>
      </c>
      <c r="B1953" t="s">
        <v>325</v>
      </c>
      <c r="C1953" t="s">
        <v>2927</v>
      </c>
      <c r="D1953" t="s">
        <v>2944</v>
      </c>
      <c r="E1953" t="s">
        <v>2945</v>
      </c>
      <c r="G1953" t="s">
        <v>231</v>
      </c>
      <c r="H1953">
        <v>10</v>
      </c>
      <c r="L1953">
        <v>10</v>
      </c>
      <c r="M1953">
        <v>0</v>
      </c>
    </row>
    <row r="1954" spans="1:13" x14ac:dyDescent="0.55000000000000004">
      <c r="A1954">
        <v>100</v>
      </c>
      <c r="B1954" t="s">
        <v>363</v>
      </c>
      <c r="C1954" t="s">
        <v>364</v>
      </c>
      <c r="D1954" t="s">
        <v>3214</v>
      </c>
      <c r="E1954" t="s">
        <v>3215</v>
      </c>
      <c r="G1954" t="s">
        <v>231</v>
      </c>
      <c r="H1954">
        <v>5</v>
      </c>
      <c r="L1954">
        <v>5</v>
      </c>
      <c r="M1954">
        <v>0</v>
      </c>
    </row>
    <row r="1955" spans="1:13" x14ac:dyDescent="0.55000000000000004">
      <c r="A1955">
        <v>100</v>
      </c>
      <c r="B1955" t="s">
        <v>363</v>
      </c>
      <c r="C1955" t="s">
        <v>364</v>
      </c>
      <c r="D1955" t="s">
        <v>365</v>
      </c>
      <c r="E1955" t="s">
        <v>366</v>
      </c>
      <c r="G1955" t="s">
        <v>231</v>
      </c>
      <c r="H1955">
        <v>1844</v>
      </c>
      <c r="L1955">
        <v>1844</v>
      </c>
      <c r="M1955">
        <v>0</v>
      </c>
    </row>
    <row r="1956" spans="1:13" x14ac:dyDescent="0.55000000000000004">
      <c r="A1956">
        <v>100</v>
      </c>
      <c r="B1956" t="s">
        <v>325</v>
      </c>
      <c r="C1956" t="s">
        <v>332</v>
      </c>
      <c r="D1956" t="s">
        <v>365</v>
      </c>
      <c r="E1956" t="s">
        <v>366</v>
      </c>
      <c r="G1956" t="s">
        <v>231</v>
      </c>
      <c r="H1956">
        <v>427</v>
      </c>
      <c r="L1956">
        <v>427</v>
      </c>
      <c r="M1956">
        <v>0</v>
      </c>
    </row>
    <row r="1957" spans="1:13" x14ac:dyDescent="0.55000000000000004">
      <c r="A1957">
        <v>100</v>
      </c>
      <c r="B1957" t="s">
        <v>363</v>
      </c>
      <c r="C1957" t="s">
        <v>364</v>
      </c>
      <c r="D1957" t="s">
        <v>1228</v>
      </c>
      <c r="E1957" t="s">
        <v>1229</v>
      </c>
      <c r="G1957" t="s">
        <v>231</v>
      </c>
      <c r="H1957">
        <v>1473</v>
      </c>
      <c r="L1957">
        <v>1473</v>
      </c>
      <c r="M1957">
        <v>0</v>
      </c>
    </row>
    <row r="1958" spans="1:13" x14ac:dyDescent="0.55000000000000004">
      <c r="A1958">
        <v>100</v>
      </c>
      <c r="B1958" t="s">
        <v>325</v>
      </c>
      <c r="C1958" t="s">
        <v>332</v>
      </c>
      <c r="D1958" t="s">
        <v>1228</v>
      </c>
      <c r="E1958" t="s">
        <v>1229</v>
      </c>
      <c r="G1958" t="s">
        <v>231</v>
      </c>
      <c r="H1958">
        <v>-35</v>
      </c>
      <c r="L1958">
        <v>-35</v>
      </c>
      <c r="M1958">
        <v>0</v>
      </c>
    </row>
    <row r="1959" spans="1:13" x14ac:dyDescent="0.55000000000000004">
      <c r="A1959">
        <v>100</v>
      </c>
      <c r="B1959" t="s">
        <v>291</v>
      </c>
      <c r="C1959" t="s">
        <v>292</v>
      </c>
      <c r="D1959" t="s">
        <v>1228</v>
      </c>
      <c r="E1959" t="s">
        <v>1229</v>
      </c>
      <c r="G1959" t="s">
        <v>231</v>
      </c>
      <c r="H1959">
        <v>160</v>
      </c>
      <c r="L1959">
        <v>160</v>
      </c>
      <c r="M1959">
        <v>0</v>
      </c>
    </row>
    <row r="1960" spans="1:13" x14ac:dyDescent="0.55000000000000004">
      <c r="A1960">
        <v>100</v>
      </c>
      <c r="B1960" t="s">
        <v>325</v>
      </c>
      <c r="C1960" t="s">
        <v>332</v>
      </c>
      <c r="D1960" t="s">
        <v>756</v>
      </c>
      <c r="E1960" t="s">
        <v>757</v>
      </c>
      <c r="G1960" t="s">
        <v>231</v>
      </c>
      <c r="H1960">
        <v>-76</v>
      </c>
      <c r="L1960">
        <v>-76</v>
      </c>
      <c r="M1960">
        <v>0</v>
      </c>
    </row>
    <row r="1961" spans="1:13" x14ac:dyDescent="0.55000000000000004">
      <c r="A1961">
        <v>100</v>
      </c>
      <c r="B1961" t="s">
        <v>325</v>
      </c>
      <c r="C1961" t="s">
        <v>326</v>
      </c>
      <c r="D1961" t="s">
        <v>1762</v>
      </c>
      <c r="E1961" t="s">
        <v>1763</v>
      </c>
      <c r="G1961" t="s">
        <v>231</v>
      </c>
      <c r="H1961">
        <v>8</v>
      </c>
      <c r="L1961">
        <v>8</v>
      </c>
      <c r="M1961">
        <v>0</v>
      </c>
    </row>
    <row r="1962" spans="1:13" x14ac:dyDescent="0.55000000000000004">
      <c r="A1962">
        <v>100</v>
      </c>
      <c r="B1962" t="s">
        <v>325</v>
      </c>
      <c r="C1962" t="s">
        <v>332</v>
      </c>
      <c r="D1962" t="s">
        <v>2950</v>
      </c>
      <c r="E1962" t="s">
        <v>2951</v>
      </c>
      <c r="G1962" t="s">
        <v>231</v>
      </c>
      <c r="H1962">
        <v>352</v>
      </c>
      <c r="L1962">
        <v>352</v>
      </c>
      <c r="M1962">
        <v>0</v>
      </c>
    </row>
    <row r="1963" spans="1:13" x14ac:dyDescent="0.55000000000000004">
      <c r="A1963">
        <v>100</v>
      </c>
      <c r="B1963" t="s">
        <v>291</v>
      </c>
      <c r="C1963" t="s">
        <v>292</v>
      </c>
      <c r="D1963" t="s">
        <v>1852</v>
      </c>
      <c r="E1963" t="s">
        <v>1853</v>
      </c>
      <c r="G1963" t="s">
        <v>231</v>
      </c>
      <c r="H1963">
        <v>160</v>
      </c>
      <c r="L1963">
        <v>160</v>
      </c>
      <c r="M1963">
        <v>0</v>
      </c>
    </row>
    <row r="1964" spans="1:13" x14ac:dyDescent="0.55000000000000004">
      <c r="A1964">
        <v>100</v>
      </c>
      <c r="B1964" t="s">
        <v>357</v>
      </c>
      <c r="D1964" t="s">
        <v>2093</v>
      </c>
      <c r="E1964" t="s">
        <v>2094</v>
      </c>
      <c r="G1964" t="s">
        <v>231</v>
      </c>
      <c r="H1964">
        <v>123</v>
      </c>
      <c r="L1964">
        <v>123</v>
      </c>
      <c r="M1964">
        <v>0</v>
      </c>
    </row>
    <row r="1965" spans="1:13" x14ac:dyDescent="0.55000000000000004">
      <c r="A1965">
        <v>100</v>
      </c>
      <c r="B1965" t="s">
        <v>363</v>
      </c>
      <c r="C1965" t="s">
        <v>364</v>
      </c>
      <c r="D1965" t="s">
        <v>3151</v>
      </c>
      <c r="E1965" t="s">
        <v>3152</v>
      </c>
      <c r="G1965" t="s">
        <v>231</v>
      </c>
      <c r="H1965">
        <v>440</v>
      </c>
      <c r="L1965">
        <v>440</v>
      </c>
      <c r="M1965">
        <v>0</v>
      </c>
    </row>
    <row r="1966" spans="1:13" x14ac:dyDescent="0.55000000000000004">
      <c r="A1966">
        <v>100</v>
      </c>
      <c r="B1966" t="s">
        <v>363</v>
      </c>
      <c r="C1966" t="s">
        <v>364</v>
      </c>
      <c r="D1966" t="s">
        <v>945</v>
      </c>
      <c r="E1966" t="s">
        <v>946</v>
      </c>
      <c r="G1966" t="s">
        <v>231</v>
      </c>
      <c r="H1966">
        <v>75</v>
      </c>
      <c r="L1966">
        <v>75</v>
      </c>
      <c r="M1966">
        <v>0</v>
      </c>
    </row>
    <row r="1967" spans="1:13" x14ac:dyDescent="0.55000000000000004">
      <c r="A1967">
        <v>100</v>
      </c>
      <c r="B1967" t="s">
        <v>357</v>
      </c>
      <c r="D1967" t="s">
        <v>333</v>
      </c>
      <c r="E1967" t="s">
        <v>334</v>
      </c>
      <c r="G1967" t="s">
        <v>231</v>
      </c>
      <c r="H1967">
        <v>2</v>
      </c>
      <c r="L1967">
        <v>2</v>
      </c>
      <c r="M1967">
        <v>0</v>
      </c>
    </row>
    <row r="1968" spans="1:13" x14ac:dyDescent="0.55000000000000004">
      <c r="A1968">
        <v>100</v>
      </c>
      <c r="B1968" t="s">
        <v>363</v>
      </c>
      <c r="C1968" t="s">
        <v>364</v>
      </c>
      <c r="D1968" t="s">
        <v>333</v>
      </c>
      <c r="E1968" t="s">
        <v>334</v>
      </c>
      <c r="G1968" t="s">
        <v>231</v>
      </c>
      <c r="H1968">
        <v>2</v>
      </c>
      <c r="L1968">
        <v>2</v>
      </c>
      <c r="M1968">
        <v>0</v>
      </c>
    </row>
    <row r="1969" spans="1:13" x14ac:dyDescent="0.55000000000000004">
      <c r="A1969">
        <v>100</v>
      </c>
      <c r="B1969" t="s">
        <v>363</v>
      </c>
      <c r="C1969" t="s">
        <v>364</v>
      </c>
      <c r="D1969" t="s">
        <v>327</v>
      </c>
      <c r="E1969" t="s">
        <v>328</v>
      </c>
      <c r="G1969" t="s">
        <v>231</v>
      </c>
      <c r="H1969">
        <v>207</v>
      </c>
      <c r="L1969">
        <v>207</v>
      </c>
      <c r="M1969">
        <v>0</v>
      </c>
    </row>
    <row r="1970" spans="1:13" x14ac:dyDescent="0.55000000000000004">
      <c r="A1970">
        <v>100</v>
      </c>
      <c r="B1970" t="s">
        <v>325</v>
      </c>
      <c r="C1970" t="s">
        <v>332</v>
      </c>
      <c r="D1970" t="s">
        <v>1484</v>
      </c>
      <c r="E1970" t="s">
        <v>1485</v>
      </c>
      <c r="G1970" t="s">
        <v>231</v>
      </c>
      <c r="H1970">
        <v>-30</v>
      </c>
      <c r="L1970">
        <v>-30</v>
      </c>
      <c r="M1970">
        <v>0</v>
      </c>
    </row>
    <row r="1971" spans="1:13" x14ac:dyDescent="0.55000000000000004">
      <c r="A1971">
        <v>100</v>
      </c>
      <c r="B1971" t="s">
        <v>308</v>
      </c>
      <c r="C1971" t="s">
        <v>320</v>
      </c>
      <c r="D1971" t="s">
        <v>1484</v>
      </c>
      <c r="E1971" t="s">
        <v>1485</v>
      </c>
      <c r="G1971" t="s">
        <v>231</v>
      </c>
      <c r="H1971">
        <v>1</v>
      </c>
      <c r="L1971">
        <v>1</v>
      </c>
      <c r="M1971">
        <v>0</v>
      </c>
    </row>
    <row r="1972" spans="1:13" x14ac:dyDescent="0.55000000000000004">
      <c r="A1972">
        <v>100</v>
      </c>
      <c r="B1972" t="s">
        <v>357</v>
      </c>
      <c r="D1972" t="s">
        <v>1628</v>
      </c>
      <c r="E1972" t="s">
        <v>1629</v>
      </c>
      <c r="G1972" t="s">
        <v>231</v>
      </c>
      <c r="H1972">
        <v>2551</v>
      </c>
      <c r="L1972">
        <v>2551</v>
      </c>
      <c r="M1972">
        <v>0</v>
      </c>
    </row>
    <row r="1973" spans="1:13" x14ac:dyDescent="0.55000000000000004">
      <c r="A1973">
        <v>100</v>
      </c>
      <c r="B1973" t="s">
        <v>363</v>
      </c>
      <c r="C1973" t="s">
        <v>364</v>
      </c>
      <c r="D1973" t="s">
        <v>1628</v>
      </c>
      <c r="E1973" t="s">
        <v>1629</v>
      </c>
      <c r="G1973" t="s">
        <v>231</v>
      </c>
      <c r="H1973">
        <v>990</v>
      </c>
      <c r="L1973">
        <v>990</v>
      </c>
      <c r="M1973">
        <v>0</v>
      </c>
    </row>
    <row r="1974" spans="1:13" x14ac:dyDescent="0.55000000000000004">
      <c r="A1974">
        <v>100</v>
      </c>
      <c r="B1974" t="s">
        <v>357</v>
      </c>
      <c r="D1974" t="s">
        <v>2952</v>
      </c>
      <c r="E1974" t="s">
        <v>2953</v>
      </c>
      <c r="G1974" t="s">
        <v>231</v>
      </c>
      <c r="H1974">
        <v>5</v>
      </c>
      <c r="L1974">
        <v>5</v>
      </c>
      <c r="M1974">
        <v>0</v>
      </c>
    </row>
    <row r="1975" spans="1:13" x14ac:dyDescent="0.55000000000000004">
      <c r="A1975">
        <v>100</v>
      </c>
      <c r="B1975" t="s">
        <v>363</v>
      </c>
      <c r="C1975" t="s">
        <v>364</v>
      </c>
      <c r="D1975" t="s">
        <v>499</v>
      </c>
      <c r="E1975" t="s">
        <v>500</v>
      </c>
      <c r="G1975" t="s">
        <v>231</v>
      </c>
      <c r="H1975">
        <v>95</v>
      </c>
      <c r="L1975">
        <v>95</v>
      </c>
      <c r="M1975">
        <v>0</v>
      </c>
    </row>
    <row r="1976" spans="1:13" x14ac:dyDescent="0.55000000000000004">
      <c r="A1976">
        <v>100</v>
      </c>
      <c r="B1976" t="s">
        <v>363</v>
      </c>
      <c r="C1976" t="s">
        <v>364</v>
      </c>
      <c r="D1976" t="s">
        <v>2381</v>
      </c>
      <c r="E1976" t="s">
        <v>2382</v>
      </c>
      <c r="G1976" t="s">
        <v>231</v>
      </c>
      <c r="H1976">
        <v>82</v>
      </c>
      <c r="L1976">
        <v>82</v>
      </c>
      <c r="M1976">
        <v>0</v>
      </c>
    </row>
    <row r="1977" spans="1:13" x14ac:dyDescent="0.55000000000000004">
      <c r="A1977">
        <v>100</v>
      </c>
      <c r="B1977" t="s">
        <v>325</v>
      </c>
      <c r="C1977" t="s">
        <v>332</v>
      </c>
      <c r="D1977" t="s">
        <v>1199</v>
      </c>
      <c r="E1977" t="s">
        <v>1200</v>
      </c>
      <c r="G1977" t="s">
        <v>231</v>
      </c>
      <c r="H1977">
        <v>104</v>
      </c>
      <c r="L1977">
        <v>104</v>
      </c>
      <c r="M1977">
        <v>0</v>
      </c>
    </row>
    <row r="1978" spans="1:13" x14ac:dyDescent="0.55000000000000004">
      <c r="A1978">
        <v>100</v>
      </c>
      <c r="B1978" t="s">
        <v>363</v>
      </c>
      <c r="C1978" t="s">
        <v>364</v>
      </c>
      <c r="D1978" t="s">
        <v>1199</v>
      </c>
      <c r="E1978" t="s">
        <v>1200</v>
      </c>
      <c r="G1978" t="s">
        <v>231</v>
      </c>
      <c r="H1978">
        <v>433</v>
      </c>
      <c r="L1978">
        <v>433</v>
      </c>
      <c r="M1978">
        <v>0</v>
      </c>
    </row>
    <row r="1979" spans="1:13" x14ac:dyDescent="0.55000000000000004">
      <c r="A1979">
        <v>100</v>
      </c>
      <c r="B1979" t="s">
        <v>325</v>
      </c>
      <c r="C1979" t="s">
        <v>326</v>
      </c>
      <c r="D1979" t="s">
        <v>1468</v>
      </c>
      <c r="E1979" t="s">
        <v>1469</v>
      </c>
      <c r="G1979" t="s">
        <v>231</v>
      </c>
      <c r="H1979">
        <v>1</v>
      </c>
      <c r="L1979">
        <v>1</v>
      </c>
      <c r="M1979">
        <v>0</v>
      </c>
    </row>
    <row r="1980" spans="1:13" x14ac:dyDescent="0.55000000000000004">
      <c r="A1980">
        <v>100</v>
      </c>
      <c r="B1980" t="s">
        <v>325</v>
      </c>
      <c r="C1980" t="s">
        <v>332</v>
      </c>
      <c r="D1980" t="s">
        <v>1468</v>
      </c>
      <c r="E1980" t="s">
        <v>1469</v>
      </c>
      <c r="G1980" t="s">
        <v>231</v>
      </c>
      <c r="H1980">
        <v>34</v>
      </c>
      <c r="L1980">
        <v>34</v>
      </c>
      <c r="M1980">
        <v>0</v>
      </c>
    </row>
    <row r="1981" spans="1:13" x14ac:dyDescent="0.55000000000000004">
      <c r="A1981">
        <v>100</v>
      </c>
      <c r="B1981" t="s">
        <v>363</v>
      </c>
      <c r="C1981" t="s">
        <v>364</v>
      </c>
      <c r="D1981" t="s">
        <v>1041</v>
      </c>
      <c r="E1981" t="s">
        <v>1042</v>
      </c>
      <c r="G1981" t="s">
        <v>231</v>
      </c>
      <c r="H1981">
        <v>7985</v>
      </c>
      <c r="L1981">
        <v>7985</v>
      </c>
      <c r="M1981">
        <v>0</v>
      </c>
    </row>
    <row r="1982" spans="1:13" x14ac:dyDescent="0.55000000000000004">
      <c r="A1982">
        <v>100</v>
      </c>
      <c r="B1982" t="s">
        <v>363</v>
      </c>
      <c r="C1982" t="s">
        <v>364</v>
      </c>
      <c r="D1982" t="s">
        <v>641</v>
      </c>
      <c r="E1982" t="s">
        <v>642</v>
      </c>
      <c r="G1982" t="s">
        <v>231</v>
      </c>
      <c r="H1982">
        <v>230</v>
      </c>
      <c r="L1982">
        <v>230</v>
      </c>
      <c r="M1982">
        <v>0</v>
      </c>
    </row>
    <row r="1983" spans="1:13" x14ac:dyDescent="0.55000000000000004">
      <c r="A1983">
        <v>100</v>
      </c>
      <c r="B1983" t="s">
        <v>360</v>
      </c>
      <c r="D1983" t="s">
        <v>2245</v>
      </c>
      <c r="E1983" t="s">
        <v>2246</v>
      </c>
      <c r="G1983" t="s">
        <v>231</v>
      </c>
      <c r="H1983">
        <v>8</v>
      </c>
      <c r="L1983">
        <v>8</v>
      </c>
      <c r="M1983">
        <v>0</v>
      </c>
    </row>
    <row r="1984" spans="1:13" x14ac:dyDescent="0.55000000000000004">
      <c r="A1984">
        <v>100</v>
      </c>
      <c r="B1984" t="s">
        <v>357</v>
      </c>
      <c r="D1984" t="s">
        <v>2014</v>
      </c>
      <c r="E1984" t="s">
        <v>2015</v>
      </c>
      <c r="G1984" t="s">
        <v>231</v>
      </c>
      <c r="H1984">
        <v>57</v>
      </c>
      <c r="L1984">
        <v>57</v>
      </c>
      <c r="M1984">
        <v>0</v>
      </c>
    </row>
    <row r="1985" spans="1:13" x14ac:dyDescent="0.55000000000000004">
      <c r="A1985">
        <v>100</v>
      </c>
      <c r="B1985" t="s">
        <v>325</v>
      </c>
      <c r="C1985" t="s">
        <v>326</v>
      </c>
      <c r="D1985" t="s">
        <v>554</v>
      </c>
      <c r="E1985" t="s">
        <v>555</v>
      </c>
      <c r="G1985" t="s">
        <v>231</v>
      </c>
      <c r="H1985">
        <v>2</v>
      </c>
      <c r="L1985">
        <v>2</v>
      </c>
      <c r="M1985">
        <v>0</v>
      </c>
    </row>
    <row r="1986" spans="1:13" x14ac:dyDescent="0.55000000000000004">
      <c r="A1986">
        <v>100</v>
      </c>
      <c r="B1986" t="s">
        <v>357</v>
      </c>
      <c r="D1986" t="s">
        <v>1753</v>
      </c>
      <c r="E1986" t="s">
        <v>1754</v>
      </c>
      <c r="G1986" t="s">
        <v>231</v>
      </c>
      <c r="H1986">
        <v>35</v>
      </c>
      <c r="L1986">
        <v>35</v>
      </c>
      <c r="M1986">
        <v>0</v>
      </c>
    </row>
    <row r="1987" spans="1:13" x14ac:dyDescent="0.55000000000000004">
      <c r="A1987">
        <v>100</v>
      </c>
      <c r="B1987" t="s">
        <v>308</v>
      </c>
      <c r="C1987" t="s">
        <v>309</v>
      </c>
      <c r="D1987" t="s">
        <v>1753</v>
      </c>
      <c r="E1987" t="s">
        <v>1754</v>
      </c>
      <c r="G1987" t="s">
        <v>231</v>
      </c>
      <c r="H1987">
        <v>2</v>
      </c>
      <c r="L1987">
        <v>2</v>
      </c>
      <c r="M1987">
        <v>0</v>
      </c>
    </row>
    <row r="1988" spans="1:13" x14ac:dyDescent="0.55000000000000004">
      <c r="A1988">
        <v>100</v>
      </c>
      <c r="B1988" t="s">
        <v>363</v>
      </c>
      <c r="C1988" t="s">
        <v>364</v>
      </c>
      <c r="D1988" t="s">
        <v>2180</v>
      </c>
      <c r="E1988" t="s">
        <v>2181</v>
      </c>
      <c r="G1988" t="s">
        <v>231</v>
      </c>
      <c r="H1988">
        <v>50</v>
      </c>
      <c r="L1988">
        <v>50</v>
      </c>
      <c r="M1988">
        <v>0</v>
      </c>
    </row>
    <row r="1989" spans="1:13" x14ac:dyDescent="0.55000000000000004">
      <c r="A1989">
        <v>100</v>
      </c>
      <c r="B1989" t="s">
        <v>363</v>
      </c>
      <c r="C1989" t="s">
        <v>364</v>
      </c>
      <c r="D1989" t="s">
        <v>1075</v>
      </c>
      <c r="E1989" t="s">
        <v>1076</v>
      </c>
      <c r="G1989" t="s">
        <v>231</v>
      </c>
      <c r="H1989">
        <v>2154</v>
      </c>
      <c r="L1989">
        <v>2154</v>
      </c>
      <c r="M1989">
        <v>0</v>
      </c>
    </row>
    <row r="1990" spans="1:13" x14ac:dyDescent="0.55000000000000004">
      <c r="A1990">
        <v>100</v>
      </c>
      <c r="B1990" t="s">
        <v>363</v>
      </c>
      <c r="C1990" t="s">
        <v>364</v>
      </c>
      <c r="D1990" t="s">
        <v>633</v>
      </c>
      <c r="E1990" t="s">
        <v>634</v>
      </c>
      <c r="G1990" t="s">
        <v>231</v>
      </c>
      <c r="H1990">
        <v>285</v>
      </c>
      <c r="L1990">
        <v>285</v>
      </c>
      <c r="M1990">
        <v>0</v>
      </c>
    </row>
    <row r="1991" spans="1:13" x14ac:dyDescent="0.55000000000000004">
      <c r="A1991">
        <v>100</v>
      </c>
      <c r="B1991" t="s">
        <v>363</v>
      </c>
      <c r="C1991" t="s">
        <v>364</v>
      </c>
      <c r="D1991" t="s">
        <v>542</v>
      </c>
      <c r="E1991" t="s">
        <v>543</v>
      </c>
      <c r="G1991" t="s">
        <v>231</v>
      </c>
      <c r="H1991">
        <v>2</v>
      </c>
      <c r="L1991">
        <v>2</v>
      </c>
      <c r="M1991">
        <v>0</v>
      </c>
    </row>
    <row r="1992" spans="1:13" x14ac:dyDescent="0.55000000000000004">
      <c r="A1992">
        <v>100</v>
      </c>
      <c r="B1992" t="s">
        <v>363</v>
      </c>
      <c r="C1992" t="s">
        <v>364</v>
      </c>
      <c r="D1992" t="s">
        <v>3100</v>
      </c>
      <c r="E1992" t="s">
        <v>3101</v>
      </c>
      <c r="G1992" t="s">
        <v>231</v>
      </c>
      <c r="H1992">
        <v>2</v>
      </c>
      <c r="L1992">
        <v>2</v>
      </c>
      <c r="M1992">
        <v>0</v>
      </c>
    </row>
    <row r="1993" spans="1:13" x14ac:dyDescent="0.55000000000000004">
      <c r="A1993">
        <v>100</v>
      </c>
      <c r="B1993" t="s">
        <v>363</v>
      </c>
      <c r="C1993" t="s">
        <v>364</v>
      </c>
      <c r="D1993" t="s">
        <v>1089</v>
      </c>
      <c r="E1993" t="s">
        <v>1090</v>
      </c>
      <c r="G1993" t="s">
        <v>231</v>
      </c>
      <c r="H1993">
        <v>3903</v>
      </c>
      <c r="L1993">
        <v>3903</v>
      </c>
      <c r="M1993">
        <v>0</v>
      </c>
    </row>
    <row r="1994" spans="1:13" x14ac:dyDescent="0.55000000000000004">
      <c r="A1994">
        <v>100</v>
      </c>
      <c r="B1994" t="s">
        <v>357</v>
      </c>
      <c r="D1994" t="s">
        <v>1089</v>
      </c>
      <c r="E1994" t="s">
        <v>1090</v>
      </c>
      <c r="G1994" t="s">
        <v>231</v>
      </c>
      <c r="H1994">
        <v>4111</v>
      </c>
      <c r="L1994">
        <v>4111</v>
      </c>
      <c r="M1994">
        <v>0</v>
      </c>
    </row>
    <row r="1995" spans="1:13" x14ac:dyDescent="0.55000000000000004">
      <c r="A1995">
        <v>100</v>
      </c>
      <c r="B1995" t="s">
        <v>363</v>
      </c>
      <c r="C1995" t="s">
        <v>364</v>
      </c>
      <c r="D1995" t="s">
        <v>921</v>
      </c>
      <c r="E1995" t="s">
        <v>922</v>
      </c>
      <c r="G1995" t="s">
        <v>231</v>
      </c>
      <c r="H1995">
        <v>981</v>
      </c>
      <c r="L1995">
        <v>981</v>
      </c>
      <c r="M1995">
        <v>0</v>
      </c>
    </row>
    <row r="1996" spans="1:13" x14ac:dyDescent="0.55000000000000004">
      <c r="A1996">
        <v>100</v>
      </c>
      <c r="B1996" t="s">
        <v>291</v>
      </c>
      <c r="C1996" t="s">
        <v>292</v>
      </c>
      <c r="D1996" t="s">
        <v>904</v>
      </c>
      <c r="E1996" t="s">
        <v>905</v>
      </c>
      <c r="G1996" t="s">
        <v>231</v>
      </c>
      <c r="H1996">
        <v>17</v>
      </c>
      <c r="L1996">
        <v>17</v>
      </c>
      <c r="M1996">
        <v>0</v>
      </c>
    </row>
    <row r="1997" spans="1:13" x14ac:dyDescent="0.55000000000000004">
      <c r="A1997">
        <v>100</v>
      </c>
      <c r="B1997" t="s">
        <v>325</v>
      </c>
      <c r="C1997" t="s">
        <v>332</v>
      </c>
      <c r="D1997" t="s">
        <v>904</v>
      </c>
      <c r="E1997" t="s">
        <v>905</v>
      </c>
      <c r="G1997" t="s">
        <v>231</v>
      </c>
      <c r="H1997">
        <v>113</v>
      </c>
      <c r="L1997">
        <v>113</v>
      </c>
      <c r="M1997">
        <v>0</v>
      </c>
    </row>
    <row r="1998" spans="1:13" x14ac:dyDescent="0.55000000000000004">
      <c r="A1998">
        <v>100</v>
      </c>
      <c r="B1998" t="s">
        <v>363</v>
      </c>
      <c r="C1998" t="s">
        <v>364</v>
      </c>
      <c r="D1998" t="s">
        <v>904</v>
      </c>
      <c r="E1998" t="s">
        <v>905</v>
      </c>
      <c r="G1998" t="s">
        <v>231</v>
      </c>
      <c r="H1998">
        <v>609</v>
      </c>
      <c r="L1998">
        <v>609</v>
      </c>
      <c r="M1998">
        <v>0</v>
      </c>
    </row>
    <row r="1999" spans="1:13" x14ac:dyDescent="0.55000000000000004">
      <c r="A1999">
        <v>100</v>
      </c>
      <c r="B1999" t="s">
        <v>308</v>
      </c>
      <c r="C1999" t="s">
        <v>309</v>
      </c>
      <c r="D1999" t="s">
        <v>645</v>
      </c>
      <c r="E1999" t="s">
        <v>646</v>
      </c>
      <c r="G1999" t="s">
        <v>231</v>
      </c>
      <c r="H1999">
        <v>1</v>
      </c>
      <c r="L1999">
        <v>1</v>
      </c>
      <c r="M1999">
        <v>0</v>
      </c>
    </row>
    <row r="2000" spans="1:13" x14ac:dyDescent="0.55000000000000004">
      <c r="A2000">
        <v>100</v>
      </c>
      <c r="B2000" t="s">
        <v>291</v>
      </c>
      <c r="C2000" t="s">
        <v>292</v>
      </c>
      <c r="D2000" t="s">
        <v>645</v>
      </c>
      <c r="E2000" t="s">
        <v>646</v>
      </c>
      <c r="G2000" t="s">
        <v>231</v>
      </c>
      <c r="H2000">
        <v>50</v>
      </c>
      <c r="L2000">
        <v>50</v>
      </c>
      <c r="M2000">
        <v>0</v>
      </c>
    </row>
    <row r="2001" spans="1:13" x14ac:dyDescent="0.55000000000000004">
      <c r="A2001">
        <v>100</v>
      </c>
      <c r="B2001" t="s">
        <v>325</v>
      </c>
      <c r="C2001" t="s">
        <v>332</v>
      </c>
      <c r="D2001" t="s">
        <v>2005</v>
      </c>
      <c r="E2001" t="s">
        <v>2006</v>
      </c>
      <c r="G2001" t="s">
        <v>231</v>
      </c>
      <c r="H2001">
        <v>270</v>
      </c>
      <c r="L2001">
        <v>270</v>
      </c>
      <c r="M2001">
        <v>0</v>
      </c>
    </row>
    <row r="2002" spans="1:13" x14ac:dyDescent="0.55000000000000004">
      <c r="A2002">
        <v>100</v>
      </c>
      <c r="B2002" t="s">
        <v>325</v>
      </c>
      <c r="C2002" t="s">
        <v>332</v>
      </c>
      <c r="D2002" t="s">
        <v>2133</v>
      </c>
      <c r="E2002" t="s">
        <v>2134</v>
      </c>
      <c r="G2002" t="s">
        <v>231</v>
      </c>
      <c r="H2002">
        <v>722</v>
      </c>
      <c r="L2002">
        <v>722</v>
      </c>
      <c r="M2002">
        <v>0</v>
      </c>
    </row>
    <row r="2003" spans="1:13" x14ac:dyDescent="0.55000000000000004">
      <c r="A2003">
        <v>100</v>
      </c>
      <c r="B2003" t="s">
        <v>308</v>
      </c>
      <c r="C2003" t="s">
        <v>320</v>
      </c>
      <c r="D2003" t="s">
        <v>1758</v>
      </c>
      <c r="E2003" t="s">
        <v>1759</v>
      </c>
      <c r="G2003" t="s">
        <v>231</v>
      </c>
      <c r="H2003">
        <v>-2</v>
      </c>
      <c r="L2003">
        <v>-2</v>
      </c>
      <c r="M2003">
        <v>0</v>
      </c>
    </row>
    <row r="2004" spans="1:13" x14ac:dyDescent="0.55000000000000004">
      <c r="A2004">
        <v>100</v>
      </c>
      <c r="B2004" t="s">
        <v>363</v>
      </c>
      <c r="C2004" t="s">
        <v>364</v>
      </c>
      <c r="D2004" t="s">
        <v>1758</v>
      </c>
      <c r="E2004" t="s">
        <v>1759</v>
      </c>
      <c r="G2004" t="s">
        <v>231</v>
      </c>
      <c r="H2004">
        <v>26</v>
      </c>
      <c r="L2004">
        <v>26</v>
      </c>
      <c r="M2004">
        <v>0</v>
      </c>
    </row>
    <row r="2005" spans="1:13" x14ac:dyDescent="0.55000000000000004">
      <c r="A2005">
        <v>100</v>
      </c>
      <c r="B2005" t="s">
        <v>363</v>
      </c>
      <c r="C2005" t="s">
        <v>364</v>
      </c>
      <c r="D2005" t="s">
        <v>1370</v>
      </c>
      <c r="E2005" t="s">
        <v>1371</v>
      </c>
      <c r="G2005" t="s">
        <v>231</v>
      </c>
      <c r="H2005">
        <v>1</v>
      </c>
      <c r="L2005">
        <v>1</v>
      </c>
      <c r="M2005">
        <v>0</v>
      </c>
    </row>
    <row r="2006" spans="1:13" x14ac:dyDescent="0.55000000000000004">
      <c r="A2006">
        <v>100</v>
      </c>
      <c r="B2006" t="s">
        <v>363</v>
      </c>
      <c r="C2006" t="s">
        <v>364</v>
      </c>
      <c r="D2006" t="s">
        <v>2968</v>
      </c>
      <c r="E2006" t="s">
        <v>2969</v>
      </c>
      <c r="G2006" t="s">
        <v>231</v>
      </c>
      <c r="H2006">
        <v>1</v>
      </c>
      <c r="L2006">
        <v>1</v>
      </c>
      <c r="M2006">
        <v>0</v>
      </c>
    </row>
    <row r="2007" spans="1:13" x14ac:dyDescent="0.55000000000000004">
      <c r="A2007">
        <v>100</v>
      </c>
      <c r="B2007" t="s">
        <v>363</v>
      </c>
      <c r="C2007" t="s">
        <v>364</v>
      </c>
      <c r="D2007" t="s">
        <v>2405</v>
      </c>
      <c r="E2007" t="s">
        <v>2406</v>
      </c>
      <c r="G2007" t="s">
        <v>231</v>
      </c>
      <c r="H2007">
        <v>3</v>
      </c>
      <c r="L2007">
        <v>3</v>
      </c>
      <c r="M2007">
        <v>0</v>
      </c>
    </row>
    <row r="2008" spans="1:13" x14ac:dyDescent="0.55000000000000004">
      <c r="A2008">
        <v>100</v>
      </c>
      <c r="B2008" t="s">
        <v>325</v>
      </c>
      <c r="C2008" t="s">
        <v>326</v>
      </c>
      <c r="D2008" t="s">
        <v>760</v>
      </c>
      <c r="E2008" t="s">
        <v>761</v>
      </c>
      <c r="G2008" t="s">
        <v>231</v>
      </c>
      <c r="H2008">
        <v>1</v>
      </c>
      <c r="L2008">
        <v>1</v>
      </c>
      <c r="M2008">
        <v>0</v>
      </c>
    </row>
    <row r="2009" spans="1:13" x14ac:dyDescent="0.55000000000000004">
      <c r="A2009">
        <v>100</v>
      </c>
      <c r="B2009" t="s">
        <v>357</v>
      </c>
      <c r="D2009" t="s">
        <v>760</v>
      </c>
      <c r="E2009" t="s">
        <v>761</v>
      </c>
      <c r="G2009" t="s">
        <v>231</v>
      </c>
      <c r="H2009">
        <v>13</v>
      </c>
      <c r="L2009">
        <v>13</v>
      </c>
      <c r="M2009">
        <v>0</v>
      </c>
    </row>
    <row r="2010" spans="1:13" x14ac:dyDescent="0.55000000000000004">
      <c r="A2010">
        <v>100</v>
      </c>
      <c r="B2010" t="s">
        <v>363</v>
      </c>
      <c r="C2010" t="s">
        <v>364</v>
      </c>
      <c r="D2010" t="s">
        <v>299</v>
      </c>
      <c r="E2010" t="s">
        <v>300</v>
      </c>
      <c r="G2010" t="s">
        <v>231</v>
      </c>
      <c r="H2010">
        <v>120</v>
      </c>
      <c r="L2010">
        <v>120</v>
      </c>
      <c r="M2010">
        <v>0</v>
      </c>
    </row>
    <row r="2011" spans="1:13" x14ac:dyDescent="0.55000000000000004">
      <c r="A2011">
        <v>100</v>
      </c>
      <c r="B2011" t="s">
        <v>325</v>
      </c>
      <c r="C2011" t="s">
        <v>332</v>
      </c>
      <c r="D2011" t="s">
        <v>2012</v>
      </c>
      <c r="E2011" t="s">
        <v>2013</v>
      </c>
      <c r="G2011" t="s">
        <v>231</v>
      </c>
      <c r="H2011">
        <v>29</v>
      </c>
      <c r="L2011">
        <v>29</v>
      </c>
      <c r="M2011">
        <v>0</v>
      </c>
    </row>
    <row r="2012" spans="1:13" x14ac:dyDescent="0.55000000000000004">
      <c r="A2012">
        <v>100</v>
      </c>
      <c r="B2012" t="s">
        <v>363</v>
      </c>
      <c r="C2012" t="s">
        <v>364</v>
      </c>
      <c r="D2012" t="s">
        <v>2010</v>
      </c>
      <c r="E2012" t="s">
        <v>2011</v>
      </c>
      <c r="G2012" t="s">
        <v>231</v>
      </c>
      <c r="H2012">
        <v>866</v>
      </c>
      <c r="L2012">
        <v>866</v>
      </c>
      <c r="M2012">
        <v>0</v>
      </c>
    </row>
    <row r="2013" spans="1:13" x14ac:dyDescent="0.55000000000000004">
      <c r="A2013">
        <v>100</v>
      </c>
      <c r="B2013" t="s">
        <v>363</v>
      </c>
      <c r="C2013" t="s">
        <v>364</v>
      </c>
      <c r="D2013" t="s">
        <v>635</v>
      </c>
      <c r="E2013" t="s">
        <v>636</v>
      </c>
      <c r="G2013" t="s">
        <v>231</v>
      </c>
      <c r="H2013">
        <v>1532</v>
      </c>
      <c r="L2013">
        <v>1532</v>
      </c>
      <c r="M2013">
        <v>0</v>
      </c>
    </row>
    <row r="2014" spans="1:13" x14ac:dyDescent="0.55000000000000004">
      <c r="A2014">
        <v>100</v>
      </c>
      <c r="B2014" t="s">
        <v>363</v>
      </c>
      <c r="C2014" t="s">
        <v>364</v>
      </c>
      <c r="D2014" t="s">
        <v>1195</v>
      </c>
      <c r="E2014" t="s">
        <v>1196</v>
      </c>
      <c r="G2014" t="s">
        <v>231</v>
      </c>
      <c r="H2014">
        <v>1066</v>
      </c>
      <c r="L2014">
        <v>1066</v>
      </c>
      <c r="M2014">
        <v>0</v>
      </c>
    </row>
    <row r="2015" spans="1:13" x14ac:dyDescent="0.55000000000000004">
      <c r="A2015">
        <v>100</v>
      </c>
      <c r="B2015" t="s">
        <v>325</v>
      </c>
      <c r="C2015" t="s">
        <v>332</v>
      </c>
      <c r="D2015" t="s">
        <v>637</v>
      </c>
      <c r="E2015" t="s">
        <v>638</v>
      </c>
      <c r="G2015" t="s">
        <v>231</v>
      </c>
      <c r="H2015">
        <v>71</v>
      </c>
      <c r="L2015">
        <v>71</v>
      </c>
      <c r="M2015">
        <v>0</v>
      </c>
    </row>
    <row r="2016" spans="1:13" x14ac:dyDescent="0.55000000000000004">
      <c r="A2016">
        <v>100</v>
      </c>
      <c r="B2016" t="s">
        <v>357</v>
      </c>
      <c r="D2016" t="s">
        <v>906</v>
      </c>
      <c r="E2016" t="s">
        <v>907</v>
      </c>
      <c r="G2016" t="s">
        <v>231</v>
      </c>
      <c r="H2016">
        <v>28</v>
      </c>
      <c r="L2016">
        <v>28</v>
      </c>
      <c r="M2016">
        <v>0</v>
      </c>
    </row>
    <row r="2017" spans="1:18" x14ac:dyDescent="0.55000000000000004">
      <c r="A2017">
        <v>100</v>
      </c>
      <c r="B2017" t="s">
        <v>325</v>
      </c>
      <c r="C2017" t="s">
        <v>326</v>
      </c>
      <c r="D2017" t="s">
        <v>329</v>
      </c>
      <c r="E2017" t="s">
        <v>330</v>
      </c>
      <c r="G2017" t="s">
        <v>231</v>
      </c>
      <c r="H2017">
        <v>2</v>
      </c>
      <c r="L2017">
        <v>2</v>
      </c>
      <c r="M2017">
        <v>0</v>
      </c>
    </row>
    <row r="2018" spans="1:18" x14ac:dyDescent="0.55000000000000004">
      <c r="A2018">
        <v>100</v>
      </c>
      <c r="B2018" t="s">
        <v>325</v>
      </c>
      <c r="C2018" t="s">
        <v>326</v>
      </c>
      <c r="D2018" t="s">
        <v>297</v>
      </c>
      <c r="E2018" t="s">
        <v>298</v>
      </c>
      <c r="G2018" t="s">
        <v>231</v>
      </c>
      <c r="H2018">
        <v>1</v>
      </c>
      <c r="L2018">
        <v>1</v>
      </c>
      <c r="M2018">
        <v>0</v>
      </c>
    </row>
    <row r="2019" spans="1:18" x14ac:dyDescent="0.55000000000000004">
      <c r="A2019">
        <v>100</v>
      </c>
      <c r="B2019" t="s">
        <v>363</v>
      </c>
      <c r="C2019" t="s">
        <v>364</v>
      </c>
      <c r="D2019" t="s">
        <v>2970</v>
      </c>
      <c r="E2019" t="s">
        <v>2971</v>
      </c>
      <c r="G2019" t="s">
        <v>231</v>
      </c>
      <c r="H2019">
        <v>873</v>
      </c>
      <c r="L2019">
        <v>873</v>
      </c>
      <c r="M2019">
        <v>0</v>
      </c>
    </row>
    <row r="2020" spans="1:18" x14ac:dyDescent="0.55000000000000004">
      <c r="A2020">
        <v>100</v>
      </c>
      <c r="B2020" t="s">
        <v>325</v>
      </c>
      <c r="C2020" t="s">
        <v>332</v>
      </c>
      <c r="D2020" t="s">
        <v>2970</v>
      </c>
      <c r="E2020" t="s">
        <v>2971</v>
      </c>
      <c r="G2020" t="s">
        <v>231</v>
      </c>
      <c r="H2020">
        <v>239</v>
      </c>
      <c r="L2020">
        <v>239</v>
      </c>
      <c r="M2020">
        <v>0</v>
      </c>
    </row>
    <row r="2021" spans="1:18" x14ac:dyDescent="0.55000000000000004">
      <c r="A2021">
        <v>100</v>
      </c>
      <c r="B2021" t="s">
        <v>325</v>
      </c>
      <c r="C2021" t="s">
        <v>332</v>
      </c>
      <c r="D2021" t="s">
        <v>1032</v>
      </c>
      <c r="E2021" t="s">
        <v>1033</v>
      </c>
      <c r="G2021" t="s">
        <v>231</v>
      </c>
      <c r="H2021">
        <v>1091</v>
      </c>
      <c r="L2021">
        <v>1091</v>
      </c>
      <c r="M2021">
        <v>0</v>
      </c>
    </row>
    <row r="2022" spans="1:18" x14ac:dyDescent="0.55000000000000004">
      <c r="A2022">
        <v>100</v>
      </c>
      <c r="B2022" t="s">
        <v>363</v>
      </c>
      <c r="C2022" t="s">
        <v>364</v>
      </c>
      <c r="D2022" t="s">
        <v>3181</v>
      </c>
      <c r="E2022" t="s">
        <v>3182</v>
      </c>
      <c r="G2022" t="s">
        <v>231</v>
      </c>
      <c r="H2022">
        <v>12</v>
      </c>
      <c r="L2022">
        <v>12</v>
      </c>
      <c r="M2022">
        <v>0</v>
      </c>
      <c r="R2022" t="s">
        <v>356</v>
      </c>
    </row>
    <row r="2023" spans="1:18" x14ac:dyDescent="0.55000000000000004">
      <c r="A2023">
        <v>100</v>
      </c>
      <c r="B2023" t="s">
        <v>363</v>
      </c>
      <c r="C2023" t="s">
        <v>364</v>
      </c>
      <c r="D2023" t="s">
        <v>1624</v>
      </c>
      <c r="E2023" t="s">
        <v>1625</v>
      </c>
      <c r="G2023" t="s">
        <v>231</v>
      </c>
      <c r="H2023">
        <v>270</v>
      </c>
      <c r="L2023">
        <v>270</v>
      </c>
      <c r="M2023">
        <v>0</v>
      </c>
    </row>
    <row r="2024" spans="1:18" x14ac:dyDescent="0.55000000000000004">
      <c r="A2024">
        <v>100</v>
      </c>
      <c r="B2024" t="s">
        <v>363</v>
      </c>
      <c r="C2024" t="s">
        <v>364</v>
      </c>
      <c r="D2024" t="s">
        <v>3120</v>
      </c>
      <c r="E2024" t="s">
        <v>3121</v>
      </c>
      <c r="G2024" t="s">
        <v>231</v>
      </c>
      <c r="H2024">
        <v>1</v>
      </c>
      <c r="L2024">
        <v>1</v>
      </c>
      <c r="M2024">
        <v>0</v>
      </c>
    </row>
    <row r="2025" spans="1:18" x14ac:dyDescent="0.55000000000000004">
      <c r="A2025">
        <v>100</v>
      </c>
      <c r="B2025" t="s">
        <v>363</v>
      </c>
      <c r="C2025" t="s">
        <v>364</v>
      </c>
      <c r="D2025" t="s">
        <v>505</v>
      </c>
      <c r="E2025" t="s">
        <v>506</v>
      </c>
      <c r="G2025" t="s">
        <v>231</v>
      </c>
      <c r="H2025">
        <v>5</v>
      </c>
      <c r="L2025">
        <v>5</v>
      </c>
      <c r="M2025">
        <v>0</v>
      </c>
    </row>
    <row r="2026" spans="1:18" x14ac:dyDescent="0.55000000000000004">
      <c r="A2026">
        <v>100</v>
      </c>
      <c r="B2026" t="s">
        <v>363</v>
      </c>
      <c r="C2026" t="s">
        <v>364</v>
      </c>
      <c r="D2026" t="s">
        <v>2976</v>
      </c>
      <c r="E2026" t="s">
        <v>2977</v>
      </c>
      <c r="G2026" t="s">
        <v>231</v>
      </c>
      <c r="H2026">
        <v>1</v>
      </c>
      <c r="L2026">
        <v>1</v>
      </c>
      <c r="M2026">
        <v>0</v>
      </c>
    </row>
    <row r="2027" spans="1:18" x14ac:dyDescent="0.55000000000000004">
      <c r="A2027">
        <v>100</v>
      </c>
      <c r="B2027" t="s">
        <v>363</v>
      </c>
      <c r="C2027" t="s">
        <v>364</v>
      </c>
      <c r="D2027" t="s">
        <v>752</v>
      </c>
      <c r="E2027" t="s">
        <v>753</v>
      </c>
      <c r="G2027" t="s">
        <v>231</v>
      </c>
      <c r="H2027">
        <v>195</v>
      </c>
      <c r="L2027">
        <v>195</v>
      </c>
      <c r="M2027">
        <v>0</v>
      </c>
      <c r="R2027" t="s">
        <v>356</v>
      </c>
    </row>
    <row r="2028" spans="1:18" x14ac:dyDescent="0.55000000000000004">
      <c r="A2028">
        <v>100</v>
      </c>
      <c r="B2028" t="s">
        <v>363</v>
      </c>
      <c r="C2028" t="s">
        <v>364</v>
      </c>
      <c r="D2028" t="s">
        <v>2123</v>
      </c>
      <c r="E2028" t="s">
        <v>2124</v>
      </c>
      <c r="G2028" t="s">
        <v>231</v>
      </c>
      <c r="H2028">
        <v>2</v>
      </c>
      <c r="L2028">
        <v>2</v>
      </c>
      <c r="M2028">
        <v>0</v>
      </c>
    </row>
    <row r="2029" spans="1:18" x14ac:dyDescent="0.55000000000000004">
      <c r="A2029">
        <v>100</v>
      </c>
      <c r="B2029" t="s">
        <v>325</v>
      </c>
      <c r="C2029" t="s">
        <v>332</v>
      </c>
      <c r="D2029" t="s">
        <v>1209</v>
      </c>
      <c r="E2029" t="s">
        <v>1100</v>
      </c>
      <c r="G2029" t="s">
        <v>231</v>
      </c>
      <c r="H2029">
        <v>92</v>
      </c>
      <c r="L2029">
        <v>92</v>
      </c>
      <c r="M2029">
        <v>0</v>
      </c>
    </row>
    <row r="2030" spans="1:18" x14ac:dyDescent="0.55000000000000004">
      <c r="A2030">
        <v>100</v>
      </c>
      <c r="B2030" t="s">
        <v>363</v>
      </c>
      <c r="C2030" t="s">
        <v>364</v>
      </c>
      <c r="D2030" t="s">
        <v>3220</v>
      </c>
      <c r="E2030" t="s">
        <v>3221</v>
      </c>
      <c r="G2030" t="s">
        <v>231</v>
      </c>
      <c r="H2030">
        <v>12</v>
      </c>
      <c r="L2030">
        <v>12</v>
      </c>
      <c r="M2030">
        <v>0</v>
      </c>
      <c r="R2030" t="s">
        <v>356</v>
      </c>
    </row>
    <row r="2031" spans="1:18" x14ac:dyDescent="0.55000000000000004">
      <c r="A2031">
        <v>100</v>
      </c>
      <c r="B2031" t="s">
        <v>363</v>
      </c>
      <c r="C2031" t="s">
        <v>364</v>
      </c>
      <c r="D2031" t="s">
        <v>3224</v>
      </c>
      <c r="E2031" t="s">
        <v>3225</v>
      </c>
      <c r="G2031" t="s">
        <v>231</v>
      </c>
      <c r="H2031">
        <v>96</v>
      </c>
      <c r="L2031">
        <v>96</v>
      </c>
      <c r="M2031">
        <v>0</v>
      </c>
      <c r="R2031" t="s">
        <v>356</v>
      </c>
    </row>
    <row r="2032" spans="1:18" x14ac:dyDescent="0.55000000000000004">
      <c r="A2032">
        <v>100</v>
      </c>
      <c r="B2032" t="s">
        <v>363</v>
      </c>
      <c r="C2032" t="s">
        <v>364</v>
      </c>
      <c r="D2032" t="s">
        <v>3145</v>
      </c>
      <c r="E2032" t="s">
        <v>3146</v>
      </c>
      <c r="G2032" t="s">
        <v>231</v>
      </c>
      <c r="H2032">
        <v>36</v>
      </c>
      <c r="L2032">
        <v>36</v>
      </c>
      <c r="M2032">
        <v>0</v>
      </c>
      <c r="R2032" t="s">
        <v>356</v>
      </c>
    </row>
    <row r="2033" spans="1:18" x14ac:dyDescent="0.55000000000000004">
      <c r="A2033">
        <v>100</v>
      </c>
      <c r="B2033" t="s">
        <v>363</v>
      </c>
      <c r="C2033" t="s">
        <v>364</v>
      </c>
      <c r="D2033" t="s">
        <v>3159</v>
      </c>
      <c r="E2033" t="s">
        <v>3160</v>
      </c>
      <c r="G2033" t="s">
        <v>231</v>
      </c>
      <c r="H2033">
        <v>48</v>
      </c>
      <c r="L2033">
        <v>48</v>
      </c>
      <c r="M2033">
        <v>0</v>
      </c>
      <c r="R2033" t="s">
        <v>356</v>
      </c>
    </row>
    <row r="2034" spans="1:18" x14ac:dyDescent="0.55000000000000004">
      <c r="A2034">
        <v>100</v>
      </c>
      <c r="B2034" t="s">
        <v>363</v>
      </c>
      <c r="C2034" t="s">
        <v>364</v>
      </c>
      <c r="D2034" t="s">
        <v>310</v>
      </c>
      <c r="E2034" t="s">
        <v>311</v>
      </c>
      <c r="G2034" t="s">
        <v>231</v>
      </c>
      <c r="H2034">
        <v>1</v>
      </c>
      <c r="L2034">
        <v>1</v>
      </c>
      <c r="M2034">
        <v>0</v>
      </c>
    </row>
    <row r="2035" spans="1:18" x14ac:dyDescent="0.55000000000000004">
      <c r="A2035">
        <v>100</v>
      </c>
      <c r="B2035" t="s">
        <v>363</v>
      </c>
      <c r="C2035" t="s">
        <v>364</v>
      </c>
      <c r="D2035" t="s">
        <v>832</v>
      </c>
      <c r="E2035" t="s">
        <v>833</v>
      </c>
      <c r="G2035" t="s">
        <v>231</v>
      </c>
      <c r="H2035">
        <v>96</v>
      </c>
      <c r="L2035">
        <v>96</v>
      </c>
      <c r="M2035">
        <v>0</v>
      </c>
      <c r="R2035" t="s">
        <v>356</v>
      </c>
    </row>
    <row r="2036" spans="1:18" x14ac:dyDescent="0.55000000000000004">
      <c r="A2036">
        <v>100</v>
      </c>
      <c r="B2036" t="s">
        <v>363</v>
      </c>
      <c r="C2036" t="s">
        <v>364</v>
      </c>
      <c r="D2036" t="s">
        <v>2996</v>
      </c>
      <c r="E2036" t="s">
        <v>2997</v>
      </c>
      <c r="G2036" t="s">
        <v>231</v>
      </c>
      <c r="H2036">
        <v>270</v>
      </c>
      <c r="L2036">
        <v>270</v>
      </c>
      <c r="M2036">
        <v>0</v>
      </c>
    </row>
    <row r="2037" spans="1:18" x14ac:dyDescent="0.55000000000000004">
      <c r="A2037">
        <v>100</v>
      </c>
      <c r="B2037" t="s">
        <v>363</v>
      </c>
      <c r="C2037" t="s">
        <v>364</v>
      </c>
      <c r="D2037" t="s">
        <v>2366</v>
      </c>
      <c r="E2037" t="s">
        <v>2367</v>
      </c>
      <c r="G2037" t="s">
        <v>231</v>
      </c>
      <c r="H2037">
        <v>2</v>
      </c>
      <c r="L2037">
        <v>2</v>
      </c>
      <c r="M2037">
        <v>0</v>
      </c>
    </row>
    <row r="2038" spans="1:18" x14ac:dyDescent="0.55000000000000004">
      <c r="A2038">
        <v>100</v>
      </c>
      <c r="B2038" t="s">
        <v>363</v>
      </c>
      <c r="C2038" t="s">
        <v>364</v>
      </c>
      <c r="D2038" t="s">
        <v>3195</v>
      </c>
      <c r="E2038" t="s">
        <v>3196</v>
      </c>
      <c r="G2038" t="s">
        <v>231</v>
      </c>
      <c r="H2038">
        <v>60</v>
      </c>
      <c r="L2038">
        <v>60</v>
      </c>
      <c r="M2038">
        <v>0</v>
      </c>
      <c r="R2038" t="s">
        <v>356</v>
      </c>
    </row>
    <row r="2039" spans="1:18" x14ac:dyDescent="0.55000000000000004">
      <c r="A2039">
        <v>100</v>
      </c>
      <c r="B2039" t="s">
        <v>308</v>
      </c>
      <c r="C2039" t="s">
        <v>309</v>
      </c>
      <c r="D2039" t="s">
        <v>908</v>
      </c>
      <c r="E2039" t="s">
        <v>909</v>
      </c>
      <c r="G2039" t="s">
        <v>231</v>
      </c>
      <c r="H2039">
        <v>1</v>
      </c>
      <c r="L2039">
        <v>1</v>
      </c>
      <c r="M2039">
        <v>0</v>
      </c>
    </row>
    <row r="2040" spans="1:18" x14ac:dyDescent="0.55000000000000004">
      <c r="A2040">
        <v>100</v>
      </c>
      <c r="B2040" t="s">
        <v>308</v>
      </c>
      <c r="C2040" t="s">
        <v>309</v>
      </c>
      <c r="D2040" t="s">
        <v>1749</v>
      </c>
      <c r="E2040" t="s">
        <v>1750</v>
      </c>
      <c r="G2040" t="s">
        <v>231</v>
      </c>
      <c r="H2040">
        <v>3</v>
      </c>
      <c r="L2040">
        <v>3</v>
      </c>
      <c r="M2040">
        <v>0</v>
      </c>
    </row>
    <row r="2041" spans="1:18" x14ac:dyDescent="0.55000000000000004">
      <c r="A2041">
        <v>100</v>
      </c>
      <c r="B2041" t="s">
        <v>363</v>
      </c>
      <c r="C2041" t="s">
        <v>364</v>
      </c>
      <c r="D2041" t="s">
        <v>3228</v>
      </c>
      <c r="E2041" t="s">
        <v>3229</v>
      </c>
      <c r="G2041" t="s">
        <v>231</v>
      </c>
      <c r="H2041">
        <v>72</v>
      </c>
      <c r="L2041">
        <v>72</v>
      </c>
      <c r="M2041">
        <v>0</v>
      </c>
      <c r="R2041" t="s">
        <v>356</v>
      </c>
    </row>
    <row r="2042" spans="1:18" x14ac:dyDescent="0.55000000000000004">
      <c r="A2042">
        <v>100</v>
      </c>
      <c r="B2042" t="s">
        <v>363</v>
      </c>
      <c r="C2042" t="s">
        <v>364</v>
      </c>
      <c r="D2042" t="s">
        <v>3137</v>
      </c>
      <c r="E2042" t="s">
        <v>3138</v>
      </c>
      <c r="G2042" t="s">
        <v>231</v>
      </c>
      <c r="H2042">
        <v>18</v>
      </c>
      <c r="L2042">
        <v>18</v>
      </c>
      <c r="M2042">
        <v>0</v>
      </c>
      <c r="R2042" t="s">
        <v>356</v>
      </c>
    </row>
    <row r="2043" spans="1:18" x14ac:dyDescent="0.55000000000000004">
      <c r="A2043">
        <v>100</v>
      </c>
      <c r="B2043" t="s">
        <v>363</v>
      </c>
      <c r="C2043" t="s">
        <v>364</v>
      </c>
      <c r="D2043" t="s">
        <v>3106</v>
      </c>
      <c r="E2043" t="s">
        <v>3107</v>
      </c>
      <c r="G2043" t="s">
        <v>231</v>
      </c>
      <c r="H2043">
        <v>1</v>
      </c>
      <c r="L2043">
        <v>1</v>
      </c>
      <c r="M2043">
        <v>0</v>
      </c>
    </row>
    <row r="2044" spans="1:18" x14ac:dyDescent="0.55000000000000004">
      <c r="A2044">
        <v>100</v>
      </c>
      <c r="B2044" t="s">
        <v>363</v>
      </c>
      <c r="C2044" t="s">
        <v>364</v>
      </c>
      <c r="D2044" t="s">
        <v>2998</v>
      </c>
      <c r="E2044" t="s">
        <v>2999</v>
      </c>
      <c r="G2044" t="s">
        <v>231</v>
      </c>
      <c r="H2044">
        <v>14</v>
      </c>
      <c r="L2044">
        <v>14</v>
      </c>
      <c r="M2044">
        <v>0</v>
      </c>
    </row>
    <row r="2045" spans="1:18" x14ac:dyDescent="0.55000000000000004">
      <c r="A2045">
        <v>100</v>
      </c>
      <c r="B2045" t="s">
        <v>363</v>
      </c>
      <c r="C2045" t="s">
        <v>364</v>
      </c>
      <c r="D2045" t="s">
        <v>3234</v>
      </c>
      <c r="E2045" t="s">
        <v>3235</v>
      </c>
      <c r="G2045" t="s">
        <v>231</v>
      </c>
      <c r="H2045">
        <v>48</v>
      </c>
      <c r="L2045">
        <v>48</v>
      </c>
      <c r="M2045">
        <v>0</v>
      </c>
      <c r="R2045" t="s">
        <v>356</v>
      </c>
    </row>
    <row r="2046" spans="1:18" x14ac:dyDescent="0.55000000000000004">
      <c r="A2046">
        <v>100</v>
      </c>
      <c r="B2046" t="s">
        <v>363</v>
      </c>
      <c r="C2046" t="s">
        <v>364</v>
      </c>
      <c r="D2046" t="s">
        <v>3193</v>
      </c>
      <c r="E2046" t="s">
        <v>3194</v>
      </c>
      <c r="G2046" t="s">
        <v>231</v>
      </c>
      <c r="H2046">
        <v>36</v>
      </c>
      <c r="L2046">
        <v>36</v>
      </c>
      <c r="M2046">
        <v>0</v>
      </c>
      <c r="R2046" t="s">
        <v>356</v>
      </c>
    </row>
    <row r="2047" spans="1:18" x14ac:dyDescent="0.55000000000000004">
      <c r="A2047">
        <v>100</v>
      </c>
      <c r="B2047" t="s">
        <v>325</v>
      </c>
      <c r="C2047" t="s">
        <v>660</v>
      </c>
      <c r="D2047" t="s">
        <v>135</v>
      </c>
      <c r="E2047" t="s">
        <v>136</v>
      </c>
      <c r="G2047" t="s">
        <v>231</v>
      </c>
      <c r="H2047">
        <v>3200</v>
      </c>
      <c r="L2047">
        <v>3200</v>
      </c>
      <c r="M2047">
        <v>0</v>
      </c>
      <c r="R2047" t="s">
        <v>356</v>
      </c>
    </row>
    <row r="2048" spans="1:18" x14ac:dyDescent="0.55000000000000004">
      <c r="A2048">
        <v>100</v>
      </c>
      <c r="B2048" t="s">
        <v>363</v>
      </c>
      <c r="C2048" t="s">
        <v>364</v>
      </c>
      <c r="D2048" t="s">
        <v>135</v>
      </c>
      <c r="E2048" t="s">
        <v>136</v>
      </c>
      <c r="G2048" t="s">
        <v>231</v>
      </c>
      <c r="H2048">
        <v>44862</v>
      </c>
      <c r="L2048">
        <v>44862</v>
      </c>
      <c r="M2048">
        <v>0</v>
      </c>
      <c r="R2048" t="s">
        <v>356</v>
      </c>
    </row>
    <row r="2049" spans="1:18" x14ac:dyDescent="0.55000000000000004">
      <c r="A2049">
        <v>100</v>
      </c>
      <c r="B2049" t="s">
        <v>325</v>
      </c>
      <c r="C2049" t="s">
        <v>331</v>
      </c>
      <c r="D2049" t="s">
        <v>135</v>
      </c>
      <c r="E2049" t="s">
        <v>136</v>
      </c>
      <c r="G2049" t="s">
        <v>231</v>
      </c>
      <c r="H2049">
        <v>321</v>
      </c>
      <c r="L2049">
        <v>321</v>
      </c>
      <c r="M2049">
        <v>0</v>
      </c>
    </row>
    <row r="2050" spans="1:18" x14ac:dyDescent="0.55000000000000004">
      <c r="A2050">
        <v>100</v>
      </c>
      <c r="B2050" t="s">
        <v>325</v>
      </c>
      <c r="C2050" t="s">
        <v>331</v>
      </c>
      <c r="D2050" t="s">
        <v>135</v>
      </c>
      <c r="E2050" t="s">
        <v>136</v>
      </c>
      <c r="G2050" t="s">
        <v>231</v>
      </c>
      <c r="H2050">
        <v>28000</v>
      </c>
      <c r="L2050">
        <v>28000</v>
      </c>
      <c r="M2050">
        <v>0</v>
      </c>
      <c r="R2050" t="s">
        <v>356</v>
      </c>
    </row>
    <row r="2051" spans="1:18" x14ac:dyDescent="0.55000000000000004">
      <c r="A2051">
        <v>100</v>
      </c>
      <c r="B2051" t="s">
        <v>363</v>
      </c>
      <c r="C2051" t="s">
        <v>364</v>
      </c>
      <c r="D2051" t="s">
        <v>3006</v>
      </c>
      <c r="E2051" t="s">
        <v>1225</v>
      </c>
      <c r="G2051" t="s">
        <v>231</v>
      </c>
      <c r="H2051">
        <v>2</v>
      </c>
      <c r="L2051">
        <v>2</v>
      </c>
      <c r="M2051">
        <v>0</v>
      </c>
    </row>
    <row r="2052" spans="1:18" x14ac:dyDescent="0.55000000000000004">
      <c r="A2052">
        <v>100</v>
      </c>
      <c r="B2052" t="s">
        <v>308</v>
      </c>
      <c r="C2052" t="s">
        <v>320</v>
      </c>
      <c r="D2052" t="s">
        <v>321</v>
      </c>
      <c r="E2052" t="s">
        <v>322</v>
      </c>
      <c r="G2052" t="s">
        <v>231</v>
      </c>
      <c r="H2052">
        <v>9</v>
      </c>
      <c r="L2052">
        <v>9</v>
      </c>
      <c r="M2052">
        <v>0</v>
      </c>
    </row>
    <row r="2053" spans="1:18" x14ac:dyDescent="0.55000000000000004">
      <c r="A2053">
        <v>100</v>
      </c>
      <c r="B2053" t="s">
        <v>357</v>
      </c>
      <c r="D2053" t="s">
        <v>321</v>
      </c>
      <c r="E2053" t="s">
        <v>322</v>
      </c>
      <c r="G2053" t="s">
        <v>231</v>
      </c>
      <c r="H2053">
        <v>125</v>
      </c>
      <c r="L2053">
        <v>125</v>
      </c>
      <c r="M2053">
        <v>0</v>
      </c>
    </row>
    <row r="2054" spans="1:18" x14ac:dyDescent="0.55000000000000004">
      <c r="A2054">
        <v>100</v>
      </c>
      <c r="B2054" t="s">
        <v>325</v>
      </c>
      <c r="C2054" t="s">
        <v>332</v>
      </c>
      <c r="D2054" t="s">
        <v>321</v>
      </c>
      <c r="E2054" t="s">
        <v>322</v>
      </c>
      <c r="G2054" t="s">
        <v>231</v>
      </c>
      <c r="H2054">
        <v>163</v>
      </c>
      <c r="L2054">
        <v>163</v>
      </c>
      <c r="M2054">
        <v>0</v>
      </c>
    </row>
    <row r="2055" spans="1:18" x14ac:dyDescent="0.55000000000000004">
      <c r="A2055">
        <v>100</v>
      </c>
      <c r="B2055" t="s">
        <v>363</v>
      </c>
      <c r="C2055" t="s">
        <v>364</v>
      </c>
      <c r="D2055" t="s">
        <v>913</v>
      </c>
      <c r="E2055" t="s">
        <v>914</v>
      </c>
      <c r="G2055" t="s">
        <v>231</v>
      </c>
      <c r="H2055">
        <v>302</v>
      </c>
      <c r="L2055">
        <v>302</v>
      </c>
      <c r="M2055">
        <v>0</v>
      </c>
    </row>
    <row r="2056" spans="1:18" x14ac:dyDescent="0.55000000000000004">
      <c r="A2056">
        <v>100</v>
      </c>
      <c r="B2056" t="s">
        <v>325</v>
      </c>
      <c r="C2056" t="s">
        <v>332</v>
      </c>
      <c r="D2056" t="s">
        <v>913</v>
      </c>
      <c r="E2056" t="s">
        <v>914</v>
      </c>
      <c r="G2056" t="s">
        <v>231</v>
      </c>
      <c r="H2056">
        <v>140</v>
      </c>
      <c r="L2056">
        <v>140</v>
      </c>
      <c r="M2056">
        <v>0</v>
      </c>
    </row>
    <row r="2057" spans="1:18" x14ac:dyDescent="0.55000000000000004">
      <c r="A2057">
        <v>100</v>
      </c>
      <c r="B2057" t="s">
        <v>363</v>
      </c>
      <c r="C2057" t="s">
        <v>364</v>
      </c>
      <c r="D2057" t="s">
        <v>3007</v>
      </c>
      <c r="E2057" t="s">
        <v>3008</v>
      </c>
      <c r="G2057" t="s">
        <v>231</v>
      </c>
      <c r="H2057">
        <v>933</v>
      </c>
      <c r="L2057">
        <v>933</v>
      </c>
      <c r="M2057">
        <v>0</v>
      </c>
    </row>
    <row r="2058" spans="1:18" x14ac:dyDescent="0.55000000000000004">
      <c r="A2058">
        <v>100</v>
      </c>
      <c r="B2058" t="s">
        <v>363</v>
      </c>
      <c r="C2058" t="s">
        <v>364</v>
      </c>
      <c r="D2058" t="s">
        <v>2172</v>
      </c>
      <c r="E2058" t="s">
        <v>2173</v>
      </c>
      <c r="G2058" t="s">
        <v>231</v>
      </c>
      <c r="H2058">
        <v>1049</v>
      </c>
      <c r="L2058">
        <v>1049</v>
      </c>
      <c r="M2058">
        <v>0</v>
      </c>
    </row>
    <row r="2059" spans="1:18" x14ac:dyDescent="0.55000000000000004">
      <c r="A2059">
        <v>100</v>
      </c>
      <c r="B2059" t="s">
        <v>363</v>
      </c>
      <c r="C2059" t="s">
        <v>364</v>
      </c>
      <c r="D2059" t="s">
        <v>724</v>
      </c>
      <c r="E2059" t="s">
        <v>725</v>
      </c>
      <c r="G2059" t="s">
        <v>231</v>
      </c>
      <c r="H2059">
        <v>4</v>
      </c>
      <c r="L2059">
        <v>4</v>
      </c>
      <c r="M2059">
        <v>0</v>
      </c>
    </row>
    <row r="2060" spans="1:18" x14ac:dyDescent="0.55000000000000004">
      <c r="A2060">
        <v>100</v>
      </c>
      <c r="B2060" t="s">
        <v>363</v>
      </c>
      <c r="C2060" t="s">
        <v>364</v>
      </c>
      <c r="D2060" t="s">
        <v>3009</v>
      </c>
      <c r="E2060" t="s">
        <v>3010</v>
      </c>
      <c r="G2060" t="s">
        <v>231</v>
      </c>
      <c r="H2060">
        <v>5</v>
      </c>
      <c r="L2060">
        <v>5</v>
      </c>
      <c r="M2060">
        <v>0</v>
      </c>
    </row>
    <row r="2061" spans="1:18" x14ac:dyDescent="0.55000000000000004">
      <c r="A2061">
        <v>100</v>
      </c>
      <c r="B2061" t="s">
        <v>363</v>
      </c>
      <c r="C2061" t="s">
        <v>364</v>
      </c>
      <c r="D2061" t="s">
        <v>3238</v>
      </c>
      <c r="E2061" t="s">
        <v>3239</v>
      </c>
      <c r="G2061" t="s">
        <v>231</v>
      </c>
      <c r="H2061">
        <v>72</v>
      </c>
      <c r="L2061">
        <v>72</v>
      </c>
      <c r="M2061">
        <v>0</v>
      </c>
      <c r="R2061" t="s">
        <v>356</v>
      </c>
    </row>
    <row r="2062" spans="1:18" x14ac:dyDescent="0.55000000000000004">
      <c r="A2062">
        <v>100</v>
      </c>
      <c r="B2062" t="s">
        <v>363</v>
      </c>
      <c r="C2062" t="s">
        <v>364</v>
      </c>
      <c r="D2062" t="s">
        <v>3240</v>
      </c>
      <c r="E2062" t="s">
        <v>3241</v>
      </c>
      <c r="G2062" t="s">
        <v>231</v>
      </c>
      <c r="H2062">
        <v>36</v>
      </c>
      <c r="L2062">
        <v>36</v>
      </c>
      <c r="M2062">
        <v>0</v>
      </c>
      <c r="R2062" t="s">
        <v>356</v>
      </c>
    </row>
    <row r="2063" spans="1:18" x14ac:dyDescent="0.55000000000000004">
      <c r="A2063">
        <v>100</v>
      </c>
      <c r="B2063" t="s">
        <v>363</v>
      </c>
      <c r="C2063" t="s">
        <v>364</v>
      </c>
      <c r="D2063" t="s">
        <v>774</v>
      </c>
      <c r="E2063" t="s">
        <v>775</v>
      </c>
      <c r="G2063" t="s">
        <v>231</v>
      </c>
      <c r="H2063">
        <v>15</v>
      </c>
      <c r="L2063">
        <v>15</v>
      </c>
      <c r="M2063">
        <v>0</v>
      </c>
    </row>
    <row r="2064" spans="1:18" x14ac:dyDescent="0.55000000000000004">
      <c r="A2064">
        <v>100</v>
      </c>
      <c r="B2064" t="s">
        <v>325</v>
      </c>
      <c r="C2064" t="s">
        <v>332</v>
      </c>
      <c r="D2064" t="s">
        <v>1036</v>
      </c>
      <c r="E2064" t="s">
        <v>1037</v>
      </c>
      <c r="G2064" t="s">
        <v>231</v>
      </c>
      <c r="H2064">
        <v>122</v>
      </c>
      <c r="L2064">
        <v>122</v>
      </c>
      <c r="M2064">
        <v>0</v>
      </c>
    </row>
    <row r="2065" spans="1:13" x14ac:dyDescent="0.55000000000000004">
      <c r="A2065">
        <v>100</v>
      </c>
      <c r="B2065" t="s">
        <v>363</v>
      </c>
      <c r="C2065" t="s">
        <v>364</v>
      </c>
      <c r="D2065" t="s">
        <v>1095</v>
      </c>
      <c r="E2065" t="s">
        <v>1096</v>
      </c>
      <c r="G2065" t="s">
        <v>231</v>
      </c>
      <c r="H2065">
        <v>70</v>
      </c>
      <c r="L2065">
        <v>70</v>
      </c>
      <c r="M2065">
        <v>0</v>
      </c>
    </row>
    <row r="2066" spans="1:13" x14ac:dyDescent="0.55000000000000004">
      <c r="A2066">
        <v>100</v>
      </c>
      <c r="B2066" t="s">
        <v>363</v>
      </c>
      <c r="C2066" t="s">
        <v>364</v>
      </c>
      <c r="D2066" t="s">
        <v>814</v>
      </c>
      <c r="E2066" t="s">
        <v>815</v>
      </c>
      <c r="G2066" t="s">
        <v>231</v>
      </c>
      <c r="H2066">
        <v>48</v>
      </c>
      <c r="L2066">
        <v>48</v>
      </c>
      <c r="M2066">
        <v>0</v>
      </c>
    </row>
    <row r="2067" spans="1:13" x14ac:dyDescent="0.55000000000000004">
      <c r="A2067">
        <v>100</v>
      </c>
      <c r="B2067" t="s">
        <v>363</v>
      </c>
      <c r="C2067" t="s">
        <v>364</v>
      </c>
      <c r="D2067" t="s">
        <v>3024</v>
      </c>
      <c r="E2067" t="s">
        <v>3025</v>
      </c>
      <c r="G2067" t="s">
        <v>231</v>
      </c>
      <c r="H2067">
        <v>16</v>
      </c>
      <c r="L2067">
        <v>16</v>
      </c>
      <c r="M2067">
        <v>0</v>
      </c>
    </row>
    <row r="2068" spans="1:13" x14ac:dyDescent="0.55000000000000004">
      <c r="A2068">
        <v>100</v>
      </c>
      <c r="B2068" t="s">
        <v>363</v>
      </c>
      <c r="C2068" t="s">
        <v>364</v>
      </c>
      <c r="D2068" t="s">
        <v>3026</v>
      </c>
      <c r="E2068" t="s">
        <v>3027</v>
      </c>
      <c r="G2068" t="s">
        <v>231</v>
      </c>
      <c r="H2068">
        <v>122</v>
      </c>
      <c r="L2068">
        <v>122</v>
      </c>
      <c r="M2068">
        <v>0</v>
      </c>
    </row>
    <row r="2069" spans="1:13" x14ac:dyDescent="0.55000000000000004">
      <c r="A2069">
        <v>100</v>
      </c>
      <c r="B2069" t="s">
        <v>363</v>
      </c>
      <c r="C2069" t="s">
        <v>364</v>
      </c>
      <c r="D2069" t="s">
        <v>2340</v>
      </c>
      <c r="E2069" t="s">
        <v>2341</v>
      </c>
      <c r="G2069" t="s">
        <v>231</v>
      </c>
      <c r="H2069">
        <v>4</v>
      </c>
      <c r="L2069">
        <v>4</v>
      </c>
      <c r="M2069">
        <v>0</v>
      </c>
    </row>
    <row r="2070" spans="1:13" x14ac:dyDescent="0.55000000000000004">
      <c r="A2070">
        <v>100</v>
      </c>
      <c r="B2070" t="s">
        <v>363</v>
      </c>
      <c r="C2070" t="s">
        <v>364</v>
      </c>
      <c r="D2070" t="s">
        <v>2073</v>
      </c>
      <c r="E2070" t="s">
        <v>2074</v>
      </c>
      <c r="G2070" t="s">
        <v>231</v>
      </c>
      <c r="H2070">
        <v>243</v>
      </c>
      <c r="L2070">
        <v>243</v>
      </c>
      <c r="M2070">
        <v>0</v>
      </c>
    </row>
    <row r="2071" spans="1:13" x14ac:dyDescent="0.55000000000000004">
      <c r="A2071">
        <v>100</v>
      </c>
      <c r="B2071" t="s">
        <v>363</v>
      </c>
      <c r="C2071" t="s">
        <v>364</v>
      </c>
      <c r="D2071" t="s">
        <v>1901</v>
      </c>
      <c r="E2071" t="s">
        <v>1902</v>
      </c>
      <c r="G2071" t="s">
        <v>231</v>
      </c>
      <c r="H2071">
        <v>259</v>
      </c>
      <c r="L2071">
        <v>259</v>
      </c>
      <c r="M2071">
        <v>0</v>
      </c>
    </row>
    <row r="2072" spans="1:13" x14ac:dyDescent="0.55000000000000004">
      <c r="A2072">
        <v>100</v>
      </c>
      <c r="B2072" t="s">
        <v>363</v>
      </c>
      <c r="C2072" t="s">
        <v>364</v>
      </c>
      <c r="D2072" t="s">
        <v>3030</v>
      </c>
      <c r="E2072" t="s">
        <v>3031</v>
      </c>
      <c r="G2072" t="s">
        <v>231</v>
      </c>
      <c r="H2072">
        <v>63</v>
      </c>
      <c r="L2072">
        <v>63</v>
      </c>
      <c r="M2072">
        <v>0</v>
      </c>
    </row>
    <row r="2073" spans="1:13" x14ac:dyDescent="0.55000000000000004">
      <c r="A2073">
        <v>100</v>
      </c>
      <c r="B2073" t="s">
        <v>363</v>
      </c>
      <c r="C2073" t="s">
        <v>364</v>
      </c>
      <c r="D2073" t="s">
        <v>818</v>
      </c>
      <c r="E2073" t="s">
        <v>819</v>
      </c>
      <c r="G2073" t="s">
        <v>231</v>
      </c>
      <c r="H2073">
        <v>39</v>
      </c>
      <c r="L2073">
        <v>39</v>
      </c>
      <c r="M2073">
        <v>0</v>
      </c>
    </row>
    <row r="2074" spans="1:13" x14ac:dyDescent="0.55000000000000004">
      <c r="A2074">
        <v>100</v>
      </c>
      <c r="B2074" t="s">
        <v>325</v>
      </c>
      <c r="C2074" t="s">
        <v>332</v>
      </c>
      <c r="D2074" t="s">
        <v>1764</v>
      </c>
      <c r="E2074" t="s">
        <v>1765</v>
      </c>
      <c r="G2074" t="s">
        <v>231</v>
      </c>
      <c r="H2074">
        <v>378</v>
      </c>
      <c r="L2074">
        <v>378</v>
      </c>
      <c r="M2074">
        <v>0</v>
      </c>
    </row>
    <row r="2075" spans="1:13" x14ac:dyDescent="0.55000000000000004">
      <c r="A2075">
        <v>100</v>
      </c>
      <c r="B2075" t="s">
        <v>357</v>
      </c>
      <c r="D2075" t="s">
        <v>2234</v>
      </c>
      <c r="E2075" t="s">
        <v>2235</v>
      </c>
      <c r="G2075" t="s">
        <v>231</v>
      </c>
      <c r="H2075">
        <v>144</v>
      </c>
      <c r="L2075">
        <v>144</v>
      </c>
      <c r="M2075">
        <v>0</v>
      </c>
    </row>
    <row r="2076" spans="1:13" x14ac:dyDescent="0.55000000000000004">
      <c r="A2076">
        <v>100</v>
      </c>
      <c r="B2076" t="s">
        <v>363</v>
      </c>
      <c r="C2076" t="s">
        <v>364</v>
      </c>
      <c r="D2076" t="s">
        <v>3260</v>
      </c>
      <c r="E2076" t="s">
        <v>3261</v>
      </c>
      <c r="G2076" t="s">
        <v>533</v>
      </c>
      <c r="H2076">
        <v>10</v>
      </c>
      <c r="L2076">
        <v>10</v>
      </c>
      <c r="M2076">
        <v>0</v>
      </c>
    </row>
    <row r="2077" spans="1:13" x14ac:dyDescent="0.55000000000000004">
      <c r="A2077">
        <v>100</v>
      </c>
      <c r="B2077" t="s">
        <v>3244</v>
      </c>
      <c r="D2077" t="s">
        <v>2444</v>
      </c>
      <c r="E2077" t="s">
        <v>2445</v>
      </c>
      <c r="G2077" t="s">
        <v>231</v>
      </c>
      <c r="H2077">
        <v>2871</v>
      </c>
      <c r="L2077">
        <v>2871</v>
      </c>
      <c r="M20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0DF2-0DF3-48BF-A217-3EDEDDC8CFD8}">
  <dimension ref="A2:R56"/>
  <sheetViews>
    <sheetView zoomScale="73" zoomScaleNormal="73" workbookViewId="0">
      <selection activeCell="D2" sqref="D2:D4"/>
    </sheetView>
  </sheetViews>
  <sheetFormatPr defaultRowHeight="14.4" x14ac:dyDescent="0.55000000000000004"/>
  <cols>
    <col min="1" max="1" width="52.3671875" bestFit="1" customWidth="1"/>
    <col min="2" max="2" width="48.734375" bestFit="1" customWidth="1"/>
    <col min="3" max="3" width="36.15625" bestFit="1" customWidth="1"/>
    <col min="4" max="4" width="15.47265625" bestFit="1" customWidth="1"/>
    <col min="5" max="5" width="29.68359375" bestFit="1" customWidth="1"/>
    <col min="6" max="6" width="26.15625" bestFit="1" customWidth="1"/>
    <col min="7" max="8" width="24.26171875" bestFit="1" customWidth="1"/>
    <col min="9" max="9" width="29.578125" bestFit="1" customWidth="1"/>
    <col min="10" max="10" width="24.578125" bestFit="1" customWidth="1"/>
    <col min="11" max="11" width="19" bestFit="1" customWidth="1"/>
    <col min="12" max="12" width="14" bestFit="1" customWidth="1"/>
    <col min="13" max="13" width="29.41796875" bestFit="1" customWidth="1"/>
    <col min="14" max="15" width="28.89453125" bestFit="1" customWidth="1"/>
    <col min="16" max="16" width="19.1015625" bestFit="1" customWidth="1"/>
    <col min="17" max="17" width="21.26171875" bestFit="1" customWidth="1"/>
    <col min="18" max="18" width="26" bestFit="1" customWidth="1"/>
  </cols>
  <sheetData>
    <row r="2" spans="1:18" x14ac:dyDescent="0.55000000000000004">
      <c r="A2" s="1" t="s">
        <v>0</v>
      </c>
      <c r="B2" s="2">
        <v>120</v>
      </c>
      <c r="C2" s="16" t="s">
        <v>3246</v>
      </c>
      <c r="D2" s="36">
        <v>192</v>
      </c>
      <c r="E2" s="16" t="s">
        <v>3249</v>
      </c>
      <c r="F2" s="16" t="s">
        <v>3250</v>
      </c>
      <c r="G2" s="3"/>
      <c r="H2" s="3"/>
      <c r="I2" s="3"/>
      <c r="J2" s="3"/>
      <c r="K2" s="3"/>
    </row>
    <row r="3" spans="1:18" x14ac:dyDescent="0.55000000000000004">
      <c r="A3" s="1" t="s">
        <v>2</v>
      </c>
      <c r="B3" s="2">
        <v>250</v>
      </c>
      <c r="C3" s="16" t="s">
        <v>3247</v>
      </c>
      <c r="D3" s="36">
        <v>9</v>
      </c>
      <c r="E3" s="10" t="s">
        <v>90</v>
      </c>
      <c r="F3" s="10" t="s">
        <v>32</v>
      </c>
      <c r="G3" s="3"/>
      <c r="H3" s="3"/>
      <c r="I3" s="3"/>
      <c r="J3" s="3"/>
      <c r="K3" s="3"/>
    </row>
    <row r="4" spans="1:18" x14ac:dyDescent="0.55000000000000004">
      <c r="A4" s="1" t="s">
        <v>4</v>
      </c>
      <c r="B4" s="2">
        <v>16</v>
      </c>
      <c r="C4" s="16" t="s">
        <v>3248</v>
      </c>
      <c r="D4" s="36">
        <v>16</v>
      </c>
      <c r="E4" s="10" t="s">
        <v>42</v>
      </c>
      <c r="F4" s="10" t="s">
        <v>34</v>
      </c>
      <c r="G4" s="3"/>
      <c r="H4" s="3"/>
      <c r="I4" s="3"/>
      <c r="J4" s="3"/>
      <c r="K4" s="3"/>
    </row>
    <row r="5" spans="1:18" x14ac:dyDescent="0.55000000000000004">
      <c r="A5" s="1" t="s">
        <v>5</v>
      </c>
      <c r="B5" s="35">
        <f>CEILING( B12 / B11, 1 )</f>
        <v>2</v>
      </c>
      <c r="C5" s="1" t="s">
        <v>3251</v>
      </c>
      <c r="D5" s="36">
        <v>75</v>
      </c>
      <c r="E5" s="10" t="s">
        <v>58</v>
      </c>
      <c r="F5" s="10" t="s">
        <v>44</v>
      </c>
      <c r="G5" s="3"/>
      <c r="H5" s="3"/>
      <c r="I5" s="6"/>
      <c r="J5" s="6"/>
      <c r="K5" s="3"/>
    </row>
    <row r="6" spans="1:18" x14ac:dyDescent="0.55000000000000004">
      <c r="A6" s="1" t="s">
        <v>6</v>
      </c>
      <c r="B6" s="14">
        <v>10</v>
      </c>
      <c r="C6" s="1" t="s">
        <v>3253</v>
      </c>
      <c r="D6" s="36">
        <v>75</v>
      </c>
      <c r="E6" s="10" t="s">
        <v>60</v>
      </c>
      <c r="F6" s="10" t="s">
        <v>46</v>
      </c>
      <c r="I6" s="6"/>
      <c r="J6" s="6"/>
      <c r="K6" s="3"/>
    </row>
    <row r="7" spans="1:18" x14ac:dyDescent="0.55000000000000004">
      <c r="A7" s="1" t="s">
        <v>8</v>
      </c>
      <c r="B7" s="14">
        <v>150</v>
      </c>
      <c r="C7" s="1" t="s">
        <v>3252</v>
      </c>
      <c r="D7" s="36">
        <v>0</v>
      </c>
      <c r="E7" s="10" t="s">
        <v>92</v>
      </c>
      <c r="F7" s="10" t="s">
        <v>40</v>
      </c>
      <c r="G7" s="17"/>
      <c r="H7" s="3"/>
      <c r="J7" s="6"/>
      <c r="K7" s="3"/>
    </row>
    <row r="8" spans="1:18" x14ac:dyDescent="0.55000000000000004">
      <c r="A8" s="1" t="s">
        <v>10</v>
      </c>
      <c r="B8" s="14">
        <v>75</v>
      </c>
      <c r="C8" s="1" t="s">
        <v>3254</v>
      </c>
      <c r="D8" s="36">
        <v>75</v>
      </c>
      <c r="E8" s="10" t="s">
        <v>88</v>
      </c>
      <c r="F8" s="10" t="s">
        <v>36</v>
      </c>
      <c r="G8" s="17"/>
      <c r="H8" s="3"/>
      <c r="I8" s="3"/>
      <c r="J8" s="3"/>
      <c r="K8" s="3"/>
      <c r="L8" s="3"/>
      <c r="M8" s="3"/>
      <c r="N8" s="6"/>
    </row>
    <row r="9" spans="1:18" x14ac:dyDescent="0.55000000000000004">
      <c r="A9" s="1" t="s">
        <v>11</v>
      </c>
      <c r="B9" s="14">
        <f>CEILING(B7/75,1)</f>
        <v>2</v>
      </c>
      <c r="C9" s="3" t="s">
        <v>12</v>
      </c>
      <c r="D9" s="3"/>
      <c r="E9" s="10" t="s">
        <v>48</v>
      </c>
      <c r="F9" s="10" t="s">
        <v>38</v>
      </c>
      <c r="G9" s="3"/>
      <c r="H9" s="3"/>
      <c r="I9" s="3"/>
      <c r="J9" s="3"/>
      <c r="K9" s="3"/>
      <c r="L9" s="3"/>
      <c r="M9" s="3"/>
      <c r="N9" s="6"/>
    </row>
    <row r="10" spans="1:18" x14ac:dyDescent="0.55000000000000004">
      <c r="A10" s="1" t="s">
        <v>13</v>
      </c>
      <c r="B10" s="14">
        <f>CEILING(B8/75,1)</f>
        <v>1</v>
      </c>
      <c r="C10" s="3"/>
      <c r="D10" s="3"/>
      <c r="E10" s="10" t="s">
        <v>86</v>
      </c>
      <c r="F10" s="3"/>
      <c r="G10" s="3"/>
      <c r="H10" s="3"/>
      <c r="I10" s="3"/>
      <c r="J10" s="3"/>
      <c r="K10" s="3"/>
      <c r="L10" s="3"/>
      <c r="M10" s="3"/>
      <c r="N10" s="3"/>
    </row>
    <row r="11" spans="1:18" x14ac:dyDescent="0.55000000000000004">
      <c r="A11" s="1" t="s">
        <v>14</v>
      </c>
      <c r="B11" s="15">
        <v>60</v>
      </c>
      <c r="C11" s="17"/>
      <c r="D11" s="3"/>
      <c r="E11" s="10" t="s">
        <v>167</v>
      </c>
      <c r="F11" s="3"/>
      <c r="G11" s="3"/>
      <c r="H11" s="3"/>
      <c r="I11" s="3"/>
      <c r="J11" s="3"/>
      <c r="K11" s="3"/>
      <c r="L11" s="3"/>
      <c r="M11" s="3"/>
      <c r="N11" s="3"/>
    </row>
    <row r="12" spans="1:18" x14ac:dyDescent="0.55000000000000004">
      <c r="A12" s="1" t="s">
        <v>7</v>
      </c>
      <c r="B12" s="5">
        <f>SUM(G16:G56)</f>
        <v>109</v>
      </c>
      <c r="C12" s="16" t="s">
        <v>9</v>
      </c>
      <c r="D12" s="5">
        <f>SUM(H16:H56)</f>
        <v>71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8" x14ac:dyDescent="0.55000000000000004">
      <c r="A13" s="1" t="s">
        <v>15</v>
      </c>
      <c r="B13" s="5">
        <f>CEILING( D12 / B11, 1 )</f>
        <v>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6"/>
    </row>
    <row r="14" spans="1:18" x14ac:dyDescent="0.55000000000000004">
      <c r="A14" s="7" t="s">
        <v>16</v>
      </c>
      <c r="B14" s="7" t="s">
        <v>17</v>
      </c>
      <c r="C14" s="7" t="s">
        <v>18</v>
      </c>
      <c r="D14" s="7" t="s">
        <v>19</v>
      </c>
      <c r="E14" s="7" t="s">
        <v>20</v>
      </c>
      <c r="F14" s="7" t="s">
        <v>21</v>
      </c>
      <c r="G14" s="7" t="s">
        <v>22</v>
      </c>
      <c r="H14" s="7" t="s">
        <v>23</v>
      </c>
      <c r="I14" s="7" t="s">
        <v>24</v>
      </c>
      <c r="J14" s="7" t="s">
        <v>25</v>
      </c>
      <c r="K14" s="7" t="s">
        <v>26</v>
      </c>
      <c r="L14" s="7" t="s">
        <v>27</v>
      </c>
      <c r="M14" s="7" t="s">
        <v>28</v>
      </c>
      <c r="N14" s="1" t="s">
        <v>29</v>
      </c>
      <c r="O14" s="1" t="s">
        <v>3036</v>
      </c>
      <c r="P14" s="1" t="s">
        <v>3042</v>
      </c>
      <c r="Q14" s="1" t="s">
        <v>3245</v>
      </c>
      <c r="R14" s="1" t="s">
        <v>3265</v>
      </c>
    </row>
    <row r="15" spans="1:18" x14ac:dyDescent="0.55000000000000004">
      <c r="A15" s="7"/>
      <c r="B15" s="7"/>
      <c r="C15" s="7"/>
      <c r="D15" s="7"/>
      <c r="E15" s="7"/>
      <c r="F15" s="7"/>
      <c r="G15" s="7"/>
      <c r="H15" s="7"/>
      <c r="I15" s="7" t="s">
        <v>30</v>
      </c>
      <c r="J15" s="7" t="s">
        <v>31</v>
      </c>
      <c r="K15" s="7"/>
      <c r="L15" s="7"/>
      <c r="M15" s="8"/>
      <c r="N15" s="9"/>
      <c r="O15" s="9"/>
      <c r="P15" s="9"/>
      <c r="Q15" s="9"/>
      <c r="R15" s="9"/>
    </row>
    <row r="16" spans="1:18" x14ac:dyDescent="0.55000000000000004">
      <c r="A16" s="10" t="s">
        <v>56</v>
      </c>
      <c r="B16" s="4" t="s">
        <v>57</v>
      </c>
      <c r="C16" s="11">
        <f>VLOOKUP(A16,'[1]H-DU BOM'!A:C,3,FALSE)</f>
        <v>1</v>
      </c>
      <c r="D16" s="11">
        <f t="shared" ref="D16:D56" si="0">E16+F16</f>
        <v>225</v>
      </c>
      <c r="E16" s="11">
        <f t="shared" ref="E16:E56" si="1">$B$7*C16</f>
        <v>150</v>
      </c>
      <c r="F16" s="11">
        <f t="shared" ref="F16:F56" si="2">$B$8*C16</f>
        <v>75</v>
      </c>
      <c r="G16" s="11">
        <f>IF(L16="BOX",CEILING((E16/K16)/8,1),CEILING((E16/K16),1))</f>
        <v>1</v>
      </c>
      <c r="H16" s="11">
        <f>IF(L16="BOX",CEILING((F16/K16)/8,1),CEILING((F16/K16),1))</f>
        <v>1</v>
      </c>
      <c r="I16" s="4">
        <f>$B$6*$B$9*C16</f>
        <v>20</v>
      </c>
      <c r="J16" s="4">
        <f>$B$6*$B$10*C16</f>
        <v>10</v>
      </c>
      <c r="K16" s="12">
        <v>24</v>
      </c>
      <c r="L16" s="13" t="s">
        <v>3</v>
      </c>
      <c r="M16" s="4">
        <v>72</v>
      </c>
      <c r="N16" s="4">
        <v>1</v>
      </c>
      <c r="O16" s="28">
        <f>IF(SUMIFS('Oracle Pull'!H:H,'Oracle Pull'!D:D,'Inbound-Hercules'!A16,'Oracle Pull'!B:B,"NR-RM") &lt; 0, 0, SUMIFS('Oracle Pull'!H:H,'Oracle Pull'!D:D,'Inbound-Hercules'!A16,'Oracle Pull'!B:B,"NR-RM"))</f>
        <v>147</v>
      </c>
      <c r="P16" s="28">
        <f>O16-E16</f>
        <v>-3</v>
      </c>
      <c r="Q16" s="28">
        <f>MAX(SUMIFS('Oracle Pull'!H:H,'Oracle Pull'!D:D,'Inbound-Hercules'!A16,'Oracle Pull'!B:B,"NR-RM")
-SUMIFS('Oracle Pull'!H:H,'Oracle Pull'!D:D,'Inbound-Hercules'!A16,'Oracle Pull'!B:B,"NR-RM",'Oracle Pull'!C:C,"H-Line")
-SUMIFS('Oracle Pull'!H:H,'Oracle Pull'!D:D,'Inbound-Hercules'!A16,'Oracle Pull'!B:B,"NR-RM",'Oracle Pull'!C:C,"P-Line")
-SUMIFS('Oracle Pull'!H:H,'Oracle Pull'!D:D,'Inbound-Hercules'!A16,'Oracle Pull'!B:B,"NR-RM",'Oracle Pull'!C:C,"Megasus-Line"),0)</f>
        <v>5</v>
      </c>
      <c r="R16">
        <f>IF(SUMIFS('Oracle Pull'!H:H,'Oracle Pull'!D:D,'Inbound-Hercules'!A16,'Oracle Pull'!B:B,"NR-RM",'Oracle Pull'!C:C,"H-Line") &lt; 0, 0, SUMIFS('Oracle Pull'!H:H,'Oracle Pull'!D:D,'Inbound-Hercules'!A16,'Oracle Pull'!B:B,"NR-RM",'Oracle Pull'!C:C,"H-Line"))</f>
        <v>142</v>
      </c>
    </row>
    <row r="17" spans="1:18" x14ac:dyDescent="0.55000000000000004">
      <c r="A17" s="10" t="s">
        <v>54</v>
      </c>
      <c r="B17" s="4" t="s">
        <v>55</v>
      </c>
      <c r="C17" s="11">
        <f>VLOOKUP(A17,'[1]H-DU BOM'!A:C,3,FALSE)</f>
        <v>1</v>
      </c>
      <c r="D17" s="11">
        <f t="shared" si="0"/>
        <v>225</v>
      </c>
      <c r="E17" s="11">
        <f t="shared" si="1"/>
        <v>150</v>
      </c>
      <c r="F17" s="11">
        <f t="shared" si="2"/>
        <v>75</v>
      </c>
      <c r="G17" s="11">
        <f t="shared" ref="G17:G56" si="3">IF(L17="BOX",CEILING((E17/K17)/8,1),CEILING((E17/K17),1))</f>
        <v>1</v>
      </c>
      <c r="H17" s="11">
        <f t="shared" ref="H17:H56" si="4">IF(L17="BOX",CEILING((F17/K17)/8,1),CEILING((F17/K17),1))</f>
        <v>1</v>
      </c>
      <c r="I17" s="4">
        <f t="shared" ref="I17:I56" si="5">$B$6*$B$9*C17</f>
        <v>20</v>
      </c>
      <c r="J17" s="4">
        <f t="shared" ref="J17:J56" si="6">$B$6*$B$10*C17</f>
        <v>10</v>
      </c>
      <c r="K17" s="12">
        <v>24</v>
      </c>
      <c r="L17" s="13" t="s">
        <v>3</v>
      </c>
      <c r="M17" s="4">
        <v>72</v>
      </c>
      <c r="N17" s="4">
        <v>1</v>
      </c>
      <c r="O17" s="28">
        <f>IF(SUMIFS('Oracle Pull'!H:H,'Oracle Pull'!D:D,'Inbound-Hercules'!A17,'Oracle Pull'!B:B,"NR-RM") &lt; 0, 0, SUMIFS('Oracle Pull'!H:H,'Oracle Pull'!D:D,'Inbound-Hercules'!A17,'Oracle Pull'!B:B,"NR-RM"))</f>
        <v>342</v>
      </c>
      <c r="P17" s="28">
        <f t="shared" ref="P17:P56" si="7">O17-E17</f>
        <v>192</v>
      </c>
      <c r="Q17" s="28">
        <f>MAX(SUMIFS('Oracle Pull'!H:H,'Oracle Pull'!D:D,'Inbound-Hercules'!A17,'Oracle Pull'!B:B,"NR-RM")
-SUMIFS('Oracle Pull'!H:H,'Oracle Pull'!D:D,'Inbound-Hercules'!A17,'Oracle Pull'!B:B,"NR-RM",'Oracle Pull'!C:C,"H-Line")
-SUMIFS('Oracle Pull'!H:H,'Oracle Pull'!D:D,'Inbound-Hercules'!A17,'Oracle Pull'!B:B,"NR-RM",'Oracle Pull'!C:C,"P-Line")
-SUMIFS('Oracle Pull'!H:H,'Oracle Pull'!D:D,'Inbound-Hercules'!A17,'Oracle Pull'!B:B,"NR-RM",'Oracle Pull'!C:C,"Megasus-Line"),0)</f>
        <v>5</v>
      </c>
      <c r="R17">
        <f>IF(SUMIFS('Oracle Pull'!H:H,'Oracle Pull'!D:D,'Inbound-Hercules'!A17,'Oracle Pull'!B:B,"NR-RM",'Oracle Pull'!C:C,"H-Line") &lt; 0, 0, SUMIFS('Oracle Pull'!H:H,'Oracle Pull'!D:D,'Inbound-Hercules'!A17,'Oracle Pull'!B:B,"NR-RM",'Oracle Pull'!C:C,"H-Line"))</f>
        <v>337</v>
      </c>
    </row>
    <row r="18" spans="1:18" x14ac:dyDescent="0.55000000000000004">
      <c r="A18" s="10" t="s">
        <v>98</v>
      </c>
      <c r="B18" s="4" t="s">
        <v>99</v>
      </c>
      <c r="C18" s="11">
        <f>VLOOKUP(A18,'[1]H-DU BOM'!A:C,3,FALSE)</f>
        <v>1</v>
      </c>
      <c r="D18" s="11">
        <f t="shared" si="0"/>
        <v>225</v>
      </c>
      <c r="E18" s="11">
        <f t="shared" si="1"/>
        <v>150</v>
      </c>
      <c r="F18" s="11">
        <f t="shared" si="2"/>
        <v>75</v>
      </c>
      <c r="G18" s="11">
        <f t="shared" si="3"/>
        <v>1</v>
      </c>
      <c r="H18" s="11">
        <f t="shared" si="4"/>
        <v>1</v>
      </c>
      <c r="I18" s="4">
        <f t="shared" si="5"/>
        <v>20</v>
      </c>
      <c r="J18" s="4">
        <f t="shared" si="6"/>
        <v>10</v>
      </c>
      <c r="K18" s="12">
        <v>560</v>
      </c>
      <c r="L18" s="13" t="s">
        <v>3</v>
      </c>
      <c r="M18" s="4">
        <v>560</v>
      </c>
      <c r="N18" s="4">
        <v>1</v>
      </c>
      <c r="O18" s="28">
        <f>IF(SUMIFS('Oracle Pull'!H:H,'Oracle Pull'!D:D,'Inbound-Hercules'!A18,'Oracle Pull'!B:B,"NR-RM") &lt; 0, 0, SUMIFS('Oracle Pull'!H:H,'Oracle Pull'!D:D,'Inbound-Hercules'!A18,'Oracle Pull'!B:B,"NR-RM"))</f>
        <v>18373.900000000001</v>
      </c>
      <c r="P18" s="28">
        <f t="shared" si="7"/>
        <v>18223.900000000001</v>
      </c>
      <c r="Q18" s="28">
        <f>MAX(SUMIFS('Oracle Pull'!H:H,'Oracle Pull'!D:D,'Inbound-Hercules'!A18,'Oracle Pull'!B:B,"NR-RM")
-SUMIFS('Oracle Pull'!H:H,'Oracle Pull'!D:D,'Inbound-Hercules'!A18,'Oracle Pull'!B:B,"NR-RM",'Oracle Pull'!C:C,"H-Line")
-SUMIFS('Oracle Pull'!H:H,'Oracle Pull'!D:D,'Inbound-Hercules'!A18,'Oracle Pull'!B:B,"NR-RM",'Oracle Pull'!C:C,"P-Line")
-SUMIFS('Oracle Pull'!H:H,'Oracle Pull'!D:D,'Inbound-Hercules'!A18,'Oracle Pull'!B:B,"NR-RM",'Oracle Pull'!C:C,"Megasus-Line"),0)</f>
        <v>2240.0000000000018</v>
      </c>
      <c r="R18">
        <f>IF(SUMIFS('Oracle Pull'!H:H,'Oracle Pull'!D:D,'Inbound-Hercules'!A18,'Oracle Pull'!B:B,"NR-RM",'Oracle Pull'!C:C,"H-Line") &lt; 0, 0, SUMIFS('Oracle Pull'!H:H,'Oracle Pull'!D:D,'Inbound-Hercules'!A18,'Oracle Pull'!B:B,"NR-RM",'Oracle Pull'!C:C,"H-Line"))</f>
        <v>16133.9</v>
      </c>
    </row>
    <row r="19" spans="1:18" x14ac:dyDescent="0.55000000000000004">
      <c r="A19" s="10" t="s">
        <v>110</v>
      </c>
      <c r="B19" s="4" t="s">
        <v>111</v>
      </c>
      <c r="C19" s="11">
        <v>3.3300000000000002E-4</v>
      </c>
      <c r="D19" s="11">
        <f t="shared" si="0"/>
        <v>7.4925000000000005E-2</v>
      </c>
      <c r="E19" s="11">
        <f t="shared" si="1"/>
        <v>4.9950000000000001E-2</v>
      </c>
      <c r="F19" s="11">
        <f t="shared" si="2"/>
        <v>2.4975000000000001E-2</v>
      </c>
      <c r="G19" s="11">
        <f t="shared" si="3"/>
        <v>1</v>
      </c>
      <c r="H19" s="11">
        <f t="shared" si="4"/>
        <v>1</v>
      </c>
      <c r="I19" s="4">
        <f t="shared" si="5"/>
        <v>6.6600000000000001E-3</v>
      </c>
      <c r="J19" s="4">
        <f t="shared" si="6"/>
        <v>3.3300000000000001E-3</v>
      </c>
      <c r="K19" s="12">
        <v>1</v>
      </c>
      <c r="L19" s="13" t="s">
        <v>3</v>
      </c>
      <c r="M19" s="4">
        <v>3000</v>
      </c>
      <c r="N19" s="4">
        <v>1</v>
      </c>
      <c r="O19" s="28">
        <f>IF(SUMIFS('Oracle Pull'!H:H,'Oracle Pull'!D:D,'Inbound-Hercules'!A19,'Oracle Pull'!B:B,"NR-RM") &lt; 0, 0, SUMIFS('Oracle Pull'!H:H,'Oracle Pull'!D:D,'Inbound-Hercules'!A19,'Oracle Pull'!B:B,"NR-RM"))</f>
        <v>18.02983</v>
      </c>
      <c r="P19" s="28">
        <f t="shared" si="7"/>
        <v>17.979880000000001</v>
      </c>
      <c r="Q19" s="28">
        <f>MAX(SUMIFS('Oracle Pull'!H:H,'Oracle Pull'!D:D,'Inbound-Hercules'!A19,'Oracle Pull'!B:B,"NR-RM")
-SUMIFS('Oracle Pull'!H:H,'Oracle Pull'!D:D,'Inbound-Hercules'!A19,'Oracle Pull'!B:B,"NR-RM",'Oracle Pull'!C:C,"H-Line")
-SUMIFS('Oracle Pull'!H:H,'Oracle Pull'!D:D,'Inbound-Hercules'!A19,'Oracle Pull'!B:B,"NR-RM",'Oracle Pull'!C:C,"P-Line")
-SUMIFS('Oracle Pull'!H:H,'Oracle Pull'!D:D,'Inbound-Hercules'!A19,'Oracle Pull'!B:B,"NR-RM",'Oracle Pull'!C:C,"Megasus-Line"),0)</f>
        <v>0</v>
      </c>
      <c r="R19">
        <f>IF(SUMIFS('Oracle Pull'!H:H,'Oracle Pull'!D:D,'Inbound-Hercules'!A19,'Oracle Pull'!B:B,"NR-RM",'Oracle Pull'!C:C,"H-Line") &lt; 0, 0, SUMIFS('Oracle Pull'!H:H,'Oracle Pull'!D:D,'Inbound-Hercules'!A19,'Oracle Pull'!B:B,"NR-RM",'Oracle Pull'!C:C,"H-Line"))</f>
        <v>17.459820000000001</v>
      </c>
    </row>
    <row r="20" spans="1:18" x14ac:dyDescent="0.55000000000000004">
      <c r="A20" s="10" t="s">
        <v>108</v>
      </c>
      <c r="B20" s="4" t="s">
        <v>109</v>
      </c>
      <c r="C20" s="11">
        <v>1.7699999999999999E-4</v>
      </c>
      <c r="D20" s="11">
        <f t="shared" si="0"/>
        <v>3.9824999999999999E-2</v>
      </c>
      <c r="E20" s="11">
        <f t="shared" si="1"/>
        <v>2.6549999999999997E-2</v>
      </c>
      <c r="F20" s="11">
        <f t="shared" si="2"/>
        <v>1.3274999999999999E-2</v>
      </c>
      <c r="G20" s="11">
        <f t="shared" si="3"/>
        <v>1</v>
      </c>
      <c r="H20" s="11">
        <f t="shared" si="4"/>
        <v>1</v>
      </c>
      <c r="I20" s="4">
        <f t="shared" si="5"/>
        <v>3.5399999999999997E-3</v>
      </c>
      <c r="J20" s="4">
        <f t="shared" si="6"/>
        <v>1.7699999999999999E-3</v>
      </c>
      <c r="K20" s="12">
        <v>1</v>
      </c>
      <c r="L20" s="13" t="s">
        <v>3</v>
      </c>
      <c r="M20" s="4">
        <v>1</v>
      </c>
      <c r="N20" s="4">
        <v>1</v>
      </c>
      <c r="O20" s="28">
        <f>IF(SUMIFS('Oracle Pull'!H:H,'Oracle Pull'!D:D,'Inbound-Hercules'!A20,'Oracle Pull'!B:B,"NR-RM") &lt; 0, 0, SUMIFS('Oracle Pull'!H:H,'Oracle Pull'!D:D,'Inbound-Hercules'!A20,'Oracle Pull'!B:B,"NR-RM"))</f>
        <v>46.739349999999995</v>
      </c>
      <c r="P20" s="28">
        <f t="shared" si="7"/>
        <v>46.712799999999994</v>
      </c>
      <c r="Q20" s="28">
        <f>MAX(SUMIFS('Oracle Pull'!H:H,'Oracle Pull'!D:D,'Inbound-Hercules'!A20,'Oracle Pull'!B:B,"NR-RM")
-SUMIFS('Oracle Pull'!H:H,'Oracle Pull'!D:D,'Inbound-Hercules'!A20,'Oracle Pull'!B:B,"NR-RM",'Oracle Pull'!C:C,"H-Line")
-SUMIFS('Oracle Pull'!H:H,'Oracle Pull'!D:D,'Inbound-Hercules'!A20,'Oracle Pull'!B:B,"NR-RM",'Oracle Pull'!C:C,"P-Line")
-SUMIFS('Oracle Pull'!H:H,'Oracle Pull'!D:D,'Inbound-Hercules'!A20,'Oracle Pull'!B:B,"NR-RM",'Oracle Pull'!C:C,"Megasus-Line"),0)</f>
        <v>0</v>
      </c>
      <c r="R20">
        <f>IF(SUMIFS('Oracle Pull'!H:H,'Oracle Pull'!D:D,'Inbound-Hercules'!A20,'Oracle Pull'!B:B,"NR-RM",'Oracle Pull'!C:C,"H-Line") &lt; 0, 0, SUMIFS('Oracle Pull'!H:H,'Oracle Pull'!D:D,'Inbound-Hercules'!A20,'Oracle Pull'!B:B,"NR-RM",'Oracle Pull'!C:C,"H-Line"))</f>
        <v>45.973889999999997</v>
      </c>
    </row>
    <row r="21" spans="1:18" x14ac:dyDescent="0.55000000000000004">
      <c r="A21" s="10" t="s">
        <v>104</v>
      </c>
      <c r="B21" s="4" t="s">
        <v>105</v>
      </c>
      <c r="C21" s="11">
        <f>VLOOKUP(A21,'[1]H-DU BOM'!A:C,3,FALSE)</f>
        <v>1</v>
      </c>
      <c r="D21" s="11">
        <f t="shared" si="0"/>
        <v>225</v>
      </c>
      <c r="E21" s="11">
        <f t="shared" si="1"/>
        <v>150</v>
      </c>
      <c r="F21" s="11">
        <f t="shared" si="2"/>
        <v>75</v>
      </c>
      <c r="G21" s="11">
        <f t="shared" si="3"/>
        <v>1</v>
      </c>
      <c r="H21" s="11">
        <f t="shared" si="4"/>
        <v>1</v>
      </c>
      <c r="I21" s="4">
        <f t="shared" si="5"/>
        <v>20</v>
      </c>
      <c r="J21" s="4">
        <f t="shared" si="6"/>
        <v>10</v>
      </c>
      <c r="K21" s="12">
        <v>2000</v>
      </c>
      <c r="L21" s="13" t="s">
        <v>3</v>
      </c>
      <c r="M21" s="4">
        <v>2000</v>
      </c>
      <c r="N21" s="4">
        <v>1</v>
      </c>
      <c r="O21" s="28">
        <f>IF(SUMIFS('Oracle Pull'!H:H,'Oracle Pull'!D:D,'Inbound-Hercules'!A21,'Oracle Pull'!B:B,"NR-RM") &lt; 0, 0, SUMIFS('Oracle Pull'!H:H,'Oracle Pull'!D:D,'Inbound-Hercules'!A21,'Oracle Pull'!B:B,"NR-RM"))</f>
        <v>18031</v>
      </c>
      <c r="P21" s="28">
        <f t="shared" si="7"/>
        <v>17881</v>
      </c>
      <c r="Q21" s="28">
        <f>MAX(SUMIFS('Oracle Pull'!H:H,'Oracle Pull'!D:D,'Inbound-Hercules'!A21,'Oracle Pull'!B:B,"NR-RM")
-SUMIFS('Oracle Pull'!H:H,'Oracle Pull'!D:D,'Inbound-Hercules'!A21,'Oracle Pull'!B:B,"NR-RM",'Oracle Pull'!C:C,"H-Line")
-SUMIFS('Oracle Pull'!H:H,'Oracle Pull'!D:D,'Inbound-Hercules'!A21,'Oracle Pull'!B:B,"NR-RM",'Oracle Pull'!C:C,"P-Line")
-SUMIFS('Oracle Pull'!H:H,'Oracle Pull'!D:D,'Inbound-Hercules'!A21,'Oracle Pull'!B:B,"NR-RM",'Oracle Pull'!C:C,"Megasus-Line"),0)</f>
        <v>0</v>
      </c>
      <c r="R21">
        <f>IF(SUMIFS('Oracle Pull'!H:H,'Oracle Pull'!D:D,'Inbound-Hercules'!A21,'Oracle Pull'!B:B,"NR-RM",'Oracle Pull'!C:C,"H-Line") &lt; 0, 0, SUMIFS('Oracle Pull'!H:H,'Oracle Pull'!D:D,'Inbound-Hercules'!A21,'Oracle Pull'!B:B,"NR-RM",'Oracle Pull'!C:C,"H-Line"))</f>
        <v>18031</v>
      </c>
    </row>
    <row r="22" spans="1:18" x14ac:dyDescent="0.55000000000000004">
      <c r="A22" s="10" t="s">
        <v>106</v>
      </c>
      <c r="B22" s="4" t="s">
        <v>107</v>
      </c>
      <c r="C22" s="11">
        <f>VLOOKUP(A22,'[1]H-DU BOM'!A:C,3,FALSE)</f>
        <v>1</v>
      </c>
      <c r="D22" s="11">
        <f t="shared" si="0"/>
        <v>225</v>
      </c>
      <c r="E22" s="11">
        <f t="shared" si="1"/>
        <v>150</v>
      </c>
      <c r="F22" s="11">
        <f t="shared" si="2"/>
        <v>75</v>
      </c>
      <c r="G22" s="11">
        <f t="shared" si="3"/>
        <v>1</v>
      </c>
      <c r="H22" s="11">
        <f t="shared" si="4"/>
        <v>1</v>
      </c>
      <c r="I22" s="4">
        <f t="shared" si="5"/>
        <v>20</v>
      </c>
      <c r="J22" s="4">
        <f t="shared" si="6"/>
        <v>10</v>
      </c>
      <c r="K22" s="12">
        <v>17702</v>
      </c>
      <c r="L22" s="13" t="s">
        <v>3</v>
      </c>
      <c r="M22" s="4">
        <v>2000</v>
      </c>
      <c r="N22" s="4">
        <v>1</v>
      </c>
      <c r="O22" s="28">
        <f>IF(SUMIFS('Oracle Pull'!H:H,'Oracle Pull'!D:D,'Inbound-Hercules'!A22,'Oracle Pull'!B:B,"NR-RM") &lt; 0, 0, SUMIFS('Oracle Pull'!H:H,'Oracle Pull'!D:D,'Inbound-Hercules'!A22,'Oracle Pull'!B:B,"NR-RM"))</f>
        <v>87053.25</v>
      </c>
      <c r="P22" s="28">
        <f t="shared" si="7"/>
        <v>86903.25</v>
      </c>
      <c r="Q22" s="28">
        <f>MAX(SUMIFS('Oracle Pull'!H:H,'Oracle Pull'!D:D,'Inbound-Hercules'!A22,'Oracle Pull'!B:B,"NR-RM")
-SUMIFS('Oracle Pull'!H:H,'Oracle Pull'!D:D,'Inbound-Hercules'!A22,'Oracle Pull'!B:B,"NR-RM",'Oracle Pull'!C:C,"H-Line")
-SUMIFS('Oracle Pull'!H:H,'Oracle Pull'!D:D,'Inbound-Hercules'!A22,'Oracle Pull'!B:B,"NR-RM",'Oracle Pull'!C:C,"P-Line")
-SUMIFS('Oracle Pull'!H:H,'Oracle Pull'!D:D,'Inbound-Hercules'!A22,'Oracle Pull'!B:B,"NR-RM",'Oracle Pull'!C:C,"Megasus-Line"),0)</f>
        <v>0</v>
      </c>
      <c r="R22">
        <f>IF(SUMIFS('Oracle Pull'!H:H,'Oracle Pull'!D:D,'Inbound-Hercules'!A22,'Oracle Pull'!B:B,"NR-RM",'Oracle Pull'!C:C,"H-Line") &lt; 0, 0, SUMIFS('Oracle Pull'!H:H,'Oracle Pull'!D:D,'Inbound-Hercules'!A22,'Oracle Pull'!B:B,"NR-RM",'Oracle Pull'!C:C,"H-Line"))</f>
        <v>87053.25</v>
      </c>
    </row>
    <row r="23" spans="1:18" x14ac:dyDescent="0.55000000000000004">
      <c r="A23" s="10" t="s">
        <v>96</v>
      </c>
      <c r="B23" s="4" t="s">
        <v>97</v>
      </c>
      <c r="C23" s="11">
        <f>VLOOKUP(A23,'[1]H-DU BOM'!A:C,3,FALSE)</f>
        <v>1</v>
      </c>
      <c r="D23" s="11">
        <f t="shared" si="0"/>
        <v>225</v>
      </c>
      <c r="E23" s="11">
        <f t="shared" si="1"/>
        <v>150</v>
      </c>
      <c r="F23" s="11">
        <f t="shared" si="2"/>
        <v>75</v>
      </c>
      <c r="G23" s="11">
        <f t="shared" si="3"/>
        <v>1</v>
      </c>
      <c r="H23" s="11">
        <f t="shared" si="4"/>
        <v>1</v>
      </c>
      <c r="I23" s="4">
        <f t="shared" si="5"/>
        <v>20</v>
      </c>
      <c r="J23" s="4">
        <f t="shared" si="6"/>
        <v>10</v>
      </c>
      <c r="K23" s="12">
        <v>250</v>
      </c>
      <c r="L23" s="13" t="s">
        <v>3</v>
      </c>
      <c r="M23" s="4">
        <v>500</v>
      </c>
      <c r="N23" s="4">
        <v>1</v>
      </c>
      <c r="O23" s="28">
        <f>IF(SUMIFS('Oracle Pull'!H:H,'Oracle Pull'!D:D,'Inbound-Hercules'!A23,'Oracle Pull'!B:B,"NR-RM") &lt; 0, 0, SUMIFS('Oracle Pull'!H:H,'Oracle Pull'!D:D,'Inbound-Hercules'!A23,'Oracle Pull'!B:B,"NR-RM"))</f>
        <v>1717</v>
      </c>
      <c r="P23" s="28">
        <f t="shared" si="7"/>
        <v>1567</v>
      </c>
      <c r="Q23" s="28">
        <f>MAX(SUMIFS('Oracle Pull'!H:H,'Oracle Pull'!D:D,'Inbound-Hercules'!A23,'Oracle Pull'!B:B,"NR-RM")
-SUMIFS('Oracle Pull'!H:H,'Oracle Pull'!D:D,'Inbound-Hercules'!A23,'Oracle Pull'!B:B,"NR-RM",'Oracle Pull'!C:C,"H-Line")
-SUMIFS('Oracle Pull'!H:H,'Oracle Pull'!D:D,'Inbound-Hercules'!A23,'Oracle Pull'!B:B,"NR-RM",'Oracle Pull'!C:C,"P-Line")
-SUMIFS('Oracle Pull'!H:H,'Oracle Pull'!D:D,'Inbound-Hercules'!A23,'Oracle Pull'!B:B,"NR-RM",'Oracle Pull'!C:C,"Megasus-Line"),0)</f>
        <v>1300</v>
      </c>
      <c r="R23">
        <f>IF(SUMIFS('Oracle Pull'!H:H,'Oracle Pull'!D:D,'Inbound-Hercules'!A23,'Oracle Pull'!B:B,"NR-RM",'Oracle Pull'!C:C,"H-Line") &lt; 0, 0, SUMIFS('Oracle Pull'!H:H,'Oracle Pull'!D:D,'Inbound-Hercules'!A23,'Oracle Pull'!B:B,"NR-RM",'Oracle Pull'!C:C,"H-Line"))</f>
        <v>417</v>
      </c>
    </row>
    <row r="24" spans="1:18" x14ac:dyDescent="0.55000000000000004">
      <c r="A24" s="10" t="s">
        <v>36</v>
      </c>
      <c r="B24" s="4" t="s">
        <v>37</v>
      </c>
      <c r="C24" s="11">
        <f>VLOOKUP(A24,'[1]H-DU BOM'!A:C,3,FALSE)</f>
        <v>1</v>
      </c>
      <c r="D24" s="11">
        <f t="shared" si="0"/>
        <v>225</v>
      </c>
      <c r="E24" s="11">
        <f t="shared" si="1"/>
        <v>150</v>
      </c>
      <c r="F24" s="11">
        <f t="shared" si="2"/>
        <v>75</v>
      </c>
      <c r="G24" s="11">
        <f t="shared" si="3"/>
        <v>7</v>
      </c>
      <c r="H24" s="11">
        <f t="shared" si="4"/>
        <v>4</v>
      </c>
      <c r="I24" s="4">
        <f t="shared" si="5"/>
        <v>20</v>
      </c>
      <c r="J24" s="4">
        <f t="shared" si="6"/>
        <v>10</v>
      </c>
      <c r="K24" s="12">
        <v>24</v>
      </c>
      <c r="L24" s="13" t="s">
        <v>1</v>
      </c>
      <c r="M24" s="4">
        <v>12</v>
      </c>
      <c r="N24" s="4">
        <v>1</v>
      </c>
      <c r="O24" s="28">
        <f>IF(SUMIFS('Oracle Pull'!H:H,'Oracle Pull'!D:D,'Inbound-Hercules'!A24,'Oracle Pull'!B:B,"NR-RM") &lt; 0, 0, SUMIFS('Oracle Pull'!H:H,'Oracle Pull'!D:D,'Inbound-Hercules'!A24,'Oracle Pull'!B:B,"NR-RM"))</f>
        <v>75</v>
      </c>
      <c r="P24" s="28">
        <f t="shared" si="7"/>
        <v>-75</v>
      </c>
      <c r="Q24" s="28">
        <f>MAX(SUMIFS('Oracle Pull'!H:H,'Oracle Pull'!D:D,'Inbound-Hercules'!A24,'Oracle Pull'!B:B,"NR-RM")
-SUMIFS('Oracle Pull'!H:H,'Oracle Pull'!D:D,'Inbound-Hercules'!A24,'Oracle Pull'!B:B,"NR-RM",'Oracle Pull'!C:C,"H-Line")
-SUMIFS('Oracle Pull'!H:H,'Oracle Pull'!D:D,'Inbound-Hercules'!A24,'Oracle Pull'!B:B,"NR-RM",'Oracle Pull'!C:C,"P-Line")
-SUMIFS('Oracle Pull'!H:H,'Oracle Pull'!D:D,'Inbound-Hercules'!A24,'Oracle Pull'!B:B,"NR-RM",'Oracle Pull'!C:C,"Megasus-Line"),0)</f>
        <v>50</v>
      </c>
      <c r="R24">
        <f>IF(SUMIFS('Oracle Pull'!H:H,'Oracle Pull'!D:D,'Inbound-Hercules'!A24,'Oracle Pull'!B:B,"NR-RM",'Oracle Pull'!C:C,"H-Line") &lt; 0, 0, SUMIFS('Oracle Pull'!H:H,'Oracle Pull'!D:D,'Inbound-Hercules'!A24,'Oracle Pull'!B:B,"NR-RM",'Oracle Pull'!C:C,"H-Line"))</f>
        <v>25</v>
      </c>
    </row>
    <row r="25" spans="1:18" x14ac:dyDescent="0.55000000000000004">
      <c r="A25" s="10" t="s">
        <v>38</v>
      </c>
      <c r="B25" s="4" t="s">
        <v>39</v>
      </c>
      <c r="C25" s="11">
        <f>VLOOKUP(A25,'[1]H-DU BOM'!A:C,3,FALSE)</f>
        <v>1</v>
      </c>
      <c r="D25" s="11">
        <f t="shared" si="0"/>
        <v>225</v>
      </c>
      <c r="E25" s="11">
        <f t="shared" si="1"/>
        <v>150</v>
      </c>
      <c r="F25" s="11">
        <f t="shared" si="2"/>
        <v>75</v>
      </c>
      <c r="G25" s="11">
        <f t="shared" si="3"/>
        <v>7</v>
      </c>
      <c r="H25" s="11">
        <f t="shared" si="4"/>
        <v>4</v>
      </c>
      <c r="I25" s="4">
        <f t="shared" si="5"/>
        <v>20</v>
      </c>
      <c r="J25" s="4">
        <f t="shared" si="6"/>
        <v>10</v>
      </c>
      <c r="K25" s="12">
        <v>24</v>
      </c>
      <c r="L25" s="13" t="s">
        <v>1</v>
      </c>
      <c r="M25" s="4">
        <v>12</v>
      </c>
      <c r="N25" s="4">
        <v>1</v>
      </c>
      <c r="O25" s="28">
        <f>IF(SUMIFS('Oracle Pull'!H:H,'Oracle Pull'!D:D,'Inbound-Hercules'!A25,'Oracle Pull'!B:B,"NR-RM") &lt; 0, 0, SUMIFS('Oracle Pull'!H:H,'Oracle Pull'!D:D,'Inbound-Hercules'!A25,'Oracle Pull'!B:B,"NR-RM"))</f>
        <v>231</v>
      </c>
      <c r="P25" s="28">
        <f t="shared" si="7"/>
        <v>81</v>
      </c>
      <c r="Q25" s="28">
        <f>MAX(SUMIFS('Oracle Pull'!H:H,'Oracle Pull'!D:D,'Inbound-Hercules'!A25,'Oracle Pull'!B:B,"NR-RM")
-SUMIFS('Oracle Pull'!H:H,'Oracle Pull'!D:D,'Inbound-Hercules'!A25,'Oracle Pull'!B:B,"NR-RM",'Oracle Pull'!C:C,"H-Line")
-SUMIFS('Oracle Pull'!H:H,'Oracle Pull'!D:D,'Inbound-Hercules'!A25,'Oracle Pull'!B:B,"NR-RM",'Oracle Pull'!C:C,"P-Line")
-SUMIFS('Oracle Pull'!H:H,'Oracle Pull'!D:D,'Inbound-Hercules'!A25,'Oracle Pull'!B:B,"NR-RM",'Oracle Pull'!C:C,"Megasus-Line"),0)</f>
        <v>48</v>
      </c>
      <c r="R25">
        <f>IF(SUMIFS('Oracle Pull'!H:H,'Oracle Pull'!D:D,'Inbound-Hercules'!A25,'Oracle Pull'!B:B,"NR-RM",'Oracle Pull'!C:C,"H-Line") &lt; 0, 0, SUMIFS('Oracle Pull'!H:H,'Oracle Pull'!D:D,'Inbound-Hercules'!A25,'Oracle Pull'!B:B,"NR-RM",'Oracle Pull'!C:C,"H-Line"))</f>
        <v>183</v>
      </c>
    </row>
    <row r="26" spans="1:18" x14ac:dyDescent="0.55000000000000004">
      <c r="A26" s="10" t="s">
        <v>42</v>
      </c>
      <c r="B26" s="4" t="s">
        <v>43</v>
      </c>
      <c r="C26" s="11">
        <f>VLOOKUP(A26,'[1]H-DU BOM'!A:C,3,FALSE)</f>
        <v>1</v>
      </c>
      <c r="D26" s="11">
        <f t="shared" si="0"/>
        <v>225</v>
      </c>
      <c r="E26" s="11">
        <f t="shared" si="1"/>
        <v>150</v>
      </c>
      <c r="F26" s="11">
        <f t="shared" si="2"/>
        <v>75</v>
      </c>
      <c r="G26" s="11">
        <f t="shared" si="3"/>
        <v>4</v>
      </c>
      <c r="H26" s="11">
        <f t="shared" si="4"/>
        <v>2</v>
      </c>
      <c r="I26" s="4">
        <f t="shared" si="5"/>
        <v>20</v>
      </c>
      <c r="J26" s="4">
        <f t="shared" si="6"/>
        <v>10</v>
      </c>
      <c r="K26" s="12">
        <v>48</v>
      </c>
      <c r="L26" s="13" t="s">
        <v>1</v>
      </c>
      <c r="M26" s="4">
        <v>12</v>
      </c>
      <c r="N26" s="4">
        <v>1</v>
      </c>
      <c r="O26" s="28">
        <f>IF(SUMIFS('Oracle Pull'!H:H,'Oracle Pull'!D:D,'Inbound-Hercules'!A26,'Oracle Pull'!B:B,"NR-RM") &lt; 0, 0, SUMIFS('Oracle Pull'!H:H,'Oracle Pull'!D:D,'Inbound-Hercules'!A26,'Oracle Pull'!B:B,"NR-RM"))</f>
        <v>121</v>
      </c>
      <c r="P26" s="28">
        <f t="shared" si="7"/>
        <v>-29</v>
      </c>
      <c r="Q26" s="28">
        <f>MAX(SUMIFS('Oracle Pull'!H:H,'Oracle Pull'!D:D,'Inbound-Hercules'!A26,'Oracle Pull'!B:B,"NR-RM")
-SUMIFS('Oracle Pull'!H:H,'Oracle Pull'!D:D,'Inbound-Hercules'!A26,'Oracle Pull'!B:B,"NR-RM",'Oracle Pull'!C:C,"H-Line")
-SUMIFS('Oracle Pull'!H:H,'Oracle Pull'!D:D,'Inbound-Hercules'!A26,'Oracle Pull'!B:B,"NR-RM",'Oracle Pull'!C:C,"P-Line")
-SUMIFS('Oracle Pull'!H:H,'Oracle Pull'!D:D,'Inbound-Hercules'!A26,'Oracle Pull'!B:B,"NR-RM",'Oracle Pull'!C:C,"Megasus-Line"),0)</f>
        <v>84</v>
      </c>
      <c r="R26">
        <f>IF(SUMIFS('Oracle Pull'!H:H,'Oracle Pull'!D:D,'Inbound-Hercules'!A26,'Oracle Pull'!B:B,"NR-RM",'Oracle Pull'!C:C,"H-Line") &lt; 0, 0, SUMIFS('Oracle Pull'!H:H,'Oracle Pull'!D:D,'Inbound-Hercules'!A26,'Oracle Pull'!B:B,"NR-RM",'Oracle Pull'!C:C,"H-Line"))</f>
        <v>37</v>
      </c>
    </row>
    <row r="27" spans="1:18" x14ac:dyDescent="0.55000000000000004">
      <c r="A27" s="10" t="s">
        <v>58</v>
      </c>
      <c r="B27" s="4" t="s">
        <v>59</v>
      </c>
      <c r="C27" s="11">
        <f>VLOOKUP(A27,'[1]H-DU BOM'!A:C,3,FALSE)</f>
        <v>1</v>
      </c>
      <c r="D27" s="11">
        <f t="shared" si="0"/>
        <v>225</v>
      </c>
      <c r="E27" s="11">
        <f t="shared" si="1"/>
        <v>150</v>
      </c>
      <c r="F27" s="11">
        <f t="shared" si="2"/>
        <v>75</v>
      </c>
      <c r="G27" s="11">
        <f t="shared" si="3"/>
        <v>1</v>
      </c>
      <c r="H27" s="11">
        <f t="shared" si="4"/>
        <v>1</v>
      </c>
      <c r="I27" s="4">
        <f t="shared" si="5"/>
        <v>20</v>
      </c>
      <c r="J27" s="4">
        <f t="shared" si="6"/>
        <v>10</v>
      </c>
      <c r="K27" s="12">
        <v>160</v>
      </c>
      <c r="L27" s="13" t="s">
        <v>1</v>
      </c>
      <c r="M27" s="4">
        <v>40</v>
      </c>
      <c r="N27" s="4">
        <v>1</v>
      </c>
      <c r="O27" s="28">
        <f>IF(SUMIFS('Oracle Pull'!H:H,'Oracle Pull'!D:D,'Inbound-Hercules'!A27,'Oracle Pull'!B:B,"NR-RM") &lt; 0, 0, SUMIFS('Oracle Pull'!H:H,'Oracle Pull'!D:D,'Inbound-Hercules'!A27,'Oracle Pull'!B:B,"NR-RM"))</f>
        <v>123</v>
      </c>
      <c r="P27" s="28">
        <f t="shared" si="7"/>
        <v>-27</v>
      </c>
      <c r="Q27" s="28">
        <f>MAX(SUMIFS('Oracle Pull'!H:H,'Oracle Pull'!D:D,'Inbound-Hercules'!A27,'Oracle Pull'!B:B,"NR-RM")
-SUMIFS('Oracle Pull'!H:H,'Oracle Pull'!D:D,'Inbound-Hercules'!A27,'Oracle Pull'!B:B,"NR-RM",'Oracle Pull'!C:C,"H-Line")
-SUMIFS('Oracle Pull'!H:H,'Oracle Pull'!D:D,'Inbound-Hercules'!A27,'Oracle Pull'!B:B,"NR-RM",'Oracle Pull'!C:C,"P-Line")
-SUMIFS('Oracle Pull'!H:H,'Oracle Pull'!D:D,'Inbound-Hercules'!A27,'Oracle Pull'!B:B,"NR-RM",'Oracle Pull'!C:C,"Megasus-Line"),0)</f>
        <v>60</v>
      </c>
      <c r="R27">
        <f>IF(SUMIFS('Oracle Pull'!H:H,'Oracle Pull'!D:D,'Inbound-Hercules'!A27,'Oracle Pull'!B:B,"NR-RM",'Oracle Pull'!C:C,"H-Line") &lt; 0, 0, SUMIFS('Oracle Pull'!H:H,'Oracle Pull'!D:D,'Inbound-Hercules'!A27,'Oracle Pull'!B:B,"NR-RM",'Oracle Pull'!C:C,"H-Line"))</f>
        <v>63</v>
      </c>
    </row>
    <row r="28" spans="1:18" x14ac:dyDescent="0.55000000000000004">
      <c r="A28" s="10" t="s">
        <v>60</v>
      </c>
      <c r="B28" s="4" t="s">
        <v>61</v>
      </c>
      <c r="C28" s="11">
        <f>VLOOKUP(A28,'[1]H-DU BOM'!A:C,3,FALSE)</f>
        <v>1</v>
      </c>
      <c r="D28" s="11">
        <f t="shared" si="0"/>
        <v>225</v>
      </c>
      <c r="E28" s="11">
        <f t="shared" si="1"/>
        <v>150</v>
      </c>
      <c r="F28" s="11">
        <f t="shared" si="2"/>
        <v>75</v>
      </c>
      <c r="G28" s="11">
        <f t="shared" si="3"/>
        <v>1</v>
      </c>
      <c r="H28" s="11">
        <f t="shared" si="4"/>
        <v>1</v>
      </c>
      <c r="I28" s="4">
        <f t="shared" si="5"/>
        <v>20</v>
      </c>
      <c r="J28" s="4">
        <f t="shared" si="6"/>
        <v>10</v>
      </c>
      <c r="K28" s="12">
        <v>360</v>
      </c>
      <c r="L28" s="13" t="s">
        <v>1</v>
      </c>
      <c r="M28" s="4">
        <v>60</v>
      </c>
      <c r="N28" s="4">
        <v>1</v>
      </c>
      <c r="O28" s="28">
        <f>IF(SUMIFS('Oracle Pull'!H:H,'Oracle Pull'!D:D,'Inbound-Hercules'!A28,'Oracle Pull'!B:B,"NR-RM") &lt; 0, 0, SUMIFS('Oracle Pull'!H:H,'Oracle Pull'!D:D,'Inbound-Hercules'!A28,'Oracle Pull'!B:B,"NR-RM"))</f>
        <v>131</v>
      </c>
      <c r="P28" s="28">
        <f t="shared" si="7"/>
        <v>-19</v>
      </c>
      <c r="Q28" s="28">
        <f>MAX(SUMIFS('Oracle Pull'!H:H,'Oracle Pull'!D:D,'Inbound-Hercules'!A28,'Oracle Pull'!B:B,"NR-RM")
-SUMIFS('Oracle Pull'!H:H,'Oracle Pull'!D:D,'Inbound-Hercules'!A28,'Oracle Pull'!B:B,"NR-RM",'Oracle Pull'!C:C,"H-Line")
-SUMIFS('Oracle Pull'!H:H,'Oracle Pull'!D:D,'Inbound-Hercules'!A28,'Oracle Pull'!B:B,"NR-RM",'Oracle Pull'!C:C,"P-Line")
-SUMIFS('Oracle Pull'!H:H,'Oracle Pull'!D:D,'Inbound-Hercules'!A28,'Oracle Pull'!B:B,"NR-RM",'Oracle Pull'!C:C,"Megasus-Line"),0)</f>
        <v>0</v>
      </c>
      <c r="R28">
        <f>IF(SUMIFS('Oracle Pull'!H:H,'Oracle Pull'!D:D,'Inbound-Hercules'!A28,'Oracle Pull'!B:B,"NR-RM",'Oracle Pull'!C:C,"H-Line") &lt; 0, 0, SUMIFS('Oracle Pull'!H:H,'Oracle Pull'!D:D,'Inbound-Hercules'!A28,'Oracle Pull'!B:B,"NR-RM",'Oracle Pull'!C:C,"H-Line"))</f>
        <v>131</v>
      </c>
    </row>
    <row r="29" spans="1:18" x14ac:dyDescent="0.55000000000000004">
      <c r="A29" s="10" t="s">
        <v>50</v>
      </c>
      <c r="B29" s="4" t="s">
        <v>51</v>
      </c>
      <c r="C29" s="11">
        <f>VLOOKUP(A29,'[1]H-DU BOM'!A:C,3,FALSE)</f>
        <v>1</v>
      </c>
      <c r="D29" s="11">
        <f t="shared" si="0"/>
        <v>225</v>
      </c>
      <c r="E29" s="11">
        <f t="shared" si="1"/>
        <v>150</v>
      </c>
      <c r="F29" s="11">
        <f t="shared" si="2"/>
        <v>75</v>
      </c>
      <c r="G29" s="11">
        <f t="shared" si="3"/>
        <v>2</v>
      </c>
      <c r="H29" s="11">
        <f t="shared" si="4"/>
        <v>1</v>
      </c>
      <c r="I29" s="4">
        <f t="shared" si="5"/>
        <v>20</v>
      </c>
      <c r="J29" s="4">
        <f t="shared" si="6"/>
        <v>10</v>
      </c>
      <c r="K29" s="12">
        <v>12</v>
      </c>
      <c r="L29" s="13" t="s">
        <v>3</v>
      </c>
      <c r="M29" s="4">
        <v>48</v>
      </c>
      <c r="N29" s="4">
        <v>1</v>
      </c>
      <c r="O29" s="28">
        <f>IF(SUMIFS('Oracle Pull'!H:H,'Oracle Pull'!D:D,'Inbound-Hercules'!A29,'Oracle Pull'!B:B,"NR-RM") &lt; 0, 0, SUMIFS('Oracle Pull'!H:H,'Oracle Pull'!D:D,'Inbound-Hercules'!A29,'Oracle Pull'!B:B,"NR-RM"))</f>
        <v>102</v>
      </c>
      <c r="P29" s="28">
        <f t="shared" si="7"/>
        <v>-48</v>
      </c>
      <c r="Q29" s="28">
        <f>MAX(SUMIFS('Oracle Pull'!H:H,'Oracle Pull'!D:D,'Inbound-Hercules'!A29,'Oracle Pull'!B:B,"NR-RM")
-SUMIFS('Oracle Pull'!H:H,'Oracle Pull'!D:D,'Inbound-Hercules'!A29,'Oracle Pull'!B:B,"NR-RM",'Oracle Pull'!C:C,"H-Line")
-SUMIFS('Oracle Pull'!H:H,'Oracle Pull'!D:D,'Inbound-Hercules'!A29,'Oracle Pull'!B:B,"NR-RM",'Oracle Pull'!C:C,"P-Line")
-SUMIFS('Oracle Pull'!H:H,'Oracle Pull'!D:D,'Inbound-Hercules'!A29,'Oracle Pull'!B:B,"NR-RM",'Oracle Pull'!C:C,"Megasus-Line"),0)</f>
        <v>0</v>
      </c>
      <c r="R29">
        <f>IF(SUMIFS('Oracle Pull'!H:H,'Oracle Pull'!D:D,'Inbound-Hercules'!A29,'Oracle Pull'!B:B,"NR-RM",'Oracle Pull'!C:C,"H-Line") &lt; 0, 0, SUMIFS('Oracle Pull'!H:H,'Oracle Pull'!D:D,'Inbound-Hercules'!A29,'Oracle Pull'!B:B,"NR-RM",'Oracle Pull'!C:C,"H-Line"))</f>
        <v>102</v>
      </c>
    </row>
    <row r="30" spans="1:18" x14ac:dyDescent="0.55000000000000004">
      <c r="A30" s="10" t="s">
        <v>52</v>
      </c>
      <c r="B30" s="4" t="s">
        <v>53</v>
      </c>
      <c r="C30" s="11">
        <f>VLOOKUP(A30,'[1]H-DU BOM'!A:C,3,FALSE)</f>
        <v>1</v>
      </c>
      <c r="D30" s="11">
        <f t="shared" si="0"/>
        <v>225</v>
      </c>
      <c r="E30" s="11">
        <f t="shared" si="1"/>
        <v>150</v>
      </c>
      <c r="F30" s="11">
        <f t="shared" si="2"/>
        <v>75</v>
      </c>
      <c r="G30" s="11">
        <f t="shared" si="3"/>
        <v>2</v>
      </c>
      <c r="H30" s="11">
        <f t="shared" si="4"/>
        <v>1</v>
      </c>
      <c r="I30" s="4">
        <f t="shared" si="5"/>
        <v>20</v>
      </c>
      <c r="J30" s="4">
        <f t="shared" si="6"/>
        <v>10</v>
      </c>
      <c r="K30" s="12">
        <v>12</v>
      </c>
      <c r="L30" s="13" t="s">
        <v>3</v>
      </c>
      <c r="M30" s="4">
        <v>48</v>
      </c>
      <c r="N30" s="4">
        <v>1</v>
      </c>
      <c r="O30" s="28">
        <f>IF(SUMIFS('Oracle Pull'!H:H,'Oracle Pull'!D:D,'Inbound-Hercules'!A30,'Oracle Pull'!B:B,"NR-RM") &lt; 0, 0, SUMIFS('Oracle Pull'!H:H,'Oracle Pull'!D:D,'Inbound-Hercules'!A30,'Oracle Pull'!B:B,"NR-RM"))</f>
        <v>94</v>
      </c>
      <c r="P30" s="28">
        <f t="shared" si="7"/>
        <v>-56</v>
      </c>
      <c r="Q30" s="28">
        <f>MAX(SUMIFS('Oracle Pull'!H:H,'Oracle Pull'!D:D,'Inbound-Hercules'!A30,'Oracle Pull'!B:B,"NR-RM")
-SUMIFS('Oracle Pull'!H:H,'Oracle Pull'!D:D,'Inbound-Hercules'!A30,'Oracle Pull'!B:B,"NR-RM",'Oracle Pull'!C:C,"H-Line")
-SUMIFS('Oracle Pull'!H:H,'Oracle Pull'!D:D,'Inbound-Hercules'!A30,'Oracle Pull'!B:B,"NR-RM",'Oracle Pull'!C:C,"P-Line")
-SUMIFS('Oracle Pull'!H:H,'Oracle Pull'!D:D,'Inbound-Hercules'!A30,'Oracle Pull'!B:B,"NR-RM",'Oracle Pull'!C:C,"Megasus-Line"),0)</f>
        <v>0</v>
      </c>
      <c r="R30">
        <f>IF(SUMIFS('Oracle Pull'!H:H,'Oracle Pull'!D:D,'Inbound-Hercules'!A30,'Oracle Pull'!B:B,"NR-RM",'Oracle Pull'!C:C,"H-Line") &lt; 0, 0, SUMIFS('Oracle Pull'!H:H,'Oracle Pull'!D:D,'Inbound-Hercules'!A30,'Oracle Pull'!B:B,"NR-RM",'Oracle Pull'!C:C,"H-Line"))</f>
        <v>94</v>
      </c>
    </row>
    <row r="31" spans="1:18" x14ac:dyDescent="0.55000000000000004">
      <c r="A31" s="10" t="s">
        <v>32</v>
      </c>
      <c r="B31" s="4" t="s">
        <v>33</v>
      </c>
      <c r="C31" s="11">
        <f>VLOOKUP(A31,'[1]H-DU BOM'!A:C,3,FALSE)</f>
        <v>1</v>
      </c>
      <c r="D31" s="11">
        <f t="shared" si="0"/>
        <v>225</v>
      </c>
      <c r="E31" s="11">
        <f t="shared" si="1"/>
        <v>150</v>
      </c>
      <c r="F31" s="11">
        <f t="shared" si="2"/>
        <v>75</v>
      </c>
      <c r="G31" s="11">
        <f t="shared" si="3"/>
        <v>25</v>
      </c>
      <c r="H31" s="11">
        <f t="shared" si="4"/>
        <v>13</v>
      </c>
      <c r="I31" s="4">
        <f t="shared" si="5"/>
        <v>20</v>
      </c>
      <c r="J31" s="4">
        <f t="shared" si="6"/>
        <v>10</v>
      </c>
      <c r="K31" s="12">
        <v>6</v>
      </c>
      <c r="L31" s="13" t="s">
        <v>1</v>
      </c>
      <c r="M31" s="4">
        <v>6</v>
      </c>
      <c r="N31" s="4">
        <v>1</v>
      </c>
      <c r="O31" s="28">
        <f>IF(SUMIFS('Oracle Pull'!H:H,'Oracle Pull'!D:D,'Inbound-Hercules'!A31,'Oracle Pull'!B:B,"NR-RM") &lt; 0, 0, SUMIFS('Oracle Pull'!H:H,'Oracle Pull'!D:D,'Inbound-Hercules'!A31,'Oracle Pull'!B:B,"NR-RM"))</f>
        <v>55</v>
      </c>
      <c r="P31" s="28">
        <f t="shared" si="7"/>
        <v>-95</v>
      </c>
      <c r="Q31" s="28">
        <f>MAX(SUMIFS('Oracle Pull'!H:H,'Oracle Pull'!D:D,'Inbound-Hercules'!A31,'Oracle Pull'!B:B,"NR-RM")
-SUMIFS('Oracle Pull'!H:H,'Oracle Pull'!D:D,'Inbound-Hercules'!A31,'Oracle Pull'!B:B,"NR-RM",'Oracle Pull'!C:C,"H-Line")
-SUMIFS('Oracle Pull'!H:H,'Oracle Pull'!D:D,'Inbound-Hercules'!A31,'Oracle Pull'!B:B,"NR-RM",'Oracle Pull'!C:C,"P-Line")
-SUMIFS('Oracle Pull'!H:H,'Oracle Pull'!D:D,'Inbound-Hercules'!A31,'Oracle Pull'!B:B,"NR-RM",'Oracle Pull'!C:C,"Megasus-Line"),0)</f>
        <v>18</v>
      </c>
      <c r="R31">
        <f>IF(SUMIFS('Oracle Pull'!H:H,'Oracle Pull'!D:D,'Inbound-Hercules'!A31,'Oracle Pull'!B:B,"NR-RM",'Oracle Pull'!C:C,"H-Line") &lt; 0, 0, SUMIFS('Oracle Pull'!H:H,'Oracle Pull'!D:D,'Inbound-Hercules'!A31,'Oracle Pull'!B:B,"NR-RM",'Oracle Pull'!C:C,"H-Line"))</f>
        <v>37</v>
      </c>
    </row>
    <row r="32" spans="1:18" x14ac:dyDescent="0.55000000000000004">
      <c r="A32" s="10" t="s">
        <v>74</v>
      </c>
      <c r="B32" s="4" t="s">
        <v>75</v>
      </c>
      <c r="C32" s="11">
        <f>VLOOKUP(A32,'[1]H-DU BOM'!A:C,3,FALSE)</f>
        <v>2</v>
      </c>
      <c r="D32" s="11">
        <f t="shared" si="0"/>
        <v>450</v>
      </c>
      <c r="E32" s="11">
        <f t="shared" si="1"/>
        <v>300</v>
      </c>
      <c r="F32" s="11">
        <f t="shared" si="2"/>
        <v>150</v>
      </c>
      <c r="G32" s="11">
        <f t="shared" si="3"/>
        <v>1</v>
      </c>
      <c r="H32" s="11">
        <f t="shared" si="4"/>
        <v>1</v>
      </c>
      <c r="I32" s="4">
        <f t="shared" si="5"/>
        <v>40</v>
      </c>
      <c r="J32" s="4">
        <f t="shared" si="6"/>
        <v>20</v>
      </c>
      <c r="K32" s="12">
        <v>200</v>
      </c>
      <c r="L32" s="13" t="s">
        <v>3</v>
      </c>
      <c r="M32" s="4">
        <v>200</v>
      </c>
      <c r="N32" s="4">
        <v>1</v>
      </c>
      <c r="O32" s="28">
        <f>IF(SUMIFS('Oracle Pull'!H:H,'Oracle Pull'!D:D,'Inbound-Hercules'!A32,'Oracle Pull'!B:B,"NR-RM") &lt; 0, 0, SUMIFS('Oracle Pull'!H:H,'Oracle Pull'!D:D,'Inbound-Hercules'!A32,'Oracle Pull'!B:B,"NR-RM"))</f>
        <v>168</v>
      </c>
      <c r="P32" s="28">
        <f t="shared" si="7"/>
        <v>-132</v>
      </c>
      <c r="Q32" s="28">
        <f>MAX(SUMIFS('Oracle Pull'!H:H,'Oracle Pull'!D:D,'Inbound-Hercules'!A32,'Oracle Pull'!B:B,"NR-RM")
-SUMIFS('Oracle Pull'!H:H,'Oracle Pull'!D:D,'Inbound-Hercules'!A32,'Oracle Pull'!B:B,"NR-RM",'Oracle Pull'!C:C,"H-Line")
-SUMIFS('Oracle Pull'!H:H,'Oracle Pull'!D:D,'Inbound-Hercules'!A32,'Oracle Pull'!B:B,"NR-RM",'Oracle Pull'!C:C,"P-Line")
-SUMIFS('Oracle Pull'!H:H,'Oracle Pull'!D:D,'Inbound-Hercules'!A32,'Oracle Pull'!B:B,"NR-RM",'Oracle Pull'!C:C,"Megasus-Line"),0)</f>
        <v>400</v>
      </c>
      <c r="R32">
        <f>IF(SUMIFS('Oracle Pull'!H:H,'Oracle Pull'!D:D,'Inbound-Hercules'!A32,'Oracle Pull'!B:B,"NR-RM",'Oracle Pull'!C:C,"H-Line") &lt; 0, 0, SUMIFS('Oracle Pull'!H:H,'Oracle Pull'!D:D,'Inbound-Hercules'!A32,'Oracle Pull'!B:B,"NR-RM",'Oracle Pull'!C:C,"H-Line"))</f>
        <v>0</v>
      </c>
    </row>
    <row r="33" spans="1:18" x14ac:dyDescent="0.55000000000000004">
      <c r="A33" s="10" t="s">
        <v>76</v>
      </c>
      <c r="B33" s="4" t="s">
        <v>77</v>
      </c>
      <c r="C33" s="11">
        <f>VLOOKUP(A33,'[1]H-DU BOM'!A:C,3,FALSE)</f>
        <v>1</v>
      </c>
      <c r="D33" s="11">
        <f t="shared" si="0"/>
        <v>225</v>
      </c>
      <c r="E33" s="11">
        <f t="shared" si="1"/>
        <v>150</v>
      </c>
      <c r="F33" s="11">
        <f t="shared" si="2"/>
        <v>75</v>
      </c>
      <c r="G33" s="11">
        <f t="shared" si="3"/>
        <v>1</v>
      </c>
      <c r="H33" s="11">
        <f t="shared" si="4"/>
        <v>1</v>
      </c>
      <c r="I33" s="4">
        <f t="shared" si="5"/>
        <v>20</v>
      </c>
      <c r="J33" s="4">
        <f t="shared" si="6"/>
        <v>10</v>
      </c>
      <c r="K33" s="12">
        <v>56</v>
      </c>
      <c r="L33" s="13" t="s">
        <v>3</v>
      </c>
      <c r="M33" s="4">
        <v>112</v>
      </c>
      <c r="N33" s="4">
        <v>3</v>
      </c>
      <c r="O33" s="28">
        <f>IF(SUMIFS('Oracle Pull'!H:H,'Oracle Pull'!D:D,'Inbound-Hercules'!A33,'Oracle Pull'!B:B,"NR-RM") &lt; 0, 0, SUMIFS('Oracle Pull'!H:H,'Oracle Pull'!D:D,'Inbound-Hercules'!A33,'Oracle Pull'!B:B,"NR-RM"))</f>
        <v>482</v>
      </c>
      <c r="P33" s="28">
        <f t="shared" si="7"/>
        <v>332</v>
      </c>
      <c r="Q33" s="28">
        <f>MAX(SUMIFS('Oracle Pull'!H:H,'Oracle Pull'!D:D,'Inbound-Hercules'!A33,'Oracle Pull'!B:B,"NR-RM")
-SUMIFS('Oracle Pull'!H:H,'Oracle Pull'!D:D,'Inbound-Hercules'!A33,'Oracle Pull'!B:B,"NR-RM",'Oracle Pull'!C:C,"H-Line")
-SUMIFS('Oracle Pull'!H:H,'Oracle Pull'!D:D,'Inbound-Hercules'!A33,'Oracle Pull'!B:B,"NR-RM",'Oracle Pull'!C:C,"P-Line")
-SUMIFS('Oracle Pull'!H:H,'Oracle Pull'!D:D,'Inbound-Hercules'!A33,'Oracle Pull'!B:B,"NR-RM",'Oracle Pull'!C:C,"Megasus-Line"),0)</f>
        <v>0</v>
      </c>
      <c r="R33">
        <f>IF(SUMIFS('Oracle Pull'!H:H,'Oracle Pull'!D:D,'Inbound-Hercules'!A33,'Oracle Pull'!B:B,"NR-RM",'Oracle Pull'!C:C,"H-Line") &lt; 0, 0, SUMIFS('Oracle Pull'!H:H,'Oracle Pull'!D:D,'Inbound-Hercules'!A33,'Oracle Pull'!B:B,"NR-RM",'Oracle Pull'!C:C,"H-Line"))</f>
        <v>482</v>
      </c>
    </row>
    <row r="34" spans="1:18" x14ac:dyDescent="0.55000000000000004">
      <c r="A34" s="10" t="s">
        <v>34</v>
      </c>
      <c r="B34" s="4" t="s">
        <v>35</v>
      </c>
      <c r="C34" s="11">
        <f>VLOOKUP(A34,'[1]H-DU BOM'!A:C,3,FALSE)</f>
        <v>1</v>
      </c>
      <c r="D34" s="11">
        <f t="shared" si="0"/>
        <v>225</v>
      </c>
      <c r="E34" s="11">
        <f t="shared" si="1"/>
        <v>150</v>
      </c>
      <c r="F34" s="11">
        <f t="shared" si="2"/>
        <v>75</v>
      </c>
      <c r="G34" s="11">
        <f t="shared" si="3"/>
        <v>13</v>
      </c>
      <c r="H34" s="11">
        <f t="shared" si="4"/>
        <v>7</v>
      </c>
      <c r="I34" s="4">
        <f t="shared" si="5"/>
        <v>20</v>
      </c>
      <c r="J34" s="4">
        <f t="shared" si="6"/>
        <v>10</v>
      </c>
      <c r="K34" s="12">
        <v>12</v>
      </c>
      <c r="L34" s="13" t="s">
        <v>1</v>
      </c>
      <c r="M34" s="4">
        <v>12</v>
      </c>
      <c r="N34" s="4">
        <v>1</v>
      </c>
      <c r="O34" s="28">
        <f>IF(SUMIFS('Oracle Pull'!H:H,'Oracle Pull'!D:D,'Inbound-Hercules'!A34,'Oracle Pull'!B:B,"NR-RM") &lt; 0, 0, SUMIFS('Oracle Pull'!H:H,'Oracle Pull'!D:D,'Inbound-Hercules'!A34,'Oracle Pull'!B:B,"NR-RM"))</f>
        <v>54</v>
      </c>
      <c r="P34" s="28">
        <f t="shared" si="7"/>
        <v>-96</v>
      </c>
      <c r="Q34" s="28">
        <f>MAX(SUMIFS('Oracle Pull'!H:H,'Oracle Pull'!D:D,'Inbound-Hercules'!A34,'Oracle Pull'!B:B,"NR-RM")
-SUMIFS('Oracle Pull'!H:H,'Oracle Pull'!D:D,'Inbound-Hercules'!A34,'Oracle Pull'!B:B,"NR-RM",'Oracle Pull'!C:C,"H-Line")
-SUMIFS('Oracle Pull'!H:H,'Oracle Pull'!D:D,'Inbound-Hercules'!A34,'Oracle Pull'!B:B,"NR-RM",'Oracle Pull'!C:C,"P-Line")
-SUMIFS('Oracle Pull'!H:H,'Oracle Pull'!D:D,'Inbound-Hercules'!A34,'Oracle Pull'!B:B,"NR-RM",'Oracle Pull'!C:C,"Megasus-Line"),0)</f>
        <v>36</v>
      </c>
      <c r="R34">
        <f>IF(SUMIFS('Oracle Pull'!H:H,'Oracle Pull'!D:D,'Inbound-Hercules'!A34,'Oracle Pull'!B:B,"NR-RM",'Oracle Pull'!C:C,"H-Line") &lt; 0, 0, SUMIFS('Oracle Pull'!H:H,'Oracle Pull'!D:D,'Inbound-Hercules'!A34,'Oracle Pull'!B:B,"NR-RM",'Oracle Pull'!C:C,"H-Line"))</f>
        <v>18</v>
      </c>
    </row>
    <row r="35" spans="1:18" x14ac:dyDescent="0.55000000000000004">
      <c r="A35" s="10" t="s">
        <v>82</v>
      </c>
      <c r="B35" s="4" t="s">
        <v>83</v>
      </c>
      <c r="C35" s="11">
        <f>VLOOKUP(A35,'[1]H-DU BOM'!A:C,3,FALSE)</f>
        <v>1</v>
      </c>
      <c r="D35" s="11">
        <f t="shared" si="0"/>
        <v>225</v>
      </c>
      <c r="E35" s="11">
        <f t="shared" si="1"/>
        <v>150</v>
      </c>
      <c r="F35" s="11">
        <f t="shared" si="2"/>
        <v>75</v>
      </c>
      <c r="G35" s="11">
        <f t="shared" si="3"/>
        <v>1</v>
      </c>
      <c r="H35" s="11">
        <f t="shared" si="4"/>
        <v>1</v>
      </c>
      <c r="I35" s="4">
        <f t="shared" si="5"/>
        <v>20</v>
      </c>
      <c r="J35" s="4">
        <f t="shared" si="6"/>
        <v>10</v>
      </c>
      <c r="K35" s="12">
        <v>196</v>
      </c>
      <c r="L35" s="13" t="s">
        <v>3</v>
      </c>
      <c r="M35" s="4">
        <v>392</v>
      </c>
      <c r="N35" s="4">
        <v>1</v>
      </c>
      <c r="O35" s="28">
        <f>IF(SUMIFS('Oracle Pull'!H:H,'Oracle Pull'!D:D,'Inbound-Hercules'!A35,'Oracle Pull'!B:B,"NR-RM") &lt; 0, 0, SUMIFS('Oracle Pull'!H:H,'Oracle Pull'!D:D,'Inbound-Hercules'!A35,'Oracle Pull'!B:B,"NR-RM"))</f>
        <v>416</v>
      </c>
      <c r="P35" s="28">
        <f t="shared" si="7"/>
        <v>266</v>
      </c>
      <c r="Q35" s="28">
        <f>MAX(SUMIFS('Oracle Pull'!H:H,'Oracle Pull'!D:D,'Inbound-Hercules'!A35,'Oracle Pull'!B:B,"NR-RM")
-SUMIFS('Oracle Pull'!H:H,'Oracle Pull'!D:D,'Inbound-Hercules'!A35,'Oracle Pull'!B:B,"NR-RM",'Oracle Pull'!C:C,"H-Line")
-SUMIFS('Oracle Pull'!H:H,'Oracle Pull'!D:D,'Inbound-Hercules'!A35,'Oracle Pull'!B:B,"NR-RM",'Oracle Pull'!C:C,"P-Line")
-SUMIFS('Oracle Pull'!H:H,'Oracle Pull'!D:D,'Inbound-Hercules'!A35,'Oracle Pull'!B:B,"NR-RM",'Oracle Pull'!C:C,"Megasus-Line"),0)</f>
        <v>392</v>
      </c>
      <c r="R35">
        <f>IF(SUMIFS('Oracle Pull'!H:H,'Oracle Pull'!D:D,'Inbound-Hercules'!A35,'Oracle Pull'!B:B,"NR-RM",'Oracle Pull'!C:C,"H-Line") &lt; 0, 0, SUMIFS('Oracle Pull'!H:H,'Oracle Pull'!D:D,'Inbound-Hercules'!A35,'Oracle Pull'!B:B,"NR-RM",'Oracle Pull'!C:C,"H-Line"))</f>
        <v>24</v>
      </c>
    </row>
    <row r="36" spans="1:18" x14ac:dyDescent="0.55000000000000004">
      <c r="A36" s="10" t="s">
        <v>78</v>
      </c>
      <c r="B36" s="4" t="s">
        <v>79</v>
      </c>
      <c r="C36" s="11">
        <f>VLOOKUP(A36,'[1]H-DU BOM'!A:C,3,FALSE)</f>
        <v>4</v>
      </c>
      <c r="D36" s="11">
        <f t="shared" si="0"/>
        <v>900</v>
      </c>
      <c r="E36" s="11">
        <f t="shared" si="1"/>
        <v>600</v>
      </c>
      <c r="F36" s="11">
        <f t="shared" si="2"/>
        <v>300</v>
      </c>
      <c r="G36" s="11">
        <f t="shared" si="3"/>
        <v>1</v>
      </c>
      <c r="H36" s="11">
        <f t="shared" si="4"/>
        <v>1</v>
      </c>
      <c r="I36" s="4">
        <f t="shared" si="5"/>
        <v>80</v>
      </c>
      <c r="J36" s="4">
        <f t="shared" si="6"/>
        <v>40</v>
      </c>
      <c r="K36" s="12">
        <v>160</v>
      </c>
      <c r="L36" s="13" t="s">
        <v>3</v>
      </c>
      <c r="M36" s="4">
        <v>50</v>
      </c>
      <c r="N36" s="4">
        <v>3</v>
      </c>
      <c r="O36" s="28">
        <f>IF(SUMIFS('Oracle Pull'!H:H,'Oracle Pull'!D:D,'Inbound-Hercules'!A36,'Oracle Pull'!B:B,"NR-RM") &lt; 0, 0, SUMIFS('Oracle Pull'!H:H,'Oracle Pull'!D:D,'Inbound-Hercules'!A36,'Oracle Pull'!B:B,"NR-RM"))</f>
        <v>1975</v>
      </c>
      <c r="P36" s="28">
        <f t="shared" si="7"/>
        <v>1375</v>
      </c>
      <c r="Q36" s="28">
        <f>MAX(SUMIFS('Oracle Pull'!H:H,'Oracle Pull'!D:D,'Inbound-Hercules'!A36,'Oracle Pull'!B:B,"NR-RM")
-SUMIFS('Oracle Pull'!H:H,'Oracle Pull'!D:D,'Inbound-Hercules'!A36,'Oracle Pull'!B:B,"NR-RM",'Oracle Pull'!C:C,"H-Line")
-SUMIFS('Oracle Pull'!H:H,'Oracle Pull'!D:D,'Inbound-Hercules'!A36,'Oracle Pull'!B:B,"NR-RM",'Oracle Pull'!C:C,"P-Line")
-SUMIFS('Oracle Pull'!H:H,'Oracle Pull'!D:D,'Inbound-Hercules'!A36,'Oracle Pull'!B:B,"NR-RM",'Oracle Pull'!C:C,"Megasus-Line"),0)</f>
        <v>0</v>
      </c>
      <c r="R36">
        <f>IF(SUMIFS('Oracle Pull'!H:H,'Oracle Pull'!D:D,'Inbound-Hercules'!A36,'Oracle Pull'!B:B,"NR-RM",'Oracle Pull'!C:C,"H-Line") &lt; 0, 0, SUMIFS('Oracle Pull'!H:H,'Oracle Pull'!D:D,'Inbound-Hercules'!A36,'Oracle Pull'!B:B,"NR-RM",'Oracle Pull'!C:C,"H-Line"))</f>
        <v>1477</v>
      </c>
    </row>
    <row r="37" spans="1:18" x14ac:dyDescent="0.55000000000000004">
      <c r="A37" s="10" t="s">
        <v>102</v>
      </c>
      <c r="B37" s="4" t="s">
        <v>103</v>
      </c>
      <c r="C37" s="11">
        <f>VLOOKUP(A37,'[1]H-DU BOM'!A:C,3,FALSE)</f>
        <v>1</v>
      </c>
      <c r="D37" s="11">
        <f t="shared" si="0"/>
        <v>225</v>
      </c>
      <c r="E37" s="11">
        <f t="shared" si="1"/>
        <v>150</v>
      </c>
      <c r="F37" s="11">
        <f t="shared" si="2"/>
        <v>75</v>
      </c>
      <c r="G37" s="11">
        <f t="shared" si="3"/>
        <v>1</v>
      </c>
      <c r="H37" s="11">
        <f t="shared" si="4"/>
        <v>1</v>
      </c>
      <c r="I37" s="4">
        <f t="shared" si="5"/>
        <v>20</v>
      </c>
      <c r="J37" s="4">
        <f t="shared" si="6"/>
        <v>10</v>
      </c>
      <c r="K37" s="12">
        <v>480</v>
      </c>
      <c r="L37" s="13" t="s">
        <v>3</v>
      </c>
      <c r="M37" s="4">
        <v>960</v>
      </c>
      <c r="N37" s="4">
        <v>1</v>
      </c>
      <c r="O37" s="28">
        <f>IF(SUMIFS('Oracle Pull'!H:H,'Oracle Pull'!D:D,'Inbound-Hercules'!A37,'Oracle Pull'!B:B,"NR-RM") &lt; 0, 0, SUMIFS('Oracle Pull'!H:H,'Oracle Pull'!D:D,'Inbound-Hercules'!A37,'Oracle Pull'!B:B,"NR-RM"))</f>
        <v>1279</v>
      </c>
      <c r="P37" s="28">
        <f t="shared" si="7"/>
        <v>1129</v>
      </c>
      <c r="Q37" s="28">
        <f>MAX(SUMIFS('Oracle Pull'!H:H,'Oracle Pull'!D:D,'Inbound-Hercules'!A37,'Oracle Pull'!B:B,"NR-RM")
-SUMIFS('Oracle Pull'!H:H,'Oracle Pull'!D:D,'Inbound-Hercules'!A37,'Oracle Pull'!B:B,"NR-RM",'Oracle Pull'!C:C,"H-Line")
-SUMIFS('Oracle Pull'!H:H,'Oracle Pull'!D:D,'Inbound-Hercules'!A37,'Oracle Pull'!B:B,"NR-RM",'Oracle Pull'!C:C,"P-Line")
-SUMIFS('Oracle Pull'!H:H,'Oracle Pull'!D:D,'Inbound-Hercules'!A37,'Oracle Pull'!B:B,"NR-RM",'Oracle Pull'!C:C,"Megasus-Line"),0)</f>
        <v>0</v>
      </c>
      <c r="R37">
        <f>IF(SUMIFS('Oracle Pull'!H:H,'Oracle Pull'!D:D,'Inbound-Hercules'!A37,'Oracle Pull'!B:B,"NR-RM",'Oracle Pull'!C:C,"H-Line") &lt; 0, 0, SUMIFS('Oracle Pull'!H:H,'Oracle Pull'!D:D,'Inbound-Hercules'!A37,'Oracle Pull'!B:B,"NR-RM",'Oracle Pull'!C:C,"H-Line"))</f>
        <v>1279</v>
      </c>
    </row>
    <row r="38" spans="1:18" x14ac:dyDescent="0.55000000000000004">
      <c r="A38" s="10" t="s">
        <v>80</v>
      </c>
      <c r="B38" s="4" t="s">
        <v>81</v>
      </c>
      <c r="C38" s="11">
        <f>VLOOKUP(A38,'[1]H-DU BOM'!A:C,3,FALSE)</f>
        <v>4</v>
      </c>
      <c r="D38" s="11">
        <f t="shared" si="0"/>
        <v>900</v>
      </c>
      <c r="E38" s="11">
        <f t="shared" si="1"/>
        <v>600</v>
      </c>
      <c r="F38" s="11">
        <f t="shared" si="2"/>
        <v>300</v>
      </c>
      <c r="G38" s="11">
        <f t="shared" si="3"/>
        <v>1</v>
      </c>
      <c r="H38" s="11">
        <f t="shared" si="4"/>
        <v>1</v>
      </c>
      <c r="I38" s="4">
        <f t="shared" si="5"/>
        <v>80</v>
      </c>
      <c r="J38" s="4">
        <f t="shared" si="6"/>
        <v>40</v>
      </c>
      <c r="K38" s="12">
        <v>80</v>
      </c>
      <c r="L38" s="13" t="s">
        <v>3</v>
      </c>
      <c r="M38" s="4">
        <v>200</v>
      </c>
      <c r="N38" s="4">
        <v>1</v>
      </c>
      <c r="O38" s="28">
        <f>IF(SUMIFS('Oracle Pull'!H:H,'Oracle Pull'!D:D,'Inbound-Hercules'!A38,'Oracle Pull'!B:B,"NR-RM") &lt; 0, 0, SUMIFS('Oracle Pull'!H:H,'Oracle Pull'!D:D,'Inbound-Hercules'!A38,'Oracle Pull'!B:B,"NR-RM"))</f>
        <v>464</v>
      </c>
      <c r="P38" s="28">
        <f t="shared" si="7"/>
        <v>-136</v>
      </c>
      <c r="Q38" s="28">
        <f>MAX(SUMIFS('Oracle Pull'!H:H,'Oracle Pull'!D:D,'Inbound-Hercules'!A38,'Oracle Pull'!B:B,"NR-RM")
-SUMIFS('Oracle Pull'!H:H,'Oracle Pull'!D:D,'Inbound-Hercules'!A38,'Oracle Pull'!B:B,"NR-RM",'Oracle Pull'!C:C,"H-Line")
-SUMIFS('Oracle Pull'!H:H,'Oracle Pull'!D:D,'Inbound-Hercules'!A38,'Oracle Pull'!B:B,"NR-RM",'Oracle Pull'!C:C,"P-Line")
-SUMIFS('Oracle Pull'!H:H,'Oracle Pull'!D:D,'Inbound-Hercules'!A38,'Oracle Pull'!B:B,"NR-RM",'Oracle Pull'!C:C,"Megasus-Line"),0)</f>
        <v>80</v>
      </c>
      <c r="R38">
        <f>IF(SUMIFS('Oracle Pull'!H:H,'Oracle Pull'!D:D,'Inbound-Hercules'!A38,'Oracle Pull'!B:B,"NR-RM",'Oracle Pull'!C:C,"H-Line") &lt; 0, 0, SUMIFS('Oracle Pull'!H:H,'Oracle Pull'!D:D,'Inbound-Hercules'!A38,'Oracle Pull'!B:B,"NR-RM",'Oracle Pull'!C:C,"H-Line"))</f>
        <v>384</v>
      </c>
    </row>
    <row r="39" spans="1:18" x14ac:dyDescent="0.55000000000000004">
      <c r="A39" s="10" t="s">
        <v>94</v>
      </c>
      <c r="B39" s="4" t="s">
        <v>95</v>
      </c>
      <c r="C39" s="11">
        <f>VLOOKUP(A39,'[1]H-DU BOM'!A:C,3,FALSE)</f>
        <v>4</v>
      </c>
      <c r="D39" s="11">
        <f t="shared" si="0"/>
        <v>900</v>
      </c>
      <c r="E39" s="11">
        <f t="shared" si="1"/>
        <v>600</v>
      </c>
      <c r="F39" s="11">
        <f t="shared" si="2"/>
        <v>300</v>
      </c>
      <c r="G39" s="11">
        <f t="shared" si="3"/>
        <v>1</v>
      </c>
      <c r="H39" s="11">
        <f t="shared" si="4"/>
        <v>1</v>
      </c>
      <c r="I39" s="4">
        <f t="shared" si="5"/>
        <v>80</v>
      </c>
      <c r="J39" s="4">
        <f t="shared" si="6"/>
        <v>40</v>
      </c>
      <c r="K39" s="12">
        <v>1000</v>
      </c>
      <c r="L39" s="13" t="s">
        <v>3</v>
      </c>
      <c r="M39" s="4">
        <v>500</v>
      </c>
      <c r="N39" s="4">
        <v>1</v>
      </c>
      <c r="O39" s="28">
        <f>IF(SUMIFS('Oracle Pull'!H:H,'Oracle Pull'!D:D,'Inbound-Hercules'!A39,'Oracle Pull'!B:B,"NR-RM") &lt; 0, 0, SUMIFS('Oracle Pull'!H:H,'Oracle Pull'!D:D,'Inbound-Hercules'!A39,'Oracle Pull'!B:B,"NR-RM"))</f>
        <v>3558</v>
      </c>
      <c r="P39" s="28">
        <f t="shared" si="7"/>
        <v>2958</v>
      </c>
      <c r="Q39" s="28">
        <f>MAX(SUMIFS('Oracle Pull'!H:H,'Oracle Pull'!D:D,'Inbound-Hercules'!A39,'Oracle Pull'!B:B,"NR-RM")
-SUMIFS('Oracle Pull'!H:H,'Oracle Pull'!D:D,'Inbound-Hercules'!A39,'Oracle Pull'!B:B,"NR-RM",'Oracle Pull'!C:C,"H-Line")
-SUMIFS('Oracle Pull'!H:H,'Oracle Pull'!D:D,'Inbound-Hercules'!A39,'Oracle Pull'!B:B,"NR-RM",'Oracle Pull'!C:C,"P-Line")
-SUMIFS('Oracle Pull'!H:H,'Oracle Pull'!D:D,'Inbound-Hercules'!A39,'Oracle Pull'!B:B,"NR-RM",'Oracle Pull'!C:C,"Megasus-Line"),0)</f>
        <v>1200</v>
      </c>
      <c r="R39">
        <f>IF(SUMIFS('Oracle Pull'!H:H,'Oracle Pull'!D:D,'Inbound-Hercules'!A39,'Oracle Pull'!B:B,"NR-RM",'Oracle Pull'!C:C,"H-Line") &lt; 0, 0, SUMIFS('Oracle Pull'!H:H,'Oracle Pull'!D:D,'Inbound-Hercules'!A39,'Oracle Pull'!B:B,"NR-RM",'Oracle Pull'!C:C,"H-Line"))</f>
        <v>2358</v>
      </c>
    </row>
    <row r="40" spans="1:18" x14ac:dyDescent="0.55000000000000004">
      <c r="A40" s="10" t="s">
        <v>84</v>
      </c>
      <c r="B40" s="4" t="s">
        <v>85</v>
      </c>
      <c r="C40" s="11">
        <f>VLOOKUP(A40,'[1]H-DU BOM'!A:C,3,FALSE)</f>
        <v>1</v>
      </c>
      <c r="D40" s="11">
        <f t="shared" si="0"/>
        <v>225</v>
      </c>
      <c r="E40" s="11">
        <f t="shared" si="1"/>
        <v>150</v>
      </c>
      <c r="F40" s="11">
        <f t="shared" si="2"/>
        <v>75</v>
      </c>
      <c r="G40" s="11">
        <f t="shared" si="3"/>
        <v>1</v>
      </c>
      <c r="H40" s="11">
        <f t="shared" si="4"/>
        <v>1</v>
      </c>
      <c r="I40" s="4">
        <f t="shared" si="5"/>
        <v>20</v>
      </c>
      <c r="J40" s="4">
        <f t="shared" si="6"/>
        <v>10</v>
      </c>
      <c r="K40" s="12">
        <v>110</v>
      </c>
      <c r="L40" s="13" t="s">
        <v>3</v>
      </c>
      <c r="M40" s="4">
        <v>220</v>
      </c>
      <c r="N40" s="4">
        <v>1</v>
      </c>
      <c r="O40" s="28">
        <f>IF(SUMIFS('Oracle Pull'!H:H,'Oracle Pull'!D:D,'Inbound-Hercules'!A40,'Oracle Pull'!B:B,"NR-RM") &lt; 0, 0, SUMIFS('Oracle Pull'!H:H,'Oracle Pull'!D:D,'Inbound-Hercules'!A40,'Oracle Pull'!B:B,"NR-RM"))</f>
        <v>448</v>
      </c>
      <c r="P40" s="28">
        <f t="shared" si="7"/>
        <v>298</v>
      </c>
      <c r="Q40" s="28">
        <f>MAX(SUMIFS('Oracle Pull'!H:H,'Oracle Pull'!D:D,'Inbound-Hercules'!A40,'Oracle Pull'!B:B,"NR-RM")
-SUMIFS('Oracle Pull'!H:H,'Oracle Pull'!D:D,'Inbound-Hercules'!A40,'Oracle Pull'!B:B,"NR-RM",'Oracle Pull'!C:C,"H-Line")
-SUMIFS('Oracle Pull'!H:H,'Oracle Pull'!D:D,'Inbound-Hercules'!A40,'Oracle Pull'!B:B,"NR-RM",'Oracle Pull'!C:C,"P-Line")
-SUMIFS('Oracle Pull'!H:H,'Oracle Pull'!D:D,'Inbound-Hercules'!A40,'Oracle Pull'!B:B,"NR-RM",'Oracle Pull'!C:C,"Megasus-Line"),0)</f>
        <v>170</v>
      </c>
      <c r="R40">
        <f>IF(SUMIFS('Oracle Pull'!H:H,'Oracle Pull'!D:D,'Inbound-Hercules'!A40,'Oracle Pull'!B:B,"NR-RM",'Oracle Pull'!C:C,"H-Line") &lt; 0, 0, SUMIFS('Oracle Pull'!H:H,'Oracle Pull'!D:D,'Inbound-Hercules'!A40,'Oracle Pull'!B:B,"NR-RM",'Oracle Pull'!C:C,"H-Line"))</f>
        <v>278</v>
      </c>
    </row>
    <row r="41" spans="1:18" x14ac:dyDescent="0.55000000000000004">
      <c r="A41" s="10" t="s">
        <v>66</v>
      </c>
      <c r="B41" s="4" t="s">
        <v>67</v>
      </c>
      <c r="C41" s="11">
        <f>VLOOKUP(A41,'[1]H-DU BOM'!A:C,3,FALSE)</f>
        <v>1</v>
      </c>
      <c r="D41" s="11">
        <f t="shared" si="0"/>
        <v>225</v>
      </c>
      <c r="E41" s="11">
        <f t="shared" si="1"/>
        <v>150</v>
      </c>
      <c r="F41" s="11">
        <f t="shared" si="2"/>
        <v>75</v>
      </c>
      <c r="G41" s="11">
        <f t="shared" si="3"/>
        <v>1</v>
      </c>
      <c r="H41" s="11">
        <f t="shared" si="4"/>
        <v>1</v>
      </c>
      <c r="I41" s="4">
        <f t="shared" si="5"/>
        <v>20</v>
      </c>
      <c r="J41" s="4">
        <f t="shared" si="6"/>
        <v>10</v>
      </c>
      <c r="K41" s="12">
        <v>140</v>
      </c>
      <c r="L41" s="13" t="s">
        <v>3</v>
      </c>
      <c r="M41" s="4">
        <v>280</v>
      </c>
      <c r="N41" s="4">
        <v>1</v>
      </c>
      <c r="O41" s="28">
        <f>IF(SUMIFS('Oracle Pull'!H:H,'Oracle Pull'!D:D,'Inbound-Hercules'!A41,'Oracle Pull'!B:B,"NR-RM") &lt; 0, 0, SUMIFS('Oracle Pull'!H:H,'Oracle Pull'!D:D,'Inbound-Hercules'!A41,'Oracle Pull'!B:B,"NR-RM"))</f>
        <v>1214</v>
      </c>
      <c r="P41" s="28">
        <f t="shared" si="7"/>
        <v>1064</v>
      </c>
      <c r="Q41" s="28">
        <f>MAX(SUMIFS('Oracle Pull'!H:H,'Oracle Pull'!D:D,'Inbound-Hercules'!A41,'Oracle Pull'!B:B,"NR-RM")
-SUMIFS('Oracle Pull'!H:H,'Oracle Pull'!D:D,'Inbound-Hercules'!A41,'Oracle Pull'!B:B,"NR-RM",'Oracle Pull'!C:C,"H-Line")
-SUMIFS('Oracle Pull'!H:H,'Oracle Pull'!D:D,'Inbound-Hercules'!A41,'Oracle Pull'!B:B,"NR-RM",'Oracle Pull'!C:C,"P-Line")
-SUMIFS('Oracle Pull'!H:H,'Oracle Pull'!D:D,'Inbound-Hercules'!A41,'Oracle Pull'!B:B,"NR-RM",'Oracle Pull'!C:C,"Megasus-Line"),0)</f>
        <v>145</v>
      </c>
      <c r="R41">
        <f>IF(SUMIFS('Oracle Pull'!H:H,'Oracle Pull'!D:D,'Inbound-Hercules'!A41,'Oracle Pull'!B:B,"NR-RM",'Oracle Pull'!C:C,"H-Line") &lt; 0, 0, SUMIFS('Oracle Pull'!H:H,'Oracle Pull'!D:D,'Inbound-Hercules'!A41,'Oracle Pull'!B:B,"NR-RM",'Oracle Pull'!C:C,"H-Line"))</f>
        <v>1069</v>
      </c>
    </row>
    <row r="42" spans="1:18" x14ac:dyDescent="0.55000000000000004">
      <c r="A42" s="10" t="s">
        <v>72</v>
      </c>
      <c r="B42" s="4" t="s">
        <v>73</v>
      </c>
      <c r="C42" s="11">
        <f>VLOOKUP(A42,'[1]H-DU BOM'!A:C,3,FALSE)</f>
        <v>1</v>
      </c>
      <c r="D42" s="11">
        <f t="shared" si="0"/>
        <v>225</v>
      </c>
      <c r="E42" s="11">
        <f t="shared" si="1"/>
        <v>150</v>
      </c>
      <c r="F42" s="11">
        <f t="shared" si="2"/>
        <v>75</v>
      </c>
      <c r="G42" s="11">
        <f t="shared" si="3"/>
        <v>1</v>
      </c>
      <c r="H42" s="11">
        <f t="shared" si="4"/>
        <v>1</v>
      </c>
      <c r="I42" s="4">
        <f t="shared" si="5"/>
        <v>20</v>
      </c>
      <c r="J42" s="4">
        <f t="shared" si="6"/>
        <v>10</v>
      </c>
      <c r="K42" s="12">
        <v>360</v>
      </c>
      <c r="L42" s="13" t="s">
        <v>3</v>
      </c>
      <c r="M42" s="4">
        <v>720</v>
      </c>
      <c r="N42" s="4">
        <v>2</v>
      </c>
      <c r="O42" s="28">
        <f>IF(SUMIFS('Oracle Pull'!H:H,'Oracle Pull'!D:D,'Inbound-Hercules'!A42,'Oracle Pull'!B:B,"NR-RM") &lt; 0, 0, SUMIFS('Oracle Pull'!H:H,'Oracle Pull'!D:D,'Inbound-Hercules'!A42,'Oracle Pull'!B:B,"NR-RM"))</f>
        <v>2006</v>
      </c>
      <c r="P42" s="28">
        <f t="shared" si="7"/>
        <v>1856</v>
      </c>
      <c r="Q42" s="28">
        <f>MAX(SUMIFS('Oracle Pull'!H:H,'Oracle Pull'!D:D,'Inbound-Hercules'!A42,'Oracle Pull'!B:B,"NR-RM")
-SUMIFS('Oracle Pull'!H:H,'Oracle Pull'!D:D,'Inbound-Hercules'!A42,'Oracle Pull'!B:B,"NR-RM",'Oracle Pull'!C:C,"H-Line")
-SUMIFS('Oracle Pull'!H:H,'Oracle Pull'!D:D,'Inbound-Hercules'!A42,'Oracle Pull'!B:B,"NR-RM",'Oracle Pull'!C:C,"P-Line")
-SUMIFS('Oracle Pull'!H:H,'Oracle Pull'!D:D,'Inbound-Hercules'!A42,'Oracle Pull'!B:B,"NR-RM",'Oracle Pull'!C:C,"Megasus-Line"),0)</f>
        <v>728</v>
      </c>
      <c r="R42">
        <f>IF(SUMIFS('Oracle Pull'!H:H,'Oracle Pull'!D:D,'Inbound-Hercules'!A42,'Oracle Pull'!B:B,"NR-RM",'Oracle Pull'!C:C,"H-Line") &lt; 0, 0, SUMIFS('Oracle Pull'!H:H,'Oracle Pull'!D:D,'Inbound-Hercules'!A42,'Oracle Pull'!B:B,"NR-RM",'Oracle Pull'!C:C,"H-Line"))</f>
        <v>1278</v>
      </c>
    </row>
    <row r="43" spans="1:18" x14ac:dyDescent="0.55000000000000004">
      <c r="A43" s="10" t="s">
        <v>70</v>
      </c>
      <c r="B43" s="4" t="s">
        <v>71</v>
      </c>
      <c r="C43" s="11">
        <f>VLOOKUP(A43,'[1]H-DU BOM'!A:C,3,FALSE)</f>
        <v>1</v>
      </c>
      <c r="D43" s="11">
        <f t="shared" si="0"/>
        <v>225</v>
      </c>
      <c r="E43" s="11">
        <f t="shared" si="1"/>
        <v>150</v>
      </c>
      <c r="F43" s="11">
        <f t="shared" si="2"/>
        <v>75</v>
      </c>
      <c r="G43" s="11">
        <f t="shared" si="3"/>
        <v>1</v>
      </c>
      <c r="H43" s="11">
        <f t="shared" si="4"/>
        <v>1</v>
      </c>
      <c r="I43" s="4">
        <f t="shared" si="5"/>
        <v>20</v>
      </c>
      <c r="J43" s="4">
        <f t="shared" si="6"/>
        <v>10</v>
      </c>
      <c r="K43" s="12">
        <v>230</v>
      </c>
      <c r="L43" s="13" t="s">
        <v>3</v>
      </c>
      <c r="M43" s="4">
        <v>360</v>
      </c>
      <c r="N43" s="4">
        <v>1</v>
      </c>
      <c r="O43" s="28">
        <f>IF(SUMIFS('Oracle Pull'!H:H,'Oracle Pull'!D:D,'Inbound-Hercules'!A43,'Oracle Pull'!B:B,"NR-RM") &lt; 0, 0, SUMIFS('Oracle Pull'!H:H,'Oracle Pull'!D:D,'Inbound-Hercules'!A43,'Oracle Pull'!B:B,"NR-RM"))</f>
        <v>520</v>
      </c>
      <c r="P43" s="28">
        <f t="shared" si="7"/>
        <v>370</v>
      </c>
      <c r="Q43" s="28">
        <f>MAX(SUMIFS('Oracle Pull'!H:H,'Oracle Pull'!D:D,'Inbound-Hercules'!A43,'Oracle Pull'!B:B,"NR-RM")
-SUMIFS('Oracle Pull'!H:H,'Oracle Pull'!D:D,'Inbound-Hercules'!A43,'Oracle Pull'!B:B,"NR-RM",'Oracle Pull'!C:C,"H-Line")
-SUMIFS('Oracle Pull'!H:H,'Oracle Pull'!D:D,'Inbound-Hercules'!A43,'Oracle Pull'!B:B,"NR-RM",'Oracle Pull'!C:C,"P-Line")
-SUMIFS('Oracle Pull'!H:H,'Oracle Pull'!D:D,'Inbound-Hercules'!A43,'Oracle Pull'!B:B,"NR-RM",'Oracle Pull'!C:C,"Megasus-Line"),0)</f>
        <v>185</v>
      </c>
      <c r="R43">
        <f>IF(SUMIFS('Oracle Pull'!H:H,'Oracle Pull'!D:D,'Inbound-Hercules'!A43,'Oracle Pull'!B:B,"NR-RM",'Oracle Pull'!C:C,"H-Line") &lt; 0, 0, SUMIFS('Oracle Pull'!H:H,'Oracle Pull'!D:D,'Inbound-Hercules'!A43,'Oracle Pull'!B:B,"NR-RM",'Oracle Pull'!C:C,"H-Line"))</f>
        <v>335</v>
      </c>
    </row>
    <row r="44" spans="1:18" x14ac:dyDescent="0.55000000000000004">
      <c r="A44" s="10" t="s">
        <v>68</v>
      </c>
      <c r="B44" s="4" t="s">
        <v>69</v>
      </c>
      <c r="C44" s="11">
        <f>VLOOKUP(A44,'[1]H-DU BOM'!A:C,3,FALSE)</f>
        <v>1</v>
      </c>
      <c r="D44" s="11">
        <f t="shared" si="0"/>
        <v>225</v>
      </c>
      <c r="E44" s="11">
        <f t="shared" si="1"/>
        <v>150</v>
      </c>
      <c r="F44" s="11">
        <f t="shared" si="2"/>
        <v>75</v>
      </c>
      <c r="G44" s="11">
        <f t="shared" si="3"/>
        <v>1</v>
      </c>
      <c r="H44" s="11">
        <f t="shared" si="4"/>
        <v>1</v>
      </c>
      <c r="I44" s="4">
        <f t="shared" si="5"/>
        <v>20</v>
      </c>
      <c r="J44" s="4">
        <f t="shared" si="6"/>
        <v>10</v>
      </c>
      <c r="K44" s="12">
        <v>140</v>
      </c>
      <c r="L44" s="13" t="s">
        <v>3</v>
      </c>
      <c r="M44" s="4">
        <v>280</v>
      </c>
      <c r="N44" s="4">
        <v>1</v>
      </c>
      <c r="O44" s="28">
        <f>IF(SUMIFS('Oracle Pull'!H:H,'Oracle Pull'!D:D,'Inbound-Hercules'!A44,'Oracle Pull'!B:B,"NR-RM") &lt; 0, 0, SUMIFS('Oracle Pull'!H:H,'Oracle Pull'!D:D,'Inbound-Hercules'!A44,'Oracle Pull'!B:B,"NR-RM"))</f>
        <v>841</v>
      </c>
      <c r="P44" s="28">
        <f t="shared" si="7"/>
        <v>691</v>
      </c>
      <c r="Q44" s="28">
        <f>MAX(SUMIFS('Oracle Pull'!H:H,'Oracle Pull'!D:D,'Inbound-Hercules'!A44,'Oracle Pull'!B:B,"NR-RM")
-SUMIFS('Oracle Pull'!H:H,'Oracle Pull'!D:D,'Inbound-Hercules'!A44,'Oracle Pull'!B:B,"NR-RM",'Oracle Pull'!C:C,"H-Line")
-SUMIFS('Oracle Pull'!H:H,'Oracle Pull'!D:D,'Inbound-Hercules'!A44,'Oracle Pull'!B:B,"NR-RM",'Oracle Pull'!C:C,"P-Line")
-SUMIFS('Oracle Pull'!H:H,'Oracle Pull'!D:D,'Inbound-Hercules'!A44,'Oracle Pull'!B:B,"NR-RM",'Oracle Pull'!C:C,"Megasus-Line"),0)</f>
        <v>20</v>
      </c>
      <c r="R44">
        <f>IF(SUMIFS('Oracle Pull'!H:H,'Oracle Pull'!D:D,'Inbound-Hercules'!A44,'Oracle Pull'!B:B,"NR-RM",'Oracle Pull'!C:C,"H-Line") &lt; 0, 0, SUMIFS('Oracle Pull'!H:H,'Oracle Pull'!D:D,'Inbound-Hercules'!A44,'Oracle Pull'!B:B,"NR-RM",'Oracle Pull'!C:C,"H-Line"))</f>
        <v>821</v>
      </c>
    </row>
    <row r="45" spans="1:18" x14ac:dyDescent="0.55000000000000004">
      <c r="A45" s="10" t="s">
        <v>64</v>
      </c>
      <c r="B45" s="4" t="s">
        <v>65</v>
      </c>
      <c r="C45" s="11">
        <f>VLOOKUP(A45,'[1]H-DU BOM'!A:C,3,FALSE)</f>
        <v>1</v>
      </c>
      <c r="D45" s="11">
        <f t="shared" si="0"/>
        <v>225</v>
      </c>
      <c r="E45" s="11">
        <f t="shared" si="1"/>
        <v>150</v>
      </c>
      <c r="F45" s="11">
        <f t="shared" si="2"/>
        <v>75</v>
      </c>
      <c r="G45" s="11">
        <f t="shared" si="3"/>
        <v>1</v>
      </c>
      <c r="H45" s="11">
        <f t="shared" si="4"/>
        <v>1</v>
      </c>
      <c r="I45" s="4">
        <f t="shared" si="5"/>
        <v>20</v>
      </c>
      <c r="J45" s="4">
        <f t="shared" si="6"/>
        <v>10</v>
      </c>
      <c r="K45" s="12">
        <v>120</v>
      </c>
      <c r="L45" s="13" t="s">
        <v>3</v>
      </c>
      <c r="M45" s="4">
        <v>240</v>
      </c>
      <c r="N45" s="4">
        <v>1</v>
      </c>
      <c r="O45" s="28">
        <f>IF(SUMIFS('Oracle Pull'!H:H,'Oracle Pull'!D:D,'Inbound-Hercules'!A45,'Oracle Pull'!B:B,"NR-RM") &lt; 0, 0, SUMIFS('Oracle Pull'!H:H,'Oracle Pull'!D:D,'Inbound-Hercules'!A45,'Oracle Pull'!B:B,"NR-RM"))</f>
        <v>641</v>
      </c>
      <c r="P45" s="28">
        <f t="shared" si="7"/>
        <v>491</v>
      </c>
      <c r="Q45" s="28">
        <f>MAX(SUMIFS('Oracle Pull'!H:H,'Oracle Pull'!D:D,'Inbound-Hercules'!A45,'Oracle Pull'!B:B,"NR-RM")
-SUMIFS('Oracle Pull'!H:H,'Oracle Pull'!D:D,'Inbound-Hercules'!A45,'Oracle Pull'!B:B,"NR-RM",'Oracle Pull'!C:C,"H-Line")
-SUMIFS('Oracle Pull'!H:H,'Oracle Pull'!D:D,'Inbound-Hercules'!A45,'Oracle Pull'!B:B,"NR-RM",'Oracle Pull'!C:C,"P-Line")
-SUMIFS('Oracle Pull'!H:H,'Oracle Pull'!D:D,'Inbound-Hercules'!A45,'Oracle Pull'!B:B,"NR-RM",'Oracle Pull'!C:C,"Megasus-Line"),0)</f>
        <v>126</v>
      </c>
      <c r="R45">
        <f>IF(SUMIFS('Oracle Pull'!H:H,'Oracle Pull'!D:D,'Inbound-Hercules'!A45,'Oracle Pull'!B:B,"NR-RM",'Oracle Pull'!C:C,"H-Line") &lt; 0, 0, SUMIFS('Oracle Pull'!H:H,'Oracle Pull'!D:D,'Inbound-Hercules'!A45,'Oracle Pull'!B:B,"NR-RM",'Oracle Pull'!C:C,"H-Line"))</f>
        <v>515</v>
      </c>
    </row>
    <row r="46" spans="1:18" x14ac:dyDescent="0.55000000000000004">
      <c r="A46" s="10" t="s">
        <v>62</v>
      </c>
      <c r="B46" s="4" t="s">
        <v>63</v>
      </c>
      <c r="C46" s="11">
        <f>VLOOKUP(A46,'[1]H-DU BOM'!A:C,3,FALSE)</f>
        <v>1</v>
      </c>
      <c r="D46" s="11">
        <f t="shared" si="0"/>
        <v>225</v>
      </c>
      <c r="E46" s="11">
        <f t="shared" si="1"/>
        <v>150</v>
      </c>
      <c r="F46" s="11">
        <f t="shared" si="2"/>
        <v>75</v>
      </c>
      <c r="G46" s="11">
        <f t="shared" si="3"/>
        <v>1</v>
      </c>
      <c r="H46" s="11">
        <f t="shared" si="4"/>
        <v>1</v>
      </c>
      <c r="I46" s="4">
        <f t="shared" si="5"/>
        <v>20</v>
      </c>
      <c r="J46" s="4">
        <f t="shared" si="6"/>
        <v>10</v>
      </c>
      <c r="K46" s="12">
        <v>100</v>
      </c>
      <c r="L46" s="13" t="s">
        <v>3</v>
      </c>
      <c r="M46" s="4">
        <v>200</v>
      </c>
      <c r="N46" s="4">
        <v>1</v>
      </c>
      <c r="O46" s="28">
        <f>IF(SUMIFS('Oracle Pull'!H:H,'Oracle Pull'!D:D,'Inbound-Hercules'!A46,'Oracle Pull'!B:B,"NR-RM") &lt; 0, 0, SUMIFS('Oracle Pull'!H:H,'Oracle Pull'!D:D,'Inbound-Hercules'!A46,'Oracle Pull'!B:B,"NR-RM"))</f>
        <v>279</v>
      </c>
      <c r="P46" s="28">
        <f t="shared" si="7"/>
        <v>129</v>
      </c>
      <c r="Q46" s="28">
        <f>MAX(SUMIFS('Oracle Pull'!H:H,'Oracle Pull'!D:D,'Inbound-Hercules'!A46,'Oracle Pull'!B:B,"NR-RM")
-SUMIFS('Oracle Pull'!H:H,'Oracle Pull'!D:D,'Inbound-Hercules'!A46,'Oracle Pull'!B:B,"NR-RM",'Oracle Pull'!C:C,"H-Line")
-SUMIFS('Oracle Pull'!H:H,'Oracle Pull'!D:D,'Inbound-Hercules'!A46,'Oracle Pull'!B:B,"NR-RM",'Oracle Pull'!C:C,"P-Line")
-SUMIFS('Oracle Pull'!H:H,'Oracle Pull'!D:D,'Inbound-Hercules'!A46,'Oracle Pull'!B:B,"NR-RM",'Oracle Pull'!C:C,"Megasus-Line"),0)</f>
        <v>5</v>
      </c>
      <c r="R46">
        <f>IF(SUMIFS('Oracle Pull'!H:H,'Oracle Pull'!D:D,'Inbound-Hercules'!A46,'Oracle Pull'!B:B,"NR-RM",'Oracle Pull'!C:C,"H-Line") &lt; 0, 0, SUMIFS('Oracle Pull'!H:H,'Oracle Pull'!D:D,'Inbound-Hercules'!A46,'Oracle Pull'!B:B,"NR-RM",'Oracle Pull'!C:C,"H-Line"))</f>
        <v>274</v>
      </c>
    </row>
    <row r="47" spans="1:18" x14ac:dyDescent="0.55000000000000004">
      <c r="A47" s="10" t="s">
        <v>44</v>
      </c>
      <c r="B47" s="4" t="s">
        <v>45</v>
      </c>
      <c r="C47" s="11">
        <f>VLOOKUP(A47,'[1]H-DU BOM'!A:C,3,FALSE)</f>
        <v>2</v>
      </c>
      <c r="D47" s="11">
        <f t="shared" si="0"/>
        <v>450</v>
      </c>
      <c r="E47" s="11">
        <f t="shared" si="1"/>
        <v>300</v>
      </c>
      <c r="F47" s="11">
        <f t="shared" si="2"/>
        <v>150</v>
      </c>
      <c r="G47" s="11">
        <f t="shared" si="3"/>
        <v>7</v>
      </c>
      <c r="H47" s="11">
        <f t="shared" si="4"/>
        <v>4</v>
      </c>
      <c r="I47" s="4">
        <f t="shared" si="5"/>
        <v>40</v>
      </c>
      <c r="J47" s="4">
        <f t="shared" si="6"/>
        <v>20</v>
      </c>
      <c r="K47" s="12">
        <v>48</v>
      </c>
      <c r="L47" s="13" t="s">
        <v>1</v>
      </c>
      <c r="M47" s="4">
        <v>80</v>
      </c>
      <c r="N47" s="4">
        <v>1</v>
      </c>
      <c r="O47" s="28">
        <f>IF(SUMIFS('Oracle Pull'!H:H,'Oracle Pull'!D:D,'Inbound-Hercules'!A47,'Oracle Pull'!B:B,"NR-RM") &lt; 0, 0, SUMIFS('Oracle Pull'!H:H,'Oracle Pull'!D:D,'Inbound-Hercules'!A47,'Oracle Pull'!B:B,"NR-RM"))</f>
        <v>156</v>
      </c>
      <c r="P47" s="28">
        <f t="shared" si="7"/>
        <v>-144</v>
      </c>
      <c r="Q47" s="28">
        <f>MAX(SUMIFS('Oracle Pull'!H:H,'Oracle Pull'!D:D,'Inbound-Hercules'!A47,'Oracle Pull'!B:B,"NR-RM")
-SUMIFS('Oracle Pull'!H:H,'Oracle Pull'!D:D,'Inbound-Hercules'!A47,'Oracle Pull'!B:B,"NR-RM",'Oracle Pull'!C:C,"H-Line")
-SUMIFS('Oracle Pull'!H:H,'Oracle Pull'!D:D,'Inbound-Hercules'!A47,'Oracle Pull'!B:B,"NR-RM",'Oracle Pull'!C:C,"P-Line")
-SUMIFS('Oracle Pull'!H:H,'Oracle Pull'!D:D,'Inbound-Hercules'!A47,'Oracle Pull'!B:B,"NR-RM",'Oracle Pull'!C:C,"Megasus-Line"),0)</f>
        <v>100</v>
      </c>
      <c r="R47">
        <f>IF(SUMIFS('Oracle Pull'!H:H,'Oracle Pull'!D:D,'Inbound-Hercules'!A47,'Oracle Pull'!B:B,"NR-RM",'Oracle Pull'!C:C,"H-Line") &lt; 0, 0, SUMIFS('Oracle Pull'!H:H,'Oracle Pull'!D:D,'Inbound-Hercules'!A47,'Oracle Pull'!B:B,"NR-RM",'Oracle Pull'!C:C,"H-Line"))</f>
        <v>56</v>
      </c>
    </row>
    <row r="48" spans="1:18" x14ac:dyDescent="0.55000000000000004">
      <c r="A48" s="10" t="s">
        <v>46</v>
      </c>
      <c r="B48" s="4" t="s">
        <v>47</v>
      </c>
      <c r="C48" s="11">
        <f>VLOOKUP(A48,'[1]H-DU BOM'!A:C,3,FALSE)</f>
        <v>1</v>
      </c>
      <c r="D48" s="11">
        <f t="shared" si="0"/>
        <v>225</v>
      </c>
      <c r="E48" s="11">
        <f t="shared" si="1"/>
        <v>150</v>
      </c>
      <c r="F48" s="11">
        <f t="shared" si="2"/>
        <v>75</v>
      </c>
      <c r="G48" s="11">
        <f t="shared" si="3"/>
        <v>2</v>
      </c>
      <c r="H48" s="11">
        <f t="shared" si="4"/>
        <v>1</v>
      </c>
      <c r="I48" s="4">
        <f t="shared" si="5"/>
        <v>20</v>
      </c>
      <c r="J48" s="4">
        <f t="shared" si="6"/>
        <v>10</v>
      </c>
      <c r="K48" s="12">
        <v>80</v>
      </c>
      <c r="L48" s="13" t="s">
        <v>1</v>
      </c>
      <c r="M48" s="4">
        <v>80</v>
      </c>
      <c r="N48" s="4">
        <v>2</v>
      </c>
      <c r="O48" s="28">
        <f>IF(SUMIFS('Oracle Pull'!H:H,'Oracle Pull'!D:D,'Inbound-Hercules'!A48,'Oracle Pull'!B:B,"NR-RM") &lt; 0, 0, SUMIFS('Oracle Pull'!H:H,'Oracle Pull'!D:D,'Inbound-Hercules'!A48,'Oracle Pull'!B:B,"NR-RM"))</f>
        <v>153</v>
      </c>
      <c r="P48" s="28">
        <f t="shared" si="7"/>
        <v>3</v>
      </c>
      <c r="Q48" s="28">
        <f>MAX(SUMIFS('Oracle Pull'!H:H,'Oracle Pull'!D:D,'Inbound-Hercules'!A48,'Oracle Pull'!B:B,"NR-RM")
-SUMIFS('Oracle Pull'!H:H,'Oracle Pull'!D:D,'Inbound-Hercules'!A48,'Oracle Pull'!B:B,"NR-RM",'Oracle Pull'!C:C,"H-Line")
-SUMIFS('Oracle Pull'!H:H,'Oracle Pull'!D:D,'Inbound-Hercules'!A48,'Oracle Pull'!B:B,"NR-RM",'Oracle Pull'!C:C,"P-Line")
-SUMIFS('Oracle Pull'!H:H,'Oracle Pull'!D:D,'Inbound-Hercules'!A48,'Oracle Pull'!B:B,"NR-RM",'Oracle Pull'!C:C,"Megasus-Line"),0)</f>
        <v>82</v>
      </c>
      <c r="R48">
        <f>IF(SUMIFS('Oracle Pull'!H:H,'Oracle Pull'!D:D,'Inbound-Hercules'!A48,'Oracle Pull'!B:B,"NR-RM",'Oracle Pull'!C:C,"H-Line") &lt; 0, 0, SUMIFS('Oracle Pull'!H:H,'Oracle Pull'!D:D,'Inbound-Hercules'!A48,'Oracle Pull'!B:B,"NR-RM",'Oracle Pull'!C:C,"H-Line"))</f>
        <v>71</v>
      </c>
    </row>
    <row r="49" spans="1:18" x14ac:dyDescent="0.55000000000000004">
      <c r="A49" s="10" t="s">
        <v>167</v>
      </c>
      <c r="B49" s="4" t="s">
        <v>3255</v>
      </c>
      <c r="C49" s="11">
        <v>2</v>
      </c>
      <c r="D49" s="11">
        <f t="shared" si="0"/>
        <v>300</v>
      </c>
      <c r="E49" s="11">
        <f>D6*C49</f>
        <v>150</v>
      </c>
      <c r="F49" s="11">
        <f>C49*D8</f>
        <v>150</v>
      </c>
      <c r="G49" s="11">
        <f t="shared" si="3"/>
        <v>1</v>
      </c>
      <c r="H49" s="11">
        <f t="shared" si="4"/>
        <v>1</v>
      </c>
      <c r="I49" s="4">
        <f t="shared" si="5"/>
        <v>40</v>
      </c>
      <c r="J49" s="4">
        <f t="shared" si="6"/>
        <v>20</v>
      </c>
      <c r="K49" s="12">
        <v>240</v>
      </c>
      <c r="L49" s="13" t="s">
        <v>1</v>
      </c>
      <c r="M49" s="4">
        <v>24</v>
      </c>
      <c r="N49" s="4">
        <v>3</v>
      </c>
      <c r="O49" s="28">
        <f>IF(SUMIFS('Oracle Pull'!H:H,'Oracle Pull'!D:D,'Inbound-Hercules'!A49,'Oracle Pull'!B:B,"NR-RM") &lt; 0, 0, SUMIFS('Oracle Pull'!H:H,'Oracle Pull'!D:D,'Inbound-Hercules'!A49,'Oracle Pull'!B:B,"NR-RM"))</f>
        <v>189</v>
      </c>
      <c r="P49" s="28">
        <f t="shared" si="7"/>
        <v>39</v>
      </c>
      <c r="Q49" s="28">
        <f>MAX(SUMIFS('Oracle Pull'!H:H,'Oracle Pull'!D:D,'Inbound-Hercules'!A49,'Oracle Pull'!B:B,"NR-RM")
-SUMIFS('Oracle Pull'!H:H,'Oracle Pull'!D:D,'Inbound-Hercules'!A49,'Oracle Pull'!B:B,"NR-RM",'Oracle Pull'!C:C,"H-Line")
-SUMIFS('Oracle Pull'!H:H,'Oracle Pull'!D:D,'Inbound-Hercules'!A49,'Oracle Pull'!B:B,"NR-RM",'Oracle Pull'!C:C,"P-Line")
-SUMIFS('Oracle Pull'!H:H,'Oracle Pull'!D:D,'Inbound-Hercules'!A49,'Oracle Pull'!B:B,"NR-RM",'Oracle Pull'!C:C,"Megasus-Line"),0)</f>
        <v>140</v>
      </c>
      <c r="R49">
        <f>IF(SUMIFS('Oracle Pull'!H:H,'Oracle Pull'!D:D,'Inbound-Hercules'!A49,'Oracle Pull'!B:B,"NR-RM",'Oracle Pull'!C:C,"H-Line") &lt; 0, 0, SUMIFS('Oracle Pull'!H:H,'Oracle Pull'!D:D,'Inbound-Hercules'!A49,'Oracle Pull'!B:B,"NR-RM",'Oracle Pull'!C:C,"H-Line"))</f>
        <v>49</v>
      </c>
    </row>
    <row r="50" spans="1:18" x14ac:dyDescent="0.55000000000000004">
      <c r="A50" s="10" t="s">
        <v>92</v>
      </c>
      <c r="B50" s="4" t="s">
        <v>93</v>
      </c>
      <c r="C50" s="11">
        <f>VLOOKUP(A50,'[1]H-DU BOM'!A:C,3,FALSE)</f>
        <v>2</v>
      </c>
      <c r="D50" s="11">
        <f t="shared" si="0"/>
        <v>150</v>
      </c>
      <c r="E50" s="11">
        <f>C50*D5</f>
        <v>150</v>
      </c>
      <c r="F50" s="11">
        <f>C50*D7</f>
        <v>0</v>
      </c>
      <c r="G50" s="11">
        <f t="shared" si="3"/>
        <v>1</v>
      </c>
      <c r="H50" s="11">
        <f t="shared" si="4"/>
        <v>0</v>
      </c>
      <c r="I50" s="4">
        <f t="shared" si="5"/>
        <v>40</v>
      </c>
      <c r="J50" s="4">
        <f t="shared" si="6"/>
        <v>20</v>
      </c>
      <c r="K50" s="12">
        <v>240</v>
      </c>
      <c r="L50" s="13" t="s">
        <v>1</v>
      </c>
      <c r="M50" s="4">
        <v>24</v>
      </c>
      <c r="N50" s="4">
        <v>3</v>
      </c>
      <c r="O50" s="28">
        <f>IF(SUMIFS('Oracle Pull'!H:H,'Oracle Pull'!D:D,'Inbound-Hercules'!A50,'Oracle Pull'!B:B,"NR-RM") &lt; 0, 0, SUMIFS('Oracle Pull'!H:H,'Oracle Pull'!D:D,'Inbound-Hercules'!A50,'Oracle Pull'!B:B,"NR-RM"))</f>
        <v>199</v>
      </c>
      <c r="P50" s="28">
        <f t="shared" si="7"/>
        <v>49</v>
      </c>
      <c r="Q50" s="28">
        <f>MAX(SUMIFS('Oracle Pull'!H:H,'Oracle Pull'!D:D,'Inbound-Hercules'!A50,'Oracle Pull'!B:B,"NR-RM")
-SUMIFS('Oracle Pull'!H:H,'Oracle Pull'!D:D,'Inbound-Hercules'!A50,'Oracle Pull'!B:B,"NR-RM",'Oracle Pull'!C:C,"H-Line")
-SUMIFS('Oracle Pull'!H:H,'Oracle Pull'!D:D,'Inbound-Hercules'!A50,'Oracle Pull'!B:B,"NR-RM",'Oracle Pull'!C:C,"P-Line")
-SUMIFS('Oracle Pull'!H:H,'Oracle Pull'!D:D,'Inbound-Hercules'!A50,'Oracle Pull'!B:B,"NR-RM",'Oracle Pull'!C:C,"Megasus-Line"),0)</f>
        <v>169</v>
      </c>
      <c r="R50">
        <f>IF(SUMIFS('Oracle Pull'!H:H,'Oracle Pull'!D:D,'Inbound-Hercules'!A50,'Oracle Pull'!B:B,"NR-RM",'Oracle Pull'!C:C,"H-Line") &lt; 0, 0, SUMIFS('Oracle Pull'!H:H,'Oracle Pull'!D:D,'Inbound-Hercules'!A50,'Oracle Pull'!B:B,"NR-RM",'Oracle Pull'!C:C,"H-Line"))</f>
        <v>30</v>
      </c>
    </row>
    <row r="51" spans="1:18" x14ac:dyDescent="0.55000000000000004">
      <c r="A51" s="10" t="s">
        <v>88</v>
      </c>
      <c r="B51" s="4" t="s">
        <v>89</v>
      </c>
      <c r="C51" s="11">
        <f>VLOOKUP(A51,'[1]H-DU BOM'!A:C,3,FALSE)</f>
        <v>1</v>
      </c>
      <c r="D51" s="11">
        <f t="shared" si="0"/>
        <v>225</v>
      </c>
      <c r="E51" s="11">
        <f t="shared" si="1"/>
        <v>150</v>
      </c>
      <c r="F51" s="11">
        <f t="shared" si="2"/>
        <v>75</v>
      </c>
      <c r="G51" s="11">
        <f t="shared" si="3"/>
        <v>1</v>
      </c>
      <c r="H51" s="11">
        <f t="shared" si="4"/>
        <v>1</v>
      </c>
      <c r="I51" s="4">
        <f t="shared" si="5"/>
        <v>20</v>
      </c>
      <c r="J51" s="4">
        <f t="shared" si="6"/>
        <v>10</v>
      </c>
      <c r="K51" s="12">
        <v>192</v>
      </c>
      <c r="L51" s="13" t="s">
        <v>1</v>
      </c>
      <c r="M51" s="4">
        <v>48</v>
      </c>
      <c r="N51" s="4">
        <v>1</v>
      </c>
      <c r="O51" s="28">
        <f>IF(SUMIFS('Oracle Pull'!H:H,'Oracle Pull'!D:D,'Inbound-Hercules'!A51,'Oracle Pull'!B:B,"NR-RM") &lt; 0, 0, SUMIFS('Oracle Pull'!H:H,'Oracle Pull'!D:D,'Inbound-Hercules'!A51,'Oracle Pull'!B:B,"NR-RM"))</f>
        <v>229</v>
      </c>
      <c r="P51" s="28">
        <f t="shared" si="7"/>
        <v>79</v>
      </c>
      <c r="Q51" s="28">
        <f>MAX(SUMIFS('Oracle Pull'!H:H,'Oracle Pull'!D:D,'Inbound-Hercules'!A51,'Oracle Pull'!B:B,"NR-RM")
-SUMIFS('Oracle Pull'!H:H,'Oracle Pull'!D:D,'Inbound-Hercules'!A51,'Oracle Pull'!B:B,"NR-RM",'Oracle Pull'!C:C,"H-Line")
-SUMIFS('Oracle Pull'!H:H,'Oracle Pull'!D:D,'Inbound-Hercules'!A51,'Oracle Pull'!B:B,"NR-RM",'Oracle Pull'!C:C,"P-Line")
-SUMIFS('Oracle Pull'!H:H,'Oracle Pull'!D:D,'Inbound-Hercules'!A51,'Oracle Pull'!B:B,"NR-RM",'Oracle Pull'!C:C,"Megasus-Line"),0)</f>
        <v>132</v>
      </c>
      <c r="R51">
        <f>IF(SUMIFS('Oracle Pull'!H:H,'Oracle Pull'!D:D,'Inbound-Hercules'!A51,'Oracle Pull'!B:B,"NR-RM",'Oracle Pull'!C:C,"H-Line") &lt; 0, 0, SUMIFS('Oracle Pull'!H:H,'Oracle Pull'!D:D,'Inbound-Hercules'!A51,'Oracle Pull'!B:B,"NR-RM",'Oracle Pull'!C:C,"H-Line"))</f>
        <v>97</v>
      </c>
    </row>
    <row r="52" spans="1:18" x14ac:dyDescent="0.55000000000000004">
      <c r="A52" s="10" t="s">
        <v>90</v>
      </c>
      <c r="B52" s="4" t="s">
        <v>91</v>
      </c>
      <c r="C52" s="11">
        <f>VLOOKUP(A52,'[1]H-DU BOM'!A:C,3,FALSE)</f>
        <v>1</v>
      </c>
      <c r="D52" s="11">
        <f t="shared" si="0"/>
        <v>225</v>
      </c>
      <c r="E52" s="11">
        <f t="shared" si="1"/>
        <v>150</v>
      </c>
      <c r="F52" s="11">
        <f t="shared" si="2"/>
        <v>75</v>
      </c>
      <c r="G52" s="11">
        <f t="shared" si="3"/>
        <v>1</v>
      </c>
      <c r="H52" s="11">
        <f t="shared" si="4"/>
        <v>1</v>
      </c>
      <c r="I52" s="4">
        <f t="shared" si="5"/>
        <v>20</v>
      </c>
      <c r="J52" s="4">
        <f t="shared" si="6"/>
        <v>10</v>
      </c>
      <c r="K52" s="12">
        <v>288</v>
      </c>
      <c r="L52" s="13" t="s">
        <v>1</v>
      </c>
      <c r="M52" s="4">
        <v>36</v>
      </c>
      <c r="N52" s="4">
        <v>2</v>
      </c>
      <c r="O52" s="28">
        <f>IF(SUMIFS('Oracle Pull'!H:H,'Oracle Pull'!D:D,'Inbound-Hercules'!A52,'Oracle Pull'!B:B,"NR-RM") &lt; 0, 0, SUMIFS('Oracle Pull'!H:H,'Oracle Pull'!D:D,'Inbound-Hercules'!A52,'Oracle Pull'!B:B,"NR-RM"))</f>
        <v>116</v>
      </c>
      <c r="P52" s="28">
        <f t="shared" si="7"/>
        <v>-34</v>
      </c>
      <c r="Q52" s="28">
        <f>MAX(SUMIFS('Oracle Pull'!H:H,'Oracle Pull'!D:D,'Inbound-Hercules'!A52,'Oracle Pull'!B:B,"NR-RM")
-SUMIFS('Oracle Pull'!H:H,'Oracle Pull'!D:D,'Inbound-Hercules'!A52,'Oracle Pull'!B:B,"NR-RM",'Oracle Pull'!C:C,"H-Line")
-SUMIFS('Oracle Pull'!H:H,'Oracle Pull'!D:D,'Inbound-Hercules'!A52,'Oracle Pull'!B:B,"NR-RM",'Oracle Pull'!C:C,"P-Line")
-SUMIFS('Oracle Pull'!H:H,'Oracle Pull'!D:D,'Inbound-Hercules'!A52,'Oracle Pull'!B:B,"NR-RM",'Oracle Pull'!C:C,"Megasus-Line"),0)</f>
        <v>32</v>
      </c>
      <c r="R52">
        <f>IF(SUMIFS('Oracle Pull'!H:H,'Oracle Pull'!D:D,'Inbound-Hercules'!A52,'Oracle Pull'!B:B,"NR-RM",'Oracle Pull'!C:C,"H-Line") &lt; 0, 0, SUMIFS('Oracle Pull'!H:H,'Oracle Pull'!D:D,'Inbound-Hercules'!A52,'Oracle Pull'!B:B,"NR-RM",'Oracle Pull'!C:C,"H-Line"))</f>
        <v>84</v>
      </c>
    </row>
    <row r="53" spans="1:18" x14ac:dyDescent="0.55000000000000004">
      <c r="A53" s="10" t="s">
        <v>48</v>
      </c>
      <c r="B53" s="4" t="s">
        <v>49</v>
      </c>
      <c r="C53" s="11">
        <f>VLOOKUP(A53,'[1]H-DU BOM'!A:C,3,FALSE)</f>
        <v>1</v>
      </c>
      <c r="D53" s="11">
        <f t="shared" si="0"/>
        <v>225</v>
      </c>
      <c r="E53" s="11">
        <f t="shared" si="1"/>
        <v>150</v>
      </c>
      <c r="F53" s="11">
        <f t="shared" si="2"/>
        <v>75</v>
      </c>
      <c r="G53" s="11">
        <f t="shared" si="3"/>
        <v>2</v>
      </c>
      <c r="H53" s="11">
        <f t="shared" si="4"/>
        <v>1</v>
      </c>
      <c r="I53" s="4">
        <f t="shared" si="5"/>
        <v>20</v>
      </c>
      <c r="J53" s="4">
        <f t="shared" si="6"/>
        <v>10</v>
      </c>
      <c r="K53" s="12">
        <v>140</v>
      </c>
      <c r="L53" s="13" t="s">
        <v>1</v>
      </c>
      <c r="M53" s="4">
        <v>140</v>
      </c>
      <c r="N53" s="4">
        <v>2</v>
      </c>
      <c r="O53" s="28">
        <f>IF(SUMIFS('Oracle Pull'!H:H,'Oracle Pull'!D:D,'Inbound-Hercules'!A53,'Oracle Pull'!B:B,"NR-RM") &lt; 0, 0, SUMIFS('Oracle Pull'!H:H,'Oracle Pull'!D:D,'Inbound-Hercules'!A53,'Oracle Pull'!B:B,"NR-RM"))</f>
        <v>98</v>
      </c>
      <c r="P53" s="28">
        <f t="shared" si="7"/>
        <v>-52</v>
      </c>
      <c r="Q53" s="28">
        <f>MAX(SUMIFS('Oracle Pull'!H:H,'Oracle Pull'!D:D,'Inbound-Hercules'!A53,'Oracle Pull'!B:B,"NR-RM")
-SUMIFS('Oracle Pull'!H:H,'Oracle Pull'!D:D,'Inbound-Hercules'!A53,'Oracle Pull'!B:B,"NR-RM",'Oracle Pull'!C:C,"H-Line")
-SUMIFS('Oracle Pull'!H:H,'Oracle Pull'!D:D,'Inbound-Hercules'!A53,'Oracle Pull'!B:B,"NR-RM",'Oracle Pull'!C:C,"P-Line")
-SUMIFS('Oracle Pull'!H:H,'Oracle Pull'!D:D,'Inbound-Hercules'!A53,'Oracle Pull'!B:B,"NR-RM",'Oracle Pull'!C:C,"Megasus-Line"),0)</f>
        <v>4</v>
      </c>
      <c r="R53">
        <f>IF(SUMIFS('Oracle Pull'!H:H,'Oracle Pull'!D:D,'Inbound-Hercules'!A53,'Oracle Pull'!B:B,"NR-RM",'Oracle Pull'!C:C,"H-Line") &lt; 0, 0, SUMIFS('Oracle Pull'!H:H,'Oracle Pull'!D:D,'Inbound-Hercules'!A53,'Oracle Pull'!B:B,"NR-RM",'Oracle Pull'!C:C,"H-Line"))</f>
        <v>94</v>
      </c>
    </row>
    <row r="54" spans="1:18" x14ac:dyDescent="0.55000000000000004">
      <c r="A54" s="10" t="s">
        <v>86</v>
      </c>
      <c r="B54" s="4" t="s">
        <v>87</v>
      </c>
      <c r="C54" s="11">
        <f>VLOOKUP(A54,'[1]H-DU BOM'!A:C,3,FALSE)</f>
        <v>1</v>
      </c>
      <c r="D54" s="11">
        <f t="shared" si="0"/>
        <v>225</v>
      </c>
      <c r="E54" s="11">
        <f t="shared" si="1"/>
        <v>150</v>
      </c>
      <c r="F54" s="11">
        <f t="shared" si="2"/>
        <v>75</v>
      </c>
      <c r="G54" s="11">
        <f t="shared" si="3"/>
        <v>1</v>
      </c>
      <c r="H54" s="11">
        <f t="shared" si="4"/>
        <v>1</v>
      </c>
      <c r="I54" s="4">
        <f t="shared" si="5"/>
        <v>20</v>
      </c>
      <c r="J54" s="4">
        <f t="shared" si="6"/>
        <v>10</v>
      </c>
      <c r="K54" s="12">
        <v>192</v>
      </c>
      <c r="L54" s="13" t="s">
        <v>1</v>
      </c>
      <c r="M54" s="4">
        <v>24</v>
      </c>
      <c r="N54" s="4">
        <v>1</v>
      </c>
      <c r="O54" s="28">
        <f>IF(SUMIFS('Oracle Pull'!H:H,'Oracle Pull'!D:D,'Inbound-Hercules'!A54,'Oracle Pull'!B:B,"NR-RM") &lt; 0, 0, SUMIFS('Oracle Pull'!H:H,'Oracle Pull'!D:D,'Inbound-Hercules'!A54,'Oracle Pull'!B:B,"NR-RM"))</f>
        <v>162</v>
      </c>
      <c r="P54" s="28">
        <f t="shared" si="7"/>
        <v>12</v>
      </c>
      <c r="Q54" s="28">
        <f>MAX(SUMIFS('Oracle Pull'!H:H,'Oracle Pull'!D:D,'Inbound-Hercules'!A54,'Oracle Pull'!B:B,"NR-RM")
-SUMIFS('Oracle Pull'!H:H,'Oracle Pull'!D:D,'Inbound-Hercules'!A54,'Oracle Pull'!B:B,"NR-RM",'Oracle Pull'!C:C,"H-Line")
-SUMIFS('Oracle Pull'!H:H,'Oracle Pull'!D:D,'Inbound-Hercules'!A54,'Oracle Pull'!B:B,"NR-RM",'Oracle Pull'!C:C,"P-Line")
-SUMIFS('Oracle Pull'!H:H,'Oracle Pull'!D:D,'Inbound-Hercules'!A54,'Oracle Pull'!B:B,"NR-RM",'Oracle Pull'!C:C,"Megasus-Line"),0)</f>
        <v>112</v>
      </c>
      <c r="R54">
        <f>IF(SUMIFS('Oracle Pull'!H:H,'Oracle Pull'!D:D,'Inbound-Hercules'!A54,'Oracle Pull'!B:B,"NR-RM",'Oracle Pull'!C:C,"H-Line") &lt; 0, 0, SUMIFS('Oracle Pull'!H:H,'Oracle Pull'!D:D,'Inbound-Hercules'!A54,'Oracle Pull'!B:B,"NR-RM",'Oracle Pull'!C:C,"H-Line"))</f>
        <v>50</v>
      </c>
    </row>
    <row r="55" spans="1:18" x14ac:dyDescent="0.55000000000000004">
      <c r="A55" s="10" t="s">
        <v>40</v>
      </c>
      <c r="B55" s="4" t="s">
        <v>41</v>
      </c>
      <c r="C55" s="11">
        <f>VLOOKUP(A55,'[1]H-DU BOM'!A:C,3,FALSE)</f>
        <v>1</v>
      </c>
      <c r="D55" s="11">
        <f t="shared" si="0"/>
        <v>225</v>
      </c>
      <c r="E55" s="11">
        <f t="shared" si="1"/>
        <v>150</v>
      </c>
      <c r="F55" s="11">
        <f t="shared" si="2"/>
        <v>75</v>
      </c>
      <c r="G55" s="11">
        <f t="shared" si="3"/>
        <v>8</v>
      </c>
      <c r="H55" s="11">
        <f t="shared" si="4"/>
        <v>4</v>
      </c>
      <c r="I55" s="4">
        <f t="shared" si="5"/>
        <v>20</v>
      </c>
      <c r="J55" s="4">
        <f t="shared" si="6"/>
        <v>10</v>
      </c>
      <c r="K55" s="12">
        <v>20</v>
      </c>
      <c r="L55" s="13" t="s">
        <v>1</v>
      </c>
      <c r="M55" s="4">
        <v>20</v>
      </c>
      <c r="N55" s="4">
        <v>2</v>
      </c>
      <c r="O55" s="28">
        <f>IF(SUMIFS('Oracle Pull'!H:H,'Oracle Pull'!D:D,'Inbound-Hercules'!A55,'Oracle Pull'!B:B,"NR-RM") &lt; 0, 0, SUMIFS('Oracle Pull'!H:H,'Oracle Pull'!D:D,'Inbound-Hercules'!A55,'Oracle Pull'!B:B,"NR-RM"))</f>
        <v>91</v>
      </c>
      <c r="P55" s="28">
        <f t="shared" si="7"/>
        <v>-59</v>
      </c>
      <c r="Q55" s="28">
        <f>MAX(SUMIFS('Oracle Pull'!H:H,'Oracle Pull'!D:D,'Inbound-Hercules'!A55,'Oracle Pull'!B:B,"NR-RM")
-SUMIFS('Oracle Pull'!H:H,'Oracle Pull'!D:D,'Inbound-Hercules'!A55,'Oracle Pull'!B:B,"NR-RM",'Oracle Pull'!C:C,"H-Line")
-SUMIFS('Oracle Pull'!H:H,'Oracle Pull'!D:D,'Inbound-Hercules'!A55,'Oracle Pull'!B:B,"NR-RM",'Oracle Pull'!C:C,"P-Line")
-SUMIFS('Oracle Pull'!H:H,'Oracle Pull'!D:D,'Inbound-Hercules'!A55,'Oracle Pull'!B:B,"NR-RM",'Oracle Pull'!C:C,"Megasus-Line"),0)</f>
        <v>60</v>
      </c>
      <c r="R55">
        <f>IF(SUMIFS('Oracle Pull'!H:H,'Oracle Pull'!D:D,'Inbound-Hercules'!A55,'Oracle Pull'!B:B,"NR-RM",'Oracle Pull'!C:C,"H-Line") &lt; 0, 0, SUMIFS('Oracle Pull'!H:H,'Oracle Pull'!D:D,'Inbound-Hercules'!A55,'Oracle Pull'!B:B,"NR-RM",'Oracle Pull'!C:C,"H-Line"))</f>
        <v>31</v>
      </c>
    </row>
    <row r="56" spans="1:18" x14ac:dyDescent="0.55000000000000004">
      <c r="A56" s="10" t="s">
        <v>100</v>
      </c>
      <c r="B56" s="4" t="s">
        <v>101</v>
      </c>
      <c r="C56" s="11">
        <f>VLOOKUP(A56,'[1]H-DU BOM'!A:C,3,FALSE)</f>
        <v>1</v>
      </c>
      <c r="D56" s="11">
        <f t="shared" si="0"/>
        <v>225</v>
      </c>
      <c r="E56" s="11">
        <f t="shared" si="1"/>
        <v>150</v>
      </c>
      <c r="F56" s="11">
        <f t="shared" si="2"/>
        <v>75</v>
      </c>
      <c r="G56" s="11">
        <f t="shared" si="3"/>
        <v>1</v>
      </c>
      <c r="H56" s="11">
        <f t="shared" si="4"/>
        <v>1</v>
      </c>
      <c r="I56" s="4">
        <f t="shared" si="5"/>
        <v>20</v>
      </c>
      <c r="J56" s="4">
        <f t="shared" si="6"/>
        <v>10</v>
      </c>
      <c r="K56" s="12">
        <v>500</v>
      </c>
      <c r="L56" s="13" t="s">
        <v>3</v>
      </c>
      <c r="M56" s="4">
        <v>200</v>
      </c>
      <c r="N56" s="4">
        <v>1</v>
      </c>
      <c r="O56" s="28">
        <f>IF(SUMIFS('Oracle Pull'!H:H,'Oracle Pull'!D:D,'Inbound-Hercules'!A56,'Oracle Pull'!B:B,"NR-RM") &lt; 0, 0, SUMIFS('Oracle Pull'!H:H,'Oracle Pull'!D:D,'Inbound-Hercules'!A56,'Oracle Pull'!B:B,"NR-RM"))</f>
        <v>763</v>
      </c>
      <c r="P56" s="28">
        <f t="shared" si="7"/>
        <v>613</v>
      </c>
      <c r="Q56" s="28">
        <f>MAX(SUMIFS('Oracle Pull'!H:H,'Oracle Pull'!D:D,'Inbound-Hercules'!A56,'Oracle Pull'!B:B,"NR-RM")
-SUMIFS('Oracle Pull'!H:H,'Oracle Pull'!D:D,'Inbound-Hercules'!A56,'Oracle Pull'!B:B,"NR-RM",'Oracle Pull'!C:C,"H-Line")
-SUMIFS('Oracle Pull'!H:H,'Oracle Pull'!D:D,'Inbound-Hercules'!A56,'Oracle Pull'!B:B,"NR-RM",'Oracle Pull'!C:C,"P-Line")
-SUMIFS('Oracle Pull'!H:H,'Oracle Pull'!D:D,'Inbound-Hercules'!A56,'Oracle Pull'!B:B,"NR-RM",'Oracle Pull'!C:C,"Megasus-Line"),0)</f>
        <v>200</v>
      </c>
      <c r="R56">
        <f>IF(SUMIFS('Oracle Pull'!H:H,'Oracle Pull'!D:D,'Inbound-Hercules'!A56,'Oracle Pull'!B:B,"NR-RM",'Oracle Pull'!C:C,"H-Line") &lt; 0, 0, SUMIFS('Oracle Pull'!H:H,'Oracle Pull'!D:D,'Inbound-Hercules'!A56,'Oracle Pull'!B:B,"NR-RM",'Oracle Pull'!C:C,"H-Line"))</f>
        <v>563</v>
      </c>
    </row>
  </sheetData>
  <sortState xmlns:xlrd2="http://schemas.microsoft.com/office/spreadsheetml/2017/richdata2" ref="A16:N56">
    <sortCondition ref="A16:A5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4FF1-EEEC-4A60-87AD-B61AC7D307A8}">
  <dimension ref="A2:R70"/>
  <sheetViews>
    <sheetView zoomScale="98" zoomScaleNormal="98" workbookViewId="0">
      <selection activeCell="D4" sqref="D2:D4"/>
    </sheetView>
  </sheetViews>
  <sheetFormatPr defaultRowHeight="14.4" x14ac:dyDescent="0.55000000000000004"/>
  <cols>
    <col min="1" max="1" width="52.3671875" bestFit="1" customWidth="1"/>
    <col min="2" max="2" width="40" bestFit="1" customWidth="1"/>
    <col min="3" max="3" width="36.15625" bestFit="1" customWidth="1"/>
    <col min="4" max="4" width="15.47265625" customWidth="1"/>
    <col min="5" max="6" width="26.15625" customWidth="1"/>
    <col min="7" max="8" width="24.26171875" customWidth="1"/>
    <col min="9" max="9" width="29.578125" customWidth="1"/>
    <col min="10" max="10" width="24.578125" customWidth="1"/>
    <col min="11" max="11" width="19" bestFit="1" customWidth="1"/>
    <col min="12" max="12" width="14" bestFit="1" customWidth="1"/>
    <col min="13" max="13" width="29.41796875" bestFit="1" customWidth="1"/>
    <col min="14" max="14" width="28.89453125" bestFit="1" customWidth="1"/>
    <col min="15" max="15" width="18.3671875" bestFit="1" customWidth="1"/>
    <col min="16" max="16" width="19.1015625" bestFit="1" customWidth="1"/>
    <col min="17" max="17" width="21.26171875" bestFit="1" customWidth="1"/>
    <col min="18" max="18" width="24.7890625" bestFit="1" customWidth="1"/>
  </cols>
  <sheetData>
    <row r="2" spans="1:18" x14ac:dyDescent="0.55000000000000004">
      <c r="A2" s="1" t="s">
        <v>0</v>
      </c>
      <c r="B2" s="2">
        <v>120</v>
      </c>
      <c r="C2" s="16" t="s">
        <v>3246</v>
      </c>
      <c r="D2" s="36">
        <v>192</v>
      </c>
      <c r="E2" s="16" t="s">
        <v>3249</v>
      </c>
      <c r="F2" s="16" t="s">
        <v>3250</v>
      </c>
      <c r="G2" s="3"/>
      <c r="H2" s="3"/>
    </row>
    <row r="3" spans="1:18" x14ac:dyDescent="0.55000000000000004">
      <c r="A3" s="1" t="s">
        <v>2</v>
      </c>
      <c r="B3" s="2">
        <v>250</v>
      </c>
      <c r="C3" s="16" t="s">
        <v>3247</v>
      </c>
      <c r="D3" s="36">
        <v>9</v>
      </c>
      <c r="E3" s="10" t="s">
        <v>116</v>
      </c>
      <c r="F3" s="28" t="s">
        <v>36</v>
      </c>
      <c r="G3" s="3"/>
      <c r="H3" s="3"/>
    </row>
    <row r="4" spans="1:18" x14ac:dyDescent="0.55000000000000004">
      <c r="A4" s="1" t="s">
        <v>4</v>
      </c>
      <c r="B4" s="2">
        <v>16</v>
      </c>
      <c r="C4" s="16" t="s">
        <v>3248</v>
      </c>
      <c r="D4" s="36">
        <v>16</v>
      </c>
      <c r="E4" s="10" t="s">
        <v>175</v>
      </c>
      <c r="F4" s="28" t="s">
        <v>38</v>
      </c>
      <c r="G4" s="3"/>
      <c r="H4" s="3"/>
      <c r="L4" s="30"/>
      <c r="M4" t="s">
        <v>3050</v>
      </c>
    </row>
    <row r="5" spans="1:18" x14ac:dyDescent="0.55000000000000004">
      <c r="A5" s="1" t="s">
        <v>5</v>
      </c>
      <c r="B5" s="5">
        <f>CEILING( B12 / B11, 1 )</f>
        <v>2</v>
      </c>
      <c r="C5" s="17"/>
      <c r="D5" s="3"/>
      <c r="E5" s="10" t="s">
        <v>169</v>
      </c>
      <c r="F5" s="10" t="s">
        <v>112</v>
      </c>
      <c r="G5" s="3"/>
      <c r="H5" s="3"/>
      <c r="L5" s="31"/>
      <c r="M5" t="s">
        <v>3067</v>
      </c>
    </row>
    <row r="6" spans="1:18" x14ac:dyDescent="0.55000000000000004">
      <c r="A6" s="1" t="s">
        <v>6</v>
      </c>
      <c r="B6" s="14">
        <v>8</v>
      </c>
      <c r="D6" s="3"/>
      <c r="E6" s="10" t="s">
        <v>171</v>
      </c>
      <c r="F6" s="10" t="s">
        <v>118</v>
      </c>
      <c r="G6" s="17"/>
      <c r="H6" s="3"/>
    </row>
    <row r="7" spans="1:18" x14ac:dyDescent="0.55000000000000004">
      <c r="A7" s="1" t="s">
        <v>8</v>
      </c>
      <c r="B7" s="14">
        <v>65</v>
      </c>
      <c r="C7" s="17"/>
      <c r="D7" s="3"/>
      <c r="E7" s="10" t="s">
        <v>3264</v>
      </c>
      <c r="F7" s="28" t="s">
        <v>120</v>
      </c>
      <c r="G7" s="17"/>
      <c r="H7" s="3"/>
    </row>
    <row r="8" spans="1:18" x14ac:dyDescent="0.55000000000000004">
      <c r="A8" s="1" t="s">
        <v>10</v>
      </c>
      <c r="B8" s="14">
        <v>0</v>
      </c>
      <c r="C8" s="3"/>
      <c r="D8" s="3"/>
      <c r="E8" s="10" t="s">
        <v>173</v>
      </c>
      <c r="F8" s="22" t="s">
        <v>149</v>
      </c>
      <c r="G8" s="3"/>
      <c r="H8" s="3"/>
    </row>
    <row r="9" spans="1:18" x14ac:dyDescent="0.55000000000000004">
      <c r="A9" s="1" t="s">
        <v>11</v>
      </c>
      <c r="B9" s="14">
        <f>CEILING(B7/65,1)</f>
        <v>1</v>
      </c>
      <c r="C9" s="3" t="s">
        <v>12</v>
      </c>
      <c r="E9" s="22" t="s">
        <v>114</v>
      </c>
      <c r="F9" s="28" t="s">
        <v>40</v>
      </c>
      <c r="G9" s="3"/>
      <c r="H9" s="3"/>
    </row>
    <row r="10" spans="1:18" x14ac:dyDescent="0.55000000000000004">
      <c r="A10" s="1" t="s">
        <v>13</v>
      </c>
      <c r="B10" s="14">
        <f>CEILING(B8/65,1)</f>
        <v>0</v>
      </c>
      <c r="C10" s="3"/>
      <c r="D10" s="10"/>
      <c r="E10" s="28" t="s">
        <v>86</v>
      </c>
      <c r="F10" s="28" t="s">
        <v>155</v>
      </c>
      <c r="G10" s="3"/>
      <c r="H10" s="3"/>
    </row>
    <row r="11" spans="1:18" x14ac:dyDescent="0.55000000000000004">
      <c r="A11" s="1">
        <v>0</v>
      </c>
      <c r="B11" s="15">
        <v>60</v>
      </c>
      <c r="C11" s="17"/>
      <c r="D11" s="3"/>
      <c r="E11" s="28" t="s">
        <v>90</v>
      </c>
      <c r="F11" s="28" t="s">
        <v>48</v>
      </c>
      <c r="G11" s="3"/>
      <c r="H11" s="3"/>
    </row>
    <row r="12" spans="1:18" x14ac:dyDescent="0.55000000000000004">
      <c r="A12" s="1" t="s">
        <v>7</v>
      </c>
      <c r="B12" s="5">
        <f>SUM(G16:G54)</f>
        <v>75</v>
      </c>
      <c r="C12" s="16" t="s">
        <v>9</v>
      </c>
      <c r="D12" s="5">
        <f>SUM(H16:H54)</f>
        <v>0</v>
      </c>
      <c r="E12" s="10"/>
      <c r="F12" s="3"/>
      <c r="G12" s="3"/>
      <c r="H12" s="3"/>
    </row>
    <row r="13" spans="1:18" x14ac:dyDescent="0.55000000000000004">
      <c r="A13" s="1" t="s">
        <v>15</v>
      </c>
      <c r="B13" s="5">
        <f>CEILING( D12 / B11, 1 )</f>
        <v>0</v>
      </c>
      <c r="C13" s="3"/>
      <c r="D13" s="3"/>
      <c r="E13" s="3"/>
      <c r="F13" s="3"/>
      <c r="G13" s="3"/>
      <c r="H13" s="3"/>
    </row>
    <row r="14" spans="1:18" x14ac:dyDescent="0.55000000000000004">
      <c r="A14" s="7" t="s">
        <v>16</v>
      </c>
      <c r="B14" s="7" t="s">
        <v>17</v>
      </c>
      <c r="C14" s="7" t="s">
        <v>18</v>
      </c>
      <c r="D14" s="7" t="s">
        <v>19</v>
      </c>
      <c r="E14" s="7" t="s">
        <v>20</v>
      </c>
      <c r="F14" s="7" t="s">
        <v>21</v>
      </c>
      <c r="G14" s="7" t="s">
        <v>22</v>
      </c>
      <c r="H14" s="7" t="s">
        <v>23</v>
      </c>
      <c r="I14" s="7" t="s">
        <v>24</v>
      </c>
      <c r="J14" s="7" t="s">
        <v>25</v>
      </c>
      <c r="K14" s="7" t="s">
        <v>26</v>
      </c>
      <c r="L14" s="7" t="s">
        <v>27</v>
      </c>
      <c r="M14" s="7" t="s">
        <v>3065</v>
      </c>
      <c r="N14" s="1" t="s">
        <v>29</v>
      </c>
      <c r="O14" s="1" t="s">
        <v>3036</v>
      </c>
      <c r="P14" s="1" t="s">
        <v>3064</v>
      </c>
      <c r="Q14" s="1" t="s">
        <v>3245</v>
      </c>
      <c r="R14" s="1" t="s">
        <v>3265</v>
      </c>
    </row>
    <row r="15" spans="1:18" x14ac:dyDescent="0.55000000000000004">
      <c r="A15" s="7"/>
      <c r="B15" s="7"/>
      <c r="C15" s="7"/>
      <c r="D15" s="7"/>
      <c r="E15" s="7"/>
      <c r="F15" s="7"/>
      <c r="G15" s="7"/>
      <c r="H15" s="7"/>
      <c r="I15" s="7" t="s">
        <v>30</v>
      </c>
      <c r="J15" s="7" t="s">
        <v>31</v>
      </c>
      <c r="K15" s="7"/>
      <c r="L15" s="7"/>
      <c r="M15" s="8"/>
      <c r="N15" s="9"/>
      <c r="O15" s="9"/>
      <c r="P15" s="9"/>
      <c r="Q15" s="9"/>
      <c r="R15" s="9"/>
    </row>
    <row r="16" spans="1:18" x14ac:dyDescent="0.55000000000000004">
      <c r="A16" s="28" t="s">
        <v>56</v>
      </c>
      <c r="B16" s="28" t="s">
        <v>57</v>
      </c>
      <c r="C16" s="28">
        <v>1</v>
      </c>
      <c r="D16" s="11">
        <f t="shared" ref="D16:D47" si="0">E16+F16</f>
        <v>65</v>
      </c>
      <c r="E16" s="11">
        <f t="shared" ref="E16:E47" si="1">$B$7*C16</f>
        <v>65</v>
      </c>
      <c r="F16" s="11">
        <f t="shared" ref="F16:F47" si="2">$B$8*C16</f>
        <v>0</v>
      </c>
      <c r="G16" s="11">
        <f t="shared" ref="G16:G24" si="3">CEILING((E16/K16), 1)</f>
        <v>3</v>
      </c>
      <c r="H16" s="11">
        <f t="shared" ref="H16:H24" si="4">CEILING((F16/K16), 1)</f>
        <v>0</v>
      </c>
      <c r="I16" s="4">
        <f>$B$6*$B$9*C16</f>
        <v>8</v>
      </c>
      <c r="J16" s="4">
        <f>$B$6*$B$10*C16</f>
        <v>0</v>
      </c>
      <c r="K16" s="12">
        <v>24</v>
      </c>
      <c r="L16" s="13" t="s">
        <v>3</v>
      </c>
      <c r="M16" s="4">
        <v>72</v>
      </c>
      <c r="N16" s="4">
        <v>1</v>
      </c>
      <c r="O16" s="28">
        <f>IF(SUMIFS('Oracle Pull'!H:H,'Oracle Pull'!D:D,'Inbound-Megasus'!A16,'Oracle Pull'!B:B,"NR-RM")&lt;0, 0, SUMIFS('Oracle Pull'!H:H,'Oracle Pull'!D:D,'Inbound-Megasus'!A16,'Oracle Pull'!B:B,"NR-RM"))</f>
        <v>147</v>
      </c>
      <c r="P16">
        <f t="shared" ref="P16:P47" si="5">O16-E16</f>
        <v>82</v>
      </c>
      <c r="Q16">
        <f>MAX(SUMIFS('Oracle Pull'!H:H,'Oracle Pull'!D:D,'Inbound-Megasus'!A16,'Oracle Pull'!B:B,"NR-RM")
-SUMIFS('Oracle Pull'!H:H,'Oracle Pull'!D:D,'Inbound-Megasus'!A16,'Oracle Pull'!B:B,"NR-RM",'Oracle Pull'!C:C,"H-Line")
-SUMIFS('Oracle Pull'!H:H,'Oracle Pull'!D:D,'Inbound-Megasus'!A16,'Oracle Pull'!B:B,"NR-RM",'Oracle Pull'!C:C,"P-Line")
-SUMIFS('Oracle Pull'!H:H,'Oracle Pull'!D:D,'Inbound-Megasus'!A16,'Oracle Pull'!B:B,"NR-RM",'Oracle Pull'!C:C,"Megasus-Line"),0)</f>
        <v>5</v>
      </c>
      <c r="R16">
        <f>IF(SUMIFS('Oracle Pull'!H:H,'Oracle Pull'!D:D,'Inbound-Megasus'!A16,'Oracle Pull'!B:B,"NR-RM",'Oracle Pull'!C:C,"Megasus-Line") &lt;0,0, SUMIFS('Oracle Pull'!H:H,'Oracle Pull'!D:D,'Inbound-Megasus'!A16,'Oracle Pull'!B:B,"NR-RM",'Oracle Pull'!C:C,"Megasus-Line"))</f>
        <v>0</v>
      </c>
    </row>
    <row r="17" spans="1:18" x14ac:dyDescent="0.55000000000000004">
      <c r="A17" s="28" t="s">
        <v>54</v>
      </c>
      <c r="B17" s="28" t="s">
        <v>55</v>
      </c>
      <c r="C17" s="28">
        <v>1</v>
      </c>
      <c r="D17" s="11">
        <f t="shared" si="0"/>
        <v>65</v>
      </c>
      <c r="E17" s="11">
        <f t="shared" si="1"/>
        <v>65</v>
      </c>
      <c r="F17" s="11">
        <f t="shared" si="2"/>
        <v>0</v>
      </c>
      <c r="G17" s="11">
        <f t="shared" si="3"/>
        <v>3</v>
      </c>
      <c r="H17" s="11">
        <f t="shared" si="4"/>
        <v>0</v>
      </c>
      <c r="I17" s="4">
        <f t="shared" ref="I17:I70" si="6">$B$6*$B$9*C17</f>
        <v>8</v>
      </c>
      <c r="J17" s="4">
        <f t="shared" ref="J17:J70" si="7">$B$6*$B$10*C17</f>
        <v>0</v>
      </c>
      <c r="K17" s="12">
        <v>24</v>
      </c>
      <c r="L17" s="13" t="s">
        <v>3</v>
      </c>
      <c r="M17" s="4">
        <v>72</v>
      </c>
      <c r="N17" s="4">
        <v>1</v>
      </c>
      <c r="O17" s="28">
        <f>IF(SUMIFS('Oracle Pull'!H:H,'Oracle Pull'!D:D,'Inbound-Megasus'!A17,'Oracle Pull'!B:B,"NR-RM")&lt;0, 0, SUMIFS('Oracle Pull'!H:H,'Oracle Pull'!D:D,'Inbound-Megasus'!A17,'Oracle Pull'!B:B,"NR-RM"))</f>
        <v>342</v>
      </c>
      <c r="P17">
        <f t="shared" si="5"/>
        <v>277</v>
      </c>
      <c r="Q17">
        <f>MAX(SUMIFS('Oracle Pull'!H:H,'Oracle Pull'!D:D,'Inbound-Megasus'!A17,'Oracle Pull'!B:B,"NR-RM")
-SUMIFS('Oracle Pull'!H:H,'Oracle Pull'!D:D,'Inbound-Megasus'!A17,'Oracle Pull'!B:B,"NR-RM",'Oracle Pull'!C:C,"H-Line")
-SUMIFS('Oracle Pull'!H:H,'Oracle Pull'!D:D,'Inbound-Megasus'!A17,'Oracle Pull'!B:B,"NR-RM",'Oracle Pull'!C:C,"P-Line")
-SUMIFS('Oracle Pull'!H:H,'Oracle Pull'!D:D,'Inbound-Megasus'!A17,'Oracle Pull'!B:B,"NR-RM",'Oracle Pull'!C:C,"Megasus-Line"),0)</f>
        <v>5</v>
      </c>
      <c r="R17">
        <f>IF(SUMIFS('Oracle Pull'!H:H,'Oracle Pull'!D:D,'Inbound-Megasus'!A17,'Oracle Pull'!B:B,"NR-RM",'Oracle Pull'!C:C,"Megasus-Line") &lt;0,0, SUMIFS('Oracle Pull'!H:H,'Oracle Pull'!D:D,'Inbound-Megasus'!A17,'Oracle Pull'!B:B,"NR-RM",'Oracle Pull'!C:C,"Megasus-Line"))</f>
        <v>0</v>
      </c>
    </row>
    <row r="18" spans="1:18" x14ac:dyDescent="0.55000000000000004">
      <c r="A18" s="22" t="s">
        <v>163</v>
      </c>
      <c r="B18" s="28" t="s">
        <v>164</v>
      </c>
      <c r="C18" s="28">
        <v>1</v>
      </c>
      <c r="D18" s="11">
        <f t="shared" si="0"/>
        <v>65</v>
      </c>
      <c r="E18" s="11">
        <f t="shared" si="1"/>
        <v>65</v>
      </c>
      <c r="F18" s="11">
        <f t="shared" si="2"/>
        <v>0</v>
      </c>
      <c r="G18" s="11">
        <f t="shared" si="3"/>
        <v>3</v>
      </c>
      <c r="H18" s="11">
        <f t="shared" si="4"/>
        <v>0</v>
      </c>
      <c r="I18" s="4">
        <f t="shared" si="6"/>
        <v>8</v>
      </c>
      <c r="J18" s="4">
        <f t="shared" si="7"/>
        <v>0</v>
      </c>
      <c r="K18" s="12">
        <v>24</v>
      </c>
      <c r="L18" s="13" t="s">
        <v>3</v>
      </c>
      <c r="M18" s="4">
        <v>100</v>
      </c>
      <c r="N18" s="4"/>
      <c r="O18" s="28">
        <f>IF(SUMIFS('Oracle Pull'!H:H,'Oracle Pull'!D:D,'Inbound-Megasus'!A18,'Oracle Pull'!B:B,"NR-RM")&lt;0, 0, SUMIFS('Oracle Pull'!H:H,'Oracle Pull'!D:D,'Inbound-Megasus'!A18,'Oracle Pull'!B:B,"NR-RM"))</f>
        <v>323</v>
      </c>
      <c r="P18">
        <f t="shared" si="5"/>
        <v>258</v>
      </c>
      <c r="Q18">
        <f>MAX(SUMIFS('Oracle Pull'!H:H,'Oracle Pull'!D:D,'Inbound-Megasus'!A18,'Oracle Pull'!B:B,"NR-RM")
-SUMIFS('Oracle Pull'!H:H,'Oracle Pull'!D:D,'Inbound-Megasus'!A18,'Oracle Pull'!B:B,"NR-RM",'Oracle Pull'!C:C,"H-Line")
-SUMIFS('Oracle Pull'!H:H,'Oracle Pull'!D:D,'Inbound-Megasus'!A18,'Oracle Pull'!B:B,"NR-RM",'Oracle Pull'!C:C,"P-Line")
-SUMIFS('Oracle Pull'!H:H,'Oracle Pull'!D:D,'Inbound-Megasus'!A18,'Oracle Pull'!B:B,"NR-RM",'Oracle Pull'!C:C,"Megasus-Line"),0)</f>
        <v>0</v>
      </c>
      <c r="R18">
        <f>IF(SUMIFS('Oracle Pull'!H:H,'Oracle Pull'!D:D,'Inbound-Megasus'!A18,'Oracle Pull'!B:B,"NR-RM",'Oracle Pull'!C:C,"Megasus-Line") &lt;0,0, SUMIFS('Oracle Pull'!H:H,'Oracle Pull'!D:D,'Inbound-Megasus'!A18,'Oracle Pull'!B:B,"NR-RM",'Oracle Pull'!C:C,"Megasus-Line"))</f>
        <v>323</v>
      </c>
    </row>
    <row r="19" spans="1:18" x14ac:dyDescent="0.55000000000000004">
      <c r="A19" s="22" t="s">
        <v>131</v>
      </c>
      <c r="B19" s="28" t="s">
        <v>132</v>
      </c>
      <c r="C19" s="28">
        <v>10</v>
      </c>
      <c r="D19" s="11">
        <f t="shared" si="0"/>
        <v>650</v>
      </c>
      <c r="E19" s="11">
        <f t="shared" si="1"/>
        <v>650</v>
      </c>
      <c r="F19" s="11">
        <f t="shared" si="2"/>
        <v>0</v>
      </c>
      <c r="G19" s="11">
        <f t="shared" si="3"/>
        <v>1</v>
      </c>
      <c r="H19" s="11">
        <f t="shared" si="4"/>
        <v>0</v>
      </c>
      <c r="I19" s="4">
        <f t="shared" si="6"/>
        <v>80</v>
      </c>
      <c r="J19" s="4">
        <f t="shared" si="7"/>
        <v>0</v>
      </c>
      <c r="K19" s="12">
        <v>3000</v>
      </c>
      <c r="L19" s="13" t="s">
        <v>3</v>
      </c>
      <c r="M19" s="12">
        <v>3000</v>
      </c>
      <c r="N19" s="4">
        <v>2</v>
      </c>
      <c r="O19" s="28">
        <f>IF(SUMIFS('Oracle Pull'!H:H,'Oracle Pull'!D:D,'Inbound-Megasus'!A19,'Oracle Pull'!B:B,"NR-RM")&lt;0, 0, SUMIFS('Oracle Pull'!H:H,'Oracle Pull'!D:D,'Inbound-Megasus'!A19,'Oracle Pull'!B:B,"NR-RM"))</f>
        <v>60750</v>
      </c>
      <c r="P19">
        <f t="shared" si="5"/>
        <v>60100</v>
      </c>
      <c r="Q19">
        <f>MAX(SUMIFS('Oracle Pull'!H:H,'Oracle Pull'!D:D,'Inbound-Megasus'!A19,'Oracle Pull'!B:B,"NR-RM")
-SUMIFS('Oracle Pull'!H:H,'Oracle Pull'!D:D,'Inbound-Megasus'!A19,'Oracle Pull'!B:B,"NR-RM",'Oracle Pull'!C:C,"H-Line")
-SUMIFS('Oracle Pull'!H:H,'Oracle Pull'!D:D,'Inbound-Megasus'!A19,'Oracle Pull'!B:B,"NR-RM",'Oracle Pull'!C:C,"P-Line")
-SUMIFS('Oracle Pull'!H:H,'Oracle Pull'!D:D,'Inbound-Megasus'!A19,'Oracle Pull'!B:B,"NR-RM",'Oracle Pull'!C:C,"Megasus-Line"),0)</f>
        <v>0</v>
      </c>
      <c r="R19">
        <f>IF(SUMIFS('Oracle Pull'!H:H,'Oracle Pull'!D:D,'Inbound-Megasus'!A19,'Oracle Pull'!B:B,"NR-RM",'Oracle Pull'!C:C,"Megasus-Line") &lt;0,0, SUMIFS('Oracle Pull'!H:H,'Oracle Pull'!D:D,'Inbound-Megasus'!A19,'Oracle Pull'!B:B,"NR-RM",'Oracle Pull'!C:C,"Megasus-Line"))</f>
        <v>0</v>
      </c>
    </row>
    <row r="20" spans="1:18" x14ac:dyDescent="0.55000000000000004">
      <c r="A20" s="22" t="s">
        <v>137</v>
      </c>
      <c r="B20" s="28" t="s">
        <v>138</v>
      </c>
      <c r="C20" s="28">
        <v>3</v>
      </c>
      <c r="D20" s="11">
        <f t="shared" si="0"/>
        <v>195</v>
      </c>
      <c r="E20" s="11">
        <f t="shared" si="1"/>
        <v>195</v>
      </c>
      <c r="F20" s="11">
        <f t="shared" si="2"/>
        <v>0</v>
      </c>
      <c r="G20" s="11">
        <f t="shared" si="3"/>
        <v>1</v>
      </c>
      <c r="H20" s="11">
        <f t="shared" si="4"/>
        <v>0</v>
      </c>
      <c r="I20" s="4">
        <f t="shared" si="6"/>
        <v>24</v>
      </c>
      <c r="J20" s="4">
        <f t="shared" si="7"/>
        <v>0</v>
      </c>
      <c r="K20" s="12">
        <v>3000</v>
      </c>
      <c r="L20" s="13" t="s">
        <v>3</v>
      </c>
      <c r="M20" s="12">
        <v>3000</v>
      </c>
      <c r="N20" s="4">
        <v>3</v>
      </c>
      <c r="O20" s="28">
        <f>IF(SUMIFS('Oracle Pull'!H:H,'Oracle Pull'!D:D,'Inbound-Megasus'!A20,'Oracle Pull'!B:B,"NR-RM")&lt;0, 0, SUMIFS('Oracle Pull'!H:H,'Oracle Pull'!D:D,'Inbound-Megasus'!A20,'Oracle Pull'!B:B,"NR-RM"))</f>
        <v>27000</v>
      </c>
      <c r="P20">
        <f t="shared" si="5"/>
        <v>26805</v>
      </c>
      <c r="Q20">
        <f>MAX(SUMIFS('Oracle Pull'!H:H,'Oracle Pull'!D:D,'Inbound-Megasus'!A20,'Oracle Pull'!B:B,"NR-RM")
-SUMIFS('Oracle Pull'!H:H,'Oracle Pull'!D:D,'Inbound-Megasus'!A20,'Oracle Pull'!B:B,"NR-RM",'Oracle Pull'!C:C,"H-Line")
-SUMIFS('Oracle Pull'!H:H,'Oracle Pull'!D:D,'Inbound-Megasus'!A20,'Oracle Pull'!B:B,"NR-RM",'Oracle Pull'!C:C,"P-Line")
-SUMIFS('Oracle Pull'!H:H,'Oracle Pull'!D:D,'Inbound-Megasus'!A20,'Oracle Pull'!B:B,"NR-RM",'Oracle Pull'!C:C,"Megasus-Line"),0)</f>
        <v>0</v>
      </c>
      <c r="R20">
        <f>IF(SUMIFS('Oracle Pull'!H:H,'Oracle Pull'!D:D,'Inbound-Megasus'!A20,'Oracle Pull'!B:B,"NR-RM",'Oracle Pull'!C:C,"Megasus-Line") &lt;0,0, SUMIFS('Oracle Pull'!H:H,'Oracle Pull'!D:D,'Inbound-Megasus'!A20,'Oracle Pull'!B:B,"NR-RM",'Oracle Pull'!C:C,"Megasus-Line"))</f>
        <v>0</v>
      </c>
    </row>
    <row r="21" spans="1:18" x14ac:dyDescent="0.55000000000000004">
      <c r="A21" s="22" t="s">
        <v>141</v>
      </c>
      <c r="B21" s="28" t="s">
        <v>142</v>
      </c>
      <c r="C21" s="28">
        <v>4</v>
      </c>
      <c r="D21" s="11">
        <f t="shared" si="0"/>
        <v>260</v>
      </c>
      <c r="E21" s="11">
        <f t="shared" si="1"/>
        <v>260</v>
      </c>
      <c r="F21" s="11">
        <f t="shared" si="2"/>
        <v>0</v>
      </c>
      <c r="G21" s="11">
        <f t="shared" si="3"/>
        <v>1</v>
      </c>
      <c r="H21" s="11">
        <f t="shared" si="4"/>
        <v>0</v>
      </c>
      <c r="I21" s="4">
        <f t="shared" si="6"/>
        <v>32</v>
      </c>
      <c r="J21" s="4">
        <f t="shared" si="7"/>
        <v>0</v>
      </c>
      <c r="K21" s="12">
        <v>3000</v>
      </c>
      <c r="L21" s="13" t="s">
        <v>3</v>
      </c>
      <c r="M21" s="12">
        <v>3000</v>
      </c>
      <c r="N21" s="4">
        <v>1</v>
      </c>
      <c r="O21" s="28">
        <f>IF(SUMIFS('Oracle Pull'!H:H,'Oracle Pull'!D:D,'Inbound-Megasus'!A21,'Oracle Pull'!B:B,"NR-RM")&lt;0, 0, SUMIFS('Oracle Pull'!H:H,'Oracle Pull'!D:D,'Inbound-Megasus'!A21,'Oracle Pull'!B:B,"NR-RM"))</f>
        <v>34652</v>
      </c>
      <c r="P21">
        <f t="shared" si="5"/>
        <v>34392</v>
      </c>
      <c r="Q21">
        <f>MAX(SUMIFS('Oracle Pull'!H:H,'Oracle Pull'!D:D,'Inbound-Megasus'!A21,'Oracle Pull'!B:B,"NR-RM")
-SUMIFS('Oracle Pull'!H:H,'Oracle Pull'!D:D,'Inbound-Megasus'!A21,'Oracle Pull'!B:B,"NR-RM",'Oracle Pull'!C:C,"H-Line")
-SUMIFS('Oracle Pull'!H:H,'Oracle Pull'!D:D,'Inbound-Megasus'!A21,'Oracle Pull'!B:B,"NR-RM",'Oracle Pull'!C:C,"P-Line")
-SUMIFS('Oracle Pull'!H:H,'Oracle Pull'!D:D,'Inbound-Megasus'!A21,'Oracle Pull'!B:B,"NR-RM",'Oracle Pull'!C:C,"Megasus-Line"),0)</f>
        <v>0</v>
      </c>
      <c r="R21">
        <f>IF(SUMIFS('Oracle Pull'!H:H,'Oracle Pull'!D:D,'Inbound-Megasus'!A21,'Oracle Pull'!B:B,"NR-RM",'Oracle Pull'!C:C,"Megasus-Line") &lt;0,0, SUMIFS('Oracle Pull'!H:H,'Oracle Pull'!D:D,'Inbound-Megasus'!A21,'Oracle Pull'!B:B,"NR-RM",'Oracle Pull'!C:C,"Megasus-Line"))</f>
        <v>0</v>
      </c>
    </row>
    <row r="22" spans="1:18" x14ac:dyDescent="0.55000000000000004">
      <c r="A22" s="22" t="s">
        <v>161</v>
      </c>
      <c r="B22" s="28" t="s">
        <v>162</v>
      </c>
      <c r="C22" s="28">
        <v>2</v>
      </c>
      <c r="D22" s="11">
        <f t="shared" si="0"/>
        <v>130</v>
      </c>
      <c r="E22" s="11">
        <f t="shared" si="1"/>
        <v>130</v>
      </c>
      <c r="F22" s="11">
        <f t="shared" si="2"/>
        <v>0</v>
      </c>
      <c r="G22" s="11">
        <f t="shared" si="3"/>
        <v>1</v>
      </c>
      <c r="H22" s="11">
        <f t="shared" si="4"/>
        <v>0</v>
      </c>
      <c r="I22" s="4">
        <f t="shared" si="6"/>
        <v>16</v>
      </c>
      <c r="J22" s="4">
        <f t="shared" si="7"/>
        <v>0</v>
      </c>
      <c r="K22" s="12">
        <v>3000</v>
      </c>
      <c r="L22" s="13" t="s">
        <v>3</v>
      </c>
      <c r="M22" s="12">
        <v>3000</v>
      </c>
      <c r="N22" s="4"/>
      <c r="O22" s="28">
        <f>IF(SUMIFS('Oracle Pull'!H:H,'Oracle Pull'!D:D,'Inbound-Megasus'!A22,'Oracle Pull'!B:B,"NR-RM")&lt;0, 0, SUMIFS('Oracle Pull'!H:H,'Oracle Pull'!D:D,'Inbound-Megasus'!A22,'Oracle Pull'!B:B,"NR-RM"))</f>
        <v>26644</v>
      </c>
      <c r="P22">
        <f t="shared" si="5"/>
        <v>26514</v>
      </c>
      <c r="Q22">
        <f>MAX(SUMIFS('Oracle Pull'!H:H,'Oracle Pull'!D:D,'Inbound-Megasus'!A22,'Oracle Pull'!B:B,"NR-RM")
-SUMIFS('Oracle Pull'!H:H,'Oracle Pull'!D:D,'Inbound-Megasus'!A22,'Oracle Pull'!B:B,"NR-RM",'Oracle Pull'!C:C,"H-Line")
-SUMIFS('Oracle Pull'!H:H,'Oracle Pull'!D:D,'Inbound-Megasus'!A22,'Oracle Pull'!B:B,"NR-RM",'Oracle Pull'!C:C,"P-Line")
-SUMIFS('Oracle Pull'!H:H,'Oracle Pull'!D:D,'Inbound-Megasus'!A22,'Oracle Pull'!B:B,"NR-RM",'Oracle Pull'!C:C,"Megasus-Line"),0)</f>
        <v>0</v>
      </c>
      <c r="R22">
        <f>IF(SUMIFS('Oracle Pull'!H:H,'Oracle Pull'!D:D,'Inbound-Megasus'!A22,'Oracle Pull'!B:B,"NR-RM",'Oracle Pull'!C:C,"Megasus-Line") &lt;0,0, SUMIFS('Oracle Pull'!H:H,'Oracle Pull'!D:D,'Inbound-Megasus'!A22,'Oracle Pull'!B:B,"NR-RM",'Oracle Pull'!C:C,"Megasus-Line"))</f>
        <v>26644</v>
      </c>
    </row>
    <row r="23" spans="1:18" x14ac:dyDescent="0.55000000000000004">
      <c r="A23" s="22" t="s">
        <v>147</v>
      </c>
      <c r="B23" s="28" t="s">
        <v>148</v>
      </c>
      <c r="C23" s="28">
        <v>3</v>
      </c>
      <c r="D23" s="11">
        <f t="shared" si="0"/>
        <v>195</v>
      </c>
      <c r="E23" s="11">
        <f t="shared" si="1"/>
        <v>195</v>
      </c>
      <c r="F23" s="11">
        <f t="shared" si="2"/>
        <v>0</v>
      </c>
      <c r="G23" s="11">
        <f t="shared" si="3"/>
        <v>1</v>
      </c>
      <c r="H23" s="11">
        <f t="shared" si="4"/>
        <v>0</v>
      </c>
      <c r="I23" s="4">
        <f t="shared" si="6"/>
        <v>24</v>
      </c>
      <c r="J23" s="4">
        <f t="shared" si="7"/>
        <v>0</v>
      </c>
      <c r="K23" s="12">
        <v>3000</v>
      </c>
      <c r="L23" s="13" t="s">
        <v>3</v>
      </c>
      <c r="M23" s="12">
        <v>3000</v>
      </c>
      <c r="N23" s="4">
        <v>1</v>
      </c>
      <c r="O23" s="28">
        <f>IF(SUMIFS('Oracle Pull'!H:H,'Oracle Pull'!D:D,'Inbound-Megasus'!A23,'Oracle Pull'!B:B,"NR-RM")&lt;0, 0, SUMIFS('Oracle Pull'!H:H,'Oracle Pull'!D:D,'Inbound-Megasus'!A23,'Oracle Pull'!B:B,"NR-RM"))</f>
        <v>1241</v>
      </c>
      <c r="P23">
        <f t="shared" si="5"/>
        <v>1046</v>
      </c>
      <c r="Q23">
        <f>MAX(SUMIFS('Oracle Pull'!H:H,'Oracle Pull'!D:D,'Inbound-Megasus'!A23,'Oracle Pull'!B:B,"NR-RM")
-SUMIFS('Oracle Pull'!H:H,'Oracle Pull'!D:D,'Inbound-Megasus'!A23,'Oracle Pull'!B:B,"NR-RM",'Oracle Pull'!C:C,"H-Line")
-SUMIFS('Oracle Pull'!H:H,'Oracle Pull'!D:D,'Inbound-Megasus'!A23,'Oracle Pull'!B:B,"NR-RM",'Oracle Pull'!C:C,"P-Line")
-SUMIFS('Oracle Pull'!H:H,'Oracle Pull'!D:D,'Inbound-Megasus'!A23,'Oracle Pull'!B:B,"NR-RM",'Oracle Pull'!C:C,"Megasus-Line"),0)</f>
        <v>0</v>
      </c>
      <c r="R23">
        <f>IF(SUMIFS('Oracle Pull'!H:H,'Oracle Pull'!D:D,'Inbound-Megasus'!A23,'Oracle Pull'!B:B,"NR-RM",'Oracle Pull'!C:C,"Megasus-Line") &lt;0,0, SUMIFS('Oracle Pull'!H:H,'Oracle Pull'!D:D,'Inbound-Megasus'!A23,'Oracle Pull'!B:B,"NR-RM",'Oracle Pull'!C:C,"Megasus-Line"))</f>
        <v>1241</v>
      </c>
    </row>
    <row r="24" spans="1:18" x14ac:dyDescent="0.55000000000000004">
      <c r="A24" s="22" t="s">
        <v>139</v>
      </c>
      <c r="B24" s="28" t="s">
        <v>140</v>
      </c>
      <c r="C24" s="28">
        <v>2</v>
      </c>
      <c r="D24" s="11">
        <f t="shared" si="0"/>
        <v>130</v>
      </c>
      <c r="E24" s="11">
        <f t="shared" si="1"/>
        <v>130</v>
      </c>
      <c r="F24" s="11">
        <f t="shared" si="2"/>
        <v>0</v>
      </c>
      <c r="G24" s="11">
        <f t="shared" si="3"/>
        <v>1</v>
      </c>
      <c r="H24" s="11">
        <f t="shared" si="4"/>
        <v>0</v>
      </c>
      <c r="I24" s="4">
        <f t="shared" si="6"/>
        <v>16</v>
      </c>
      <c r="J24" s="4">
        <f t="shared" si="7"/>
        <v>0</v>
      </c>
      <c r="K24" s="12">
        <v>3000</v>
      </c>
      <c r="L24" s="13" t="s">
        <v>3</v>
      </c>
      <c r="M24" s="12">
        <v>3000</v>
      </c>
      <c r="N24" s="4">
        <v>1</v>
      </c>
      <c r="O24" s="28">
        <f>IF(SUMIFS('Oracle Pull'!H:H,'Oracle Pull'!D:D,'Inbound-Megasus'!A24,'Oracle Pull'!B:B,"NR-RM")&lt;0, 0, SUMIFS('Oracle Pull'!H:H,'Oracle Pull'!D:D,'Inbound-Megasus'!A24,'Oracle Pull'!B:B,"NR-RM"))</f>
        <v>15000</v>
      </c>
      <c r="P24">
        <f t="shared" si="5"/>
        <v>14870</v>
      </c>
      <c r="Q24">
        <f>MAX(SUMIFS('Oracle Pull'!H:H,'Oracle Pull'!D:D,'Inbound-Megasus'!A24,'Oracle Pull'!B:B,"NR-RM")
-SUMIFS('Oracle Pull'!H:H,'Oracle Pull'!D:D,'Inbound-Megasus'!A24,'Oracle Pull'!B:B,"NR-RM",'Oracle Pull'!C:C,"H-Line")
-SUMIFS('Oracle Pull'!H:H,'Oracle Pull'!D:D,'Inbound-Megasus'!A24,'Oracle Pull'!B:B,"NR-RM",'Oracle Pull'!C:C,"P-Line")
-SUMIFS('Oracle Pull'!H:H,'Oracle Pull'!D:D,'Inbound-Megasus'!A24,'Oracle Pull'!B:B,"NR-RM",'Oracle Pull'!C:C,"Megasus-Line"),0)</f>
        <v>0</v>
      </c>
      <c r="R24">
        <f>IF(SUMIFS('Oracle Pull'!H:H,'Oracle Pull'!D:D,'Inbound-Megasus'!A24,'Oracle Pull'!B:B,"NR-RM",'Oracle Pull'!C:C,"Megasus-Line") &lt;0,0, SUMIFS('Oracle Pull'!H:H,'Oracle Pull'!D:D,'Inbound-Megasus'!A24,'Oracle Pull'!B:B,"NR-RM",'Oracle Pull'!C:C,"Megasus-Line"))</f>
        <v>0</v>
      </c>
    </row>
    <row r="25" spans="1:18" x14ac:dyDescent="0.55000000000000004">
      <c r="A25" s="22" t="s">
        <v>159</v>
      </c>
      <c r="B25" s="28" t="s">
        <v>160</v>
      </c>
      <c r="C25" s="28">
        <v>2</v>
      </c>
      <c r="D25" s="11">
        <f t="shared" si="0"/>
        <v>130</v>
      </c>
      <c r="E25" s="11">
        <f t="shared" si="1"/>
        <v>130</v>
      </c>
      <c r="F25" s="11">
        <f t="shared" si="2"/>
        <v>0</v>
      </c>
      <c r="G25" s="11">
        <f>CEILING((E25/K25)/8, 1)</f>
        <v>1</v>
      </c>
      <c r="H25" s="11">
        <f>CEILING((F25/K25)/8, 1)</f>
        <v>0</v>
      </c>
      <c r="I25" s="4">
        <f t="shared" si="6"/>
        <v>16</v>
      </c>
      <c r="J25" s="4">
        <f t="shared" si="7"/>
        <v>0</v>
      </c>
      <c r="K25" s="12">
        <v>3000</v>
      </c>
      <c r="L25" s="13" t="s">
        <v>3</v>
      </c>
      <c r="M25" s="12">
        <v>3000</v>
      </c>
      <c r="N25" s="4">
        <v>1</v>
      </c>
      <c r="O25" s="28">
        <f>IF(SUMIFS('Oracle Pull'!H:H,'Oracle Pull'!D:D,'Inbound-Megasus'!A25,'Oracle Pull'!B:B,"NR-RM")&lt;0, 0, SUMIFS('Oracle Pull'!H:H,'Oracle Pull'!D:D,'Inbound-Megasus'!A25,'Oracle Pull'!B:B,"NR-RM"))</f>
        <v>1694</v>
      </c>
      <c r="P25">
        <f t="shared" si="5"/>
        <v>1564</v>
      </c>
      <c r="Q25">
        <f>MAX(SUMIFS('Oracle Pull'!H:H,'Oracle Pull'!D:D,'Inbound-Megasus'!A25,'Oracle Pull'!B:B,"NR-RM")
-SUMIFS('Oracle Pull'!H:H,'Oracle Pull'!D:D,'Inbound-Megasus'!A25,'Oracle Pull'!B:B,"NR-RM",'Oracle Pull'!C:C,"H-Line")
-SUMIFS('Oracle Pull'!H:H,'Oracle Pull'!D:D,'Inbound-Megasus'!A25,'Oracle Pull'!B:B,"NR-RM",'Oracle Pull'!C:C,"P-Line")
-SUMIFS('Oracle Pull'!H:H,'Oracle Pull'!D:D,'Inbound-Megasus'!A25,'Oracle Pull'!B:B,"NR-RM",'Oracle Pull'!C:C,"Megasus-Line"),0)</f>
        <v>0</v>
      </c>
      <c r="R25">
        <f>IF(SUMIFS('Oracle Pull'!H:H,'Oracle Pull'!D:D,'Inbound-Megasus'!A25,'Oracle Pull'!B:B,"NR-RM",'Oracle Pull'!C:C,"Megasus-Line") &lt;0,0, SUMIFS('Oracle Pull'!H:H,'Oracle Pull'!D:D,'Inbound-Megasus'!A25,'Oracle Pull'!B:B,"NR-RM",'Oracle Pull'!C:C,"Megasus-Line"))</f>
        <v>1694</v>
      </c>
    </row>
    <row r="26" spans="1:18" x14ac:dyDescent="0.55000000000000004">
      <c r="A26" s="22" t="s">
        <v>133</v>
      </c>
      <c r="B26" s="28" t="s">
        <v>134</v>
      </c>
      <c r="C26" s="28">
        <v>12</v>
      </c>
      <c r="D26" s="11">
        <f t="shared" si="0"/>
        <v>780</v>
      </c>
      <c r="E26" s="11">
        <f t="shared" si="1"/>
        <v>780</v>
      </c>
      <c r="F26" s="11">
        <f t="shared" si="2"/>
        <v>0</v>
      </c>
      <c r="G26" s="11">
        <f>CEILING((E26/K26)/8, 1)</f>
        <v>1</v>
      </c>
      <c r="H26" s="11">
        <f>CEILING((F26/K26)/8, 1)</f>
        <v>0</v>
      </c>
      <c r="I26" s="4">
        <f t="shared" si="6"/>
        <v>96</v>
      </c>
      <c r="J26" s="4">
        <f t="shared" si="7"/>
        <v>0</v>
      </c>
      <c r="K26" s="12">
        <v>3000</v>
      </c>
      <c r="L26" s="13" t="s">
        <v>3</v>
      </c>
      <c r="M26" s="12">
        <v>3000</v>
      </c>
      <c r="N26" s="4">
        <v>1</v>
      </c>
      <c r="O26" s="28">
        <f>IF(SUMIFS('Oracle Pull'!H:H,'Oracle Pull'!D:D,'Inbound-Megasus'!A26,'Oracle Pull'!B:B,"NR-RM")&lt;0, 0, SUMIFS('Oracle Pull'!H:H,'Oracle Pull'!D:D,'Inbound-Megasus'!A26,'Oracle Pull'!B:B,"NR-RM"))</f>
        <v>4000</v>
      </c>
      <c r="P26">
        <f t="shared" si="5"/>
        <v>3220</v>
      </c>
      <c r="Q26">
        <f>MAX(SUMIFS('Oracle Pull'!H:H,'Oracle Pull'!D:D,'Inbound-Megasus'!A26,'Oracle Pull'!B:B,"NR-RM")
-SUMIFS('Oracle Pull'!H:H,'Oracle Pull'!D:D,'Inbound-Megasus'!A26,'Oracle Pull'!B:B,"NR-RM",'Oracle Pull'!C:C,"H-Line")
-SUMIFS('Oracle Pull'!H:H,'Oracle Pull'!D:D,'Inbound-Megasus'!A26,'Oracle Pull'!B:B,"NR-RM",'Oracle Pull'!C:C,"P-Line")
-SUMIFS('Oracle Pull'!H:H,'Oracle Pull'!D:D,'Inbound-Megasus'!A26,'Oracle Pull'!B:B,"NR-RM",'Oracle Pull'!C:C,"Megasus-Line"),0)</f>
        <v>0</v>
      </c>
      <c r="R26">
        <f>IF(SUMIFS('Oracle Pull'!H:H,'Oracle Pull'!D:D,'Inbound-Megasus'!A26,'Oracle Pull'!B:B,"NR-RM",'Oracle Pull'!C:C,"Megasus-Line") &lt;0,0, SUMIFS('Oracle Pull'!H:H,'Oracle Pull'!D:D,'Inbound-Megasus'!A26,'Oracle Pull'!B:B,"NR-RM",'Oracle Pull'!C:C,"Megasus-Line"))</f>
        <v>0</v>
      </c>
    </row>
    <row r="27" spans="1:18" x14ac:dyDescent="0.55000000000000004">
      <c r="A27" s="22" t="s">
        <v>135</v>
      </c>
      <c r="B27" s="28" t="s">
        <v>136</v>
      </c>
      <c r="C27" s="28">
        <v>5</v>
      </c>
      <c r="D27" s="11">
        <f t="shared" si="0"/>
        <v>325</v>
      </c>
      <c r="E27" s="11">
        <f t="shared" si="1"/>
        <v>325</v>
      </c>
      <c r="F27" s="11">
        <f t="shared" si="2"/>
        <v>0</v>
      </c>
      <c r="G27" s="11">
        <f>CEILING((E27/K27)/8, 1)</f>
        <v>1</v>
      </c>
      <c r="H27" s="11">
        <f>CEILING((F27/K27)/8, 1)</f>
        <v>0</v>
      </c>
      <c r="I27" s="4">
        <f t="shared" si="6"/>
        <v>40</v>
      </c>
      <c r="J27" s="4">
        <f t="shared" si="7"/>
        <v>0</v>
      </c>
      <c r="K27" s="12">
        <v>3000</v>
      </c>
      <c r="L27" s="13" t="s">
        <v>3</v>
      </c>
      <c r="M27" s="12">
        <v>3000</v>
      </c>
      <c r="N27" s="4">
        <v>3</v>
      </c>
      <c r="O27" s="28">
        <f>IF(SUMIFS('Oracle Pull'!H:H,'Oracle Pull'!D:D,'Inbound-Megasus'!A27,'Oracle Pull'!B:B,"NR-RM")&lt;0, 0, SUMIFS('Oracle Pull'!H:H,'Oracle Pull'!D:D,'Inbound-Megasus'!A27,'Oracle Pull'!B:B,"NR-RM"))</f>
        <v>31521</v>
      </c>
      <c r="P27">
        <f t="shared" si="5"/>
        <v>31196</v>
      </c>
      <c r="Q27">
        <f>MAX(SUMIFS('Oracle Pull'!H:H,'Oracle Pull'!D:D,'Inbound-Megasus'!A27,'Oracle Pull'!B:B,"NR-RM")
-SUMIFS('Oracle Pull'!H:H,'Oracle Pull'!D:D,'Inbound-Megasus'!A27,'Oracle Pull'!B:B,"NR-RM",'Oracle Pull'!C:C,"H-Line")
-SUMIFS('Oracle Pull'!H:H,'Oracle Pull'!D:D,'Inbound-Megasus'!A27,'Oracle Pull'!B:B,"NR-RM",'Oracle Pull'!C:C,"P-Line")
-SUMIFS('Oracle Pull'!H:H,'Oracle Pull'!D:D,'Inbound-Megasus'!A27,'Oracle Pull'!B:B,"NR-RM",'Oracle Pull'!C:C,"Megasus-Line"),0)</f>
        <v>3200</v>
      </c>
      <c r="R27">
        <f>IF(SUMIFS('Oracle Pull'!H:H,'Oracle Pull'!D:D,'Inbound-Megasus'!A27,'Oracle Pull'!B:B,"NR-RM",'Oracle Pull'!C:C,"Megasus-Line") &lt;0,0, SUMIFS('Oracle Pull'!H:H,'Oracle Pull'!D:D,'Inbound-Megasus'!A27,'Oracle Pull'!B:B,"NR-RM",'Oracle Pull'!C:C,"Megasus-Line"))</f>
        <v>0</v>
      </c>
    </row>
    <row r="28" spans="1:18" x14ac:dyDescent="0.55000000000000004">
      <c r="A28" s="22" t="s">
        <v>177</v>
      </c>
      <c r="B28" s="28" t="s">
        <v>178</v>
      </c>
      <c r="C28" s="28">
        <v>4</v>
      </c>
      <c r="D28" s="11">
        <f t="shared" si="0"/>
        <v>260</v>
      </c>
      <c r="E28" s="11">
        <f t="shared" si="1"/>
        <v>260</v>
      </c>
      <c r="F28" s="11">
        <f t="shared" si="2"/>
        <v>0</v>
      </c>
      <c r="G28" s="11">
        <f>CEILING((E28/K28)/8, 1)</f>
        <v>1</v>
      </c>
      <c r="H28" s="11">
        <f>CEILING((F28/K28)/8, 1)</f>
        <v>0</v>
      </c>
      <c r="I28" s="4">
        <f t="shared" si="6"/>
        <v>32</v>
      </c>
      <c r="J28" s="4">
        <f t="shared" si="7"/>
        <v>0</v>
      </c>
      <c r="K28" s="12">
        <v>3000</v>
      </c>
      <c r="L28" s="13" t="s">
        <v>3</v>
      </c>
      <c r="M28" s="12">
        <v>3000</v>
      </c>
      <c r="N28" s="4"/>
      <c r="O28" s="28">
        <f>IF(SUMIFS('Oracle Pull'!H:H,'Oracle Pull'!D:D,'Inbound-Megasus'!A28,'Oracle Pull'!B:B,"NR-RM")&lt;0, 0, SUMIFS('Oracle Pull'!H:H,'Oracle Pull'!D:D,'Inbound-Megasus'!A28,'Oracle Pull'!B:B,"NR-RM"))</f>
        <v>0</v>
      </c>
      <c r="P28">
        <f t="shared" si="5"/>
        <v>-260</v>
      </c>
      <c r="Q28">
        <f>MAX(SUMIFS('Oracle Pull'!H:H,'Oracle Pull'!D:D,'Inbound-Megasus'!A28,'Oracle Pull'!B:B,"NR-RM")
-SUMIFS('Oracle Pull'!H:H,'Oracle Pull'!D:D,'Inbound-Megasus'!A28,'Oracle Pull'!B:B,"NR-RM",'Oracle Pull'!C:C,"H-Line")
-SUMIFS('Oracle Pull'!H:H,'Oracle Pull'!D:D,'Inbound-Megasus'!A28,'Oracle Pull'!B:B,"NR-RM",'Oracle Pull'!C:C,"P-Line")
-SUMIFS('Oracle Pull'!H:H,'Oracle Pull'!D:D,'Inbound-Megasus'!A28,'Oracle Pull'!B:B,"NR-RM",'Oracle Pull'!C:C,"Megasus-Line"),0)</f>
        <v>0</v>
      </c>
      <c r="R28">
        <f>IF(SUMIFS('Oracle Pull'!H:H,'Oracle Pull'!D:D,'Inbound-Megasus'!A28,'Oracle Pull'!B:B,"NR-RM",'Oracle Pull'!C:C,"Megasus-Line") &lt;0,0, SUMIFS('Oracle Pull'!H:H,'Oracle Pull'!D:D,'Inbound-Megasus'!A28,'Oracle Pull'!B:B,"NR-RM",'Oracle Pull'!C:C,"Megasus-Line"))</f>
        <v>0</v>
      </c>
    </row>
    <row r="29" spans="1:18" x14ac:dyDescent="0.55000000000000004">
      <c r="A29" s="28" t="s">
        <v>129</v>
      </c>
      <c r="B29" s="28" t="s">
        <v>130</v>
      </c>
      <c r="C29" s="28">
        <v>10</v>
      </c>
      <c r="D29" s="11">
        <f t="shared" si="0"/>
        <v>650</v>
      </c>
      <c r="E29" s="11">
        <f t="shared" si="1"/>
        <v>650</v>
      </c>
      <c r="F29" s="11">
        <f t="shared" si="2"/>
        <v>0</v>
      </c>
      <c r="G29" s="11">
        <f>CEILING((E29/K29), 1)</f>
        <v>1</v>
      </c>
      <c r="H29" s="11">
        <f>CEILING((F29/K29), 1)</f>
        <v>0</v>
      </c>
      <c r="I29" s="4">
        <f t="shared" si="6"/>
        <v>80</v>
      </c>
      <c r="J29" s="4">
        <f t="shared" si="7"/>
        <v>0</v>
      </c>
      <c r="K29" s="12">
        <v>3000</v>
      </c>
      <c r="L29" s="13" t="s">
        <v>3</v>
      </c>
      <c r="M29" s="12">
        <v>3000</v>
      </c>
      <c r="N29" s="4">
        <v>1</v>
      </c>
      <c r="O29" s="28">
        <f>IF(SUMIFS('Oracle Pull'!H:H,'Oracle Pull'!D:D,'Inbound-Megasus'!A29,'Oracle Pull'!B:B,"NR-RM")&lt;0, 0, SUMIFS('Oracle Pull'!H:H,'Oracle Pull'!D:D,'Inbound-Megasus'!A29,'Oracle Pull'!B:B,"NR-RM"))</f>
        <v>4177</v>
      </c>
      <c r="P29">
        <f t="shared" si="5"/>
        <v>3527</v>
      </c>
      <c r="Q29">
        <f>MAX(SUMIFS('Oracle Pull'!H:H,'Oracle Pull'!D:D,'Inbound-Megasus'!A29,'Oracle Pull'!B:B,"NR-RM")
-SUMIFS('Oracle Pull'!H:H,'Oracle Pull'!D:D,'Inbound-Megasus'!A29,'Oracle Pull'!B:B,"NR-RM",'Oracle Pull'!C:C,"H-Line")
-SUMIFS('Oracle Pull'!H:H,'Oracle Pull'!D:D,'Inbound-Megasus'!A29,'Oracle Pull'!B:B,"NR-RM",'Oracle Pull'!C:C,"P-Line")
-SUMIFS('Oracle Pull'!H:H,'Oracle Pull'!D:D,'Inbound-Megasus'!A29,'Oracle Pull'!B:B,"NR-RM",'Oracle Pull'!C:C,"Megasus-Line"),0)</f>
        <v>4177</v>
      </c>
      <c r="R29">
        <f>IF(SUMIFS('Oracle Pull'!H:H,'Oracle Pull'!D:D,'Inbound-Megasus'!A29,'Oracle Pull'!B:B,"NR-RM",'Oracle Pull'!C:C,"Megasus-Line") &lt;0,0, SUMIFS('Oracle Pull'!H:H,'Oracle Pull'!D:D,'Inbound-Megasus'!A29,'Oracle Pull'!B:B,"NR-RM",'Oracle Pull'!C:C,"Megasus-Line"))</f>
        <v>0</v>
      </c>
    </row>
    <row r="30" spans="1:18" x14ac:dyDescent="0.55000000000000004">
      <c r="A30" s="28" t="s">
        <v>124</v>
      </c>
      <c r="B30" s="28" t="s">
        <v>125</v>
      </c>
      <c r="C30" s="28">
        <v>4</v>
      </c>
      <c r="D30" s="11">
        <f t="shared" si="0"/>
        <v>260</v>
      </c>
      <c r="E30" s="11">
        <f t="shared" si="1"/>
        <v>260</v>
      </c>
      <c r="F30" s="11">
        <f t="shared" si="2"/>
        <v>0</v>
      </c>
      <c r="G30" s="11">
        <f>CEILING((E30/K30), 1)</f>
        <v>1</v>
      </c>
      <c r="H30" s="11">
        <f>CEILING((F30/K30), 1)</f>
        <v>0</v>
      </c>
      <c r="I30" s="4">
        <f t="shared" si="6"/>
        <v>32</v>
      </c>
      <c r="J30" s="4">
        <f t="shared" si="7"/>
        <v>0</v>
      </c>
      <c r="K30" s="12">
        <v>500</v>
      </c>
      <c r="L30" s="13" t="s">
        <v>3</v>
      </c>
      <c r="M30" s="12">
        <v>500</v>
      </c>
      <c r="N30" s="4">
        <v>2</v>
      </c>
      <c r="O30" s="28">
        <f>IF(SUMIFS('Oracle Pull'!H:H,'Oracle Pull'!D:D,'Inbound-Megasus'!A30,'Oracle Pull'!B:B,"NR-RM")&lt;0, 0, SUMIFS('Oracle Pull'!H:H,'Oracle Pull'!D:D,'Inbound-Megasus'!A30,'Oracle Pull'!B:B,"NR-RM"))</f>
        <v>40800</v>
      </c>
      <c r="P30">
        <f t="shared" si="5"/>
        <v>40540</v>
      </c>
      <c r="Q30">
        <f>MAX(SUMIFS('Oracle Pull'!H:H,'Oracle Pull'!D:D,'Inbound-Megasus'!A30,'Oracle Pull'!B:B,"NR-RM")
-SUMIFS('Oracle Pull'!H:H,'Oracle Pull'!D:D,'Inbound-Megasus'!A30,'Oracle Pull'!B:B,"NR-RM",'Oracle Pull'!C:C,"H-Line")
-SUMIFS('Oracle Pull'!H:H,'Oracle Pull'!D:D,'Inbound-Megasus'!A30,'Oracle Pull'!B:B,"NR-RM",'Oracle Pull'!C:C,"P-Line")
-SUMIFS('Oracle Pull'!H:H,'Oracle Pull'!D:D,'Inbound-Megasus'!A30,'Oracle Pull'!B:B,"NR-RM",'Oracle Pull'!C:C,"Megasus-Line"),0)</f>
        <v>0</v>
      </c>
      <c r="R30">
        <f>IF(SUMIFS('Oracle Pull'!H:H,'Oracle Pull'!D:D,'Inbound-Megasus'!A30,'Oracle Pull'!B:B,"NR-RM",'Oracle Pull'!C:C,"Megasus-Line") &lt;0,0, SUMIFS('Oracle Pull'!H:H,'Oracle Pull'!D:D,'Inbound-Megasus'!A30,'Oracle Pull'!B:B,"NR-RM",'Oracle Pull'!C:C,"Megasus-Line"))</f>
        <v>0</v>
      </c>
    </row>
    <row r="31" spans="1:18" x14ac:dyDescent="0.55000000000000004">
      <c r="A31" s="28" t="s">
        <v>110</v>
      </c>
      <c r="B31" s="28" t="s">
        <v>165</v>
      </c>
      <c r="C31" s="28">
        <v>3.3300000000000002E-4</v>
      </c>
      <c r="D31" s="11">
        <f t="shared" si="0"/>
        <v>2.1645000000000001E-2</v>
      </c>
      <c r="E31" s="11">
        <f t="shared" si="1"/>
        <v>2.1645000000000001E-2</v>
      </c>
      <c r="F31" s="11">
        <f t="shared" si="2"/>
        <v>0</v>
      </c>
      <c r="G31" s="11">
        <f t="shared" ref="G31:G42" si="8">CEILING((E31/K31)/8, 1)</f>
        <v>1</v>
      </c>
      <c r="H31" s="11">
        <f t="shared" ref="H31:H42" si="9">CEILING((F31/K31)/8, 1)</f>
        <v>0</v>
      </c>
      <c r="I31" s="4">
        <f t="shared" si="6"/>
        <v>2.6640000000000001E-3</v>
      </c>
      <c r="J31" s="4">
        <f t="shared" si="7"/>
        <v>0</v>
      </c>
      <c r="K31" s="12">
        <v>1</v>
      </c>
      <c r="L31" s="13" t="s">
        <v>3</v>
      </c>
      <c r="M31" s="12">
        <v>3000</v>
      </c>
      <c r="N31" s="4"/>
      <c r="O31" s="28">
        <f>IF(SUMIFS('Oracle Pull'!H:H,'Oracle Pull'!D:D,'Inbound-Megasus'!A31,'Oracle Pull'!B:B,"NR-RM")&lt;0, 0, SUMIFS('Oracle Pull'!H:H,'Oracle Pull'!D:D,'Inbound-Megasus'!A31,'Oracle Pull'!B:B,"NR-RM"))</f>
        <v>18.02983</v>
      </c>
      <c r="P31">
        <f t="shared" si="5"/>
        <v>18.008185000000001</v>
      </c>
      <c r="Q31">
        <f>MAX(SUMIFS('Oracle Pull'!H:H,'Oracle Pull'!D:D,'Inbound-Megasus'!A31,'Oracle Pull'!B:B,"NR-RM")
-SUMIFS('Oracle Pull'!H:H,'Oracle Pull'!D:D,'Inbound-Megasus'!A31,'Oracle Pull'!B:B,"NR-RM",'Oracle Pull'!C:C,"H-Line")
-SUMIFS('Oracle Pull'!H:H,'Oracle Pull'!D:D,'Inbound-Megasus'!A31,'Oracle Pull'!B:B,"NR-RM",'Oracle Pull'!C:C,"P-Line")
-SUMIFS('Oracle Pull'!H:H,'Oracle Pull'!D:D,'Inbound-Megasus'!A31,'Oracle Pull'!B:B,"NR-RM",'Oracle Pull'!C:C,"Megasus-Line"),0)</f>
        <v>0</v>
      </c>
      <c r="R31">
        <f>IF(SUMIFS('Oracle Pull'!H:H,'Oracle Pull'!D:D,'Inbound-Megasus'!A31,'Oracle Pull'!B:B,"NR-RM",'Oracle Pull'!C:C,"Megasus-Line") &lt;0,0, SUMIFS('Oracle Pull'!H:H,'Oracle Pull'!D:D,'Inbound-Megasus'!A31,'Oracle Pull'!B:B,"NR-RM",'Oracle Pull'!C:C,"Megasus-Line"))</f>
        <v>0.57001000000000002</v>
      </c>
    </row>
    <row r="32" spans="1:18" x14ac:dyDescent="0.55000000000000004">
      <c r="A32" s="28" t="s">
        <v>108</v>
      </c>
      <c r="B32" s="28" t="s">
        <v>166</v>
      </c>
      <c r="C32" s="28">
        <v>1.7699999999999999E-4</v>
      </c>
      <c r="D32" s="11">
        <f t="shared" si="0"/>
        <v>1.1505E-2</v>
      </c>
      <c r="E32" s="11">
        <f t="shared" si="1"/>
        <v>1.1505E-2</v>
      </c>
      <c r="F32" s="11">
        <f t="shared" si="2"/>
        <v>0</v>
      </c>
      <c r="G32" s="11">
        <f t="shared" si="8"/>
        <v>1</v>
      </c>
      <c r="H32" s="11">
        <f t="shared" si="9"/>
        <v>0</v>
      </c>
      <c r="I32" s="4">
        <f t="shared" si="6"/>
        <v>1.4159999999999999E-3</v>
      </c>
      <c r="J32" s="4">
        <f t="shared" si="7"/>
        <v>0</v>
      </c>
      <c r="K32" s="12">
        <v>1</v>
      </c>
      <c r="L32" s="13" t="s">
        <v>3</v>
      </c>
      <c r="M32" s="4">
        <v>1</v>
      </c>
      <c r="N32" s="4"/>
      <c r="O32" s="28">
        <f>IF(SUMIFS('Oracle Pull'!H:H,'Oracle Pull'!D:D,'Inbound-Megasus'!A32,'Oracle Pull'!B:B,"NR-RM")&lt;0, 0, SUMIFS('Oracle Pull'!H:H,'Oracle Pull'!D:D,'Inbound-Megasus'!A32,'Oracle Pull'!B:B,"NR-RM"))</f>
        <v>46.739349999999995</v>
      </c>
      <c r="P32">
        <f t="shared" si="5"/>
        <v>46.727844999999995</v>
      </c>
      <c r="Q32">
        <f>MAX(SUMIFS('Oracle Pull'!H:H,'Oracle Pull'!D:D,'Inbound-Megasus'!A32,'Oracle Pull'!B:B,"NR-RM")
-SUMIFS('Oracle Pull'!H:H,'Oracle Pull'!D:D,'Inbound-Megasus'!A32,'Oracle Pull'!B:B,"NR-RM",'Oracle Pull'!C:C,"H-Line")
-SUMIFS('Oracle Pull'!H:H,'Oracle Pull'!D:D,'Inbound-Megasus'!A32,'Oracle Pull'!B:B,"NR-RM",'Oracle Pull'!C:C,"P-Line")
-SUMIFS('Oracle Pull'!H:H,'Oracle Pull'!D:D,'Inbound-Megasus'!A32,'Oracle Pull'!B:B,"NR-RM",'Oracle Pull'!C:C,"Megasus-Line"),0)</f>
        <v>0</v>
      </c>
      <c r="R32">
        <f>IF(SUMIFS('Oracle Pull'!H:H,'Oracle Pull'!D:D,'Inbound-Megasus'!A32,'Oracle Pull'!B:B,"NR-RM",'Oracle Pull'!C:C,"Megasus-Line") &lt;0,0, SUMIFS('Oracle Pull'!H:H,'Oracle Pull'!D:D,'Inbound-Megasus'!A32,'Oracle Pull'!B:B,"NR-RM",'Oracle Pull'!C:C,"Megasus-Line"))</f>
        <v>0.76546000000000003</v>
      </c>
    </row>
    <row r="33" spans="1:18" x14ac:dyDescent="0.55000000000000004">
      <c r="A33" s="22" t="s">
        <v>179</v>
      </c>
      <c r="B33" s="28" t="s">
        <v>180</v>
      </c>
      <c r="C33" s="28">
        <v>1</v>
      </c>
      <c r="D33" s="11">
        <f t="shared" si="0"/>
        <v>65</v>
      </c>
      <c r="E33" s="11">
        <f t="shared" si="1"/>
        <v>65</v>
      </c>
      <c r="F33" s="11">
        <f t="shared" si="2"/>
        <v>0</v>
      </c>
      <c r="G33" s="11">
        <f t="shared" si="8"/>
        <v>1</v>
      </c>
      <c r="H33" s="11">
        <f t="shared" si="9"/>
        <v>0</v>
      </c>
      <c r="I33" s="4">
        <f t="shared" si="6"/>
        <v>8</v>
      </c>
      <c r="J33" s="4">
        <f t="shared" si="7"/>
        <v>0</v>
      </c>
      <c r="K33" s="12">
        <v>500</v>
      </c>
      <c r="L33" s="13" t="s">
        <v>3</v>
      </c>
      <c r="M33" s="12">
        <v>2000</v>
      </c>
      <c r="N33" s="4"/>
      <c r="O33" s="28">
        <f>IF(SUMIFS('Oracle Pull'!H:H,'Oracle Pull'!D:D,'Inbound-Megasus'!A33,'Oracle Pull'!B:B,"NR-RM")&lt;0, 0, SUMIFS('Oracle Pull'!H:H,'Oracle Pull'!D:D,'Inbound-Megasus'!A33,'Oracle Pull'!B:B,"NR-RM"))</f>
        <v>0</v>
      </c>
      <c r="P33">
        <f t="shared" si="5"/>
        <v>-65</v>
      </c>
      <c r="Q33">
        <f>MAX(SUMIFS('Oracle Pull'!H:H,'Oracle Pull'!D:D,'Inbound-Megasus'!A33,'Oracle Pull'!B:B,"NR-RM")
-SUMIFS('Oracle Pull'!H:H,'Oracle Pull'!D:D,'Inbound-Megasus'!A33,'Oracle Pull'!B:B,"NR-RM",'Oracle Pull'!C:C,"H-Line")
-SUMIFS('Oracle Pull'!H:H,'Oracle Pull'!D:D,'Inbound-Megasus'!A33,'Oracle Pull'!B:B,"NR-RM",'Oracle Pull'!C:C,"P-Line")
-SUMIFS('Oracle Pull'!H:H,'Oracle Pull'!D:D,'Inbound-Megasus'!A33,'Oracle Pull'!B:B,"NR-RM",'Oracle Pull'!C:C,"Megasus-Line"),0)</f>
        <v>0</v>
      </c>
      <c r="R33">
        <f>IF(SUMIFS('Oracle Pull'!H:H,'Oracle Pull'!D:D,'Inbound-Megasus'!A33,'Oracle Pull'!B:B,"NR-RM",'Oracle Pull'!C:C,"Megasus-Line") &lt;0,0, SUMIFS('Oracle Pull'!H:H,'Oracle Pull'!D:D,'Inbound-Megasus'!A33,'Oracle Pull'!B:B,"NR-RM",'Oracle Pull'!C:C,"Megasus-Line"))</f>
        <v>0</v>
      </c>
    </row>
    <row r="34" spans="1:18" x14ac:dyDescent="0.55000000000000004">
      <c r="A34" s="22" t="s">
        <v>181</v>
      </c>
      <c r="B34" s="28" t="s">
        <v>182</v>
      </c>
      <c r="C34" s="28">
        <v>1</v>
      </c>
      <c r="D34" s="11">
        <f t="shared" si="0"/>
        <v>65</v>
      </c>
      <c r="E34" s="11">
        <f t="shared" si="1"/>
        <v>65</v>
      </c>
      <c r="F34" s="11">
        <f t="shared" si="2"/>
        <v>0</v>
      </c>
      <c r="G34" s="11">
        <f t="shared" si="8"/>
        <v>1</v>
      </c>
      <c r="H34" s="11">
        <f t="shared" si="9"/>
        <v>0</v>
      </c>
      <c r="I34" s="4">
        <f t="shared" si="6"/>
        <v>8</v>
      </c>
      <c r="J34" s="4">
        <f t="shared" si="7"/>
        <v>0</v>
      </c>
      <c r="K34" s="12">
        <v>250</v>
      </c>
      <c r="L34" s="13" t="s">
        <v>3</v>
      </c>
      <c r="M34" s="4">
        <v>250</v>
      </c>
      <c r="N34" s="4"/>
      <c r="O34" s="28">
        <f>IF(SUMIFS('Oracle Pull'!H:H,'Oracle Pull'!D:D,'Inbound-Megasus'!A34,'Oracle Pull'!B:B,"NR-RM")&lt;0, 0, SUMIFS('Oracle Pull'!H:H,'Oracle Pull'!D:D,'Inbound-Megasus'!A34,'Oracle Pull'!B:B,"NR-RM"))</f>
        <v>278</v>
      </c>
      <c r="P34">
        <f t="shared" si="5"/>
        <v>213</v>
      </c>
      <c r="Q34">
        <f>MAX(SUMIFS('Oracle Pull'!H:H,'Oracle Pull'!D:D,'Inbound-Megasus'!A34,'Oracle Pull'!B:B,"NR-RM")
-SUMIFS('Oracle Pull'!H:H,'Oracle Pull'!D:D,'Inbound-Megasus'!A34,'Oracle Pull'!B:B,"NR-RM",'Oracle Pull'!C:C,"H-Line")
-SUMIFS('Oracle Pull'!H:H,'Oracle Pull'!D:D,'Inbound-Megasus'!A34,'Oracle Pull'!B:B,"NR-RM",'Oracle Pull'!C:C,"P-Line")
-SUMIFS('Oracle Pull'!H:H,'Oracle Pull'!D:D,'Inbound-Megasus'!A34,'Oracle Pull'!B:B,"NR-RM",'Oracle Pull'!C:C,"Megasus-Line"),0)</f>
        <v>0</v>
      </c>
      <c r="R34">
        <f>IF(SUMIFS('Oracle Pull'!H:H,'Oracle Pull'!D:D,'Inbound-Megasus'!A34,'Oracle Pull'!B:B,"NR-RM",'Oracle Pull'!C:C,"Megasus-Line") &lt;0,0, SUMIFS('Oracle Pull'!H:H,'Oracle Pull'!D:D,'Inbound-Megasus'!A34,'Oracle Pull'!B:B,"NR-RM",'Oracle Pull'!C:C,"Megasus-Line"))</f>
        <v>278</v>
      </c>
    </row>
    <row r="35" spans="1:18" x14ac:dyDescent="0.55000000000000004">
      <c r="A35" s="28" t="s">
        <v>153</v>
      </c>
      <c r="B35" s="28" t="s">
        <v>154</v>
      </c>
      <c r="C35" s="28">
        <v>19</v>
      </c>
      <c r="D35" s="11">
        <f t="shared" si="0"/>
        <v>1235</v>
      </c>
      <c r="E35" s="11">
        <f t="shared" si="1"/>
        <v>1235</v>
      </c>
      <c r="F35" s="11">
        <f t="shared" si="2"/>
        <v>0</v>
      </c>
      <c r="G35" s="11">
        <f t="shared" si="8"/>
        <v>1</v>
      </c>
      <c r="H35" s="11">
        <f t="shared" si="9"/>
        <v>0</v>
      </c>
      <c r="I35" s="4">
        <f t="shared" si="6"/>
        <v>152</v>
      </c>
      <c r="J35" s="4">
        <f t="shared" si="7"/>
        <v>0</v>
      </c>
      <c r="K35" s="12">
        <v>1000</v>
      </c>
      <c r="L35" s="13" t="s">
        <v>3</v>
      </c>
      <c r="M35" s="37">
        <v>1000</v>
      </c>
      <c r="N35" s="4">
        <v>1</v>
      </c>
      <c r="O35" s="28">
        <f>IF(SUMIFS('Oracle Pull'!H:H,'Oracle Pull'!D:D,'Inbound-Megasus'!A35,'Oracle Pull'!B:B,"NR-RM")&lt;0, 0, SUMIFS('Oracle Pull'!H:H,'Oracle Pull'!D:D,'Inbound-Megasus'!A35,'Oracle Pull'!B:B,"NR-RM"))</f>
        <v>27686</v>
      </c>
      <c r="P35">
        <f t="shared" si="5"/>
        <v>26451</v>
      </c>
      <c r="Q35">
        <f>MAX(SUMIFS('Oracle Pull'!H:H,'Oracle Pull'!D:D,'Inbound-Megasus'!A35,'Oracle Pull'!B:B,"NR-RM")
-SUMIFS('Oracle Pull'!H:H,'Oracle Pull'!D:D,'Inbound-Megasus'!A35,'Oracle Pull'!B:B,"NR-RM",'Oracle Pull'!C:C,"H-Line")
-SUMIFS('Oracle Pull'!H:H,'Oracle Pull'!D:D,'Inbound-Megasus'!A35,'Oracle Pull'!B:B,"NR-RM",'Oracle Pull'!C:C,"P-Line")
-SUMIFS('Oracle Pull'!H:H,'Oracle Pull'!D:D,'Inbound-Megasus'!A35,'Oracle Pull'!B:B,"NR-RM",'Oracle Pull'!C:C,"Megasus-Line"),0)</f>
        <v>0</v>
      </c>
      <c r="R35">
        <f>IF(SUMIFS('Oracle Pull'!H:H,'Oracle Pull'!D:D,'Inbound-Megasus'!A35,'Oracle Pull'!B:B,"NR-RM",'Oracle Pull'!C:C,"Megasus-Line") &lt;0,0, SUMIFS('Oracle Pull'!H:H,'Oracle Pull'!D:D,'Inbound-Megasus'!A35,'Oracle Pull'!B:B,"NR-RM",'Oracle Pull'!C:C,"Megasus-Line"))</f>
        <v>0</v>
      </c>
    </row>
    <row r="36" spans="1:18" x14ac:dyDescent="0.55000000000000004">
      <c r="A36" s="22" t="s">
        <v>151</v>
      </c>
      <c r="B36" s="28" t="s">
        <v>152</v>
      </c>
      <c r="C36" s="28">
        <v>1</v>
      </c>
      <c r="D36" s="11">
        <f t="shared" si="0"/>
        <v>65</v>
      </c>
      <c r="E36" s="11">
        <f t="shared" si="1"/>
        <v>65</v>
      </c>
      <c r="F36" s="11">
        <f t="shared" si="2"/>
        <v>0</v>
      </c>
      <c r="G36" s="11">
        <f t="shared" si="8"/>
        <v>1</v>
      </c>
      <c r="H36" s="11">
        <f t="shared" si="9"/>
        <v>0</v>
      </c>
      <c r="I36" s="4">
        <f t="shared" si="6"/>
        <v>8</v>
      </c>
      <c r="J36" s="4">
        <f t="shared" si="7"/>
        <v>0</v>
      </c>
      <c r="K36" s="12">
        <v>10</v>
      </c>
      <c r="L36" s="13" t="s">
        <v>3</v>
      </c>
      <c r="M36" s="4">
        <v>20</v>
      </c>
      <c r="N36" s="4">
        <v>1</v>
      </c>
      <c r="O36" s="28">
        <f>IF(SUMIFS('Oracle Pull'!H:H,'Oracle Pull'!D:D,'Inbound-Megasus'!A36,'Oracle Pull'!B:B,"NR-RM")&lt;0, 0, SUMIFS('Oracle Pull'!H:H,'Oracle Pull'!D:D,'Inbound-Megasus'!A36,'Oracle Pull'!B:B,"NR-RM"))</f>
        <v>163</v>
      </c>
      <c r="P36">
        <f t="shared" si="5"/>
        <v>98</v>
      </c>
      <c r="Q36">
        <f>MAX(SUMIFS('Oracle Pull'!H:H,'Oracle Pull'!D:D,'Inbound-Megasus'!A36,'Oracle Pull'!B:B,"NR-RM")
-SUMIFS('Oracle Pull'!H:H,'Oracle Pull'!D:D,'Inbound-Megasus'!A36,'Oracle Pull'!B:B,"NR-RM",'Oracle Pull'!C:C,"H-Line")
-SUMIFS('Oracle Pull'!H:H,'Oracle Pull'!D:D,'Inbound-Megasus'!A36,'Oracle Pull'!B:B,"NR-RM",'Oracle Pull'!C:C,"P-Line")
-SUMIFS('Oracle Pull'!H:H,'Oracle Pull'!D:D,'Inbound-Megasus'!A36,'Oracle Pull'!B:B,"NR-RM",'Oracle Pull'!C:C,"Megasus-Line"),0)</f>
        <v>0</v>
      </c>
      <c r="R36">
        <f>IF(SUMIFS('Oracle Pull'!H:H,'Oracle Pull'!D:D,'Inbound-Megasus'!A36,'Oracle Pull'!B:B,"NR-RM",'Oracle Pull'!C:C,"Megasus-Line") &lt;0,0, SUMIFS('Oracle Pull'!H:H,'Oracle Pull'!D:D,'Inbound-Megasus'!A36,'Oracle Pull'!B:B,"NR-RM",'Oracle Pull'!C:C,"Megasus-Line"))</f>
        <v>163</v>
      </c>
    </row>
    <row r="37" spans="1:18" x14ac:dyDescent="0.55000000000000004">
      <c r="A37" s="28" t="s">
        <v>36</v>
      </c>
      <c r="B37" s="28" t="s">
        <v>37</v>
      </c>
      <c r="C37" s="28">
        <v>1</v>
      </c>
      <c r="D37" s="11">
        <f t="shared" si="0"/>
        <v>65</v>
      </c>
      <c r="E37" s="11">
        <f t="shared" si="1"/>
        <v>65</v>
      </c>
      <c r="F37" s="11">
        <f t="shared" si="2"/>
        <v>0</v>
      </c>
      <c r="G37" s="11">
        <f t="shared" si="8"/>
        <v>1</v>
      </c>
      <c r="H37" s="11">
        <f t="shared" si="9"/>
        <v>0</v>
      </c>
      <c r="I37" s="4">
        <f t="shared" si="6"/>
        <v>8</v>
      </c>
      <c r="J37" s="4">
        <f t="shared" si="7"/>
        <v>0</v>
      </c>
      <c r="K37" s="12">
        <v>24</v>
      </c>
      <c r="L37" s="13" t="s">
        <v>1</v>
      </c>
      <c r="M37" s="4">
        <v>24</v>
      </c>
      <c r="N37" s="4"/>
      <c r="O37" s="28">
        <f>IF(SUMIFS('Oracle Pull'!H:H,'Oracle Pull'!D:D,'Inbound-Megasus'!A37,'Oracle Pull'!B:B,"NR-RM")&lt;0, 0, SUMIFS('Oracle Pull'!H:H,'Oracle Pull'!D:D,'Inbound-Megasus'!A37,'Oracle Pull'!B:B,"NR-RM"))</f>
        <v>75</v>
      </c>
      <c r="P37">
        <f t="shared" si="5"/>
        <v>10</v>
      </c>
      <c r="Q37">
        <f>MAX(SUMIFS('Oracle Pull'!H:H,'Oracle Pull'!D:D,'Inbound-Megasus'!A37,'Oracle Pull'!B:B,"NR-RM")
-SUMIFS('Oracle Pull'!H:H,'Oracle Pull'!D:D,'Inbound-Megasus'!A37,'Oracle Pull'!B:B,"NR-RM",'Oracle Pull'!C:C,"H-Line")
-SUMIFS('Oracle Pull'!H:H,'Oracle Pull'!D:D,'Inbound-Megasus'!A37,'Oracle Pull'!B:B,"NR-RM",'Oracle Pull'!C:C,"P-Line")
-SUMIFS('Oracle Pull'!H:H,'Oracle Pull'!D:D,'Inbound-Megasus'!A37,'Oracle Pull'!B:B,"NR-RM",'Oracle Pull'!C:C,"Megasus-Line"),0)</f>
        <v>50</v>
      </c>
      <c r="R37">
        <f>IF(SUMIFS('Oracle Pull'!H:H,'Oracle Pull'!D:D,'Inbound-Megasus'!A37,'Oracle Pull'!B:B,"NR-RM",'Oracle Pull'!C:C,"Megasus-Line") &lt;0,0, SUMIFS('Oracle Pull'!H:H,'Oracle Pull'!D:D,'Inbound-Megasus'!A37,'Oracle Pull'!B:B,"NR-RM",'Oracle Pull'!C:C,"Megasus-Line"))</f>
        <v>0</v>
      </c>
    </row>
    <row r="38" spans="1:18" x14ac:dyDescent="0.55000000000000004">
      <c r="A38" s="28" t="s">
        <v>38</v>
      </c>
      <c r="B38" s="28" t="s">
        <v>39</v>
      </c>
      <c r="C38" s="28">
        <v>1</v>
      </c>
      <c r="D38" s="11">
        <f t="shared" si="0"/>
        <v>65</v>
      </c>
      <c r="E38" s="11">
        <f t="shared" si="1"/>
        <v>65</v>
      </c>
      <c r="F38" s="11">
        <f t="shared" si="2"/>
        <v>0</v>
      </c>
      <c r="G38" s="11">
        <f t="shared" si="8"/>
        <v>1</v>
      </c>
      <c r="H38" s="11">
        <f t="shared" si="9"/>
        <v>0</v>
      </c>
      <c r="I38" s="4">
        <f t="shared" si="6"/>
        <v>8</v>
      </c>
      <c r="J38" s="4">
        <f t="shared" si="7"/>
        <v>0</v>
      </c>
      <c r="K38" s="12">
        <v>24</v>
      </c>
      <c r="L38" s="13" t="s">
        <v>1</v>
      </c>
      <c r="M38" s="4">
        <v>24</v>
      </c>
      <c r="N38" s="4"/>
      <c r="O38" s="28">
        <f>IF(SUMIFS('Oracle Pull'!H:H,'Oracle Pull'!D:D,'Inbound-Megasus'!A38,'Oracle Pull'!B:B,"NR-RM")&lt;0, 0, SUMIFS('Oracle Pull'!H:H,'Oracle Pull'!D:D,'Inbound-Megasus'!A38,'Oracle Pull'!B:B,"NR-RM"))</f>
        <v>231</v>
      </c>
      <c r="P38">
        <f t="shared" si="5"/>
        <v>166</v>
      </c>
      <c r="Q38">
        <f>MAX(SUMIFS('Oracle Pull'!H:H,'Oracle Pull'!D:D,'Inbound-Megasus'!A38,'Oracle Pull'!B:B,"NR-RM")
-SUMIFS('Oracle Pull'!H:H,'Oracle Pull'!D:D,'Inbound-Megasus'!A38,'Oracle Pull'!B:B,"NR-RM",'Oracle Pull'!C:C,"H-Line")
-SUMIFS('Oracle Pull'!H:H,'Oracle Pull'!D:D,'Inbound-Megasus'!A38,'Oracle Pull'!B:B,"NR-RM",'Oracle Pull'!C:C,"P-Line")
-SUMIFS('Oracle Pull'!H:H,'Oracle Pull'!D:D,'Inbound-Megasus'!A38,'Oracle Pull'!B:B,"NR-RM",'Oracle Pull'!C:C,"Megasus-Line"),0)</f>
        <v>48</v>
      </c>
      <c r="R38">
        <f>IF(SUMIFS('Oracle Pull'!H:H,'Oracle Pull'!D:D,'Inbound-Megasus'!A38,'Oracle Pull'!B:B,"NR-RM",'Oracle Pull'!C:C,"Megasus-Line") &lt;0,0, SUMIFS('Oracle Pull'!H:H,'Oracle Pull'!D:D,'Inbound-Megasus'!A38,'Oracle Pull'!B:B,"NR-RM",'Oracle Pull'!C:C,"Megasus-Line"))</f>
        <v>0</v>
      </c>
    </row>
    <row r="39" spans="1:18" x14ac:dyDescent="0.55000000000000004">
      <c r="A39" s="28" t="s">
        <v>74</v>
      </c>
      <c r="B39" s="28" t="s">
        <v>75</v>
      </c>
      <c r="C39" s="28">
        <v>2</v>
      </c>
      <c r="D39" s="11">
        <f t="shared" si="0"/>
        <v>130</v>
      </c>
      <c r="E39" s="11">
        <f t="shared" si="1"/>
        <v>130</v>
      </c>
      <c r="F39" s="11">
        <f t="shared" si="2"/>
        <v>0</v>
      </c>
      <c r="G39" s="11">
        <f t="shared" si="8"/>
        <v>1</v>
      </c>
      <c r="H39" s="11">
        <f t="shared" si="9"/>
        <v>0</v>
      </c>
      <c r="I39" s="4">
        <f t="shared" si="6"/>
        <v>16</v>
      </c>
      <c r="J39" s="4">
        <f t="shared" si="7"/>
        <v>0</v>
      </c>
      <c r="K39" s="12">
        <v>200</v>
      </c>
      <c r="L39" s="13" t="s">
        <v>3</v>
      </c>
      <c r="M39" s="4">
        <v>200</v>
      </c>
      <c r="N39" s="4">
        <v>1</v>
      </c>
      <c r="O39" s="28">
        <f>IF(SUMIFS('Oracle Pull'!H:H,'Oracle Pull'!D:D,'Inbound-Megasus'!A39,'Oracle Pull'!B:B,"NR-RM")&lt;0, 0, SUMIFS('Oracle Pull'!H:H,'Oracle Pull'!D:D,'Inbound-Megasus'!A39,'Oracle Pull'!B:B,"NR-RM"))</f>
        <v>168</v>
      </c>
      <c r="P39">
        <f t="shared" si="5"/>
        <v>38</v>
      </c>
      <c r="Q39">
        <f>MAX(SUMIFS('Oracle Pull'!H:H,'Oracle Pull'!D:D,'Inbound-Megasus'!A39,'Oracle Pull'!B:B,"NR-RM")
-SUMIFS('Oracle Pull'!H:H,'Oracle Pull'!D:D,'Inbound-Megasus'!A39,'Oracle Pull'!B:B,"NR-RM",'Oracle Pull'!C:C,"H-Line")
-SUMIFS('Oracle Pull'!H:H,'Oracle Pull'!D:D,'Inbound-Megasus'!A39,'Oracle Pull'!B:B,"NR-RM",'Oracle Pull'!C:C,"P-Line")
-SUMIFS('Oracle Pull'!H:H,'Oracle Pull'!D:D,'Inbound-Megasus'!A39,'Oracle Pull'!B:B,"NR-RM",'Oracle Pull'!C:C,"Megasus-Line"),0)</f>
        <v>400</v>
      </c>
      <c r="R39">
        <f>IF(SUMIFS('Oracle Pull'!H:H,'Oracle Pull'!D:D,'Inbound-Megasus'!A39,'Oracle Pull'!B:B,"NR-RM",'Oracle Pull'!C:C,"Megasus-Line") &lt;0,0, SUMIFS('Oracle Pull'!H:H,'Oracle Pull'!D:D,'Inbound-Megasus'!A39,'Oracle Pull'!B:B,"NR-RM",'Oracle Pull'!C:C,"Megasus-Line"))</f>
        <v>0</v>
      </c>
    </row>
    <row r="40" spans="1:18" x14ac:dyDescent="0.55000000000000004">
      <c r="A40" s="28" t="s">
        <v>76</v>
      </c>
      <c r="B40" s="28" t="s">
        <v>77</v>
      </c>
      <c r="C40" s="28">
        <v>1</v>
      </c>
      <c r="D40" s="11">
        <f t="shared" si="0"/>
        <v>65</v>
      </c>
      <c r="E40" s="11">
        <f t="shared" si="1"/>
        <v>65</v>
      </c>
      <c r="F40" s="11">
        <f t="shared" si="2"/>
        <v>0</v>
      </c>
      <c r="G40" s="11">
        <f t="shared" si="8"/>
        <v>1</v>
      </c>
      <c r="H40" s="11">
        <f t="shared" si="9"/>
        <v>0</v>
      </c>
      <c r="I40" s="4">
        <f t="shared" si="6"/>
        <v>8</v>
      </c>
      <c r="J40" s="4">
        <f t="shared" si="7"/>
        <v>0</v>
      </c>
      <c r="K40" s="12">
        <v>56</v>
      </c>
      <c r="L40" s="13" t="s">
        <v>3</v>
      </c>
      <c r="M40" s="4">
        <v>112</v>
      </c>
      <c r="N40" s="4">
        <v>1</v>
      </c>
      <c r="O40" s="28">
        <f>IF(SUMIFS('Oracle Pull'!H:H,'Oracle Pull'!D:D,'Inbound-Megasus'!A40,'Oracle Pull'!B:B,"NR-RM")&lt;0, 0, SUMIFS('Oracle Pull'!H:H,'Oracle Pull'!D:D,'Inbound-Megasus'!A40,'Oracle Pull'!B:B,"NR-RM"))</f>
        <v>482</v>
      </c>
      <c r="P40">
        <f t="shared" si="5"/>
        <v>417</v>
      </c>
      <c r="Q40">
        <f>MAX(SUMIFS('Oracle Pull'!H:H,'Oracle Pull'!D:D,'Inbound-Megasus'!A40,'Oracle Pull'!B:B,"NR-RM")
-SUMIFS('Oracle Pull'!H:H,'Oracle Pull'!D:D,'Inbound-Megasus'!A40,'Oracle Pull'!B:B,"NR-RM",'Oracle Pull'!C:C,"H-Line")
-SUMIFS('Oracle Pull'!H:H,'Oracle Pull'!D:D,'Inbound-Megasus'!A40,'Oracle Pull'!B:B,"NR-RM",'Oracle Pull'!C:C,"P-Line")
-SUMIFS('Oracle Pull'!H:H,'Oracle Pull'!D:D,'Inbound-Megasus'!A40,'Oracle Pull'!B:B,"NR-RM",'Oracle Pull'!C:C,"Megasus-Line"),0)</f>
        <v>0</v>
      </c>
      <c r="R40">
        <f>IF(SUMIFS('Oracle Pull'!H:H,'Oracle Pull'!D:D,'Inbound-Megasus'!A40,'Oracle Pull'!B:B,"NR-RM",'Oracle Pull'!C:C,"Megasus-Line") &lt;0,0, SUMIFS('Oracle Pull'!H:H,'Oracle Pull'!D:D,'Inbound-Megasus'!A40,'Oracle Pull'!B:B,"NR-RM",'Oracle Pull'!C:C,"Megasus-Line"))</f>
        <v>0</v>
      </c>
    </row>
    <row r="41" spans="1:18" x14ac:dyDescent="0.55000000000000004">
      <c r="A41" s="28" t="s">
        <v>116</v>
      </c>
      <c r="B41" s="28" t="s">
        <v>117</v>
      </c>
      <c r="C41" s="28">
        <v>1</v>
      </c>
      <c r="D41" s="11">
        <f t="shared" si="0"/>
        <v>65</v>
      </c>
      <c r="E41" s="11">
        <f t="shared" si="1"/>
        <v>65</v>
      </c>
      <c r="F41" s="11">
        <f t="shared" si="2"/>
        <v>0</v>
      </c>
      <c r="G41" s="11">
        <f t="shared" si="8"/>
        <v>1</v>
      </c>
      <c r="H41" s="11">
        <f t="shared" si="9"/>
        <v>0</v>
      </c>
      <c r="I41" s="4">
        <f t="shared" si="6"/>
        <v>8</v>
      </c>
      <c r="J41" s="4">
        <f t="shared" si="7"/>
        <v>0</v>
      </c>
      <c r="K41" s="12">
        <v>40</v>
      </c>
      <c r="L41" s="13" t="s">
        <v>1</v>
      </c>
      <c r="M41" s="4"/>
      <c r="N41" s="4">
        <v>1</v>
      </c>
      <c r="O41" s="28">
        <f>IF(SUMIFS('Oracle Pull'!H:H,'Oracle Pull'!D:D,'Inbound-Megasus'!A41,'Oracle Pull'!B:B,"NR-RM")&lt;0, 0, SUMIFS('Oracle Pull'!H:H,'Oracle Pull'!D:D,'Inbound-Megasus'!A41,'Oracle Pull'!B:B,"NR-RM"))</f>
        <v>144</v>
      </c>
      <c r="P41">
        <f t="shared" si="5"/>
        <v>79</v>
      </c>
      <c r="Q41">
        <f>MAX(SUMIFS('Oracle Pull'!H:H,'Oracle Pull'!D:D,'Inbound-Megasus'!A41,'Oracle Pull'!B:B,"NR-RM")
-SUMIFS('Oracle Pull'!H:H,'Oracle Pull'!D:D,'Inbound-Megasus'!A41,'Oracle Pull'!B:B,"NR-RM",'Oracle Pull'!C:C,"H-Line")
-SUMIFS('Oracle Pull'!H:H,'Oracle Pull'!D:D,'Inbound-Megasus'!A41,'Oracle Pull'!B:B,"NR-RM",'Oracle Pull'!C:C,"P-Line")
-SUMIFS('Oracle Pull'!H:H,'Oracle Pull'!D:D,'Inbound-Megasus'!A41,'Oracle Pull'!B:B,"NR-RM",'Oracle Pull'!C:C,"Megasus-Line"),0)</f>
        <v>0</v>
      </c>
      <c r="R41">
        <f>IF(SUMIFS('Oracle Pull'!H:H,'Oracle Pull'!D:D,'Inbound-Megasus'!A41,'Oracle Pull'!B:B,"NR-RM",'Oracle Pull'!C:C,"Megasus-Line") &lt;0,0, SUMIFS('Oracle Pull'!H:H,'Oracle Pull'!D:D,'Inbound-Megasus'!A41,'Oracle Pull'!B:B,"NR-RM",'Oracle Pull'!C:C,"Megasus-Line"))</f>
        <v>144</v>
      </c>
    </row>
    <row r="42" spans="1:18" x14ac:dyDescent="0.55000000000000004">
      <c r="A42" s="28" t="s">
        <v>175</v>
      </c>
      <c r="B42" s="28" t="s">
        <v>176</v>
      </c>
      <c r="C42" s="28">
        <v>1</v>
      </c>
      <c r="D42" s="11">
        <f t="shared" si="0"/>
        <v>65</v>
      </c>
      <c r="E42" s="11">
        <f t="shared" si="1"/>
        <v>65</v>
      </c>
      <c r="F42" s="11">
        <f t="shared" si="2"/>
        <v>0</v>
      </c>
      <c r="G42" s="11">
        <f t="shared" si="8"/>
        <v>1</v>
      </c>
      <c r="H42" s="11">
        <f t="shared" si="9"/>
        <v>0</v>
      </c>
      <c r="I42" s="4">
        <f t="shared" si="6"/>
        <v>8</v>
      </c>
      <c r="J42" s="4">
        <f t="shared" si="7"/>
        <v>0</v>
      </c>
      <c r="K42" s="12">
        <v>360</v>
      </c>
      <c r="L42" s="13" t="s">
        <v>1</v>
      </c>
      <c r="M42" s="4">
        <v>60</v>
      </c>
      <c r="N42" s="4"/>
      <c r="O42" s="28">
        <f>IF(SUMIFS('Oracle Pull'!H:H,'Oracle Pull'!D:D,'Inbound-Megasus'!A42,'Oracle Pull'!B:B,"NR-RM")&lt;0, 0, SUMIFS('Oracle Pull'!H:H,'Oracle Pull'!D:D,'Inbound-Megasus'!A42,'Oracle Pull'!B:B,"NR-RM"))</f>
        <v>63</v>
      </c>
      <c r="P42">
        <f t="shared" si="5"/>
        <v>-2</v>
      </c>
      <c r="Q42">
        <f>MAX(SUMIFS('Oracle Pull'!H:H,'Oracle Pull'!D:D,'Inbound-Megasus'!A42,'Oracle Pull'!B:B,"NR-RM")
-SUMIFS('Oracle Pull'!H:H,'Oracle Pull'!D:D,'Inbound-Megasus'!A42,'Oracle Pull'!B:B,"NR-RM",'Oracle Pull'!C:C,"H-Line")
-SUMIFS('Oracle Pull'!H:H,'Oracle Pull'!D:D,'Inbound-Megasus'!A42,'Oracle Pull'!B:B,"NR-RM",'Oracle Pull'!C:C,"P-Line")
-SUMIFS('Oracle Pull'!H:H,'Oracle Pull'!D:D,'Inbound-Megasus'!A42,'Oracle Pull'!B:B,"NR-RM",'Oracle Pull'!C:C,"Megasus-Line"),0)</f>
        <v>0</v>
      </c>
      <c r="R42">
        <f>IF(SUMIFS('Oracle Pull'!H:H,'Oracle Pull'!D:D,'Inbound-Megasus'!A42,'Oracle Pull'!B:B,"NR-RM",'Oracle Pull'!C:C,"Megasus-Line") &lt;0,0, SUMIFS('Oracle Pull'!H:H,'Oracle Pull'!D:D,'Inbound-Megasus'!A42,'Oracle Pull'!B:B,"NR-RM",'Oracle Pull'!C:C,"Megasus-Line"))</f>
        <v>63</v>
      </c>
    </row>
    <row r="43" spans="1:18" x14ac:dyDescent="0.55000000000000004">
      <c r="A43" s="28" t="s">
        <v>169</v>
      </c>
      <c r="B43" s="28" t="s">
        <v>170</v>
      </c>
      <c r="C43" s="28">
        <v>1</v>
      </c>
      <c r="D43" s="11">
        <f t="shared" si="0"/>
        <v>65</v>
      </c>
      <c r="E43" s="11">
        <f t="shared" si="1"/>
        <v>65</v>
      </c>
      <c r="F43" s="11">
        <f t="shared" si="2"/>
        <v>0</v>
      </c>
      <c r="G43" s="11">
        <f>CEILING((E43/K43), 1)</f>
        <v>3</v>
      </c>
      <c r="H43" s="11">
        <f>CEILING((F43/K43), 1)</f>
        <v>0</v>
      </c>
      <c r="I43" s="4">
        <f t="shared" si="6"/>
        <v>8</v>
      </c>
      <c r="J43" s="4">
        <f t="shared" si="7"/>
        <v>0</v>
      </c>
      <c r="K43" s="12">
        <v>32</v>
      </c>
      <c r="L43" s="13" t="s">
        <v>1</v>
      </c>
      <c r="M43" s="4">
        <v>16</v>
      </c>
      <c r="N43" s="4"/>
      <c r="O43" s="28">
        <f>IF(SUMIFS('Oracle Pull'!H:H,'Oracle Pull'!D:D,'Inbound-Megasus'!A43,'Oracle Pull'!B:B,"NR-RM")&lt;0, 0, SUMIFS('Oracle Pull'!H:H,'Oracle Pull'!D:D,'Inbound-Megasus'!A43,'Oracle Pull'!B:B,"NR-RM"))</f>
        <v>51</v>
      </c>
      <c r="P43">
        <f t="shared" si="5"/>
        <v>-14</v>
      </c>
      <c r="Q43">
        <f>MAX(SUMIFS('Oracle Pull'!H:H,'Oracle Pull'!D:D,'Inbound-Megasus'!A43,'Oracle Pull'!B:B,"NR-RM")
-SUMIFS('Oracle Pull'!H:H,'Oracle Pull'!D:D,'Inbound-Megasus'!A43,'Oracle Pull'!B:B,"NR-RM",'Oracle Pull'!C:C,"H-Line")
-SUMIFS('Oracle Pull'!H:H,'Oracle Pull'!D:D,'Inbound-Megasus'!A43,'Oracle Pull'!B:B,"NR-RM",'Oracle Pull'!C:C,"P-Line")
-SUMIFS('Oracle Pull'!H:H,'Oracle Pull'!D:D,'Inbound-Megasus'!A43,'Oracle Pull'!B:B,"NR-RM",'Oracle Pull'!C:C,"Megasus-Line"),0)</f>
        <v>0</v>
      </c>
      <c r="R43">
        <f>IF(SUMIFS('Oracle Pull'!H:H,'Oracle Pull'!D:D,'Inbound-Megasus'!A43,'Oracle Pull'!B:B,"NR-RM",'Oracle Pull'!C:C,"Megasus-Line") &lt;0,0, SUMIFS('Oracle Pull'!H:H,'Oracle Pull'!D:D,'Inbound-Megasus'!A43,'Oracle Pull'!B:B,"NR-RM",'Oracle Pull'!C:C,"Megasus-Line"))</f>
        <v>51</v>
      </c>
    </row>
    <row r="44" spans="1:18" x14ac:dyDescent="0.55000000000000004">
      <c r="A44" s="28" t="s">
        <v>171</v>
      </c>
      <c r="B44" s="28" t="s">
        <v>172</v>
      </c>
      <c r="C44" s="28">
        <v>1</v>
      </c>
      <c r="D44" s="11">
        <f t="shared" si="0"/>
        <v>65</v>
      </c>
      <c r="E44" s="11">
        <f t="shared" si="1"/>
        <v>65</v>
      </c>
      <c r="F44" s="11">
        <f t="shared" si="2"/>
        <v>0</v>
      </c>
      <c r="G44" s="11">
        <f>CEILING((E44/K44), 1)</f>
        <v>9</v>
      </c>
      <c r="H44" s="11">
        <f>CEILING((F44/K44), 1)</f>
        <v>0</v>
      </c>
      <c r="I44" s="4">
        <f t="shared" si="6"/>
        <v>8</v>
      </c>
      <c r="J44" s="4">
        <f t="shared" si="7"/>
        <v>0</v>
      </c>
      <c r="K44" s="12">
        <v>8</v>
      </c>
      <c r="L44" s="13" t="s">
        <v>3</v>
      </c>
      <c r="M44" s="4">
        <v>16</v>
      </c>
      <c r="N44" s="4"/>
      <c r="O44" s="28">
        <f>IF(SUMIFS('Oracle Pull'!H:H,'Oracle Pull'!D:D,'Inbound-Megasus'!A44,'Oracle Pull'!B:B,"NR-RM")&lt;0, 0, SUMIFS('Oracle Pull'!H:H,'Oracle Pull'!D:D,'Inbound-Megasus'!A44,'Oracle Pull'!B:B,"NR-RM"))</f>
        <v>63</v>
      </c>
      <c r="P44">
        <f t="shared" si="5"/>
        <v>-2</v>
      </c>
      <c r="Q44">
        <f>MAX(SUMIFS('Oracle Pull'!H:H,'Oracle Pull'!D:D,'Inbound-Megasus'!A44,'Oracle Pull'!B:B,"NR-RM")
-SUMIFS('Oracle Pull'!H:H,'Oracle Pull'!D:D,'Inbound-Megasus'!A44,'Oracle Pull'!B:B,"NR-RM",'Oracle Pull'!C:C,"H-Line")
-SUMIFS('Oracle Pull'!H:H,'Oracle Pull'!D:D,'Inbound-Megasus'!A44,'Oracle Pull'!B:B,"NR-RM",'Oracle Pull'!C:C,"P-Line")
-SUMIFS('Oracle Pull'!H:H,'Oracle Pull'!D:D,'Inbound-Megasus'!A44,'Oracle Pull'!B:B,"NR-RM",'Oracle Pull'!C:C,"Megasus-Line"),0)</f>
        <v>0</v>
      </c>
      <c r="R44">
        <f>IF(SUMIFS('Oracle Pull'!H:H,'Oracle Pull'!D:D,'Inbound-Megasus'!A44,'Oracle Pull'!B:B,"NR-RM",'Oracle Pull'!C:C,"Megasus-Line") &lt;0,0, SUMIFS('Oracle Pull'!H:H,'Oracle Pull'!D:D,'Inbound-Megasus'!A44,'Oracle Pull'!B:B,"NR-RM",'Oracle Pull'!C:C,"Megasus-Line"))</f>
        <v>63</v>
      </c>
    </row>
    <row r="45" spans="1:18" x14ac:dyDescent="0.55000000000000004">
      <c r="A45" s="28" t="s">
        <v>173</v>
      </c>
      <c r="B45" s="28" t="s">
        <v>174</v>
      </c>
      <c r="C45" s="28">
        <v>2</v>
      </c>
      <c r="D45" s="11">
        <f t="shared" si="0"/>
        <v>130</v>
      </c>
      <c r="E45" s="11">
        <f t="shared" si="1"/>
        <v>130</v>
      </c>
      <c r="F45" s="11">
        <f t="shared" si="2"/>
        <v>0</v>
      </c>
      <c r="G45" s="11">
        <f>CEILING((E45/K45), 1)</f>
        <v>17</v>
      </c>
      <c r="H45" s="11">
        <f>CEILING((F45/K45), 1)</f>
        <v>0</v>
      </c>
      <c r="I45" s="4">
        <f t="shared" si="6"/>
        <v>16</v>
      </c>
      <c r="J45" s="4">
        <f t="shared" si="7"/>
        <v>0</v>
      </c>
      <c r="K45" s="12">
        <v>8</v>
      </c>
      <c r="L45" s="13" t="s">
        <v>1</v>
      </c>
      <c r="M45" s="4">
        <v>24</v>
      </c>
      <c r="N45" s="4" t="s">
        <v>3266</v>
      </c>
      <c r="O45" s="28">
        <f>IF(SUMIFS('Oracle Pull'!H:H,'Oracle Pull'!D:D,'Inbound-Megasus'!A45,'Oracle Pull'!B:B,"NR-RM")&lt;0, 0, SUMIFS('Oracle Pull'!H:H,'Oracle Pull'!D:D,'Inbound-Megasus'!A45,'Oracle Pull'!B:B,"NR-RM"))</f>
        <v>124</v>
      </c>
      <c r="P45">
        <f t="shared" si="5"/>
        <v>-6</v>
      </c>
      <c r="Q45">
        <f>MAX(SUMIFS('Oracle Pull'!H:H,'Oracle Pull'!D:D,'Inbound-Megasus'!A45,'Oracle Pull'!B:B,"NR-RM")
-SUMIFS('Oracle Pull'!H:H,'Oracle Pull'!D:D,'Inbound-Megasus'!A45,'Oracle Pull'!B:B,"NR-RM",'Oracle Pull'!C:C,"H-Line")
-SUMIFS('Oracle Pull'!H:H,'Oracle Pull'!D:D,'Inbound-Megasus'!A45,'Oracle Pull'!B:B,"NR-RM",'Oracle Pull'!C:C,"P-Line")
-SUMIFS('Oracle Pull'!H:H,'Oracle Pull'!D:D,'Inbound-Megasus'!A45,'Oracle Pull'!B:B,"NR-RM",'Oracle Pull'!C:C,"Megasus-Line"),0)</f>
        <v>0</v>
      </c>
      <c r="R45">
        <f>IF(SUMIFS('Oracle Pull'!H:H,'Oracle Pull'!D:D,'Inbound-Megasus'!A45,'Oracle Pull'!B:B,"NR-RM",'Oracle Pull'!C:C,"Megasus-Line") &lt;0,0, SUMIFS('Oracle Pull'!H:H,'Oracle Pull'!D:D,'Inbound-Megasus'!A45,'Oracle Pull'!B:B,"NR-RM",'Oracle Pull'!C:C,"Megasus-Line"))</f>
        <v>124</v>
      </c>
    </row>
    <row r="46" spans="1:18" x14ac:dyDescent="0.55000000000000004">
      <c r="A46" s="22" t="s">
        <v>114</v>
      </c>
      <c r="B46" s="28" t="s">
        <v>115</v>
      </c>
      <c r="C46" s="28">
        <v>1</v>
      </c>
      <c r="D46" s="11">
        <f t="shared" si="0"/>
        <v>65</v>
      </c>
      <c r="E46" s="11">
        <f t="shared" si="1"/>
        <v>65</v>
      </c>
      <c r="F46" s="11">
        <f t="shared" si="2"/>
        <v>0</v>
      </c>
      <c r="G46" s="11">
        <f>CEILING((E46/K46), 1)</f>
        <v>2</v>
      </c>
      <c r="H46" s="11">
        <f>CEILING((F46/K46), 1)</f>
        <v>0</v>
      </c>
      <c r="I46" s="4">
        <f t="shared" si="6"/>
        <v>8</v>
      </c>
      <c r="J46" s="4">
        <f t="shared" si="7"/>
        <v>0</v>
      </c>
      <c r="K46" s="12">
        <v>40</v>
      </c>
      <c r="L46" s="13" t="s">
        <v>1</v>
      </c>
      <c r="M46" s="4"/>
      <c r="N46" s="4">
        <v>1</v>
      </c>
      <c r="O46" s="28">
        <f>IF(SUMIFS('Oracle Pull'!H:H,'Oracle Pull'!D:D,'Inbound-Megasus'!A46,'Oracle Pull'!B:B,"NR-RM")&lt;0, 0, SUMIFS('Oracle Pull'!H:H,'Oracle Pull'!D:D,'Inbound-Megasus'!A46,'Oracle Pull'!B:B,"NR-RM"))</f>
        <v>101</v>
      </c>
      <c r="P46">
        <f t="shared" si="5"/>
        <v>36</v>
      </c>
      <c r="Q46">
        <f>MAX(SUMIFS('Oracle Pull'!H:H,'Oracle Pull'!D:D,'Inbound-Megasus'!A46,'Oracle Pull'!B:B,"NR-RM")
-SUMIFS('Oracle Pull'!H:H,'Oracle Pull'!D:D,'Inbound-Megasus'!A46,'Oracle Pull'!B:B,"NR-RM",'Oracle Pull'!C:C,"H-Line")
-SUMIFS('Oracle Pull'!H:H,'Oracle Pull'!D:D,'Inbound-Megasus'!A46,'Oracle Pull'!B:B,"NR-RM",'Oracle Pull'!C:C,"P-Line")
-SUMIFS('Oracle Pull'!H:H,'Oracle Pull'!D:D,'Inbound-Megasus'!A46,'Oracle Pull'!B:B,"NR-RM",'Oracle Pull'!C:C,"Megasus-Line"),0)</f>
        <v>0</v>
      </c>
      <c r="R46">
        <f>IF(SUMIFS('Oracle Pull'!H:H,'Oracle Pull'!D:D,'Inbound-Megasus'!A46,'Oracle Pull'!B:B,"NR-RM",'Oracle Pull'!C:C,"Megasus-Line") &lt;0,0, SUMIFS('Oracle Pull'!H:H,'Oracle Pull'!D:D,'Inbound-Megasus'!A46,'Oracle Pull'!B:B,"NR-RM",'Oracle Pull'!C:C,"Megasus-Line"))</f>
        <v>101</v>
      </c>
    </row>
    <row r="47" spans="1:18" x14ac:dyDescent="0.55000000000000004">
      <c r="A47" s="29" t="s">
        <v>112</v>
      </c>
      <c r="B47" s="28" t="s">
        <v>113</v>
      </c>
      <c r="C47" s="28">
        <v>1</v>
      </c>
      <c r="D47" s="11">
        <f t="shared" si="0"/>
        <v>65</v>
      </c>
      <c r="E47" s="11">
        <f t="shared" si="1"/>
        <v>65</v>
      </c>
      <c r="F47" s="11">
        <f t="shared" si="2"/>
        <v>0</v>
      </c>
      <c r="G47" s="11">
        <f t="shared" ref="G47:G55" si="10">CEILING((E47/K47)/8, 1)</f>
        <v>2</v>
      </c>
      <c r="H47" s="11">
        <f t="shared" ref="H47:H55" si="11">CEILING((F47/K47)/8, 1)</f>
        <v>0</v>
      </c>
      <c r="I47" s="4">
        <f t="shared" si="6"/>
        <v>8</v>
      </c>
      <c r="J47" s="4">
        <f t="shared" si="7"/>
        <v>0</v>
      </c>
      <c r="K47" s="12">
        <v>6</v>
      </c>
      <c r="L47" s="13" t="s">
        <v>1</v>
      </c>
      <c r="M47" s="4">
        <v>6</v>
      </c>
      <c r="N47" s="4">
        <v>1</v>
      </c>
      <c r="O47" s="28">
        <f>IF(SUMIFS('Oracle Pull'!H:H,'Oracle Pull'!D:D,'Inbound-Megasus'!A47,'Oracle Pull'!B:B,"NR-RM")&lt;0, 0, SUMIFS('Oracle Pull'!H:H,'Oracle Pull'!D:D,'Inbound-Megasus'!A47,'Oracle Pull'!B:B,"NR-RM"))</f>
        <v>39</v>
      </c>
      <c r="P47">
        <f t="shared" si="5"/>
        <v>-26</v>
      </c>
      <c r="Q47">
        <f>MAX(SUMIFS('Oracle Pull'!H:H,'Oracle Pull'!D:D,'Inbound-Megasus'!A47,'Oracle Pull'!B:B,"NR-RM")
-SUMIFS('Oracle Pull'!H:H,'Oracle Pull'!D:D,'Inbound-Megasus'!A47,'Oracle Pull'!B:B,"NR-RM",'Oracle Pull'!C:C,"H-Line")
-SUMIFS('Oracle Pull'!H:H,'Oracle Pull'!D:D,'Inbound-Megasus'!A47,'Oracle Pull'!B:B,"NR-RM",'Oracle Pull'!C:C,"P-Line")
-SUMIFS('Oracle Pull'!H:H,'Oracle Pull'!D:D,'Inbound-Megasus'!A47,'Oracle Pull'!B:B,"NR-RM",'Oracle Pull'!C:C,"Megasus-Line"),0)</f>
        <v>0</v>
      </c>
      <c r="R47">
        <f>IF(SUMIFS('Oracle Pull'!H:H,'Oracle Pull'!D:D,'Inbound-Megasus'!A47,'Oracle Pull'!B:B,"NR-RM",'Oracle Pull'!C:C,"Megasus-Line") &lt;0,0, SUMIFS('Oracle Pull'!H:H,'Oracle Pull'!D:D,'Inbound-Megasus'!A47,'Oracle Pull'!B:B,"NR-RM",'Oracle Pull'!C:C,"Megasus-Line"))</f>
        <v>39</v>
      </c>
    </row>
    <row r="48" spans="1:18" x14ac:dyDescent="0.55000000000000004">
      <c r="A48" s="28" t="s">
        <v>118</v>
      </c>
      <c r="B48" s="28" t="s">
        <v>119</v>
      </c>
      <c r="C48" s="28">
        <v>1</v>
      </c>
      <c r="D48" s="11">
        <f t="shared" ref="D48:D70" si="12">E48+F48</f>
        <v>65</v>
      </c>
      <c r="E48" s="11">
        <f t="shared" ref="E48:E70" si="13">$B$7*C48</f>
        <v>65</v>
      </c>
      <c r="F48" s="11">
        <f t="shared" ref="F48:F70" si="14">$B$8*C48</f>
        <v>0</v>
      </c>
      <c r="G48" s="11">
        <f t="shared" si="10"/>
        <v>3</v>
      </c>
      <c r="H48" s="11">
        <f t="shared" si="11"/>
        <v>0</v>
      </c>
      <c r="I48" s="4">
        <f t="shared" si="6"/>
        <v>8</v>
      </c>
      <c r="J48" s="4">
        <f t="shared" si="7"/>
        <v>0</v>
      </c>
      <c r="K48" s="12">
        <v>3</v>
      </c>
      <c r="L48" s="13" t="s">
        <v>1</v>
      </c>
      <c r="M48" s="4">
        <v>3</v>
      </c>
      <c r="N48" s="4">
        <v>1</v>
      </c>
      <c r="O48" s="28">
        <f>IF(SUMIFS('Oracle Pull'!H:H,'Oracle Pull'!D:D,'Inbound-Megasus'!A48,'Oracle Pull'!B:B,"NR-RM")&lt;0, 0, SUMIFS('Oracle Pull'!H:H,'Oracle Pull'!D:D,'Inbound-Megasus'!A48,'Oracle Pull'!B:B,"NR-RM"))</f>
        <v>11</v>
      </c>
      <c r="P48">
        <f t="shared" ref="P48:P70" si="15">O48-E48</f>
        <v>-54</v>
      </c>
      <c r="Q48">
        <f>MAX(SUMIFS('Oracle Pull'!H:H,'Oracle Pull'!D:D,'Inbound-Megasus'!A48,'Oracle Pull'!B:B,"NR-RM")
-SUMIFS('Oracle Pull'!H:H,'Oracle Pull'!D:D,'Inbound-Megasus'!A48,'Oracle Pull'!B:B,"NR-RM",'Oracle Pull'!C:C,"H-Line")
-SUMIFS('Oracle Pull'!H:H,'Oracle Pull'!D:D,'Inbound-Megasus'!A48,'Oracle Pull'!B:B,"NR-RM",'Oracle Pull'!C:C,"P-Line")
-SUMIFS('Oracle Pull'!H:H,'Oracle Pull'!D:D,'Inbound-Megasus'!A48,'Oracle Pull'!B:B,"NR-RM",'Oracle Pull'!C:C,"Megasus-Line"),0)</f>
        <v>0</v>
      </c>
      <c r="R48">
        <f>IF(SUMIFS('Oracle Pull'!H:H,'Oracle Pull'!D:D,'Inbound-Megasus'!A48,'Oracle Pull'!B:B,"NR-RM",'Oracle Pull'!C:C,"Megasus-Line") &lt;0,0, SUMIFS('Oracle Pull'!H:H,'Oracle Pull'!D:D,'Inbound-Megasus'!A48,'Oracle Pull'!B:B,"NR-RM",'Oracle Pull'!C:C,"Megasus-Line"))</f>
        <v>11</v>
      </c>
    </row>
    <row r="49" spans="1:18" x14ac:dyDescent="0.55000000000000004">
      <c r="A49" s="28" t="s">
        <v>82</v>
      </c>
      <c r="B49" s="28" t="s">
        <v>83</v>
      </c>
      <c r="C49" s="28">
        <v>1</v>
      </c>
      <c r="D49" s="11">
        <f t="shared" si="12"/>
        <v>65</v>
      </c>
      <c r="E49" s="11">
        <f t="shared" si="13"/>
        <v>65</v>
      </c>
      <c r="F49" s="11">
        <f t="shared" si="14"/>
        <v>0</v>
      </c>
      <c r="G49" s="11">
        <f t="shared" si="10"/>
        <v>1</v>
      </c>
      <c r="H49" s="11">
        <f t="shared" si="11"/>
        <v>0</v>
      </c>
      <c r="I49" s="4">
        <f t="shared" si="6"/>
        <v>8</v>
      </c>
      <c r="J49" s="4">
        <f t="shared" si="7"/>
        <v>0</v>
      </c>
      <c r="K49" s="12">
        <v>196</v>
      </c>
      <c r="L49" s="13" t="s">
        <v>3</v>
      </c>
      <c r="M49" s="4">
        <v>392</v>
      </c>
      <c r="N49" s="4">
        <v>1</v>
      </c>
      <c r="O49" s="28">
        <f>IF(SUMIFS('Oracle Pull'!H:H,'Oracle Pull'!D:D,'Inbound-Megasus'!A49,'Oracle Pull'!B:B,"NR-RM")&lt;0, 0, SUMIFS('Oracle Pull'!H:H,'Oracle Pull'!D:D,'Inbound-Megasus'!A49,'Oracle Pull'!B:B,"NR-RM"))</f>
        <v>416</v>
      </c>
      <c r="P49">
        <f t="shared" si="15"/>
        <v>351</v>
      </c>
      <c r="Q49">
        <f>MAX(SUMIFS('Oracle Pull'!H:H,'Oracle Pull'!D:D,'Inbound-Megasus'!A49,'Oracle Pull'!B:B,"NR-RM")
-SUMIFS('Oracle Pull'!H:H,'Oracle Pull'!D:D,'Inbound-Megasus'!A49,'Oracle Pull'!B:B,"NR-RM",'Oracle Pull'!C:C,"H-Line")
-SUMIFS('Oracle Pull'!H:H,'Oracle Pull'!D:D,'Inbound-Megasus'!A49,'Oracle Pull'!B:B,"NR-RM",'Oracle Pull'!C:C,"P-Line")
-SUMIFS('Oracle Pull'!H:H,'Oracle Pull'!D:D,'Inbound-Megasus'!A49,'Oracle Pull'!B:B,"NR-RM",'Oracle Pull'!C:C,"Megasus-Line"),0)</f>
        <v>392</v>
      </c>
      <c r="R49">
        <f>IF(SUMIFS('Oracle Pull'!H:H,'Oracle Pull'!D:D,'Inbound-Megasus'!A49,'Oracle Pull'!B:B,"NR-RM",'Oracle Pull'!C:C,"Megasus-Line") &lt;0,0, SUMIFS('Oracle Pull'!H:H,'Oracle Pull'!D:D,'Inbound-Megasus'!A49,'Oracle Pull'!B:B,"NR-RM",'Oracle Pull'!C:C,"Megasus-Line"))</f>
        <v>0</v>
      </c>
    </row>
    <row r="50" spans="1:18" x14ac:dyDescent="0.55000000000000004">
      <c r="A50" s="28" t="s">
        <v>102</v>
      </c>
      <c r="B50" s="28" t="s">
        <v>127</v>
      </c>
      <c r="C50" s="28">
        <v>1</v>
      </c>
      <c r="D50" s="11">
        <f t="shared" si="12"/>
        <v>65</v>
      </c>
      <c r="E50" s="11">
        <f t="shared" si="13"/>
        <v>65</v>
      </c>
      <c r="F50" s="11">
        <f t="shared" si="14"/>
        <v>0</v>
      </c>
      <c r="G50" s="11">
        <f t="shared" si="10"/>
        <v>1</v>
      </c>
      <c r="H50" s="11">
        <f t="shared" si="11"/>
        <v>0</v>
      </c>
      <c r="I50" s="4">
        <f t="shared" si="6"/>
        <v>8</v>
      </c>
      <c r="J50" s="4">
        <f t="shared" si="7"/>
        <v>0</v>
      </c>
      <c r="K50" s="12">
        <v>480</v>
      </c>
      <c r="L50" s="13" t="s">
        <v>3</v>
      </c>
      <c r="M50" s="4">
        <v>960</v>
      </c>
      <c r="N50" s="4">
        <v>1</v>
      </c>
      <c r="O50" s="28">
        <f>IF(SUMIFS('Oracle Pull'!H:H,'Oracle Pull'!D:D,'Inbound-Megasus'!A50,'Oracle Pull'!B:B,"NR-RM")&lt;0, 0, SUMIFS('Oracle Pull'!H:H,'Oracle Pull'!D:D,'Inbound-Megasus'!A50,'Oracle Pull'!B:B,"NR-RM"))</f>
        <v>1279</v>
      </c>
      <c r="P50">
        <f t="shared" si="15"/>
        <v>1214</v>
      </c>
      <c r="Q50">
        <f>MAX(SUMIFS('Oracle Pull'!H:H,'Oracle Pull'!D:D,'Inbound-Megasus'!A50,'Oracle Pull'!B:B,"NR-RM")
-SUMIFS('Oracle Pull'!H:H,'Oracle Pull'!D:D,'Inbound-Megasus'!A50,'Oracle Pull'!B:B,"NR-RM",'Oracle Pull'!C:C,"H-Line")
-SUMIFS('Oracle Pull'!H:H,'Oracle Pull'!D:D,'Inbound-Megasus'!A50,'Oracle Pull'!B:B,"NR-RM",'Oracle Pull'!C:C,"P-Line")
-SUMIFS('Oracle Pull'!H:H,'Oracle Pull'!D:D,'Inbound-Megasus'!A50,'Oracle Pull'!B:B,"NR-RM",'Oracle Pull'!C:C,"Megasus-Line"),0)</f>
        <v>0</v>
      </c>
      <c r="R50">
        <f>IF(SUMIFS('Oracle Pull'!H:H,'Oracle Pull'!D:D,'Inbound-Megasus'!A50,'Oracle Pull'!B:B,"NR-RM",'Oracle Pull'!C:C,"Megasus-Line") &lt;0,0, SUMIFS('Oracle Pull'!H:H,'Oracle Pull'!D:D,'Inbound-Megasus'!A50,'Oracle Pull'!B:B,"NR-RM",'Oracle Pull'!C:C,"Megasus-Line"))</f>
        <v>0</v>
      </c>
    </row>
    <row r="51" spans="1:18" x14ac:dyDescent="0.55000000000000004">
      <c r="A51" s="29" t="s">
        <v>157</v>
      </c>
      <c r="B51" s="28" t="s">
        <v>158</v>
      </c>
      <c r="C51" s="28">
        <v>1</v>
      </c>
      <c r="D51" s="11">
        <f t="shared" si="12"/>
        <v>65</v>
      </c>
      <c r="E51" s="11">
        <f t="shared" si="13"/>
        <v>65</v>
      </c>
      <c r="F51" s="11">
        <f t="shared" si="14"/>
        <v>0</v>
      </c>
      <c r="G51" s="11">
        <f t="shared" si="10"/>
        <v>1</v>
      </c>
      <c r="H51" s="11">
        <f t="shared" si="11"/>
        <v>0</v>
      </c>
      <c r="I51" s="4">
        <f t="shared" si="6"/>
        <v>8</v>
      </c>
      <c r="J51" s="4">
        <f t="shared" si="7"/>
        <v>0</v>
      </c>
      <c r="K51" s="12">
        <v>80</v>
      </c>
      <c r="L51" s="13" t="s">
        <v>3</v>
      </c>
      <c r="M51" s="4">
        <v>200</v>
      </c>
      <c r="N51" s="4">
        <v>1</v>
      </c>
      <c r="O51" s="28">
        <f>IF(SUMIFS('Oracle Pull'!H:H,'Oracle Pull'!D:D,'Inbound-Megasus'!A51,'Oracle Pull'!B:B,"NR-RM")&lt;0, 0, SUMIFS('Oracle Pull'!H:H,'Oracle Pull'!D:D,'Inbound-Megasus'!A51,'Oracle Pull'!B:B,"NR-RM"))</f>
        <v>139</v>
      </c>
      <c r="P51">
        <f t="shared" si="15"/>
        <v>74</v>
      </c>
      <c r="Q51">
        <f>MAX(SUMIFS('Oracle Pull'!H:H,'Oracle Pull'!D:D,'Inbound-Megasus'!A51,'Oracle Pull'!B:B,"NR-RM")
-SUMIFS('Oracle Pull'!H:H,'Oracle Pull'!D:D,'Inbound-Megasus'!A51,'Oracle Pull'!B:B,"NR-RM",'Oracle Pull'!C:C,"H-Line")
-SUMIFS('Oracle Pull'!H:H,'Oracle Pull'!D:D,'Inbound-Megasus'!A51,'Oracle Pull'!B:B,"NR-RM",'Oracle Pull'!C:C,"P-Line")
-SUMIFS('Oracle Pull'!H:H,'Oracle Pull'!D:D,'Inbound-Megasus'!A51,'Oracle Pull'!B:B,"NR-RM",'Oracle Pull'!C:C,"Megasus-Line"),0)</f>
        <v>0</v>
      </c>
      <c r="R51">
        <f>IF(SUMIFS('Oracle Pull'!H:H,'Oracle Pull'!D:D,'Inbound-Megasus'!A51,'Oracle Pull'!B:B,"NR-RM",'Oracle Pull'!C:C,"Megasus-Line") &lt;0,0, SUMIFS('Oracle Pull'!H:H,'Oracle Pull'!D:D,'Inbound-Megasus'!A51,'Oracle Pull'!B:B,"NR-RM",'Oracle Pull'!C:C,"Megasus-Line"))</f>
        <v>139</v>
      </c>
    </row>
    <row r="52" spans="1:18" x14ac:dyDescent="0.55000000000000004">
      <c r="A52" s="28" t="s">
        <v>80</v>
      </c>
      <c r="B52" s="28" t="s">
        <v>123</v>
      </c>
      <c r="C52" s="28">
        <v>2</v>
      </c>
      <c r="D52" s="11">
        <f t="shared" si="12"/>
        <v>130</v>
      </c>
      <c r="E52" s="11">
        <f t="shared" si="13"/>
        <v>130</v>
      </c>
      <c r="F52" s="11">
        <f t="shared" si="14"/>
        <v>0</v>
      </c>
      <c r="G52" s="11">
        <f t="shared" si="10"/>
        <v>1</v>
      </c>
      <c r="H52" s="11">
        <f t="shared" si="11"/>
        <v>0</v>
      </c>
      <c r="I52" s="4">
        <f t="shared" si="6"/>
        <v>16</v>
      </c>
      <c r="J52" s="4">
        <f t="shared" si="7"/>
        <v>0</v>
      </c>
      <c r="K52" s="12">
        <v>80</v>
      </c>
      <c r="L52" s="13" t="s">
        <v>3</v>
      </c>
      <c r="M52" s="4">
        <v>200</v>
      </c>
      <c r="N52" s="4">
        <v>2</v>
      </c>
      <c r="O52" s="28">
        <f>IF(SUMIFS('Oracle Pull'!H:H,'Oracle Pull'!D:D,'Inbound-Megasus'!A52,'Oracle Pull'!B:B,"NR-RM")&lt;0, 0, SUMIFS('Oracle Pull'!H:H,'Oracle Pull'!D:D,'Inbound-Megasus'!A52,'Oracle Pull'!B:B,"NR-RM"))</f>
        <v>464</v>
      </c>
      <c r="P52">
        <f t="shared" si="15"/>
        <v>334</v>
      </c>
      <c r="Q52">
        <f>MAX(SUMIFS('Oracle Pull'!H:H,'Oracle Pull'!D:D,'Inbound-Megasus'!A52,'Oracle Pull'!B:B,"NR-RM")
-SUMIFS('Oracle Pull'!H:H,'Oracle Pull'!D:D,'Inbound-Megasus'!A52,'Oracle Pull'!B:B,"NR-RM",'Oracle Pull'!C:C,"H-Line")
-SUMIFS('Oracle Pull'!H:H,'Oracle Pull'!D:D,'Inbound-Megasus'!A52,'Oracle Pull'!B:B,"NR-RM",'Oracle Pull'!C:C,"P-Line")
-SUMIFS('Oracle Pull'!H:H,'Oracle Pull'!D:D,'Inbound-Megasus'!A52,'Oracle Pull'!B:B,"NR-RM",'Oracle Pull'!C:C,"Megasus-Line"),0)</f>
        <v>80</v>
      </c>
      <c r="R52">
        <f>IF(SUMIFS('Oracle Pull'!H:H,'Oracle Pull'!D:D,'Inbound-Megasus'!A52,'Oracle Pull'!B:B,"NR-RM",'Oracle Pull'!C:C,"Megasus-Line") &lt;0,0, SUMIFS('Oracle Pull'!H:H,'Oracle Pull'!D:D,'Inbound-Megasus'!A52,'Oracle Pull'!B:B,"NR-RM",'Oracle Pull'!C:C,"Megasus-Line"))</f>
        <v>0</v>
      </c>
    </row>
    <row r="53" spans="1:18" x14ac:dyDescent="0.55000000000000004">
      <c r="A53" s="28" t="s">
        <v>84</v>
      </c>
      <c r="B53" s="28" t="s">
        <v>126</v>
      </c>
      <c r="C53" s="28">
        <v>1</v>
      </c>
      <c r="D53" s="11">
        <f t="shared" si="12"/>
        <v>65</v>
      </c>
      <c r="E53" s="11">
        <f t="shared" si="13"/>
        <v>65</v>
      </c>
      <c r="F53" s="11">
        <f t="shared" si="14"/>
        <v>0</v>
      </c>
      <c r="G53" s="11">
        <f t="shared" si="10"/>
        <v>1</v>
      </c>
      <c r="H53" s="11">
        <f t="shared" si="11"/>
        <v>0</v>
      </c>
      <c r="I53" s="4">
        <f t="shared" si="6"/>
        <v>8</v>
      </c>
      <c r="J53" s="4">
        <f t="shared" si="7"/>
        <v>0</v>
      </c>
      <c r="K53" s="12">
        <v>110</v>
      </c>
      <c r="L53" s="13" t="s">
        <v>3</v>
      </c>
      <c r="M53" s="4">
        <v>220</v>
      </c>
      <c r="N53" s="4">
        <v>1</v>
      </c>
      <c r="O53" s="28">
        <f>IF(SUMIFS('Oracle Pull'!H:H,'Oracle Pull'!D:D,'Inbound-Megasus'!A53,'Oracle Pull'!B:B,"NR-RM")&lt;0, 0, SUMIFS('Oracle Pull'!H:H,'Oracle Pull'!D:D,'Inbound-Megasus'!A53,'Oracle Pull'!B:B,"NR-RM"))</f>
        <v>448</v>
      </c>
      <c r="P53">
        <f t="shared" si="15"/>
        <v>383</v>
      </c>
      <c r="Q53">
        <f>MAX(SUMIFS('Oracle Pull'!H:H,'Oracle Pull'!D:D,'Inbound-Megasus'!A53,'Oracle Pull'!B:B,"NR-RM")
-SUMIFS('Oracle Pull'!H:H,'Oracle Pull'!D:D,'Inbound-Megasus'!A53,'Oracle Pull'!B:B,"NR-RM",'Oracle Pull'!C:C,"H-Line")
-SUMIFS('Oracle Pull'!H:H,'Oracle Pull'!D:D,'Inbound-Megasus'!A53,'Oracle Pull'!B:B,"NR-RM",'Oracle Pull'!C:C,"P-Line")
-SUMIFS('Oracle Pull'!H:H,'Oracle Pull'!D:D,'Inbound-Megasus'!A53,'Oracle Pull'!B:B,"NR-RM",'Oracle Pull'!C:C,"Megasus-Line"),0)</f>
        <v>170</v>
      </c>
      <c r="R53">
        <f>IF(SUMIFS('Oracle Pull'!H:H,'Oracle Pull'!D:D,'Inbound-Megasus'!A53,'Oracle Pull'!B:B,"NR-RM",'Oracle Pull'!C:C,"Megasus-Line") &lt;0,0, SUMIFS('Oracle Pull'!H:H,'Oracle Pull'!D:D,'Inbound-Megasus'!A53,'Oracle Pull'!B:B,"NR-RM",'Oracle Pull'!C:C,"Megasus-Line"))</f>
        <v>0</v>
      </c>
    </row>
    <row r="54" spans="1:18" x14ac:dyDescent="0.55000000000000004">
      <c r="A54" s="28" t="s">
        <v>66</v>
      </c>
      <c r="B54" s="28" t="s">
        <v>67</v>
      </c>
      <c r="C54" s="28">
        <v>1</v>
      </c>
      <c r="D54" s="11">
        <f t="shared" si="12"/>
        <v>65</v>
      </c>
      <c r="E54" s="11">
        <f t="shared" si="13"/>
        <v>65</v>
      </c>
      <c r="F54" s="11">
        <f t="shared" si="14"/>
        <v>0</v>
      </c>
      <c r="G54" s="11">
        <f t="shared" si="10"/>
        <v>1</v>
      </c>
      <c r="H54" s="11">
        <f t="shared" si="11"/>
        <v>0</v>
      </c>
      <c r="I54" s="4">
        <f t="shared" si="6"/>
        <v>8</v>
      </c>
      <c r="J54" s="4">
        <f t="shared" si="7"/>
        <v>0</v>
      </c>
      <c r="K54" s="12">
        <v>140</v>
      </c>
      <c r="L54" s="13" t="s">
        <v>3</v>
      </c>
      <c r="M54" s="4">
        <v>280</v>
      </c>
      <c r="N54" s="4">
        <v>1</v>
      </c>
      <c r="O54" s="28">
        <f>IF(SUMIFS('Oracle Pull'!H:H,'Oracle Pull'!D:D,'Inbound-Megasus'!A54,'Oracle Pull'!B:B,"NR-RM")&lt;0, 0, SUMIFS('Oracle Pull'!H:H,'Oracle Pull'!D:D,'Inbound-Megasus'!A54,'Oracle Pull'!B:B,"NR-RM"))</f>
        <v>1214</v>
      </c>
      <c r="P54">
        <f t="shared" si="15"/>
        <v>1149</v>
      </c>
      <c r="Q54">
        <f>MAX(SUMIFS('Oracle Pull'!H:H,'Oracle Pull'!D:D,'Inbound-Megasus'!A54,'Oracle Pull'!B:B,"NR-RM")
-SUMIFS('Oracle Pull'!H:H,'Oracle Pull'!D:D,'Inbound-Megasus'!A54,'Oracle Pull'!B:B,"NR-RM",'Oracle Pull'!C:C,"H-Line")
-SUMIFS('Oracle Pull'!H:H,'Oracle Pull'!D:D,'Inbound-Megasus'!A54,'Oracle Pull'!B:B,"NR-RM",'Oracle Pull'!C:C,"P-Line")
-SUMIFS('Oracle Pull'!H:H,'Oracle Pull'!D:D,'Inbound-Megasus'!A54,'Oracle Pull'!B:B,"NR-RM",'Oracle Pull'!C:C,"Megasus-Line"),0)</f>
        <v>145</v>
      </c>
      <c r="R54">
        <f>IF(SUMIFS('Oracle Pull'!H:H,'Oracle Pull'!D:D,'Inbound-Megasus'!A54,'Oracle Pull'!B:B,"NR-RM",'Oracle Pull'!C:C,"Megasus-Line") &lt;0,0, SUMIFS('Oracle Pull'!H:H,'Oracle Pull'!D:D,'Inbound-Megasus'!A54,'Oracle Pull'!B:B,"NR-RM",'Oracle Pull'!C:C,"Megasus-Line"))</f>
        <v>0</v>
      </c>
    </row>
    <row r="55" spans="1:18" x14ac:dyDescent="0.55000000000000004">
      <c r="A55" s="28" t="s">
        <v>72</v>
      </c>
      <c r="B55" s="28" t="s">
        <v>73</v>
      </c>
      <c r="C55" s="28">
        <v>1</v>
      </c>
      <c r="D55" s="11">
        <f t="shared" si="12"/>
        <v>65</v>
      </c>
      <c r="E55" s="11">
        <f t="shared" si="13"/>
        <v>65</v>
      </c>
      <c r="F55" s="11">
        <f t="shared" si="14"/>
        <v>0</v>
      </c>
      <c r="G55" s="11">
        <f t="shared" si="10"/>
        <v>1</v>
      </c>
      <c r="H55" s="11">
        <f t="shared" si="11"/>
        <v>0</v>
      </c>
      <c r="I55" s="4">
        <f t="shared" si="6"/>
        <v>8</v>
      </c>
      <c r="J55" s="4">
        <f t="shared" si="7"/>
        <v>0</v>
      </c>
      <c r="K55" s="12">
        <v>360</v>
      </c>
      <c r="L55" s="13" t="s">
        <v>3</v>
      </c>
      <c r="M55" s="4">
        <v>720</v>
      </c>
      <c r="N55" s="4">
        <v>1</v>
      </c>
      <c r="O55" s="28">
        <f>IF(SUMIFS('Oracle Pull'!H:H,'Oracle Pull'!D:D,'Inbound-Megasus'!A55,'Oracle Pull'!B:B,"NR-RM")&lt;0, 0, SUMIFS('Oracle Pull'!H:H,'Oracle Pull'!D:D,'Inbound-Megasus'!A55,'Oracle Pull'!B:B,"NR-RM"))</f>
        <v>2006</v>
      </c>
      <c r="P55">
        <f t="shared" si="15"/>
        <v>1941</v>
      </c>
      <c r="Q55">
        <f>MAX(SUMIFS('Oracle Pull'!H:H,'Oracle Pull'!D:D,'Inbound-Megasus'!A55,'Oracle Pull'!B:B,"NR-RM")
-SUMIFS('Oracle Pull'!H:H,'Oracle Pull'!D:D,'Inbound-Megasus'!A55,'Oracle Pull'!B:B,"NR-RM",'Oracle Pull'!C:C,"H-Line")
-SUMIFS('Oracle Pull'!H:H,'Oracle Pull'!D:D,'Inbound-Megasus'!A55,'Oracle Pull'!B:B,"NR-RM",'Oracle Pull'!C:C,"P-Line")
-SUMIFS('Oracle Pull'!H:H,'Oracle Pull'!D:D,'Inbound-Megasus'!A55,'Oracle Pull'!B:B,"NR-RM",'Oracle Pull'!C:C,"Megasus-Line"),0)</f>
        <v>728</v>
      </c>
      <c r="R55">
        <f>IF(SUMIFS('Oracle Pull'!H:H,'Oracle Pull'!D:D,'Inbound-Megasus'!A55,'Oracle Pull'!B:B,"NR-RM",'Oracle Pull'!C:C,"Megasus-Line") &lt;0,0, SUMIFS('Oracle Pull'!H:H,'Oracle Pull'!D:D,'Inbound-Megasus'!A55,'Oracle Pull'!B:B,"NR-RM",'Oracle Pull'!C:C,"Megasus-Line"))</f>
        <v>0</v>
      </c>
    </row>
    <row r="56" spans="1:18" x14ac:dyDescent="0.55000000000000004">
      <c r="A56" s="28" t="s">
        <v>68</v>
      </c>
      <c r="B56" s="28" t="s">
        <v>69</v>
      </c>
      <c r="C56" s="28">
        <v>1</v>
      </c>
      <c r="D56" s="11">
        <f t="shared" si="12"/>
        <v>65</v>
      </c>
      <c r="E56" s="11">
        <f t="shared" si="13"/>
        <v>65</v>
      </c>
      <c r="F56" s="11">
        <f t="shared" si="14"/>
        <v>0</v>
      </c>
      <c r="G56" s="11">
        <f t="shared" ref="G56:G64" si="16">CEILING((E56/K56), 1)</f>
        <v>1</v>
      </c>
      <c r="H56" s="11">
        <f t="shared" ref="H56:H64" si="17">CEILING((F56/K56), 1)</f>
        <v>0</v>
      </c>
      <c r="I56" s="4">
        <f t="shared" si="6"/>
        <v>8</v>
      </c>
      <c r="J56" s="4">
        <f t="shared" si="7"/>
        <v>0</v>
      </c>
      <c r="K56" s="12">
        <v>140</v>
      </c>
      <c r="L56" s="13" t="s">
        <v>3</v>
      </c>
      <c r="M56" s="4">
        <v>280</v>
      </c>
      <c r="N56" s="4">
        <v>1</v>
      </c>
      <c r="O56" s="28">
        <f>IF(SUMIFS('Oracle Pull'!H:H,'Oracle Pull'!D:D,'Inbound-Megasus'!A56,'Oracle Pull'!B:B,"NR-RM")&lt;0, 0, SUMIFS('Oracle Pull'!H:H,'Oracle Pull'!D:D,'Inbound-Megasus'!A56,'Oracle Pull'!B:B,"NR-RM"))</f>
        <v>841</v>
      </c>
      <c r="P56">
        <f t="shared" si="15"/>
        <v>776</v>
      </c>
      <c r="Q56">
        <f>MAX(SUMIFS('Oracle Pull'!H:H,'Oracle Pull'!D:D,'Inbound-Megasus'!A56,'Oracle Pull'!B:B,"NR-RM")
-SUMIFS('Oracle Pull'!H:H,'Oracle Pull'!D:D,'Inbound-Megasus'!A56,'Oracle Pull'!B:B,"NR-RM",'Oracle Pull'!C:C,"H-Line")
-SUMIFS('Oracle Pull'!H:H,'Oracle Pull'!D:D,'Inbound-Megasus'!A56,'Oracle Pull'!B:B,"NR-RM",'Oracle Pull'!C:C,"P-Line")
-SUMIFS('Oracle Pull'!H:H,'Oracle Pull'!D:D,'Inbound-Megasus'!A56,'Oracle Pull'!B:B,"NR-RM",'Oracle Pull'!C:C,"Megasus-Line"),0)</f>
        <v>20</v>
      </c>
      <c r="R56">
        <f>IF(SUMIFS('Oracle Pull'!H:H,'Oracle Pull'!D:D,'Inbound-Megasus'!A56,'Oracle Pull'!B:B,"NR-RM",'Oracle Pull'!C:C,"Megasus-Line") &lt;0,0, SUMIFS('Oracle Pull'!H:H,'Oracle Pull'!D:D,'Inbound-Megasus'!A56,'Oracle Pull'!B:B,"NR-RM",'Oracle Pull'!C:C,"Megasus-Line"))</f>
        <v>0</v>
      </c>
    </row>
    <row r="57" spans="1:18" x14ac:dyDescent="0.55000000000000004">
      <c r="A57" s="28" t="s">
        <v>64</v>
      </c>
      <c r="B57" s="28" t="s">
        <v>65</v>
      </c>
      <c r="C57" s="28">
        <v>1</v>
      </c>
      <c r="D57" s="11">
        <f t="shared" si="12"/>
        <v>65</v>
      </c>
      <c r="E57" s="11">
        <f t="shared" si="13"/>
        <v>65</v>
      </c>
      <c r="F57" s="11">
        <f t="shared" si="14"/>
        <v>0</v>
      </c>
      <c r="G57" s="11">
        <f t="shared" si="16"/>
        <v>1</v>
      </c>
      <c r="H57" s="11">
        <f t="shared" si="17"/>
        <v>0</v>
      </c>
      <c r="I57" s="4">
        <f t="shared" si="6"/>
        <v>8</v>
      </c>
      <c r="J57" s="4">
        <f t="shared" si="7"/>
        <v>0</v>
      </c>
      <c r="K57" s="12">
        <v>120</v>
      </c>
      <c r="L57" s="13" t="s">
        <v>3</v>
      </c>
      <c r="M57" s="4">
        <v>240</v>
      </c>
      <c r="N57" s="4">
        <v>1</v>
      </c>
      <c r="O57" s="28">
        <f>IF(SUMIFS('Oracle Pull'!H:H,'Oracle Pull'!D:D,'Inbound-Megasus'!A57,'Oracle Pull'!B:B,"NR-RM")&lt;0, 0, SUMIFS('Oracle Pull'!H:H,'Oracle Pull'!D:D,'Inbound-Megasus'!A57,'Oracle Pull'!B:B,"NR-RM"))</f>
        <v>641</v>
      </c>
      <c r="P57">
        <f t="shared" si="15"/>
        <v>576</v>
      </c>
      <c r="Q57">
        <f>MAX(SUMIFS('Oracle Pull'!H:H,'Oracle Pull'!D:D,'Inbound-Megasus'!A57,'Oracle Pull'!B:B,"NR-RM")
-SUMIFS('Oracle Pull'!H:H,'Oracle Pull'!D:D,'Inbound-Megasus'!A57,'Oracle Pull'!B:B,"NR-RM",'Oracle Pull'!C:C,"H-Line")
-SUMIFS('Oracle Pull'!H:H,'Oracle Pull'!D:D,'Inbound-Megasus'!A57,'Oracle Pull'!B:B,"NR-RM",'Oracle Pull'!C:C,"P-Line")
-SUMIFS('Oracle Pull'!H:H,'Oracle Pull'!D:D,'Inbound-Megasus'!A57,'Oracle Pull'!B:B,"NR-RM",'Oracle Pull'!C:C,"Megasus-Line"),0)</f>
        <v>126</v>
      </c>
      <c r="R57">
        <f>IF(SUMIFS('Oracle Pull'!H:H,'Oracle Pull'!D:D,'Inbound-Megasus'!A57,'Oracle Pull'!B:B,"NR-RM",'Oracle Pull'!C:C,"Megasus-Line") &lt;0,0, SUMIFS('Oracle Pull'!H:H,'Oracle Pull'!D:D,'Inbound-Megasus'!A57,'Oracle Pull'!B:B,"NR-RM",'Oracle Pull'!C:C,"Megasus-Line"))</f>
        <v>0</v>
      </c>
    </row>
    <row r="58" spans="1:18" x14ac:dyDescent="0.55000000000000004">
      <c r="A58" s="28" t="s">
        <v>62</v>
      </c>
      <c r="B58" s="28" t="s">
        <v>63</v>
      </c>
      <c r="C58" s="28">
        <v>1</v>
      </c>
      <c r="D58" s="11">
        <f t="shared" si="12"/>
        <v>65</v>
      </c>
      <c r="E58" s="11">
        <f t="shared" si="13"/>
        <v>65</v>
      </c>
      <c r="F58" s="11">
        <f t="shared" si="14"/>
        <v>0</v>
      </c>
      <c r="G58" s="11">
        <f t="shared" si="16"/>
        <v>1</v>
      </c>
      <c r="H58" s="11">
        <f t="shared" si="17"/>
        <v>0</v>
      </c>
      <c r="I58" s="4">
        <f t="shared" si="6"/>
        <v>8</v>
      </c>
      <c r="J58" s="4">
        <f t="shared" si="7"/>
        <v>0</v>
      </c>
      <c r="K58" s="12">
        <v>105</v>
      </c>
      <c r="L58" s="13" t="s">
        <v>3</v>
      </c>
      <c r="M58" s="4">
        <v>200</v>
      </c>
      <c r="N58" s="4">
        <v>3</v>
      </c>
      <c r="O58" s="28">
        <f>IF(SUMIFS('Oracle Pull'!H:H,'Oracle Pull'!D:D,'Inbound-Megasus'!A58,'Oracle Pull'!B:B,"NR-RM")&lt;0, 0, SUMIFS('Oracle Pull'!H:H,'Oracle Pull'!D:D,'Inbound-Megasus'!A58,'Oracle Pull'!B:B,"NR-RM"))</f>
        <v>279</v>
      </c>
      <c r="P58">
        <f t="shared" si="15"/>
        <v>214</v>
      </c>
      <c r="Q58">
        <f>MAX(SUMIFS('Oracle Pull'!H:H,'Oracle Pull'!D:D,'Inbound-Megasus'!A58,'Oracle Pull'!B:B,"NR-RM")
-SUMIFS('Oracle Pull'!H:H,'Oracle Pull'!D:D,'Inbound-Megasus'!A58,'Oracle Pull'!B:B,"NR-RM",'Oracle Pull'!C:C,"H-Line")
-SUMIFS('Oracle Pull'!H:H,'Oracle Pull'!D:D,'Inbound-Megasus'!A58,'Oracle Pull'!B:B,"NR-RM",'Oracle Pull'!C:C,"P-Line")
-SUMIFS('Oracle Pull'!H:H,'Oracle Pull'!D:D,'Inbound-Megasus'!A58,'Oracle Pull'!B:B,"NR-RM",'Oracle Pull'!C:C,"Megasus-Line"),0)</f>
        <v>5</v>
      </c>
      <c r="R58">
        <f>IF(SUMIFS('Oracle Pull'!H:H,'Oracle Pull'!D:D,'Inbound-Megasus'!A58,'Oracle Pull'!B:B,"NR-RM",'Oracle Pull'!C:C,"Megasus-Line") &lt;0,0, SUMIFS('Oracle Pull'!H:H,'Oracle Pull'!D:D,'Inbound-Megasus'!A58,'Oracle Pull'!B:B,"NR-RM",'Oracle Pull'!C:C,"Megasus-Line"))</f>
        <v>0</v>
      </c>
    </row>
    <row r="59" spans="1:18" x14ac:dyDescent="0.55000000000000004">
      <c r="A59" s="22" t="s">
        <v>145</v>
      </c>
      <c r="B59" s="28" t="s">
        <v>146</v>
      </c>
      <c r="C59" s="28">
        <v>1</v>
      </c>
      <c r="D59" s="11">
        <f t="shared" si="12"/>
        <v>65</v>
      </c>
      <c r="E59" s="11">
        <f t="shared" si="13"/>
        <v>65</v>
      </c>
      <c r="F59" s="11">
        <f t="shared" si="14"/>
        <v>0</v>
      </c>
      <c r="G59" s="11">
        <f t="shared" si="16"/>
        <v>1</v>
      </c>
      <c r="H59" s="11">
        <f t="shared" si="17"/>
        <v>0</v>
      </c>
      <c r="I59" s="4">
        <f t="shared" si="6"/>
        <v>8</v>
      </c>
      <c r="J59" s="4">
        <f t="shared" si="7"/>
        <v>0</v>
      </c>
      <c r="K59" s="12">
        <v>100</v>
      </c>
      <c r="L59" s="13" t="s">
        <v>3</v>
      </c>
      <c r="M59" s="4">
        <v>200</v>
      </c>
      <c r="N59" s="4">
        <v>1</v>
      </c>
      <c r="O59" s="28">
        <f>IF(SUMIFS('Oracle Pull'!H:H,'Oracle Pull'!D:D,'Inbound-Megasus'!A59,'Oracle Pull'!B:B,"NR-RM")&lt;0, 0, SUMIFS('Oracle Pull'!H:H,'Oracle Pull'!D:D,'Inbound-Megasus'!A59,'Oracle Pull'!B:B,"NR-RM"))</f>
        <v>147</v>
      </c>
      <c r="P59">
        <f t="shared" si="15"/>
        <v>82</v>
      </c>
      <c r="Q59">
        <f>MAX(SUMIFS('Oracle Pull'!H:H,'Oracle Pull'!D:D,'Inbound-Megasus'!A59,'Oracle Pull'!B:B,"NR-RM")
-SUMIFS('Oracle Pull'!H:H,'Oracle Pull'!D:D,'Inbound-Megasus'!A59,'Oracle Pull'!B:B,"NR-RM",'Oracle Pull'!C:C,"H-Line")
-SUMIFS('Oracle Pull'!H:H,'Oracle Pull'!D:D,'Inbound-Megasus'!A59,'Oracle Pull'!B:B,"NR-RM",'Oracle Pull'!C:C,"P-Line")
-SUMIFS('Oracle Pull'!H:H,'Oracle Pull'!D:D,'Inbound-Megasus'!A59,'Oracle Pull'!B:B,"NR-RM",'Oracle Pull'!C:C,"Megasus-Line"),0)</f>
        <v>0</v>
      </c>
      <c r="R59">
        <f>IF(SUMIFS('Oracle Pull'!H:H,'Oracle Pull'!D:D,'Inbound-Megasus'!A59,'Oracle Pull'!B:B,"NR-RM",'Oracle Pull'!C:C,"Megasus-Line") &lt;0,0, SUMIFS('Oracle Pull'!H:H,'Oracle Pull'!D:D,'Inbound-Megasus'!A59,'Oracle Pull'!B:B,"NR-RM",'Oracle Pull'!C:C,"Megasus-Line"))</f>
        <v>147</v>
      </c>
    </row>
    <row r="60" spans="1:18" x14ac:dyDescent="0.55000000000000004">
      <c r="A60" s="22" t="s">
        <v>143</v>
      </c>
      <c r="B60" s="28" t="s">
        <v>144</v>
      </c>
      <c r="C60" s="28">
        <v>1</v>
      </c>
      <c r="D60" s="11">
        <f t="shared" si="12"/>
        <v>65</v>
      </c>
      <c r="E60" s="11">
        <f t="shared" si="13"/>
        <v>65</v>
      </c>
      <c r="F60" s="11">
        <f t="shared" si="14"/>
        <v>0</v>
      </c>
      <c r="G60" s="11">
        <f t="shared" si="16"/>
        <v>1</v>
      </c>
      <c r="H60" s="11">
        <f t="shared" si="17"/>
        <v>0</v>
      </c>
      <c r="I60" s="4">
        <f t="shared" si="6"/>
        <v>8</v>
      </c>
      <c r="J60" s="4">
        <f t="shared" si="7"/>
        <v>0</v>
      </c>
      <c r="K60" s="12">
        <v>230</v>
      </c>
      <c r="L60" s="13" t="s">
        <v>3</v>
      </c>
      <c r="M60" s="4">
        <v>360</v>
      </c>
      <c r="N60" s="4">
        <v>2</v>
      </c>
      <c r="O60" s="28">
        <f>IF(SUMIFS('Oracle Pull'!H:H,'Oracle Pull'!D:D,'Inbound-Megasus'!A60,'Oracle Pull'!B:B,"NR-RM")&lt;0, 0, SUMIFS('Oracle Pull'!H:H,'Oracle Pull'!D:D,'Inbound-Megasus'!A60,'Oracle Pull'!B:B,"NR-RM"))</f>
        <v>474</v>
      </c>
      <c r="P60">
        <f t="shared" si="15"/>
        <v>409</v>
      </c>
      <c r="Q60">
        <f>MAX(SUMIFS('Oracle Pull'!H:H,'Oracle Pull'!D:D,'Inbound-Megasus'!A60,'Oracle Pull'!B:B,"NR-RM")
-SUMIFS('Oracle Pull'!H:H,'Oracle Pull'!D:D,'Inbound-Megasus'!A60,'Oracle Pull'!B:B,"NR-RM",'Oracle Pull'!C:C,"H-Line")
-SUMIFS('Oracle Pull'!H:H,'Oracle Pull'!D:D,'Inbound-Megasus'!A60,'Oracle Pull'!B:B,"NR-RM",'Oracle Pull'!C:C,"P-Line")
-SUMIFS('Oracle Pull'!H:H,'Oracle Pull'!D:D,'Inbound-Megasus'!A60,'Oracle Pull'!B:B,"NR-RM",'Oracle Pull'!C:C,"Megasus-Line"),0)</f>
        <v>0</v>
      </c>
      <c r="R60">
        <f>IF(SUMIFS('Oracle Pull'!H:H,'Oracle Pull'!D:D,'Inbound-Megasus'!A60,'Oracle Pull'!B:B,"NR-RM",'Oracle Pull'!C:C,"Megasus-Line") &lt;0,0, SUMIFS('Oracle Pull'!H:H,'Oracle Pull'!D:D,'Inbound-Megasus'!A60,'Oracle Pull'!B:B,"NR-RM",'Oracle Pull'!C:C,"Megasus-Line"))</f>
        <v>474</v>
      </c>
    </row>
    <row r="61" spans="1:18" x14ac:dyDescent="0.55000000000000004">
      <c r="A61" s="28" t="s">
        <v>167</v>
      </c>
      <c r="B61" s="28" t="s">
        <v>168</v>
      </c>
      <c r="C61" s="28">
        <v>2</v>
      </c>
      <c r="D61" s="11">
        <f t="shared" si="12"/>
        <v>130</v>
      </c>
      <c r="E61" s="11">
        <f t="shared" si="13"/>
        <v>130</v>
      </c>
      <c r="F61" s="11">
        <f t="shared" si="14"/>
        <v>0</v>
      </c>
      <c r="G61" s="11">
        <f t="shared" si="16"/>
        <v>11</v>
      </c>
      <c r="H61" s="11">
        <f t="shared" si="17"/>
        <v>0</v>
      </c>
      <c r="I61" s="4">
        <f t="shared" si="6"/>
        <v>16</v>
      </c>
      <c r="J61" s="4">
        <f t="shared" si="7"/>
        <v>0</v>
      </c>
      <c r="K61" s="12">
        <v>12</v>
      </c>
      <c r="L61" s="13" t="s">
        <v>3</v>
      </c>
      <c r="M61" s="4">
        <v>24</v>
      </c>
      <c r="N61" s="4"/>
      <c r="O61" s="28">
        <f>IF(SUMIFS('Oracle Pull'!H:H,'Oracle Pull'!D:D,'Inbound-Megasus'!A61,'Oracle Pull'!B:B,"NR-RM")&lt;0, 0, SUMIFS('Oracle Pull'!H:H,'Oracle Pull'!D:D,'Inbound-Megasus'!A61,'Oracle Pull'!B:B,"NR-RM"))</f>
        <v>189</v>
      </c>
      <c r="P61">
        <f t="shared" si="15"/>
        <v>59</v>
      </c>
      <c r="Q61">
        <f>MAX(SUMIFS('Oracle Pull'!H:H,'Oracle Pull'!D:D,'Inbound-Megasus'!A61,'Oracle Pull'!B:B,"NR-RM")
-SUMIFS('Oracle Pull'!H:H,'Oracle Pull'!D:D,'Inbound-Megasus'!A61,'Oracle Pull'!B:B,"NR-RM",'Oracle Pull'!C:C,"H-Line")
-SUMIFS('Oracle Pull'!H:H,'Oracle Pull'!D:D,'Inbound-Megasus'!A61,'Oracle Pull'!B:B,"NR-RM",'Oracle Pull'!C:C,"P-Line")
-SUMIFS('Oracle Pull'!H:H,'Oracle Pull'!D:D,'Inbound-Megasus'!A61,'Oracle Pull'!B:B,"NR-RM",'Oracle Pull'!C:C,"Megasus-Line"),0)</f>
        <v>140</v>
      </c>
      <c r="R61">
        <f>IF(SUMIFS('Oracle Pull'!H:H,'Oracle Pull'!D:D,'Inbound-Megasus'!A61,'Oracle Pull'!B:B,"NR-RM",'Oracle Pull'!C:C,"Megasus-Line") &lt;0,0, SUMIFS('Oracle Pull'!H:H,'Oracle Pull'!D:D,'Inbound-Megasus'!A61,'Oracle Pull'!B:B,"NR-RM",'Oracle Pull'!C:C,"Megasus-Line"))</f>
        <v>0</v>
      </c>
    </row>
    <row r="62" spans="1:18" x14ac:dyDescent="0.55000000000000004">
      <c r="A62" s="28" t="s">
        <v>88</v>
      </c>
      <c r="B62" s="28" t="s">
        <v>122</v>
      </c>
      <c r="C62" s="28">
        <v>1</v>
      </c>
      <c r="D62" s="11">
        <f t="shared" si="12"/>
        <v>65</v>
      </c>
      <c r="E62" s="11">
        <f t="shared" si="13"/>
        <v>65</v>
      </c>
      <c r="F62" s="11">
        <f t="shared" si="14"/>
        <v>0</v>
      </c>
      <c r="G62" s="11">
        <f t="shared" si="16"/>
        <v>9</v>
      </c>
      <c r="H62" s="11">
        <f t="shared" si="17"/>
        <v>0</v>
      </c>
      <c r="I62" s="4">
        <f t="shared" si="6"/>
        <v>8</v>
      </c>
      <c r="J62" s="4">
        <f t="shared" si="7"/>
        <v>0</v>
      </c>
      <c r="K62" s="12">
        <v>8</v>
      </c>
      <c r="L62" s="13" t="s">
        <v>3</v>
      </c>
      <c r="M62" s="4">
        <v>48</v>
      </c>
      <c r="N62" s="4">
        <v>1</v>
      </c>
      <c r="O62" s="28">
        <f>IF(SUMIFS('Oracle Pull'!H:H,'Oracle Pull'!D:D,'Inbound-Megasus'!A62,'Oracle Pull'!B:B,"NR-RM")&lt;0, 0, SUMIFS('Oracle Pull'!H:H,'Oracle Pull'!D:D,'Inbound-Megasus'!A62,'Oracle Pull'!B:B,"NR-RM"))</f>
        <v>229</v>
      </c>
      <c r="P62">
        <f t="shared" si="15"/>
        <v>164</v>
      </c>
      <c r="Q62">
        <f>MAX(SUMIFS('Oracle Pull'!H:H,'Oracle Pull'!D:D,'Inbound-Megasus'!A62,'Oracle Pull'!B:B,"NR-RM")
-SUMIFS('Oracle Pull'!H:H,'Oracle Pull'!D:D,'Inbound-Megasus'!A62,'Oracle Pull'!B:B,"NR-RM",'Oracle Pull'!C:C,"H-Line")
-SUMIFS('Oracle Pull'!H:H,'Oracle Pull'!D:D,'Inbound-Megasus'!A62,'Oracle Pull'!B:B,"NR-RM",'Oracle Pull'!C:C,"P-Line")
-SUMIFS('Oracle Pull'!H:H,'Oracle Pull'!D:D,'Inbound-Megasus'!A62,'Oracle Pull'!B:B,"NR-RM",'Oracle Pull'!C:C,"Megasus-Line"),0)</f>
        <v>132</v>
      </c>
      <c r="R62">
        <f>IF(SUMIFS('Oracle Pull'!H:H,'Oracle Pull'!D:D,'Inbound-Megasus'!A62,'Oracle Pull'!B:B,"NR-RM",'Oracle Pull'!C:C,"Megasus-Line") &lt;0,0, SUMIFS('Oracle Pull'!H:H,'Oracle Pull'!D:D,'Inbound-Megasus'!A62,'Oracle Pull'!B:B,"NR-RM",'Oracle Pull'!C:C,"Megasus-Line"))</f>
        <v>0</v>
      </c>
    </row>
    <row r="63" spans="1:18" x14ac:dyDescent="0.55000000000000004">
      <c r="A63" s="28" t="s">
        <v>120</v>
      </c>
      <c r="B63" s="28" t="s">
        <v>121</v>
      </c>
      <c r="C63" s="28">
        <v>2</v>
      </c>
      <c r="D63" s="11">
        <f t="shared" si="12"/>
        <v>130</v>
      </c>
      <c r="E63" s="11">
        <f t="shared" si="13"/>
        <v>130</v>
      </c>
      <c r="F63" s="11">
        <f t="shared" si="14"/>
        <v>0</v>
      </c>
      <c r="G63" s="11">
        <f t="shared" si="16"/>
        <v>2</v>
      </c>
      <c r="H63" s="11">
        <f t="shared" si="17"/>
        <v>0</v>
      </c>
      <c r="I63" s="4">
        <f t="shared" si="6"/>
        <v>16</v>
      </c>
      <c r="J63" s="4">
        <f t="shared" si="7"/>
        <v>0</v>
      </c>
      <c r="K63" s="12">
        <v>80</v>
      </c>
      <c r="L63" s="13" t="s">
        <v>1</v>
      </c>
      <c r="M63" s="4">
        <v>80</v>
      </c>
      <c r="N63" s="4">
        <v>2</v>
      </c>
      <c r="O63" s="28">
        <f>IF(SUMIFS('Oracle Pull'!H:H,'Oracle Pull'!D:D,'Inbound-Megasus'!A63,'Oracle Pull'!B:B,"NR-RM")&lt;0, 0, SUMIFS('Oracle Pull'!H:H,'Oracle Pull'!D:D,'Inbound-Megasus'!A63,'Oracle Pull'!B:B,"NR-RM"))</f>
        <v>160</v>
      </c>
      <c r="P63">
        <f t="shared" si="15"/>
        <v>30</v>
      </c>
      <c r="Q63">
        <f>MAX(SUMIFS('Oracle Pull'!H:H,'Oracle Pull'!D:D,'Inbound-Megasus'!A63,'Oracle Pull'!B:B,"NR-RM")
-SUMIFS('Oracle Pull'!H:H,'Oracle Pull'!D:D,'Inbound-Megasus'!A63,'Oracle Pull'!B:B,"NR-RM",'Oracle Pull'!C:C,"H-Line")
-SUMIFS('Oracle Pull'!H:H,'Oracle Pull'!D:D,'Inbound-Megasus'!A63,'Oracle Pull'!B:B,"NR-RM",'Oracle Pull'!C:C,"P-Line")
-SUMIFS('Oracle Pull'!H:H,'Oracle Pull'!D:D,'Inbound-Megasus'!A63,'Oracle Pull'!B:B,"NR-RM",'Oracle Pull'!C:C,"Megasus-Line"),0)</f>
        <v>0</v>
      </c>
      <c r="R63">
        <f>IF(SUMIFS('Oracle Pull'!H:H,'Oracle Pull'!D:D,'Inbound-Megasus'!A63,'Oracle Pull'!B:B,"NR-RM",'Oracle Pull'!C:C,"Megasus-Line") &lt;0,0, SUMIFS('Oracle Pull'!H:H,'Oracle Pull'!D:D,'Inbound-Megasus'!A63,'Oracle Pull'!B:B,"NR-RM",'Oracle Pull'!C:C,"Megasus-Line"))</f>
        <v>160</v>
      </c>
    </row>
    <row r="64" spans="1:18" x14ac:dyDescent="0.55000000000000004">
      <c r="A64" s="28" t="s">
        <v>90</v>
      </c>
      <c r="B64" s="28" t="s">
        <v>128</v>
      </c>
      <c r="C64" s="28">
        <v>1</v>
      </c>
      <c r="D64" s="11">
        <f t="shared" si="12"/>
        <v>65</v>
      </c>
      <c r="E64" s="11">
        <f t="shared" si="13"/>
        <v>65</v>
      </c>
      <c r="F64" s="11">
        <f t="shared" si="14"/>
        <v>0</v>
      </c>
      <c r="G64" s="11">
        <f t="shared" si="16"/>
        <v>4</v>
      </c>
      <c r="H64" s="11">
        <f t="shared" si="17"/>
        <v>0</v>
      </c>
      <c r="I64" s="4">
        <f t="shared" si="6"/>
        <v>8</v>
      </c>
      <c r="J64" s="4">
        <f t="shared" si="7"/>
        <v>0</v>
      </c>
      <c r="K64" s="12">
        <v>18</v>
      </c>
      <c r="L64" s="13" t="s">
        <v>3</v>
      </c>
      <c r="M64" s="4">
        <v>36</v>
      </c>
      <c r="N64" s="4">
        <v>1</v>
      </c>
      <c r="O64" s="28">
        <f>IF(SUMIFS('Oracle Pull'!H:H,'Oracle Pull'!D:D,'Inbound-Megasus'!A64,'Oracle Pull'!B:B,"NR-RM")&lt;0, 0, SUMIFS('Oracle Pull'!H:H,'Oracle Pull'!D:D,'Inbound-Megasus'!A64,'Oracle Pull'!B:B,"NR-RM"))</f>
        <v>116</v>
      </c>
      <c r="P64">
        <f t="shared" si="15"/>
        <v>51</v>
      </c>
      <c r="Q64">
        <f>MAX(SUMIFS('Oracle Pull'!H:H,'Oracle Pull'!D:D,'Inbound-Megasus'!A64,'Oracle Pull'!B:B,"NR-RM")
-SUMIFS('Oracle Pull'!H:H,'Oracle Pull'!D:D,'Inbound-Megasus'!A64,'Oracle Pull'!B:B,"NR-RM",'Oracle Pull'!C:C,"H-Line")
-SUMIFS('Oracle Pull'!H:H,'Oracle Pull'!D:D,'Inbound-Megasus'!A64,'Oracle Pull'!B:B,"NR-RM",'Oracle Pull'!C:C,"P-Line")
-SUMIFS('Oracle Pull'!H:H,'Oracle Pull'!D:D,'Inbound-Megasus'!A64,'Oracle Pull'!B:B,"NR-RM",'Oracle Pull'!C:C,"Megasus-Line"),0)</f>
        <v>32</v>
      </c>
      <c r="R64">
        <f>IF(SUMIFS('Oracle Pull'!H:H,'Oracle Pull'!D:D,'Inbound-Megasus'!A64,'Oracle Pull'!B:B,"NR-RM",'Oracle Pull'!C:C,"Megasus-Line") &lt;0,0, SUMIFS('Oracle Pull'!H:H,'Oracle Pull'!D:D,'Inbound-Megasus'!A64,'Oracle Pull'!B:B,"NR-RM",'Oracle Pull'!C:C,"Megasus-Line"))</f>
        <v>0</v>
      </c>
    </row>
    <row r="65" spans="1:18" x14ac:dyDescent="0.55000000000000004">
      <c r="A65" s="22" t="s">
        <v>149</v>
      </c>
      <c r="B65" s="28" t="s">
        <v>150</v>
      </c>
      <c r="C65" s="28">
        <v>1</v>
      </c>
      <c r="D65" s="11">
        <f t="shared" si="12"/>
        <v>65</v>
      </c>
      <c r="E65" s="11">
        <f t="shared" si="13"/>
        <v>65</v>
      </c>
      <c r="F65" s="11">
        <f t="shared" si="14"/>
        <v>0</v>
      </c>
      <c r="G65" s="11">
        <f>CEILING((E65/K65)/8, 1)</f>
        <v>1</v>
      </c>
      <c r="H65" s="11">
        <f>CEILING((F65/K65)/8, 1)</f>
        <v>0</v>
      </c>
      <c r="I65" s="4">
        <f t="shared" si="6"/>
        <v>8</v>
      </c>
      <c r="J65" s="4">
        <f t="shared" si="7"/>
        <v>0</v>
      </c>
      <c r="K65" s="12">
        <v>140</v>
      </c>
      <c r="L65" s="13" t="s">
        <v>1</v>
      </c>
      <c r="M65" s="4">
        <v>140</v>
      </c>
      <c r="N65" s="4">
        <v>1</v>
      </c>
      <c r="O65" s="28">
        <f>IF(SUMIFS('Oracle Pull'!H:H,'Oracle Pull'!D:D,'Inbound-Megasus'!A65,'Oracle Pull'!B:B,"NR-RM")&lt;0, 0, SUMIFS('Oracle Pull'!H:H,'Oracle Pull'!D:D,'Inbound-Megasus'!A65,'Oracle Pull'!B:B,"NR-RM"))</f>
        <v>0</v>
      </c>
      <c r="P65">
        <f t="shared" si="15"/>
        <v>-65</v>
      </c>
      <c r="Q65">
        <f>MAX(SUMIFS('Oracle Pull'!H:H,'Oracle Pull'!D:D,'Inbound-Megasus'!A65,'Oracle Pull'!B:B,"NR-RM")
-SUMIFS('Oracle Pull'!H:H,'Oracle Pull'!D:D,'Inbound-Megasus'!A65,'Oracle Pull'!B:B,"NR-RM",'Oracle Pull'!C:C,"H-Line")
-SUMIFS('Oracle Pull'!H:H,'Oracle Pull'!D:D,'Inbound-Megasus'!A65,'Oracle Pull'!B:B,"NR-RM",'Oracle Pull'!C:C,"P-Line")
-SUMIFS('Oracle Pull'!H:H,'Oracle Pull'!D:D,'Inbound-Megasus'!A65,'Oracle Pull'!B:B,"NR-RM",'Oracle Pull'!C:C,"Megasus-Line"),0)</f>
        <v>0</v>
      </c>
      <c r="R65">
        <f>IF(SUMIFS('Oracle Pull'!H:H,'Oracle Pull'!D:D,'Inbound-Megasus'!A65,'Oracle Pull'!B:B,"NR-RM",'Oracle Pull'!C:C,"Megasus-Line") &lt;0,0, SUMIFS('Oracle Pull'!H:H,'Oracle Pull'!D:D,'Inbound-Megasus'!A65,'Oracle Pull'!B:B,"NR-RM",'Oracle Pull'!C:C,"Megasus-Line"))</f>
        <v>0</v>
      </c>
    </row>
    <row r="66" spans="1:18" x14ac:dyDescent="0.55000000000000004">
      <c r="A66" s="28" t="s">
        <v>48</v>
      </c>
      <c r="B66" s="28" t="s">
        <v>49</v>
      </c>
      <c r="C66" s="28">
        <v>1</v>
      </c>
      <c r="D66" s="11">
        <f t="shared" si="12"/>
        <v>65</v>
      </c>
      <c r="E66" s="11">
        <f t="shared" si="13"/>
        <v>65</v>
      </c>
      <c r="F66" s="11">
        <f t="shared" si="14"/>
        <v>0</v>
      </c>
      <c r="G66" s="11">
        <f>CEILING((E66/K66)/8, 1)</f>
        <v>1</v>
      </c>
      <c r="H66" s="11">
        <f>CEILING((F66/K66)/8, 1)</f>
        <v>0</v>
      </c>
      <c r="I66" s="4">
        <f t="shared" si="6"/>
        <v>8</v>
      </c>
      <c r="J66" s="4">
        <f t="shared" si="7"/>
        <v>0</v>
      </c>
      <c r="K66" s="12">
        <v>140</v>
      </c>
      <c r="L66" s="13" t="s">
        <v>1</v>
      </c>
      <c r="M66" s="4">
        <v>140</v>
      </c>
      <c r="N66" s="4">
        <v>1</v>
      </c>
      <c r="O66" s="28">
        <f>IF(SUMIFS('Oracle Pull'!H:H,'Oracle Pull'!D:D,'Inbound-Megasus'!A66,'Oracle Pull'!B:B,"NR-RM")&lt;0, 0, SUMIFS('Oracle Pull'!H:H,'Oracle Pull'!D:D,'Inbound-Megasus'!A66,'Oracle Pull'!B:B,"NR-RM"))</f>
        <v>98</v>
      </c>
      <c r="P66">
        <f t="shared" si="15"/>
        <v>33</v>
      </c>
      <c r="Q66">
        <f>MAX(SUMIFS('Oracle Pull'!H:H,'Oracle Pull'!D:D,'Inbound-Megasus'!A66,'Oracle Pull'!B:B,"NR-RM")
-SUMIFS('Oracle Pull'!H:H,'Oracle Pull'!D:D,'Inbound-Megasus'!A66,'Oracle Pull'!B:B,"NR-RM",'Oracle Pull'!C:C,"H-Line")
-SUMIFS('Oracle Pull'!H:H,'Oracle Pull'!D:D,'Inbound-Megasus'!A66,'Oracle Pull'!B:B,"NR-RM",'Oracle Pull'!C:C,"P-Line")
-SUMIFS('Oracle Pull'!H:H,'Oracle Pull'!D:D,'Inbound-Megasus'!A66,'Oracle Pull'!B:B,"NR-RM",'Oracle Pull'!C:C,"Megasus-Line"),0)</f>
        <v>4</v>
      </c>
      <c r="R66">
        <f>IF(SUMIFS('Oracle Pull'!H:H,'Oracle Pull'!D:D,'Inbound-Megasus'!A66,'Oracle Pull'!B:B,"NR-RM",'Oracle Pull'!C:C,"Megasus-Line") &lt;0,0, SUMIFS('Oracle Pull'!H:H,'Oracle Pull'!D:D,'Inbound-Megasus'!A66,'Oracle Pull'!B:B,"NR-RM",'Oracle Pull'!C:C,"Megasus-Line"))</f>
        <v>0</v>
      </c>
    </row>
    <row r="67" spans="1:18" x14ac:dyDescent="0.55000000000000004">
      <c r="A67" s="28" t="s">
        <v>86</v>
      </c>
      <c r="B67" s="28" t="s">
        <v>87</v>
      </c>
      <c r="C67" s="28">
        <v>1</v>
      </c>
      <c r="D67" s="11">
        <f t="shared" si="12"/>
        <v>65</v>
      </c>
      <c r="E67" s="11">
        <f t="shared" si="13"/>
        <v>65</v>
      </c>
      <c r="F67" s="11">
        <f t="shared" si="14"/>
        <v>0</v>
      </c>
      <c r="G67" s="11">
        <f>CEILING((E67/K67)/8, 1)</f>
        <v>1</v>
      </c>
      <c r="H67" s="11">
        <f>CEILING((F67/K67)/8, 1)</f>
        <v>0</v>
      </c>
      <c r="I67" s="4">
        <f t="shared" si="6"/>
        <v>8</v>
      </c>
      <c r="J67" s="4">
        <f t="shared" si="7"/>
        <v>0</v>
      </c>
      <c r="K67" s="12">
        <v>192</v>
      </c>
      <c r="L67" s="13" t="s">
        <v>1</v>
      </c>
      <c r="M67" s="4">
        <v>24</v>
      </c>
      <c r="N67" s="4">
        <v>1</v>
      </c>
      <c r="O67" s="28">
        <f>IF(SUMIFS('Oracle Pull'!H:H,'Oracle Pull'!D:D,'Inbound-Megasus'!A67,'Oracle Pull'!B:B,"NR-RM")&lt;0, 0, SUMIFS('Oracle Pull'!H:H,'Oracle Pull'!D:D,'Inbound-Megasus'!A67,'Oracle Pull'!B:B,"NR-RM"))</f>
        <v>162</v>
      </c>
      <c r="P67">
        <f t="shared" si="15"/>
        <v>97</v>
      </c>
      <c r="Q67">
        <f>MAX(SUMIFS('Oracle Pull'!H:H,'Oracle Pull'!D:D,'Inbound-Megasus'!A67,'Oracle Pull'!B:B,"NR-RM")
-SUMIFS('Oracle Pull'!H:H,'Oracle Pull'!D:D,'Inbound-Megasus'!A67,'Oracle Pull'!B:B,"NR-RM",'Oracle Pull'!C:C,"H-Line")
-SUMIFS('Oracle Pull'!H:H,'Oracle Pull'!D:D,'Inbound-Megasus'!A67,'Oracle Pull'!B:B,"NR-RM",'Oracle Pull'!C:C,"P-Line")
-SUMIFS('Oracle Pull'!H:H,'Oracle Pull'!D:D,'Inbound-Megasus'!A67,'Oracle Pull'!B:B,"NR-RM",'Oracle Pull'!C:C,"Megasus-Line"),0)</f>
        <v>112</v>
      </c>
      <c r="R67">
        <f>IF(SUMIFS('Oracle Pull'!H:H,'Oracle Pull'!D:D,'Inbound-Megasus'!A67,'Oracle Pull'!B:B,"NR-RM",'Oracle Pull'!C:C,"Megasus-Line") &lt;0,0, SUMIFS('Oracle Pull'!H:H,'Oracle Pull'!D:D,'Inbound-Megasus'!A67,'Oracle Pull'!B:B,"NR-RM",'Oracle Pull'!C:C,"Megasus-Line"))</f>
        <v>0</v>
      </c>
    </row>
    <row r="68" spans="1:18" x14ac:dyDescent="0.55000000000000004">
      <c r="A68" s="28" t="s">
        <v>40</v>
      </c>
      <c r="B68" s="28" t="s">
        <v>41</v>
      </c>
      <c r="C68" s="28">
        <v>1</v>
      </c>
      <c r="D68" s="11">
        <f t="shared" si="12"/>
        <v>65</v>
      </c>
      <c r="E68" s="11">
        <f t="shared" si="13"/>
        <v>65</v>
      </c>
      <c r="F68" s="11">
        <f t="shared" si="14"/>
        <v>0</v>
      </c>
      <c r="G68" s="11">
        <f>CEILING((E68/K68)/8, 1)</f>
        <v>1</v>
      </c>
      <c r="H68" s="11">
        <f>CEILING((F68/K68)/8, 1)</f>
        <v>0</v>
      </c>
      <c r="I68" s="4">
        <f t="shared" si="6"/>
        <v>8</v>
      </c>
      <c r="J68" s="4">
        <f t="shared" si="7"/>
        <v>0</v>
      </c>
      <c r="K68" s="12">
        <v>20</v>
      </c>
      <c r="L68" s="13" t="s">
        <v>1</v>
      </c>
      <c r="M68" s="4">
        <v>20</v>
      </c>
      <c r="N68" s="4">
        <v>1</v>
      </c>
      <c r="O68" s="28">
        <f>IF(SUMIFS('Oracle Pull'!H:H,'Oracle Pull'!D:D,'Inbound-Megasus'!A68,'Oracle Pull'!B:B,"NR-RM")&lt;0, 0, SUMIFS('Oracle Pull'!H:H,'Oracle Pull'!D:D,'Inbound-Megasus'!A68,'Oracle Pull'!B:B,"NR-RM"))</f>
        <v>91</v>
      </c>
      <c r="P68">
        <f t="shared" si="15"/>
        <v>26</v>
      </c>
      <c r="Q68">
        <f>MAX(SUMIFS('Oracle Pull'!H:H,'Oracle Pull'!D:D,'Inbound-Megasus'!A68,'Oracle Pull'!B:B,"NR-RM")
-SUMIFS('Oracle Pull'!H:H,'Oracle Pull'!D:D,'Inbound-Megasus'!A68,'Oracle Pull'!B:B,"NR-RM",'Oracle Pull'!C:C,"H-Line")
-SUMIFS('Oracle Pull'!H:H,'Oracle Pull'!D:D,'Inbound-Megasus'!A68,'Oracle Pull'!B:B,"NR-RM",'Oracle Pull'!C:C,"P-Line")
-SUMIFS('Oracle Pull'!H:H,'Oracle Pull'!D:D,'Inbound-Megasus'!A68,'Oracle Pull'!B:B,"NR-RM",'Oracle Pull'!C:C,"Megasus-Line"),0)</f>
        <v>60</v>
      </c>
      <c r="R68">
        <f>IF(SUMIFS('Oracle Pull'!H:H,'Oracle Pull'!D:D,'Inbound-Megasus'!A68,'Oracle Pull'!B:B,"NR-RM",'Oracle Pull'!C:C,"Megasus-Line") &lt;0,0, SUMIFS('Oracle Pull'!H:H,'Oracle Pull'!D:D,'Inbound-Megasus'!A68,'Oracle Pull'!B:B,"NR-RM",'Oracle Pull'!C:C,"Megasus-Line"))</f>
        <v>0</v>
      </c>
    </row>
    <row r="69" spans="1:18" x14ac:dyDescent="0.55000000000000004">
      <c r="A69" s="28" t="s">
        <v>155</v>
      </c>
      <c r="B69" s="28" t="s">
        <v>156</v>
      </c>
      <c r="C69" s="28">
        <v>1</v>
      </c>
      <c r="D69" s="11">
        <f t="shared" si="12"/>
        <v>65</v>
      </c>
      <c r="E69" s="11">
        <f t="shared" si="13"/>
        <v>65</v>
      </c>
      <c r="F69" s="11">
        <f t="shared" si="14"/>
        <v>0</v>
      </c>
      <c r="G69" s="11">
        <f t="shared" ref="G69:G70" si="18">CEILING((E69/K69), 1)</f>
        <v>5</v>
      </c>
      <c r="H69" s="11">
        <f t="shared" ref="H69:H70" si="19">CEILING((F69/K69), 1)</f>
        <v>0</v>
      </c>
      <c r="I69" s="4">
        <f t="shared" si="6"/>
        <v>8</v>
      </c>
      <c r="J69" s="4">
        <f t="shared" si="7"/>
        <v>0</v>
      </c>
      <c r="K69" s="12">
        <v>16</v>
      </c>
      <c r="L69" s="13" t="s">
        <v>1</v>
      </c>
      <c r="M69" s="4">
        <v>16</v>
      </c>
      <c r="N69" s="4">
        <v>1</v>
      </c>
      <c r="O69" s="28">
        <f>IF(SUMIFS('Oracle Pull'!H:H,'Oracle Pull'!D:D,'Inbound-Megasus'!A69,'Oracle Pull'!B:B,"NR-RM")&lt;0, 0, SUMIFS('Oracle Pull'!H:H,'Oracle Pull'!D:D,'Inbound-Megasus'!A69,'Oracle Pull'!B:B,"NR-RM"))</f>
        <v>42</v>
      </c>
      <c r="P69">
        <f t="shared" si="15"/>
        <v>-23</v>
      </c>
      <c r="Q69">
        <f>MAX(SUMIFS('Oracle Pull'!H:H,'Oracle Pull'!D:D,'Inbound-Megasus'!A69,'Oracle Pull'!B:B,"NR-RM")
-SUMIFS('Oracle Pull'!H:H,'Oracle Pull'!D:D,'Inbound-Megasus'!A69,'Oracle Pull'!B:B,"NR-RM",'Oracle Pull'!C:C,"H-Line")
-SUMIFS('Oracle Pull'!H:H,'Oracle Pull'!D:D,'Inbound-Megasus'!A69,'Oracle Pull'!B:B,"NR-RM",'Oracle Pull'!C:C,"P-Line")
-SUMIFS('Oracle Pull'!H:H,'Oracle Pull'!D:D,'Inbound-Megasus'!A69,'Oracle Pull'!B:B,"NR-RM",'Oracle Pull'!C:C,"Megasus-Line"),0)</f>
        <v>0</v>
      </c>
      <c r="R69">
        <f>IF(SUMIFS('Oracle Pull'!H:H,'Oracle Pull'!D:D,'Inbound-Megasus'!A69,'Oracle Pull'!B:B,"NR-RM",'Oracle Pull'!C:C,"Megasus-Line") &lt;0,0, SUMIFS('Oracle Pull'!H:H,'Oracle Pull'!D:D,'Inbound-Megasus'!A69,'Oracle Pull'!B:B,"NR-RM",'Oracle Pull'!C:C,"Megasus-Line"))</f>
        <v>42</v>
      </c>
    </row>
    <row r="70" spans="1:18" x14ac:dyDescent="0.55000000000000004">
      <c r="A70" s="28" t="s">
        <v>100</v>
      </c>
      <c r="B70" s="28" t="s">
        <v>101</v>
      </c>
      <c r="C70" s="28">
        <v>1</v>
      </c>
      <c r="D70" s="11">
        <f t="shared" si="12"/>
        <v>65</v>
      </c>
      <c r="E70" s="11">
        <f t="shared" si="13"/>
        <v>65</v>
      </c>
      <c r="F70" s="11">
        <f t="shared" si="14"/>
        <v>0</v>
      </c>
      <c r="G70" s="11">
        <f t="shared" si="18"/>
        <v>1</v>
      </c>
      <c r="H70" s="11">
        <f t="shared" si="19"/>
        <v>0</v>
      </c>
      <c r="I70" s="4">
        <f t="shared" si="6"/>
        <v>8</v>
      </c>
      <c r="J70" s="4">
        <f t="shared" si="7"/>
        <v>0</v>
      </c>
      <c r="K70" s="12">
        <v>500</v>
      </c>
      <c r="L70" s="13" t="s">
        <v>3</v>
      </c>
      <c r="M70" s="4">
        <v>200</v>
      </c>
      <c r="N70" s="4"/>
      <c r="O70" s="28">
        <f>IF(SUMIFS('Oracle Pull'!H:H,'Oracle Pull'!D:D,'Inbound-Megasus'!A70,'Oracle Pull'!B:B,"NR-RM")&lt;0, 0, SUMIFS('Oracle Pull'!H:H,'Oracle Pull'!D:D,'Inbound-Megasus'!A70,'Oracle Pull'!B:B,"NR-RM"))</f>
        <v>763</v>
      </c>
      <c r="P70">
        <f t="shared" si="15"/>
        <v>698</v>
      </c>
      <c r="Q70">
        <f>MAX(SUMIFS('Oracle Pull'!H:H,'Oracle Pull'!D:D,'Inbound-Megasus'!A70,'Oracle Pull'!B:B,"NR-RM")
-SUMIFS('Oracle Pull'!H:H,'Oracle Pull'!D:D,'Inbound-Megasus'!A70,'Oracle Pull'!B:B,"NR-RM",'Oracle Pull'!C:C,"H-Line")
-SUMIFS('Oracle Pull'!H:H,'Oracle Pull'!D:D,'Inbound-Megasus'!A70,'Oracle Pull'!B:B,"NR-RM",'Oracle Pull'!C:C,"P-Line")
-SUMIFS('Oracle Pull'!H:H,'Oracle Pull'!D:D,'Inbound-Megasus'!A70,'Oracle Pull'!B:B,"NR-RM",'Oracle Pull'!C:C,"Megasus-Line"),0)</f>
        <v>200</v>
      </c>
      <c r="R70">
        <f>IF(SUMIFS('Oracle Pull'!H:H,'Oracle Pull'!D:D,'Inbound-Megasus'!A70,'Oracle Pull'!B:B,"NR-RM",'Oracle Pull'!C:C,"Megasus-Line") &lt;0,0, SUMIFS('Oracle Pull'!H:H,'Oracle Pull'!D:D,'Inbound-Megasus'!A70,'Oracle Pull'!B:B,"NR-RM",'Oracle Pull'!C:C,"Megasus-Line"))</f>
        <v>0</v>
      </c>
    </row>
  </sheetData>
  <autoFilter ref="A2:R70" xr:uid="{32CE4FF1-EEEC-4A60-87AD-B61AC7D307A8}"/>
  <sortState xmlns:xlrd2="http://schemas.microsoft.com/office/spreadsheetml/2017/richdata2" ref="A16:P70">
    <sortCondition ref="A16:A70"/>
  </sortState>
  <phoneticPr fontId="2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FB6C-72A4-40AF-9071-CB7386CE182A}">
  <dimension ref="A2:R116"/>
  <sheetViews>
    <sheetView tabSelected="1" zoomScale="51" zoomScaleNormal="100" workbookViewId="0">
      <selection activeCell="C11" sqref="C11"/>
    </sheetView>
  </sheetViews>
  <sheetFormatPr defaultRowHeight="14.4" x14ac:dyDescent="0.55000000000000004"/>
  <cols>
    <col min="1" max="1" width="52.3671875" bestFit="1" customWidth="1"/>
    <col min="2" max="2" width="56.62890625" bestFit="1" customWidth="1"/>
    <col min="3" max="3" width="37.05078125" bestFit="1" customWidth="1"/>
    <col min="4" max="4" width="15.83984375" bestFit="1" customWidth="1"/>
    <col min="5" max="5" width="32.578125" bestFit="1" customWidth="1"/>
    <col min="6" max="6" width="27.68359375" bestFit="1" customWidth="1"/>
    <col min="7" max="8" width="24.9453125" bestFit="1" customWidth="1"/>
    <col min="9" max="9" width="29.7890625" bestFit="1" customWidth="1"/>
    <col min="10" max="10" width="24.7890625" bestFit="1" customWidth="1"/>
    <col min="11" max="11" width="19" bestFit="1" customWidth="1"/>
    <col min="12" max="12" width="14" customWidth="1"/>
    <col min="13" max="13" width="29.41796875" bestFit="1" customWidth="1"/>
    <col min="14" max="14" width="28.89453125" bestFit="1" customWidth="1"/>
    <col min="15" max="15" width="14" customWidth="1"/>
    <col min="16" max="16" width="19.7890625" bestFit="1" customWidth="1"/>
    <col min="17" max="17" width="21.26171875" bestFit="1" customWidth="1"/>
    <col min="18" max="18" width="24.9453125" bestFit="1" customWidth="1"/>
  </cols>
  <sheetData>
    <row r="2" spans="1:18" x14ac:dyDescent="0.55000000000000004">
      <c r="A2" s="1" t="s">
        <v>0</v>
      </c>
      <c r="B2" s="2">
        <v>120</v>
      </c>
      <c r="C2" s="16" t="s">
        <v>3246</v>
      </c>
      <c r="D2" s="36">
        <v>192</v>
      </c>
      <c r="E2" s="16" t="s">
        <v>3249</v>
      </c>
      <c r="F2" s="16" t="s">
        <v>3250</v>
      </c>
      <c r="G2" s="3"/>
      <c r="H2" s="3"/>
    </row>
    <row r="3" spans="1:18" x14ac:dyDescent="0.55000000000000004">
      <c r="A3" s="1" t="s">
        <v>2</v>
      </c>
      <c r="B3" s="2">
        <v>250</v>
      </c>
      <c r="C3" s="16" t="s">
        <v>3247</v>
      </c>
      <c r="D3" s="36">
        <v>9</v>
      </c>
      <c r="E3" s="10" t="s">
        <v>1226</v>
      </c>
      <c r="F3" s="27" t="s">
        <v>1210</v>
      </c>
      <c r="G3" s="3"/>
      <c r="H3" s="3"/>
    </row>
    <row r="4" spans="1:18" x14ac:dyDescent="0.55000000000000004">
      <c r="A4" s="1" t="s">
        <v>4</v>
      </c>
      <c r="B4" s="2">
        <v>16</v>
      </c>
      <c r="C4" s="16" t="s">
        <v>3248</v>
      </c>
      <c r="D4" s="36">
        <v>16</v>
      </c>
      <c r="E4" s="10" t="s">
        <v>2091</v>
      </c>
      <c r="F4" s="27" t="s">
        <v>1880</v>
      </c>
      <c r="G4" s="3"/>
      <c r="H4" s="3"/>
    </row>
    <row r="5" spans="1:18" x14ac:dyDescent="0.55000000000000004">
      <c r="A5" s="1" t="s">
        <v>5</v>
      </c>
      <c r="B5" s="5">
        <f>CEILING( B12 / B11, 1 )</f>
        <v>3</v>
      </c>
      <c r="C5" s="17"/>
      <c r="D5" s="3"/>
      <c r="E5" s="10"/>
      <c r="F5" s="32" t="s">
        <v>321</v>
      </c>
      <c r="G5" s="3"/>
      <c r="H5" s="3"/>
    </row>
    <row r="6" spans="1:18" ht="14.7" thickBot="1" x14ac:dyDescent="0.6">
      <c r="A6" s="1" t="s">
        <v>3035</v>
      </c>
      <c r="B6" s="14">
        <v>3</v>
      </c>
      <c r="D6" s="3"/>
      <c r="E6" s="10"/>
      <c r="F6" s="33" t="s">
        <v>913</v>
      </c>
      <c r="G6" s="17"/>
      <c r="H6" s="3" t="s">
        <v>760</v>
      </c>
      <c r="I6">
        <v>20</v>
      </c>
      <c r="J6" t="s">
        <v>1762</v>
      </c>
      <c r="K6">
        <v>9</v>
      </c>
      <c r="M6" t="s">
        <v>333</v>
      </c>
      <c r="N6">
        <v>14</v>
      </c>
    </row>
    <row r="7" spans="1:18" x14ac:dyDescent="0.55000000000000004">
      <c r="A7" s="1" t="s">
        <v>8</v>
      </c>
      <c r="B7" s="14">
        <v>25</v>
      </c>
      <c r="C7" s="17"/>
      <c r="D7" s="3"/>
      <c r="E7" s="10"/>
      <c r="F7" s="10" t="s">
        <v>645</v>
      </c>
      <c r="G7" s="17"/>
      <c r="H7" s="3" t="s">
        <v>299</v>
      </c>
      <c r="I7">
        <v>20</v>
      </c>
      <c r="J7" t="s">
        <v>329</v>
      </c>
      <c r="K7">
        <v>40</v>
      </c>
      <c r="M7" t="s">
        <v>297</v>
      </c>
      <c r="N7">
        <v>26</v>
      </c>
    </row>
    <row r="8" spans="1:18" x14ac:dyDescent="0.55000000000000004">
      <c r="A8" s="1" t="s">
        <v>10</v>
      </c>
      <c r="B8" s="14">
        <v>0</v>
      </c>
      <c r="C8" s="3"/>
      <c r="D8" s="3"/>
      <c r="E8" s="10"/>
      <c r="F8" s="10" t="s">
        <v>312</v>
      </c>
      <c r="G8" s="3"/>
      <c r="H8" s="3"/>
      <c r="M8" t="s">
        <v>329</v>
      </c>
      <c r="N8">
        <v>26</v>
      </c>
    </row>
    <row r="9" spans="1:18" x14ac:dyDescent="0.55000000000000004">
      <c r="A9" s="1" t="s">
        <v>11</v>
      </c>
      <c r="B9" s="14">
        <f>CEILING(B7/75,1)</f>
        <v>1</v>
      </c>
      <c r="C9" s="3" t="s">
        <v>12</v>
      </c>
      <c r="D9" s="3"/>
      <c r="E9" s="10"/>
      <c r="G9" s="3"/>
      <c r="H9" s="3"/>
    </row>
    <row r="10" spans="1:18" x14ac:dyDescent="0.55000000000000004">
      <c r="A10" s="1" t="s">
        <v>13</v>
      </c>
      <c r="B10" s="14">
        <f>CEILING(B8/75,1)</f>
        <v>0</v>
      </c>
      <c r="C10" s="3"/>
      <c r="D10" s="3"/>
      <c r="E10" s="10"/>
      <c r="F10" s="3"/>
      <c r="G10" s="3"/>
      <c r="H10" s="3"/>
    </row>
    <row r="11" spans="1:18" x14ac:dyDescent="0.55000000000000004">
      <c r="A11" s="1" t="s">
        <v>14</v>
      </c>
      <c r="B11" s="15">
        <v>60</v>
      </c>
      <c r="C11" s="17"/>
      <c r="D11" s="3"/>
      <c r="E11" s="3"/>
      <c r="F11" s="3"/>
      <c r="G11" s="3"/>
      <c r="H11" s="3"/>
    </row>
    <row r="12" spans="1:18" x14ac:dyDescent="0.55000000000000004">
      <c r="A12" s="1" t="s">
        <v>7</v>
      </c>
      <c r="B12" s="5">
        <f>SUM(G16:G116)</f>
        <v>132</v>
      </c>
      <c r="C12" s="16" t="s">
        <v>9</v>
      </c>
      <c r="D12" s="5">
        <f>SUM(H16:H42)</f>
        <v>0</v>
      </c>
      <c r="E12" s="3"/>
      <c r="F12" s="3"/>
      <c r="G12" s="3"/>
      <c r="H12" s="3"/>
    </row>
    <row r="13" spans="1:18" x14ac:dyDescent="0.55000000000000004">
      <c r="A13" s="1" t="s">
        <v>15</v>
      </c>
      <c r="B13" s="5">
        <f>CEILING( D12 / B11, 1 )</f>
        <v>0</v>
      </c>
      <c r="C13" s="3"/>
      <c r="D13" s="3"/>
      <c r="E13" s="3"/>
      <c r="F13" s="3"/>
      <c r="G13" s="3"/>
      <c r="H13" s="3"/>
    </row>
    <row r="14" spans="1:18" x14ac:dyDescent="0.55000000000000004">
      <c r="A14" s="7" t="s">
        <v>16</v>
      </c>
      <c r="B14" s="7" t="s">
        <v>17</v>
      </c>
      <c r="C14" s="7" t="s">
        <v>18</v>
      </c>
      <c r="D14" s="7" t="s">
        <v>19</v>
      </c>
      <c r="E14" s="7" t="s">
        <v>20</v>
      </c>
      <c r="F14" s="7" t="s">
        <v>21</v>
      </c>
      <c r="G14" s="7" t="s">
        <v>22</v>
      </c>
      <c r="H14" s="7" t="s">
        <v>23</v>
      </c>
      <c r="I14" s="7" t="s">
        <v>24</v>
      </c>
      <c r="J14" s="7" t="s">
        <v>25</v>
      </c>
      <c r="K14" s="7" t="s">
        <v>26</v>
      </c>
      <c r="L14" s="7" t="s">
        <v>27</v>
      </c>
      <c r="M14" s="7" t="s">
        <v>28</v>
      </c>
      <c r="N14" s="1" t="s">
        <v>29</v>
      </c>
      <c r="O14" s="1" t="s">
        <v>3036</v>
      </c>
      <c r="P14" s="1" t="s">
        <v>3042</v>
      </c>
      <c r="Q14" s="1" t="s">
        <v>3245</v>
      </c>
      <c r="R14" s="1" t="s">
        <v>3265</v>
      </c>
    </row>
    <row r="15" spans="1:18" x14ac:dyDescent="0.55000000000000004">
      <c r="A15" s="7"/>
      <c r="B15" s="7"/>
      <c r="C15" s="7"/>
      <c r="D15" s="7"/>
      <c r="E15" s="7"/>
      <c r="F15" s="7"/>
      <c r="G15" s="7"/>
      <c r="H15" s="7"/>
      <c r="I15" s="7" t="s">
        <v>30</v>
      </c>
      <c r="J15" s="7" t="s">
        <v>31</v>
      </c>
      <c r="K15" s="7"/>
      <c r="L15" s="7"/>
      <c r="M15" s="8"/>
      <c r="N15" s="9"/>
      <c r="O15" s="9"/>
      <c r="P15" s="9"/>
      <c r="Q15" s="9"/>
      <c r="R15" s="9"/>
    </row>
    <row r="16" spans="1:18" x14ac:dyDescent="0.55000000000000004">
      <c r="A16" s="21" t="s">
        <v>343</v>
      </c>
      <c r="B16" s="21" t="s">
        <v>344</v>
      </c>
      <c r="C16" s="19">
        <v>5</v>
      </c>
      <c r="D16" s="11">
        <f>E16+F16</f>
        <v>125</v>
      </c>
      <c r="E16" s="11">
        <f>$B$7*C16</f>
        <v>125</v>
      </c>
      <c r="F16" s="11">
        <f>$B$8*C16</f>
        <v>0</v>
      </c>
      <c r="G16" s="11">
        <f t="shared" ref="G16:G24" si="0">CEILING((E16/K16), 1)</f>
        <v>1</v>
      </c>
      <c r="H16" s="11">
        <f t="shared" ref="H16:H24" si="1">CEILING((F16/K16), 1)</f>
        <v>0</v>
      </c>
      <c r="I16" s="4">
        <f>$B$6*$B$9*C16</f>
        <v>15</v>
      </c>
      <c r="J16" s="4">
        <f>$B$6*$B$10*C16</f>
        <v>0</v>
      </c>
      <c r="K16" s="12">
        <v>500</v>
      </c>
      <c r="L16" s="13" t="s">
        <v>3</v>
      </c>
      <c r="M16" s="12">
        <v>500</v>
      </c>
      <c r="N16" s="4"/>
      <c r="O16" s="28">
        <f>IF(SUMIFS('Oracle Pull'!H:H,'Oracle Pull'!D:D,'Inbound-Proteus'!A16,'Oracle Pull'!B:B,"NR-RM") &lt; 0, 0, SUMIFS('Oracle Pull'!H:H,'Oracle Pull'!D:D,'Inbound-Proteus'!A16,'Oracle Pull'!B:B,"NR-RM"))</f>
        <v>6940</v>
      </c>
      <c r="P16">
        <f t="shared" ref="P16:P55" si="2">O16-E16</f>
        <v>6815</v>
      </c>
      <c r="Q16">
        <f>MAX(SUMIFS('Oracle Pull'!H:H,'Oracle Pull'!D:D,'Inbound-Proteus'!A16,'Oracle Pull'!B:B,"NR-RM")
-SUMIFS('Oracle Pull'!H:H,'Oracle Pull'!D:D,'Inbound-Proteus'!A16,'Oracle Pull'!B:B,"NR-RM",'Oracle Pull'!C:C,"H-Line")
-SUMIFS('Oracle Pull'!H:H,'Oracle Pull'!D:D,'Inbound-Proteus'!A16,'Oracle Pull'!B:B,"NR-RM",'Oracle Pull'!C:C,"P-Line")
-SUMIFS('Oracle Pull'!H:H,'Oracle Pull'!D:D,'Inbound-Proteus'!A16,'Oracle Pull'!B:B,"NR-RM",'Oracle Pull'!C:C,"Megasus-Line"),0)</f>
        <v>0</v>
      </c>
      <c r="R16">
        <f>MAX(SUMIFS('Oracle Pull'!H:H,'Oracle Pull'!D:D,'Inbound-Proteus'!A16,'Oracle Pull'!B:B,"NR-RM",'Oracle Pull'!C:C,"P-Line"), 0)</f>
        <v>4040</v>
      </c>
    </row>
    <row r="17" spans="1:18" x14ac:dyDescent="0.55000000000000004">
      <c r="A17" s="21" t="s">
        <v>766</v>
      </c>
      <c r="B17" s="21" t="s">
        <v>767</v>
      </c>
      <c r="C17" s="19">
        <v>15</v>
      </c>
      <c r="D17" s="11">
        <f t="shared" ref="D17:D55" si="3">E17+F17</f>
        <v>375</v>
      </c>
      <c r="E17" s="11">
        <f t="shared" ref="E17:E55" si="4">$B$7*C17</f>
        <v>375</v>
      </c>
      <c r="F17" s="11">
        <f t="shared" ref="F17:F55" si="5">$B$8*C17</f>
        <v>0</v>
      </c>
      <c r="G17" s="11">
        <f t="shared" si="0"/>
        <v>1</v>
      </c>
      <c r="H17" s="11">
        <f t="shared" si="1"/>
        <v>0</v>
      </c>
      <c r="I17" s="4">
        <f t="shared" ref="I17:I80" si="6">$B$6*$B$9*C17</f>
        <v>45</v>
      </c>
      <c r="J17" s="4">
        <f t="shared" ref="J17:J80" si="7">$B$6*$B$10*C17</f>
        <v>0</v>
      </c>
      <c r="K17" s="12">
        <v>4386</v>
      </c>
      <c r="L17" s="13" t="s">
        <v>3</v>
      </c>
      <c r="M17" s="12">
        <v>4386</v>
      </c>
      <c r="N17" s="4"/>
      <c r="O17" s="28">
        <f>IF(SUMIFS('Oracle Pull'!H:H,'Oracle Pull'!D:D,'Inbound-Proteus'!A17,'Oracle Pull'!B:B,"NR-RM") &lt; 0, 0, SUMIFS('Oracle Pull'!H:H,'Oracle Pull'!D:D,'Inbound-Proteus'!A17,'Oracle Pull'!B:B,"NR-RM"))</f>
        <v>3171</v>
      </c>
      <c r="P17">
        <f t="shared" si="2"/>
        <v>2796</v>
      </c>
      <c r="Q17">
        <f>MAX(SUMIFS('Oracle Pull'!H:H,'Oracle Pull'!D:D,'Inbound-Proteus'!A17,'Oracle Pull'!B:B,"NR-RM")
-SUMIFS('Oracle Pull'!H:H,'Oracle Pull'!D:D,'Inbound-Proteus'!A17,'Oracle Pull'!B:B,"NR-RM",'Oracle Pull'!C:C,"H-Line")
-SUMIFS('Oracle Pull'!H:H,'Oracle Pull'!D:D,'Inbound-Proteus'!A17,'Oracle Pull'!B:B,"NR-RM",'Oracle Pull'!C:C,"P-Line")
-SUMIFS('Oracle Pull'!H:H,'Oracle Pull'!D:D,'Inbound-Proteus'!A17,'Oracle Pull'!B:B,"NR-RM",'Oracle Pull'!C:C,"Megasus-Line"),0)</f>
        <v>0</v>
      </c>
      <c r="R17">
        <f>MAX(SUMIFS('Oracle Pull'!H:H,'Oracle Pull'!D:D,'Inbound-Proteus'!A17,'Oracle Pull'!B:B,"NR-RM",'Oracle Pull'!C:C,"P-Line"), 0)</f>
        <v>3171</v>
      </c>
    </row>
    <row r="18" spans="1:18" x14ac:dyDescent="0.55000000000000004">
      <c r="A18" s="21" t="s">
        <v>928</v>
      </c>
      <c r="B18" s="21" t="s">
        <v>929</v>
      </c>
      <c r="C18" s="19">
        <v>2</v>
      </c>
      <c r="D18" s="11">
        <f t="shared" si="3"/>
        <v>50</v>
      </c>
      <c r="E18" s="11">
        <f t="shared" si="4"/>
        <v>50</v>
      </c>
      <c r="F18" s="11">
        <f t="shared" si="5"/>
        <v>0</v>
      </c>
      <c r="G18" s="11">
        <f t="shared" si="0"/>
        <v>1</v>
      </c>
      <c r="H18" s="11">
        <f t="shared" si="1"/>
        <v>0</v>
      </c>
      <c r="I18" s="4">
        <f t="shared" si="6"/>
        <v>6</v>
      </c>
      <c r="J18" s="4">
        <f t="shared" si="7"/>
        <v>0</v>
      </c>
      <c r="K18" s="12">
        <v>500</v>
      </c>
      <c r="L18" s="13" t="s">
        <v>3</v>
      </c>
      <c r="M18" s="12">
        <v>500</v>
      </c>
      <c r="N18" s="4"/>
      <c r="O18" s="28">
        <f>IF(SUMIFS('Oracle Pull'!H:H,'Oracle Pull'!D:D,'Inbound-Proteus'!A18,'Oracle Pull'!B:B,"NR-RM") &lt; 0, 0, SUMIFS('Oracle Pull'!H:H,'Oracle Pull'!D:D,'Inbound-Proteus'!A18,'Oracle Pull'!B:B,"NR-RM"))</f>
        <v>3808</v>
      </c>
      <c r="P18">
        <f t="shared" si="2"/>
        <v>3758</v>
      </c>
      <c r="Q18">
        <f>MAX(SUMIFS('Oracle Pull'!H:H,'Oracle Pull'!D:D,'Inbound-Proteus'!A18,'Oracle Pull'!B:B,"NR-RM")
-SUMIFS('Oracle Pull'!H:H,'Oracle Pull'!D:D,'Inbound-Proteus'!A18,'Oracle Pull'!B:B,"NR-RM",'Oracle Pull'!C:C,"H-Line")
-SUMIFS('Oracle Pull'!H:H,'Oracle Pull'!D:D,'Inbound-Proteus'!A18,'Oracle Pull'!B:B,"NR-RM",'Oracle Pull'!C:C,"P-Line")
-SUMIFS('Oracle Pull'!H:H,'Oracle Pull'!D:D,'Inbound-Proteus'!A18,'Oracle Pull'!B:B,"NR-RM",'Oracle Pull'!C:C,"Megasus-Line"),0)</f>
        <v>0</v>
      </c>
      <c r="R18">
        <f>MAX(SUMIFS('Oracle Pull'!H:H,'Oracle Pull'!D:D,'Inbound-Proteus'!A18,'Oracle Pull'!B:B,"NR-RM",'Oracle Pull'!C:C,"P-Line"), 0)</f>
        <v>3808</v>
      </c>
    </row>
    <row r="19" spans="1:18" x14ac:dyDescent="0.55000000000000004">
      <c r="A19" s="21" t="s">
        <v>923</v>
      </c>
      <c r="B19" s="21" t="s">
        <v>924</v>
      </c>
      <c r="C19" s="19">
        <v>10</v>
      </c>
      <c r="D19" s="11">
        <f t="shared" si="3"/>
        <v>250</v>
      </c>
      <c r="E19" s="11">
        <f t="shared" si="4"/>
        <v>250</v>
      </c>
      <c r="F19" s="11">
        <f t="shared" si="5"/>
        <v>0</v>
      </c>
      <c r="G19" s="11">
        <f t="shared" si="0"/>
        <v>1</v>
      </c>
      <c r="H19" s="11">
        <f t="shared" si="1"/>
        <v>0</v>
      </c>
      <c r="I19" s="4">
        <f t="shared" si="6"/>
        <v>30</v>
      </c>
      <c r="J19" s="4">
        <f t="shared" si="7"/>
        <v>0</v>
      </c>
      <c r="K19" s="12">
        <v>300</v>
      </c>
      <c r="L19" s="13" t="s">
        <v>3</v>
      </c>
      <c r="M19" s="12">
        <v>300</v>
      </c>
      <c r="N19" s="4"/>
      <c r="O19" s="28">
        <f>IF(SUMIFS('Oracle Pull'!H:H,'Oracle Pull'!D:D,'Inbound-Proteus'!A19,'Oracle Pull'!B:B,"NR-RM") &lt; 0, 0, SUMIFS('Oracle Pull'!H:H,'Oracle Pull'!D:D,'Inbound-Proteus'!A19,'Oracle Pull'!B:B,"NR-RM"))</f>
        <v>2290</v>
      </c>
      <c r="P19">
        <f t="shared" si="2"/>
        <v>2040</v>
      </c>
      <c r="Q19">
        <f>MAX(SUMIFS('Oracle Pull'!H:H,'Oracle Pull'!D:D,'Inbound-Proteus'!A19,'Oracle Pull'!B:B,"NR-RM")
-SUMIFS('Oracle Pull'!H:H,'Oracle Pull'!D:D,'Inbound-Proteus'!A19,'Oracle Pull'!B:B,"NR-RM",'Oracle Pull'!C:C,"H-Line")
-SUMIFS('Oracle Pull'!H:H,'Oracle Pull'!D:D,'Inbound-Proteus'!A19,'Oracle Pull'!B:B,"NR-RM",'Oracle Pull'!C:C,"P-Line")
-SUMIFS('Oracle Pull'!H:H,'Oracle Pull'!D:D,'Inbound-Proteus'!A19,'Oracle Pull'!B:B,"NR-RM",'Oracle Pull'!C:C,"Megasus-Line"),0)</f>
        <v>0</v>
      </c>
      <c r="R19">
        <f>MAX(SUMIFS('Oracle Pull'!H:H,'Oracle Pull'!D:D,'Inbound-Proteus'!A19,'Oracle Pull'!B:B,"NR-RM",'Oracle Pull'!C:C,"P-Line"), 0)</f>
        <v>2290</v>
      </c>
    </row>
    <row r="20" spans="1:18" x14ac:dyDescent="0.55000000000000004">
      <c r="A20" s="21" t="s">
        <v>2007</v>
      </c>
      <c r="B20" s="21" t="s">
        <v>2008</v>
      </c>
      <c r="C20" s="19">
        <v>6</v>
      </c>
      <c r="D20" s="11">
        <f t="shared" si="3"/>
        <v>150</v>
      </c>
      <c r="E20" s="11">
        <f t="shared" si="4"/>
        <v>150</v>
      </c>
      <c r="F20" s="11">
        <f t="shared" si="5"/>
        <v>0</v>
      </c>
      <c r="G20" s="11">
        <f t="shared" si="0"/>
        <v>1</v>
      </c>
      <c r="H20" s="11">
        <f t="shared" si="1"/>
        <v>0</v>
      </c>
      <c r="I20" s="4">
        <f t="shared" si="6"/>
        <v>18</v>
      </c>
      <c r="J20" s="4">
        <f t="shared" si="7"/>
        <v>0</v>
      </c>
      <c r="K20" s="12">
        <v>1500</v>
      </c>
      <c r="L20" s="13" t="s">
        <v>3</v>
      </c>
      <c r="M20" s="12">
        <v>1500</v>
      </c>
      <c r="N20" s="4"/>
      <c r="O20" s="28">
        <f>IF(SUMIFS('Oracle Pull'!H:H,'Oracle Pull'!D:D,'Inbound-Proteus'!A20,'Oracle Pull'!B:B,"NR-RM") &lt; 0, 0, SUMIFS('Oracle Pull'!H:H,'Oracle Pull'!D:D,'Inbound-Proteus'!A20,'Oracle Pull'!B:B,"NR-RM"))</f>
        <v>6051</v>
      </c>
      <c r="P20">
        <f t="shared" si="2"/>
        <v>5901</v>
      </c>
      <c r="Q20">
        <f>MAX(SUMIFS('Oracle Pull'!H:H,'Oracle Pull'!D:D,'Inbound-Proteus'!A20,'Oracle Pull'!B:B,"NR-RM")
-SUMIFS('Oracle Pull'!H:H,'Oracle Pull'!D:D,'Inbound-Proteus'!A20,'Oracle Pull'!B:B,"NR-RM",'Oracle Pull'!C:C,"H-Line")
-SUMIFS('Oracle Pull'!H:H,'Oracle Pull'!D:D,'Inbound-Proteus'!A20,'Oracle Pull'!B:B,"NR-RM",'Oracle Pull'!C:C,"P-Line")
-SUMIFS('Oracle Pull'!H:H,'Oracle Pull'!D:D,'Inbound-Proteus'!A20,'Oracle Pull'!B:B,"NR-RM",'Oracle Pull'!C:C,"Megasus-Line"),0)</f>
        <v>0</v>
      </c>
      <c r="R20">
        <f>MAX(SUMIFS('Oracle Pull'!H:H,'Oracle Pull'!D:D,'Inbound-Proteus'!A20,'Oracle Pull'!B:B,"NR-RM",'Oracle Pull'!C:C,"P-Line"), 0)</f>
        <v>6051</v>
      </c>
    </row>
    <row r="21" spans="1:18" x14ac:dyDescent="0.55000000000000004">
      <c r="A21" s="21" t="s">
        <v>349</v>
      </c>
      <c r="B21" s="21" t="s">
        <v>350</v>
      </c>
      <c r="C21" s="19">
        <v>14</v>
      </c>
      <c r="D21" s="11">
        <f t="shared" si="3"/>
        <v>350</v>
      </c>
      <c r="E21" s="11">
        <f t="shared" si="4"/>
        <v>350</v>
      </c>
      <c r="F21" s="11">
        <f t="shared" si="5"/>
        <v>0</v>
      </c>
      <c r="G21" s="11">
        <f t="shared" si="0"/>
        <v>1</v>
      </c>
      <c r="H21" s="11">
        <f t="shared" si="1"/>
        <v>0</v>
      </c>
      <c r="I21" s="4">
        <f t="shared" si="6"/>
        <v>42</v>
      </c>
      <c r="J21" s="4">
        <f t="shared" si="7"/>
        <v>0</v>
      </c>
      <c r="K21" s="12">
        <v>390</v>
      </c>
      <c r="L21" s="13" t="s">
        <v>3</v>
      </c>
      <c r="M21" s="12">
        <v>390</v>
      </c>
      <c r="N21" s="4"/>
      <c r="O21" s="28">
        <f>IF(SUMIFS('Oracle Pull'!H:H,'Oracle Pull'!D:D,'Inbound-Proteus'!A21,'Oracle Pull'!B:B,"NR-RM") &lt; 0, 0, SUMIFS('Oracle Pull'!H:H,'Oracle Pull'!D:D,'Inbound-Proteus'!A21,'Oracle Pull'!B:B,"NR-RM"))</f>
        <v>3360</v>
      </c>
      <c r="P21">
        <f t="shared" si="2"/>
        <v>3010</v>
      </c>
      <c r="Q21">
        <f>MAX(SUMIFS('Oracle Pull'!H:H,'Oracle Pull'!D:D,'Inbound-Proteus'!A21,'Oracle Pull'!B:B,"NR-RM")
-SUMIFS('Oracle Pull'!H:H,'Oracle Pull'!D:D,'Inbound-Proteus'!A21,'Oracle Pull'!B:B,"NR-RM",'Oracle Pull'!C:C,"H-Line")
-SUMIFS('Oracle Pull'!H:H,'Oracle Pull'!D:D,'Inbound-Proteus'!A21,'Oracle Pull'!B:B,"NR-RM",'Oracle Pull'!C:C,"P-Line")
-SUMIFS('Oracle Pull'!H:H,'Oracle Pull'!D:D,'Inbound-Proteus'!A21,'Oracle Pull'!B:B,"NR-RM",'Oracle Pull'!C:C,"Megasus-Line"),0)</f>
        <v>0</v>
      </c>
      <c r="R21">
        <f>MAX(SUMIFS('Oracle Pull'!H:H,'Oracle Pull'!D:D,'Inbound-Proteus'!A21,'Oracle Pull'!B:B,"NR-RM",'Oracle Pull'!C:C,"P-Line"), 0)</f>
        <v>3360</v>
      </c>
    </row>
    <row r="22" spans="1:18" x14ac:dyDescent="0.55000000000000004">
      <c r="A22" s="21" t="s">
        <v>1201</v>
      </c>
      <c r="B22" s="21" t="s">
        <v>1202</v>
      </c>
      <c r="C22" s="19">
        <v>2</v>
      </c>
      <c r="D22" s="11">
        <f t="shared" si="3"/>
        <v>50</v>
      </c>
      <c r="E22" s="11">
        <f t="shared" si="4"/>
        <v>50</v>
      </c>
      <c r="F22" s="11">
        <f t="shared" si="5"/>
        <v>0</v>
      </c>
      <c r="G22" s="11">
        <f t="shared" si="0"/>
        <v>1</v>
      </c>
      <c r="H22" s="11">
        <f t="shared" si="1"/>
        <v>0</v>
      </c>
      <c r="I22" s="4">
        <f t="shared" si="6"/>
        <v>6</v>
      </c>
      <c r="J22" s="4">
        <f t="shared" si="7"/>
        <v>0</v>
      </c>
      <c r="K22" s="12">
        <v>500</v>
      </c>
      <c r="L22" s="13" t="s">
        <v>3</v>
      </c>
      <c r="M22" s="12">
        <v>500</v>
      </c>
      <c r="N22" s="4"/>
      <c r="O22" s="28">
        <f>IF(SUMIFS('Oracle Pull'!H:H,'Oracle Pull'!D:D,'Inbound-Proteus'!A22,'Oracle Pull'!B:B,"NR-RM") &lt; 0, 0, SUMIFS('Oracle Pull'!H:H,'Oracle Pull'!D:D,'Inbound-Proteus'!A22,'Oracle Pull'!B:B,"NR-RM"))</f>
        <v>1826</v>
      </c>
      <c r="P22">
        <f t="shared" si="2"/>
        <v>1776</v>
      </c>
      <c r="Q22">
        <f>MAX(SUMIFS('Oracle Pull'!H:H,'Oracle Pull'!D:D,'Inbound-Proteus'!A22,'Oracle Pull'!B:B,"NR-RM")
-SUMIFS('Oracle Pull'!H:H,'Oracle Pull'!D:D,'Inbound-Proteus'!A22,'Oracle Pull'!B:B,"NR-RM",'Oracle Pull'!C:C,"H-Line")
-SUMIFS('Oracle Pull'!H:H,'Oracle Pull'!D:D,'Inbound-Proteus'!A22,'Oracle Pull'!B:B,"NR-RM",'Oracle Pull'!C:C,"P-Line")
-SUMIFS('Oracle Pull'!H:H,'Oracle Pull'!D:D,'Inbound-Proteus'!A22,'Oracle Pull'!B:B,"NR-RM",'Oracle Pull'!C:C,"Megasus-Line"),0)</f>
        <v>0</v>
      </c>
      <c r="R22">
        <f>MAX(SUMIFS('Oracle Pull'!H:H,'Oracle Pull'!D:D,'Inbound-Proteus'!A22,'Oracle Pull'!B:B,"NR-RM",'Oracle Pull'!C:C,"P-Line"), 0)</f>
        <v>1826</v>
      </c>
    </row>
    <row r="23" spans="1:18" x14ac:dyDescent="0.55000000000000004">
      <c r="A23" s="21" t="s">
        <v>417</v>
      </c>
      <c r="B23" s="21" t="s">
        <v>418</v>
      </c>
      <c r="C23" s="19">
        <v>4</v>
      </c>
      <c r="D23" s="11">
        <f t="shared" si="3"/>
        <v>100</v>
      </c>
      <c r="E23" s="11">
        <f t="shared" si="4"/>
        <v>100</v>
      </c>
      <c r="F23" s="11">
        <f t="shared" si="5"/>
        <v>0</v>
      </c>
      <c r="G23" s="11">
        <f t="shared" si="0"/>
        <v>1</v>
      </c>
      <c r="H23" s="11">
        <f t="shared" si="1"/>
        <v>0</v>
      </c>
      <c r="I23" s="4">
        <f t="shared" si="6"/>
        <v>12</v>
      </c>
      <c r="J23" s="4">
        <f t="shared" si="7"/>
        <v>0</v>
      </c>
      <c r="K23" s="12">
        <v>1000</v>
      </c>
      <c r="L23" s="13" t="s">
        <v>3</v>
      </c>
      <c r="M23" s="12">
        <v>1000</v>
      </c>
      <c r="N23" s="4"/>
      <c r="O23" s="28">
        <f>IF(SUMIFS('Oracle Pull'!H:H,'Oracle Pull'!D:D,'Inbound-Proteus'!A23,'Oracle Pull'!B:B,"NR-RM") &lt; 0, 0, SUMIFS('Oracle Pull'!H:H,'Oracle Pull'!D:D,'Inbound-Proteus'!A23,'Oracle Pull'!B:B,"NR-RM"))</f>
        <v>3428</v>
      </c>
      <c r="P23">
        <f t="shared" si="2"/>
        <v>3328</v>
      </c>
      <c r="Q23">
        <f>MAX(SUMIFS('Oracle Pull'!H:H,'Oracle Pull'!D:D,'Inbound-Proteus'!A23,'Oracle Pull'!B:B,"NR-RM")
-SUMIFS('Oracle Pull'!H:H,'Oracle Pull'!D:D,'Inbound-Proteus'!A23,'Oracle Pull'!B:B,"NR-RM",'Oracle Pull'!C:C,"H-Line")
-SUMIFS('Oracle Pull'!H:H,'Oracle Pull'!D:D,'Inbound-Proteus'!A23,'Oracle Pull'!B:B,"NR-RM",'Oracle Pull'!C:C,"P-Line")
-SUMIFS('Oracle Pull'!H:H,'Oracle Pull'!D:D,'Inbound-Proteus'!A23,'Oracle Pull'!B:B,"NR-RM",'Oracle Pull'!C:C,"Megasus-Line"),0)</f>
        <v>0</v>
      </c>
      <c r="R23">
        <f>MAX(SUMIFS('Oracle Pull'!H:H,'Oracle Pull'!D:D,'Inbound-Proteus'!A23,'Oracle Pull'!B:B,"NR-RM",'Oracle Pull'!C:C,"P-Line"), 0)</f>
        <v>3428</v>
      </c>
    </row>
    <row r="24" spans="1:18" x14ac:dyDescent="0.55000000000000004">
      <c r="A24" s="21" t="s">
        <v>1575</v>
      </c>
      <c r="B24" s="21" t="s">
        <v>1576</v>
      </c>
      <c r="C24" s="19">
        <v>8</v>
      </c>
      <c r="D24" s="11">
        <f t="shared" si="3"/>
        <v>200</v>
      </c>
      <c r="E24" s="11">
        <f t="shared" si="4"/>
        <v>200</v>
      </c>
      <c r="F24" s="11">
        <f t="shared" si="5"/>
        <v>0</v>
      </c>
      <c r="G24" s="11">
        <f t="shared" si="0"/>
        <v>1</v>
      </c>
      <c r="H24" s="11">
        <f t="shared" si="1"/>
        <v>0</v>
      </c>
      <c r="I24" s="4">
        <f t="shared" si="6"/>
        <v>24</v>
      </c>
      <c r="J24" s="4">
        <f t="shared" si="7"/>
        <v>0</v>
      </c>
      <c r="K24" s="12">
        <v>3000</v>
      </c>
      <c r="L24" s="13" t="s">
        <v>3</v>
      </c>
      <c r="M24" s="12">
        <v>3000</v>
      </c>
      <c r="N24" s="4"/>
      <c r="O24" s="28">
        <f>IF(SUMIFS('Oracle Pull'!H:H,'Oracle Pull'!D:D,'Inbound-Proteus'!A24,'Oracle Pull'!B:B,"NR-RM") &lt; 0, 0, SUMIFS('Oracle Pull'!H:H,'Oracle Pull'!D:D,'Inbound-Proteus'!A24,'Oracle Pull'!B:B,"NR-RM"))</f>
        <v>7013</v>
      </c>
      <c r="P24">
        <f t="shared" si="2"/>
        <v>6813</v>
      </c>
      <c r="Q24">
        <f>MAX(SUMIFS('Oracle Pull'!H:H,'Oracle Pull'!D:D,'Inbound-Proteus'!A24,'Oracle Pull'!B:B,"NR-RM")
-SUMIFS('Oracle Pull'!H:H,'Oracle Pull'!D:D,'Inbound-Proteus'!A24,'Oracle Pull'!B:B,"NR-RM",'Oracle Pull'!C:C,"H-Line")
-SUMIFS('Oracle Pull'!H:H,'Oracle Pull'!D:D,'Inbound-Proteus'!A24,'Oracle Pull'!B:B,"NR-RM",'Oracle Pull'!C:C,"P-Line")
-SUMIFS('Oracle Pull'!H:H,'Oracle Pull'!D:D,'Inbound-Proteus'!A24,'Oracle Pull'!B:B,"NR-RM",'Oracle Pull'!C:C,"Megasus-Line"),0)</f>
        <v>0</v>
      </c>
      <c r="R24">
        <f>MAX(SUMIFS('Oracle Pull'!H:H,'Oracle Pull'!D:D,'Inbound-Proteus'!A24,'Oracle Pull'!B:B,"NR-RM",'Oracle Pull'!C:C,"P-Line"), 0)</f>
        <v>7013</v>
      </c>
    </row>
    <row r="25" spans="1:18" x14ac:dyDescent="0.55000000000000004">
      <c r="A25" s="21" t="s">
        <v>1032</v>
      </c>
      <c r="B25" s="21" t="s">
        <v>1033</v>
      </c>
      <c r="C25" s="19">
        <v>4</v>
      </c>
      <c r="D25" s="11">
        <f t="shared" si="3"/>
        <v>100</v>
      </c>
      <c r="E25" s="11">
        <f t="shared" si="4"/>
        <v>100</v>
      </c>
      <c r="F25" s="11">
        <f t="shared" si="5"/>
        <v>0</v>
      </c>
      <c r="G25" s="11">
        <f>CEILING((E25/K25)/8, 1)</f>
        <v>1</v>
      </c>
      <c r="H25" s="11">
        <f>CEILING((F25/K25)/8, 1)</f>
        <v>0</v>
      </c>
      <c r="I25" s="4">
        <f t="shared" si="6"/>
        <v>12</v>
      </c>
      <c r="J25" s="4">
        <f t="shared" si="7"/>
        <v>0</v>
      </c>
      <c r="K25" s="12">
        <v>500</v>
      </c>
      <c r="L25" s="13" t="s">
        <v>3</v>
      </c>
      <c r="M25" s="12">
        <v>500</v>
      </c>
      <c r="N25" s="4"/>
      <c r="O25" s="28">
        <f>IF(SUMIFS('Oracle Pull'!H:H,'Oracle Pull'!D:D,'Inbound-Proteus'!A25,'Oracle Pull'!B:B,"NR-RM") &lt; 0, 0, SUMIFS('Oracle Pull'!H:H,'Oracle Pull'!D:D,'Inbound-Proteus'!A25,'Oracle Pull'!B:B,"NR-RM"))</f>
        <v>1091</v>
      </c>
      <c r="P25">
        <f t="shared" si="2"/>
        <v>991</v>
      </c>
      <c r="Q25">
        <f>MAX(SUMIFS('Oracle Pull'!H:H,'Oracle Pull'!D:D,'Inbound-Proteus'!A25,'Oracle Pull'!B:B,"NR-RM")
-SUMIFS('Oracle Pull'!H:H,'Oracle Pull'!D:D,'Inbound-Proteus'!A25,'Oracle Pull'!B:B,"NR-RM",'Oracle Pull'!C:C,"H-Line")
-SUMIFS('Oracle Pull'!H:H,'Oracle Pull'!D:D,'Inbound-Proteus'!A25,'Oracle Pull'!B:B,"NR-RM",'Oracle Pull'!C:C,"P-Line")
-SUMIFS('Oracle Pull'!H:H,'Oracle Pull'!D:D,'Inbound-Proteus'!A25,'Oracle Pull'!B:B,"NR-RM",'Oracle Pull'!C:C,"Megasus-Line"),0)</f>
        <v>0</v>
      </c>
      <c r="R25">
        <f>MAX(SUMIFS('Oracle Pull'!H:H,'Oracle Pull'!D:D,'Inbound-Proteus'!A25,'Oracle Pull'!B:B,"NR-RM",'Oracle Pull'!C:C,"P-Line"), 0)</f>
        <v>1091</v>
      </c>
    </row>
    <row r="26" spans="1:18" x14ac:dyDescent="0.55000000000000004">
      <c r="A26" s="21" t="s">
        <v>1043</v>
      </c>
      <c r="B26" s="21" t="s">
        <v>1044</v>
      </c>
      <c r="C26" s="19">
        <v>4</v>
      </c>
      <c r="D26" s="11">
        <f t="shared" si="3"/>
        <v>100</v>
      </c>
      <c r="E26" s="11">
        <f t="shared" si="4"/>
        <v>100</v>
      </c>
      <c r="F26" s="11">
        <f t="shared" si="5"/>
        <v>0</v>
      </c>
      <c r="G26" s="11">
        <f>CEILING((E26/K26)/8, 1)</f>
        <v>1</v>
      </c>
      <c r="H26" s="11">
        <f>CEILING((F26/K26)/8, 1)</f>
        <v>0</v>
      </c>
      <c r="I26" s="4">
        <f t="shared" si="6"/>
        <v>12</v>
      </c>
      <c r="J26" s="4">
        <f t="shared" si="7"/>
        <v>0</v>
      </c>
      <c r="K26" s="12">
        <v>2000</v>
      </c>
      <c r="L26" s="13" t="s">
        <v>3</v>
      </c>
      <c r="M26" s="12">
        <v>2000</v>
      </c>
      <c r="N26" s="4"/>
      <c r="O26" s="28">
        <f>IF(SUMIFS('Oracle Pull'!H:H,'Oracle Pull'!D:D,'Inbound-Proteus'!A26,'Oracle Pull'!B:B,"NR-RM") &lt; 0, 0, SUMIFS('Oracle Pull'!H:H,'Oracle Pull'!D:D,'Inbound-Proteus'!A26,'Oracle Pull'!B:B,"NR-RM"))</f>
        <v>560</v>
      </c>
      <c r="P26">
        <f t="shared" si="2"/>
        <v>460</v>
      </c>
      <c r="Q26">
        <f>MAX(SUMIFS('Oracle Pull'!H:H,'Oracle Pull'!D:D,'Inbound-Proteus'!A26,'Oracle Pull'!B:B,"NR-RM")
-SUMIFS('Oracle Pull'!H:H,'Oracle Pull'!D:D,'Inbound-Proteus'!A26,'Oracle Pull'!B:B,"NR-RM",'Oracle Pull'!C:C,"H-Line")
-SUMIFS('Oracle Pull'!H:H,'Oracle Pull'!D:D,'Inbound-Proteus'!A26,'Oracle Pull'!B:B,"NR-RM",'Oracle Pull'!C:C,"P-Line")
-SUMIFS('Oracle Pull'!H:H,'Oracle Pull'!D:D,'Inbound-Proteus'!A26,'Oracle Pull'!B:B,"NR-RM",'Oracle Pull'!C:C,"Megasus-Line"),0)</f>
        <v>0</v>
      </c>
      <c r="R26">
        <f>MAX(SUMIFS('Oracle Pull'!H:H,'Oracle Pull'!D:D,'Inbound-Proteus'!A26,'Oracle Pull'!B:B,"NR-RM",'Oracle Pull'!C:C,"P-Line"), 0)</f>
        <v>560</v>
      </c>
    </row>
    <row r="27" spans="1:18" x14ac:dyDescent="0.55000000000000004">
      <c r="A27" s="21" t="s">
        <v>1197</v>
      </c>
      <c r="B27" s="21" t="s">
        <v>1198</v>
      </c>
      <c r="C27" s="19">
        <v>3</v>
      </c>
      <c r="D27" s="11">
        <f t="shared" si="3"/>
        <v>75</v>
      </c>
      <c r="E27" s="11">
        <f t="shared" si="4"/>
        <v>75</v>
      </c>
      <c r="F27" s="11">
        <f t="shared" si="5"/>
        <v>0</v>
      </c>
      <c r="G27" s="11">
        <f>CEILING((E27/K27)/8, 1)</f>
        <v>1</v>
      </c>
      <c r="H27" s="11">
        <f>CEILING((F27/K27)/8, 1)</f>
        <v>0</v>
      </c>
      <c r="I27" s="4">
        <f t="shared" si="6"/>
        <v>9</v>
      </c>
      <c r="J27" s="4">
        <f t="shared" si="7"/>
        <v>0</v>
      </c>
      <c r="K27" s="12">
        <v>3000</v>
      </c>
      <c r="L27" s="13" t="s">
        <v>3</v>
      </c>
      <c r="M27" s="12">
        <v>3000</v>
      </c>
      <c r="N27" s="4"/>
      <c r="O27" s="28">
        <f>IF(SUMIFS('Oracle Pull'!H:H,'Oracle Pull'!D:D,'Inbound-Proteus'!A27,'Oracle Pull'!B:B,"NR-RM") &lt; 0, 0, SUMIFS('Oracle Pull'!H:H,'Oracle Pull'!D:D,'Inbound-Proteus'!A27,'Oracle Pull'!B:B,"NR-RM"))</f>
        <v>4170</v>
      </c>
      <c r="P27">
        <f t="shared" si="2"/>
        <v>4095</v>
      </c>
      <c r="Q27">
        <f>MAX(SUMIFS('Oracle Pull'!H:H,'Oracle Pull'!D:D,'Inbound-Proteus'!A27,'Oracle Pull'!B:B,"NR-RM")
-SUMIFS('Oracle Pull'!H:H,'Oracle Pull'!D:D,'Inbound-Proteus'!A27,'Oracle Pull'!B:B,"NR-RM",'Oracle Pull'!C:C,"H-Line")
-SUMIFS('Oracle Pull'!H:H,'Oracle Pull'!D:D,'Inbound-Proteus'!A27,'Oracle Pull'!B:B,"NR-RM",'Oracle Pull'!C:C,"P-Line")
-SUMIFS('Oracle Pull'!H:H,'Oracle Pull'!D:D,'Inbound-Proteus'!A27,'Oracle Pull'!B:B,"NR-RM",'Oracle Pull'!C:C,"Megasus-Line"),0)</f>
        <v>0</v>
      </c>
      <c r="R27">
        <f>MAX(SUMIFS('Oracle Pull'!H:H,'Oracle Pull'!D:D,'Inbound-Proteus'!A27,'Oracle Pull'!B:B,"NR-RM",'Oracle Pull'!C:C,"P-Line"), 0)</f>
        <v>4170</v>
      </c>
    </row>
    <row r="28" spans="1:18" x14ac:dyDescent="0.55000000000000004">
      <c r="A28" s="21" t="s">
        <v>2236</v>
      </c>
      <c r="B28" s="21" t="s">
        <v>3034</v>
      </c>
      <c r="C28" s="19">
        <v>4</v>
      </c>
      <c r="D28" s="11">
        <f t="shared" si="3"/>
        <v>100</v>
      </c>
      <c r="E28" s="11">
        <f t="shared" si="4"/>
        <v>100</v>
      </c>
      <c r="F28" s="11">
        <f t="shared" si="5"/>
        <v>0</v>
      </c>
      <c r="G28" s="11">
        <f>CEILING((E28/K28)/8, 1)</f>
        <v>1</v>
      </c>
      <c r="H28" s="11">
        <f>CEILING((F28/K28)/8, 1)</f>
        <v>0</v>
      </c>
      <c r="I28" s="4">
        <f t="shared" si="6"/>
        <v>12</v>
      </c>
      <c r="J28" s="4">
        <f t="shared" si="7"/>
        <v>0</v>
      </c>
      <c r="K28" s="12">
        <v>2000</v>
      </c>
      <c r="L28" s="13" t="s">
        <v>3</v>
      </c>
      <c r="M28" s="12">
        <v>2000</v>
      </c>
      <c r="N28" s="4"/>
      <c r="O28" s="28">
        <f>IF(SUMIFS('Oracle Pull'!H:H,'Oracle Pull'!D:D,'Inbound-Proteus'!A28,'Oracle Pull'!B:B,"NR-RM") &lt; 0, 0, SUMIFS('Oracle Pull'!H:H,'Oracle Pull'!D:D,'Inbound-Proteus'!A28,'Oracle Pull'!B:B,"NR-RM"))</f>
        <v>617</v>
      </c>
      <c r="P28">
        <f t="shared" si="2"/>
        <v>517</v>
      </c>
      <c r="Q28">
        <f>MAX(SUMIFS('Oracle Pull'!H:H,'Oracle Pull'!D:D,'Inbound-Proteus'!A28,'Oracle Pull'!B:B,"NR-RM")
-SUMIFS('Oracle Pull'!H:H,'Oracle Pull'!D:D,'Inbound-Proteus'!A28,'Oracle Pull'!B:B,"NR-RM",'Oracle Pull'!C:C,"H-Line")
-SUMIFS('Oracle Pull'!H:H,'Oracle Pull'!D:D,'Inbound-Proteus'!A28,'Oracle Pull'!B:B,"NR-RM",'Oracle Pull'!C:C,"P-Line")
-SUMIFS('Oracle Pull'!H:H,'Oracle Pull'!D:D,'Inbound-Proteus'!A28,'Oracle Pull'!B:B,"NR-RM",'Oracle Pull'!C:C,"Megasus-Line"),0)</f>
        <v>0</v>
      </c>
      <c r="R28">
        <f>MAX(SUMIFS('Oracle Pull'!H:H,'Oracle Pull'!D:D,'Inbound-Proteus'!A28,'Oracle Pull'!B:B,"NR-RM",'Oracle Pull'!C:C,"P-Line"), 0)</f>
        <v>617</v>
      </c>
    </row>
    <row r="29" spans="1:18" x14ac:dyDescent="0.55000000000000004">
      <c r="A29" s="21" t="s">
        <v>475</v>
      </c>
      <c r="B29" s="21" t="s">
        <v>476</v>
      </c>
      <c r="C29" s="19">
        <v>4</v>
      </c>
      <c r="D29" s="11">
        <f t="shared" si="3"/>
        <v>100</v>
      </c>
      <c r="E29" s="11">
        <f t="shared" si="4"/>
        <v>100</v>
      </c>
      <c r="F29" s="11">
        <f t="shared" si="5"/>
        <v>0</v>
      </c>
      <c r="G29" s="11">
        <f>CEILING((E29/K29), 1)</f>
        <v>1</v>
      </c>
      <c r="H29" s="11">
        <f>CEILING((F29/K29), 1)</f>
        <v>0</v>
      </c>
      <c r="I29" s="4">
        <f t="shared" si="6"/>
        <v>12</v>
      </c>
      <c r="J29" s="4">
        <f t="shared" si="7"/>
        <v>0</v>
      </c>
      <c r="K29" s="12">
        <v>1000</v>
      </c>
      <c r="L29" s="13" t="s">
        <v>3</v>
      </c>
      <c r="M29" s="12">
        <v>1000</v>
      </c>
      <c r="N29" s="4"/>
      <c r="O29" s="28">
        <f>IF(SUMIFS('Oracle Pull'!H:H,'Oracle Pull'!D:D,'Inbound-Proteus'!A29,'Oracle Pull'!B:B,"NR-RM") &lt; 0, 0, SUMIFS('Oracle Pull'!H:H,'Oracle Pull'!D:D,'Inbound-Proteus'!A29,'Oracle Pull'!B:B,"NR-RM"))</f>
        <v>5100</v>
      </c>
      <c r="P29">
        <f t="shared" si="2"/>
        <v>5000</v>
      </c>
      <c r="Q29">
        <f>MAX(SUMIFS('Oracle Pull'!H:H,'Oracle Pull'!D:D,'Inbound-Proteus'!A29,'Oracle Pull'!B:B,"NR-RM")
-SUMIFS('Oracle Pull'!H:H,'Oracle Pull'!D:D,'Inbound-Proteus'!A29,'Oracle Pull'!B:B,"NR-RM",'Oracle Pull'!C:C,"H-Line")
-SUMIFS('Oracle Pull'!H:H,'Oracle Pull'!D:D,'Inbound-Proteus'!A29,'Oracle Pull'!B:B,"NR-RM",'Oracle Pull'!C:C,"P-Line")
-SUMIFS('Oracle Pull'!H:H,'Oracle Pull'!D:D,'Inbound-Proteus'!A29,'Oracle Pull'!B:B,"NR-RM",'Oracle Pull'!C:C,"Megasus-Line"),0)</f>
        <v>0</v>
      </c>
      <c r="R29">
        <f>MAX(SUMIFS('Oracle Pull'!H:H,'Oracle Pull'!D:D,'Inbound-Proteus'!A29,'Oracle Pull'!B:B,"NR-RM",'Oracle Pull'!C:C,"P-Line"), 0)</f>
        <v>5100</v>
      </c>
    </row>
    <row r="30" spans="1:18" x14ac:dyDescent="0.55000000000000004">
      <c r="A30" s="21" t="s">
        <v>917</v>
      </c>
      <c r="B30" s="21" t="s">
        <v>918</v>
      </c>
      <c r="C30" s="19">
        <v>2</v>
      </c>
      <c r="D30" s="11">
        <f t="shared" si="3"/>
        <v>50</v>
      </c>
      <c r="E30" s="11">
        <f t="shared" si="4"/>
        <v>50</v>
      </c>
      <c r="F30" s="11">
        <f t="shared" si="5"/>
        <v>0</v>
      </c>
      <c r="G30" s="11">
        <f>CEILING((E30/K30), 1)</f>
        <v>1</v>
      </c>
      <c r="H30" s="11">
        <f>CEILING((F30/K30), 1)</f>
        <v>0</v>
      </c>
      <c r="I30" s="4">
        <f t="shared" si="6"/>
        <v>6</v>
      </c>
      <c r="J30" s="4">
        <f t="shared" si="7"/>
        <v>0</v>
      </c>
      <c r="K30" s="12">
        <v>7200</v>
      </c>
      <c r="L30" s="13" t="s">
        <v>3</v>
      </c>
      <c r="M30" s="12">
        <v>7200</v>
      </c>
      <c r="N30" s="4"/>
      <c r="O30" s="28">
        <f>IF(SUMIFS('Oracle Pull'!H:H,'Oracle Pull'!D:D,'Inbound-Proteus'!A30,'Oracle Pull'!B:B,"NR-RM") &lt; 0, 0, SUMIFS('Oracle Pull'!H:H,'Oracle Pull'!D:D,'Inbound-Proteus'!A30,'Oracle Pull'!B:B,"NR-RM"))</f>
        <v>29899</v>
      </c>
      <c r="P30">
        <f t="shared" si="2"/>
        <v>29849</v>
      </c>
      <c r="Q30">
        <f>MAX(SUMIFS('Oracle Pull'!H:H,'Oracle Pull'!D:D,'Inbound-Proteus'!A30,'Oracle Pull'!B:B,"NR-RM")
-SUMIFS('Oracle Pull'!H:H,'Oracle Pull'!D:D,'Inbound-Proteus'!A30,'Oracle Pull'!B:B,"NR-RM",'Oracle Pull'!C:C,"H-Line")
-SUMIFS('Oracle Pull'!H:H,'Oracle Pull'!D:D,'Inbound-Proteus'!A30,'Oracle Pull'!B:B,"NR-RM",'Oracle Pull'!C:C,"P-Line")
-SUMIFS('Oracle Pull'!H:H,'Oracle Pull'!D:D,'Inbound-Proteus'!A30,'Oracle Pull'!B:B,"NR-RM",'Oracle Pull'!C:C,"Megasus-Line"),0)</f>
        <v>0</v>
      </c>
      <c r="R30">
        <f>MAX(SUMIFS('Oracle Pull'!H:H,'Oracle Pull'!D:D,'Inbound-Proteus'!A30,'Oracle Pull'!B:B,"NR-RM",'Oracle Pull'!C:C,"P-Line"), 0)</f>
        <v>24800</v>
      </c>
    </row>
    <row r="31" spans="1:18" x14ac:dyDescent="0.55000000000000004">
      <c r="A31" s="21" t="s">
        <v>1628</v>
      </c>
      <c r="B31" s="21" t="s">
        <v>1629</v>
      </c>
      <c r="C31" s="19">
        <v>6</v>
      </c>
      <c r="D31" s="11">
        <f t="shared" si="3"/>
        <v>150</v>
      </c>
      <c r="E31" s="11">
        <f t="shared" si="4"/>
        <v>150</v>
      </c>
      <c r="F31" s="11">
        <f t="shared" si="5"/>
        <v>0</v>
      </c>
      <c r="G31" s="11">
        <f t="shared" ref="G31:G42" si="8">CEILING((E31/K31)/8, 1)</f>
        <v>1</v>
      </c>
      <c r="H31" s="11">
        <f t="shared" ref="H31:H42" si="9">CEILING((F31/K31)/8, 1)</f>
        <v>0</v>
      </c>
      <c r="I31" s="4">
        <f t="shared" si="6"/>
        <v>18</v>
      </c>
      <c r="J31" s="4">
        <f t="shared" si="7"/>
        <v>0</v>
      </c>
      <c r="K31" s="12">
        <v>854</v>
      </c>
      <c r="L31" s="13" t="s">
        <v>3</v>
      </c>
      <c r="M31" s="12">
        <v>854</v>
      </c>
      <c r="N31" s="4"/>
      <c r="O31" s="28">
        <f>IF(SUMIFS('Oracle Pull'!H:H,'Oracle Pull'!D:D,'Inbound-Proteus'!A31,'Oracle Pull'!B:B,"NR-RM") &lt; 0, 0, SUMIFS('Oracle Pull'!H:H,'Oracle Pull'!D:D,'Inbound-Proteus'!A31,'Oracle Pull'!B:B,"NR-RM"))</f>
        <v>3352</v>
      </c>
      <c r="P31">
        <f t="shared" si="2"/>
        <v>3202</v>
      </c>
      <c r="Q31">
        <f>MAX(SUMIFS('Oracle Pull'!H:H,'Oracle Pull'!D:D,'Inbound-Proteus'!A31,'Oracle Pull'!B:B,"NR-RM")
-SUMIFS('Oracle Pull'!H:H,'Oracle Pull'!D:D,'Inbound-Proteus'!A31,'Oracle Pull'!B:B,"NR-RM",'Oracle Pull'!C:C,"H-Line")
-SUMIFS('Oracle Pull'!H:H,'Oracle Pull'!D:D,'Inbound-Proteus'!A31,'Oracle Pull'!B:B,"NR-RM",'Oracle Pull'!C:C,"P-Line")
-SUMIFS('Oracle Pull'!H:H,'Oracle Pull'!D:D,'Inbound-Proteus'!A31,'Oracle Pull'!B:B,"NR-RM",'Oracle Pull'!C:C,"Megasus-Line"),0)</f>
        <v>0</v>
      </c>
      <c r="R31">
        <f>MAX(SUMIFS('Oracle Pull'!H:H,'Oracle Pull'!D:D,'Inbound-Proteus'!A31,'Oracle Pull'!B:B,"NR-RM",'Oracle Pull'!C:C,"P-Line"), 0)</f>
        <v>3352</v>
      </c>
    </row>
    <row r="32" spans="1:18" x14ac:dyDescent="0.55000000000000004">
      <c r="A32" s="21" t="s">
        <v>1089</v>
      </c>
      <c r="B32" s="21" t="s">
        <v>1090</v>
      </c>
      <c r="C32" s="19">
        <v>13</v>
      </c>
      <c r="D32" s="11">
        <f t="shared" si="3"/>
        <v>325</v>
      </c>
      <c r="E32" s="11">
        <f t="shared" si="4"/>
        <v>325</v>
      </c>
      <c r="F32" s="11">
        <f t="shared" si="5"/>
        <v>0</v>
      </c>
      <c r="G32" s="11">
        <f t="shared" si="8"/>
        <v>1</v>
      </c>
      <c r="H32" s="11">
        <f t="shared" si="9"/>
        <v>0</v>
      </c>
      <c r="I32" s="4">
        <f t="shared" si="6"/>
        <v>39</v>
      </c>
      <c r="J32" s="4">
        <f t="shared" si="7"/>
        <v>0</v>
      </c>
      <c r="K32" s="12">
        <v>300</v>
      </c>
      <c r="L32" s="13" t="s">
        <v>3</v>
      </c>
      <c r="M32" s="12">
        <v>300</v>
      </c>
      <c r="N32" s="4"/>
      <c r="O32" s="28">
        <f>IF(SUMIFS('Oracle Pull'!H:H,'Oracle Pull'!D:D,'Inbound-Proteus'!A32,'Oracle Pull'!B:B,"NR-RM") &lt; 0, 0, SUMIFS('Oracle Pull'!H:H,'Oracle Pull'!D:D,'Inbound-Proteus'!A32,'Oracle Pull'!B:B,"NR-RM"))</f>
        <v>5811</v>
      </c>
      <c r="P32">
        <f t="shared" si="2"/>
        <v>5486</v>
      </c>
      <c r="Q32">
        <f>MAX(SUMIFS('Oracle Pull'!H:H,'Oracle Pull'!D:D,'Inbound-Proteus'!A32,'Oracle Pull'!B:B,"NR-RM")
-SUMIFS('Oracle Pull'!H:H,'Oracle Pull'!D:D,'Inbound-Proteus'!A32,'Oracle Pull'!B:B,"NR-RM",'Oracle Pull'!C:C,"H-Line")
-SUMIFS('Oracle Pull'!H:H,'Oracle Pull'!D:D,'Inbound-Proteus'!A32,'Oracle Pull'!B:B,"NR-RM",'Oracle Pull'!C:C,"P-Line")
-SUMIFS('Oracle Pull'!H:H,'Oracle Pull'!D:D,'Inbound-Proteus'!A32,'Oracle Pull'!B:B,"NR-RM",'Oracle Pull'!C:C,"Megasus-Line"),0)</f>
        <v>0</v>
      </c>
      <c r="R32">
        <f>MAX(SUMIFS('Oracle Pull'!H:H,'Oracle Pull'!D:D,'Inbound-Proteus'!A32,'Oracle Pull'!B:B,"NR-RM",'Oracle Pull'!C:C,"P-Line"), 0)</f>
        <v>5811</v>
      </c>
    </row>
    <row r="33" spans="1:18" x14ac:dyDescent="0.55000000000000004">
      <c r="A33" s="21" t="s">
        <v>1205</v>
      </c>
      <c r="B33" s="21" t="s">
        <v>1206</v>
      </c>
      <c r="C33" s="19">
        <v>8</v>
      </c>
      <c r="D33" s="11">
        <f t="shared" si="3"/>
        <v>200</v>
      </c>
      <c r="E33" s="11">
        <f t="shared" si="4"/>
        <v>200</v>
      </c>
      <c r="F33" s="11">
        <f t="shared" si="5"/>
        <v>0</v>
      </c>
      <c r="G33" s="11">
        <f t="shared" si="8"/>
        <v>1</v>
      </c>
      <c r="H33" s="11">
        <f t="shared" si="9"/>
        <v>0</v>
      </c>
      <c r="I33" s="4">
        <f t="shared" si="6"/>
        <v>24</v>
      </c>
      <c r="J33" s="4">
        <f t="shared" si="7"/>
        <v>0</v>
      </c>
      <c r="K33" s="12">
        <v>3000</v>
      </c>
      <c r="L33" s="13" t="s">
        <v>3</v>
      </c>
      <c r="M33" s="12">
        <v>3000</v>
      </c>
      <c r="N33" s="4"/>
      <c r="O33" s="28">
        <f>IF(SUMIFS('Oracle Pull'!H:H,'Oracle Pull'!D:D,'Inbound-Proteus'!A33,'Oracle Pull'!B:B,"NR-RM") &lt; 0, 0, SUMIFS('Oracle Pull'!H:H,'Oracle Pull'!D:D,'Inbound-Proteus'!A33,'Oracle Pull'!B:B,"NR-RM"))</f>
        <v>1942</v>
      </c>
      <c r="P33">
        <f t="shared" si="2"/>
        <v>1742</v>
      </c>
      <c r="Q33">
        <f>MAX(SUMIFS('Oracle Pull'!H:H,'Oracle Pull'!D:D,'Inbound-Proteus'!A33,'Oracle Pull'!B:B,"NR-RM")
-SUMIFS('Oracle Pull'!H:H,'Oracle Pull'!D:D,'Inbound-Proteus'!A33,'Oracle Pull'!B:B,"NR-RM",'Oracle Pull'!C:C,"H-Line")
-SUMIFS('Oracle Pull'!H:H,'Oracle Pull'!D:D,'Inbound-Proteus'!A33,'Oracle Pull'!B:B,"NR-RM",'Oracle Pull'!C:C,"P-Line")
-SUMIFS('Oracle Pull'!H:H,'Oracle Pull'!D:D,'Inbound-Proteus'!A33,'Oracle Pull'!B:B,"NR-RM",'Oracle Pull'!C:C,"Megasus-Line"),0)</f>
        <v>0</v>
      </c>
      <c r="R33">
        <f>MAX(SUMIFS('Oracle Pull'!H:H,'Oracle Pull'!D:D,'Inbound-Proteus'!A33,'Oracle Pull'!B:B,"NR-RM",'Oracle Pull'!C:C,"P-Line"), 0)</f>
        <v>1942</v>
      </c>
    </row>
    <row r="34" spans="1:18" x14ac:dyDescent="0.55000000000000004">
      <c r="A34" s="21" t="s">
        <v>653</v>
      </c>
      <c r="B34" s="21" t="s">
        <v>654</v>
      </c>
      <c r="C34" s="19">
        <v>8</v>
      </c>
      <c r="D34" s="11">
        <f t="shared" si="3"/>
        <v>200</v>
      </c>
      <c r="E34" s="11">
        <f t="shared" si="4"/>
        <v>200</v>
      </c>
      <c r="F34" s="11">
        <f t="shared" si="5"/>
        <v>0</v>
      </c>
      <c r="G34" s="11">
        <f t="shared" si="8"/>
        <v>1</v>
      </c>
      <c r="H34" s="11">
        <f t="shared" si="9"/>
        <v>0</v>
      </c>
      <c r="I34" s="4">
        <f t="shared" si="6"/>
        <v>24</v>
      </c>
      <c r="J34" s="4">
        <f t="shared" si="7"/>
        <v>0</v>
      </c>
      <c r="K34" s="12">
        <v>500</v>
      </c>
      <c r="L34" s="13" t="s">
        <v>3</v>
      </c>
      <c r="M34" s="12">
        <v>500</v>
      </c>
      <c r="N34" s="4"/>
      <c r="O34" s="28">
        <f>IF(SUMIFS('Oracle Pull'!H:H,'Oracle Pull'!D:D,'Inbound-Proteus'!A34,'Oracle Pull'!B:B,"NR-RM") &lt; 0, 0, SUMIFS('Oracle Pull'!H:H,'Oracle Pull'!D:D,'Inbound-Proteus'!A34,'Oracle Pull'!B:B,"NR-RM"))</f>
        <v>2826</v>
      </c>
      <c r="P34">
        <f t="shared" si="2"/>
        <v>2626</v>
      </c>
      <c r="Q34">
        <f>MAX(SUMIFS('Oracle Pull'!H:H,'Oracle Pull'!D:D,'Inbound-Proteus'!A34,'Oracle Pull'!B:B,"NR-RM")
-SUMIFS('Oracle Pull'!H:H,'Oracle Pull'!D:D,'Inbound-Proteus'!A34,'Oracle Pull'!B:B,"NR-RM",'Oracle Pull'!C:C,"H-Line")
-SUMIFS('Oracle Pull'!H:H,'Oracle Pull'!D:D,'Inbound-Proteus'!A34,'Oracle Pull'!B:B,"NR-RM",'Oracle Pull'!C:C,"P-Line")
-SUMIFS('Oracle Pull'!H:H,'Oracle Pull'!D:D,'Inbound-Proteus'!A34,'Oracle Pull'!B:B,"NR-RM",'Oracle Pull'!C:C,"Megasus-Line"),0)</f>
        <v>0</v>
      </c>
      <c r="R34">
        <f>MAX(SUMIFS('Oracle Pull'!H:H,'Oracle Pull'!D:D,'Inbound-Proteus'!A34,'Oracle Pull'!B:B,"NR-RM",'Oracle Pull'!C:C,"P-Line"), 0)</f>
        <v>2826</v>
      </c>
    </row>
    <row r="35" spans="1:18" x14ac:dyDescent="0.55000000000000004">
      <c r="A35" s="22" t="s">
        <v>529</v>
      </c>
      <c r="B35" s="21" t="s">
        <v>530</v>
      </c>
      <c r="C35" s="19">
        <v>0.01</v>
      </c>
      <c r="D35" s="11">
        <f t="shared" si="3"/>
        <v>0.25</v>
      </c>
      <c r="E35" s="11">
        <f t="shared" si="4"/>
        <v>0.25</v>
      </c>
      <c r="F35" s="11">
        <f t="shared" si="5"/>
        <v>0</v>
      </c>
      <c r="G35" s="11">
        <f t="shared" si="8"/>
        <v>1</v>
      </c>
      <c r="H35" s="11">
        <f t="shared" si="9"/>
        <v>0</v>
      </c>
      <c r="I35" s="4">
        <f t="shared" si="6"/>
        <v>0.03</v>
      </c>
      <c r="J35" s="4">
        <f t="shared" si="7"/>
        <v>0</v>
      </c>
      <c r="K35" s="12">
        <v>100</v>
      </c>
      <c r="L35" s="13" t="s">
        <v>3</v>
      </c>
      <c r="M35" s="12">
        <v>100</v>
      </c>
      <c r="N35" s="4" t="s">
        <v>3046</v>
      </c>
      <c r="O35" s="28">
        <f>IF(SUMIFS('Oracle Pull'!H:H,'Oracle Pull'!D:D,'Inbound-Proteus'!A35,'Oracle Pull'!B:B,"NR-RM") &lt; 0, 0, SUMIFS('Oracle Pull'!H:H,'Oracle Pull'!D:D,'Inbound-Proteus'!A35,'Oracle Pull'!B:B,"NR-RM"))</f>
        <v>9.8149999999999995</v>
      </c>
      <c r="P35">
        <f t="shared" si="2"/>
        <v>9.5649999999999995</v>
      </c>
      <c r="Q35">
        <f>MAX(SUMIFS('Oracle Pull'!H:H,'Oracle Pull'!D:D,'Inbound-Proteus'!A35,'Oracle Pull'!B:B,"NR-RM")
-SUMIFS('Oracle Pull'!H:H,'Oracle Pull'!D:D,'Inbound-Proteus'!A35,'Oracle Pull'!B:B,"NR-RM",'Oracle Pull'!C:C,"H-Line")
-SUMIFS('Oracle Pull'!H:H,'Oracle Pull'!D:D,'Inbound-Proteus'!A35,'Oracle Pull'!B:B,"NR-RM",'Oracle Pull'!C:C,"P-Line")
-SUMIFS('Oracle Pull'!H:H,'Oracle Pull'!D:D,'Inbound-Proteus'!A35,'Oracle Pull'!B:B,"NR-RM",'Oracle Pull'!C:C,"Megasus-Line"),0)</f>
        <v>0</v>
      </c>
      <c r="R35">
        <f>MAX(SUMIFS('Oracle Pull'!H:H,'Oracle Pull'!D:D,'Inbound-Proteus'!A35,'Oracle Pull'!B:B,"NR-RM",'Oracle Pull'!C:C,"P-Line"), 0)</f>
        <v>9.8149999999999995</v>
      </c>
    </row>
    <row r="36" spans="1:18" x14ac:dyDescent="0.55000000000000004">
      <c r="A36" s="21" t="s">
        <v>1486</v>
      </c>
      <c r="B36" s="21" t="s">
        <v>1100</v>
      </c>
      <c r="C36" s="19">
        <v>1</v>
      </c>
      <c r="D36" s="11">
        <f t="shared" si="3"/>
        <v>25</v>
      </c>
      <c r="E36" s="11">
        <f t="shared" si="4"/>
        <v>25</v>
      </c>
      <c r="F36" s="11">
        <f t="shared" si="5"/>
        <v>0</v>
      </c>
      <c r="G36" s="11">
        <f t="shared" si="8"/>
        <v>1</v>
      </c>
      <c r="H36" s="11">
        <f t="shared" si="9"/>
        <v>0</v>
      </c>
      <c r="I36" s="4">
        <f t="shared" si="6"/>
        <v>3</v>
      </c>
      <c r="J36" s="4">
        <f t="shared" si="7"/>
        <v>0</v>
      </c>
      <c r="K36" s="12">
        <v>200</v>
      </c>
      <c r="L36" s="13" t="s">
        <v>3</v>
      </c>
      <c r="M36" s="12">
        <v>200</v>
      </c>
      <c r="N36" s="4"/>
      <c r="O36" s="28">
        <f>IF(SUMIFS('Oracle Pull'!H:H,'Oracle Pull'!D:D,'Inbound-Proteus'!A36,'Oracle Pull'!B:B,"NR-RM") &lt; 0, 0, SUMIFS('Oracle Pull'!H:H,'Oracle Pull'!D:D,'Inbound-Proteus'!A36,'Oracle Pull'!B:B,"NR-RM"))</f>
        <v>410</v>
      </c>
      <c r="P36">
        <f t="shared" si="2"/>
        <v>385</v>
      </c>
      <c r="Q36">
        <f>MAX(SUMIFS('Oracle Pull'!H:H,'Oracle Pull'!D:D,'Inbound-Proteus'!A36,'Oracle Pull'!B:B,"NR-RM")
-SUMIFS('Oracle Pull'!H:H,'Oracle Pull'!D:D,'Inbound-Proteus'!A36,'Oracle Pull'!B:B,"NR-RM",'Oracle Pull'!C:C,"H-Line")
-SUMIFS('Oracle Pull'!H:H,'Oracle Pull'!D:D,'Inbound-Proteus'!A36,'Oracle Pull'!B:B,"NR-RM",'Oracle Pull'!C:C,"P-Line")
-SUMIFS('Oracle Pull'!H:H,'Oracle Pull'!D:D,'Inbound-Proteus'!A36,'Oracle Pull'!B:B,"NR-RM",'Oracle Pull'!C:C,"Megasus-Line"),0)</f>
        <v>0</v>
      </c>
      <c r="R36">
        <f>MAX(SUMIFS('Oracle Pull'!H:H,'Oracle Pull'!D:D,'Inbound-Proteus'!A36,'Oracle Pull'!B:B,"NR-RM",'Oracle Pull'!C:C,"P-Line"), 0)</f>
        <v>410</v>
      </c>
    </row>
    <row r="37" spans="1:18" x14ac:dyDescent="0.55000000000000004">
      <c r="A37" s="21" t="s">
        <v>2970</v>
      </c>
      <c r="B37" s="21" t="s">
        <v>2971</v>
      </c>
      <c r="C37" s="19">
        <v>1</v>
      </c>
      <c r="D37" s="11">
        <f t="shared" si="3"/>
        <v>25</v>
      </c>
      <c r="E37" s="11">
        <f t="shared" si="4"/>
        <v>25</v>
      </c>
      <c r="F37" s="11">
        <f t="shared" si="5"/>
        <v>0</v>
      </c>
      <c r="G37" s="11">
        <f t="shared" si="8"/>
        <v>1</v>
      </c>
      <c r="H37" s="11">
        <f t="shared" si="9"/>
        <v>0</v>
      </c>
      <c r="I37" s="4">
        <f t="shared" si="6"/>
        <v>3</v>
      </c>
      <c r="J37" s="4">
        <f t="shared" si="7"/>
        <v>0</v>
      </c>
      <c r="K37" s="12">
        <v>200</v>
      </c>
      <c r="L37" s="13" t="s">
        <v>3</v>
      </c>
      <c r="M37" s="12">
        <v>200</v>
      </c>
      <c r="N37" s="4"/>
      <c r="O37" s="28">
        <f>IF(SUMIFS('Oracle Pull'!H:H,'Oracle Pull'!D:D,'Inbound-Proteus'!A37,'Oracle Pull'!B:B,"NR-RM") &lt; 0, 0, SUMIFS('Oracle Pull'!H:H,'Oracle Pull'!D:D,'Inbound-Proteus'!A37,'Oracle Pull'!B:B,"NR-RM"))</f>
        <v>239</v>
      </c>
      <c r="P37">
        <f t="shared" si="2"/>
        <v>214</v>
      </c>
      <c r="Q37">
        <f>MAX(SUMIFS('Oracle Pull'!H:H,'Oracle Pull'!D:D,'Inbound-Proteus'!A37,'Oracle Pull'!B:B,"NR-RM")
-SUMIFS('Oracle Pull'!H:H,'Oracle Pull'!D:D,'Inbound-Proteus'!A37,'Oracle Pull'!B:B,"NR-RM",'Oracle Pull'!C:C,"H-Line")
-SUMIFS('Oracle Pull'!H:H,'Oracle Pull'!D:D,'Inbound-Proteus'!A37,'Oracle Pull'!B:B,"NR-RM",'Oracle Pull'!C:C,"P-Line")
-SUMIFS('Oracle Pull'!H:H,'Oracle Pull'!D:D,'Inbound-Proteus'!A37,'Oracle Pull'!B:B,"NR-RM",'Oracle Pull'!C:C,"Megasus-Line"),0)</f>
        <v>0</v>
      </c>
      <c r="R37">
        <f>MAX(SUMIFS('Oracle Pull'!H:H,'Oracle Pull'!D:D,'Inbound-Proteus'!A37,'Oracle Pull'!B:B,"NR-RM",'Oracle Pull'!C:C,"P-Line"), 0)</f>
        <v>239</v>
      </c>
    </row>
    <row r="38" spans="1:18" x14ac:dyDescent="0.55000000000000004">
      <c r="A38" s="21" t="s">
        <v>1192</v>
      </c>
      <c r="B38" s="21" t="s">
        <v>1193</v>
      </c>
      <c r="C38" s="19">
        <v>16</v>
      </c>
      <c r="D38" s="11">
        <f t="shared" si="3"/>
        <v>400</v>
      </c>
      <c r="E38" s="11">
        <f t="shared" si="4"/>
        <v>400</v>
      </c>
      <c r="F38" s="11">
        <f t="shared" si="5"/>
        <v>0</v>
      </c>
      <c r="G38" s="11">
        <f t="shared" si="8"/>
        <v>1</v>
      </c>
      <c r="H38" s="11">
        <f t="shared" si="9"/>
        <v>0</v>
      </c>
      <c r="I38" s="4">
        <f t="shared" si="6"/>
        <v>48</v>
      </c>
      <c r="J38" s="4">
        <f t="shared" si="7"/>
        <v>0</v>
      </c>
      <c r="K38" s="12">
        <v>1000</v>
      </c>
      <c r="L38" s="13" t="s">
        <v>3</v>
      </c>
      <c r="M38" s="12">
        <v>1000</v>
      </c>
      <c r="N38" s="4"/>
      <c r="O38" s="28">
        <f>IF(SUMIFS('Oracle Pull'!H:H,'Oracle Pull'!D:D,'Inbound-Proteus'!A38,'Oracle Pull'!B:B,"NR-RM") &lt; 0, 0, SUMIFS('Oracle Pull'!H:H,'Oracle Pull'!D:D,'Inbound-Proteus'!A38,'Oracle Pull'!B:B,"NR-RM"))</f>
        <v>2626</v>
      </c>
      <c r="P38">
        <f t="shared" si="2"/>
        <v>2226</v>
      </c>
      <c r="Q38">
        <f>MAX(SUMIFS('Oracle Pull'!H:H,'Oracle Pull'!D:D,'Inbound-Proteus'!A38,'Oracle Pull'!B:B,"NR-RM")
-SUMIFS('Oracle Pull'!H:H,'Oracle Pull'!D:D,'Inbound-Proteus'!A38,'Oracle Pull'!B:B,"NR-RM",'Oracle Pull'!C:C,"H-Line")
-SUMIFS('Oracle Pull'!H:H,'Oracle Pull'!D:D,'Inbound-Proteus'!A38,'Oracle Pull'!B:B,"NR-RM",'Oracle Pull'!C:C,"P-Line")
-SUMIFS('Oracle Pull'!H:H,'Oracle Pull'!D:D,'Inbound-Proteus'!A38,'Oracle Pull'!B:B,"NR-RM",'Oracle Pull'!C:C,"Megasus-Line"),0)</f>
        <v>0</v>
      </c>
      <c r="R38">
        <f>MAX(SUMIFS('Oracle Pull'!H:H,'Oracle Pull'!D:D,'Inbound-Proteus'!A38,'Oracle Pull'!B:B,"NR-RM",'Oracle Pull'!C:C,"P-Line"), 0)</f>
        <v>2626</v>
      </c>
    </row>
    <row r="39" spans="1:18" x14ac:dyDescent="0.55000000000000004">
      <c r="A39" s="21" t="s">
        <v>153</v>
      </c>
      <c r="B39" s="21" t="s">
        <v>154</v>
      </c>
      <c r="C39" s="19">
        <v>12</v>
      </c>
      <c r="D39" s="11">
        <f t="shared" si="3"/>
        <v>300</v>
      </c>
      <c r="E39" s="11">
        <f t="shared" si="4"/>
        <v>300</v>
      </c>
      <c r="F39" s="11">
        <f t="shared" si="5"/>
        <v>0</v>
      </c>
      <c r="G39" s="11">
        <f t="shared" si="8"/>
        <v>1</v>
      </c>
      <c r="H39" s="11">
        <f t="shared" si="9"/>
        <v>0</v>
      </c>
      <c r="I39" s="4">
        <f t="shared" si="6"/>
        <v>36</v>
      </c>
      <c r="J39" s="4">
        <f t="shared" si="7"/>
        <v>0</v>
      </c>
      <c r="K39" s="12">
        <v>1000</v>
      </c>
      <c r="L39" s="13" t="s">
        <v>3</v>
      </c>
      <c r="M39" s="12">
        <v>1000</v>
      </c>
      <c r="N39" s="4"/>
      <c r="O39" s="28">
        <f>IF(SUMIFS('Oracle Pull'!H:H,'Oracle Pull'!D:D,'Inbound-Proteus'!A39,'Oracle Pull'!B:B,"NR-RM") &lt; 0, 0, SUMIFS('Oracle Pull'!H:H,'Oracle Pull'!D:D,'Inbound-Proteus'!A39,'Oracle Pull'!B:B,"NR-RM"))</f>
        <v>27686</v>
      </c>
      <c r="P39">
        <f t="shared" si="2"/>
        <v>27386</v>
      </c>
      <c r="Q39">
        <f>MAX(SUMIFS('Oracle Pull'!H:H,'Oracle Pull'!D:D,'Inbound-Proteus'!A39,'Oracle Pull'!B:B,"NR-RM")
-SUMIFS('Oracle Pull'!H:H,'Oracle Pull'!D:D,'Inbound-Proteus'!A39,'Oracle Pull'!B:B,"NR-RM",'Oracle Pull'!C:C,"H-Line")
-SUMIFS('Oracle Pull'!H:H,'Oracle Pull'!D:D,'Inbound-Proteus'!A39,'Oracle Pull'!B:B,"NR-RM",'Oracle Pull'!C:C,"P-Line")
-SUMIFS('Oracle Pull'!H:H,'Oracle Pull'!D:D,'Inbound-Proteus'!A39,'Oracle Pull'!B:B,"NR-RM",'Oracle Pull'!C:C,"Megasus-Line"),0)</f>
        <v>0</v>
      </c>
      <c r="R39">
        <f>MAX(SUMIFS('Oracle Pull'!H:H,'Oracle Pull'!D:D,'Inbound-Proteus'!A39,'Oracle Pull'!B:B,"NR-RM",'Oracle Pull'!C:C,"P-Line"), 0)</f>
        <v>1286</v>
      </c>
    </row>
    <row r="40" spans="1:18" x14ac:dyDescent="0.55000000000000004">
      <c r="A40" s="21" t="s">
        <v>651</v>
      </c>
      <c r="B40" s="21" t="s">
        <v>652</v>
      </c>
      <c r="C40" s="19">
        <v>4</v>
      </c>
      <c r="D40" s="11">
        <f t="shared" si="3"/>
        <v>100</v>
      </c>
      <c r="E40" s="11">
        <f t="shared" si="4"/>
        <v>100</v>
      </c>
      <c r="F40" s="11">
        <f t="shared" si="5"/>
        <v>0</v>
      </c>
      <c r="G40" s="11">
        <f t="shared" si="8"/>
        <v>1</v>
      </c>
      <c r="H40" s="11">
        <f t="shared" si="9"/>
        <v>0</v>
      </c>
      <c r="I40" s="4">
        <f t="shared" si="6"/>
        <v>12</v>
      </c>
      <c r="J40" s="4">
        <f t="shared" si="7"/>
        <v>0</v>
      </c>
      <c r="K40" s="12">
        <v>2000</v>
      </c>
      <c r="L40" s="13" t="s">
        <v>3</v>
      </c>
      <c r="M40" s="12">
        <v>2000</v>
      </c>
      <c r="N40" s="4"/>
      <c r="O40" s="28">
        <f>IF(SUMIFS('Oracle Pull'!H:H,'Oracle Pull'!D:D,'Inbound-Proteus'!A40,'Oracle Pull'!B:B,"NR-RM") &lt; 0, 0, SUMIFS('Oracle Pull'!H:H,'Oracle Pull'!D:D,'Inbound-Proteus'!A40,'Oracle Pull'!B:B,"NR-RM"))</f>
        <v>180</v>
      </c>
      <c r="P40">
        <f t="shared" si="2"/>
        <v>80</v>
      </c>
      <c r="Q40">
        <f>MAX(SUMIFS('Oracle Pull'!H:H,'Oracle Pull'!D:D,'Inbound-Proteus'!A40,'Oracle Pull'!B:B,"NR-RM")
-SUMIFS('Oracle Pull'!H:H,'Oracle Pull'!D:D,'Inbound-Proteus'!A40,'Oracle Pull'!B:B,"NR-RM",'Oracle Pull'!C:C,"H-Line")
-SUMIFS('Oracle Pull'!H:H,'Oracle Pull'!D:D,'Inbound-Proteus'!A40,'Oracle Pull'!B:B,"NR-RM",'Oracle Pull'!C:C,"P-Line")
-SUMIFS('Oracle Pull'!H:H,'Oracle Pull'!D:D,'Inbound-Proteus'!A40,'Oracle Pull'!B:B,"NR-RM",'Oracle Pull'!C:C,"Megasus-Line"),0)</f>
        <v>0</v>
      </c>
      <c r="R40">
        <f>MAX(SUMIFS('Oracle Pull'!H:H,'Oracle Pull'!D:D,'Inbound-Proteus'!A40,'Oracle Pull'!B:B,"NR-RM",'Oracle Pull'!C:C,"P-Line"), 0)</f>
        <v>180</v>
      </c>
    </row>
    <row r="41" spans="1:18" x14ac:dyDescent="0.55000000000000004">
      <c r="A41" s="21" t="s">
        <v>373</v>
      </c>
      <c r="B41" s="21" t="s">
        <v>374</v>
      </c>
      <c r="C41" s="19">
        <v>5</v>
      </c>
      <c r="D41" s="11">
        <f t="shared" si="3"/>
        <v>125</v>
      </c>
      <c r="E41" s="11">
        <f t="shared" si="4"/>
        <v>125</v>
      </c>
      <c r="F41" s="11">
        <f t="shared" si="5"/>
        <v>0</v>
      </c>
      <c r="G41" s="11">
        <f t="shared" si="8"/>
        <v>1</v>
      </c>
      <c r="H41" s="11">
        <f t="shared" si="9"/>
        <v>0</v>
      </c>
      <c r="I41" s="4">
        <f t="shared" si="6"/>
        <v>15</v>
      </c>
      <c r="J41" s="4">
        <f t="shared" si="7"/>
        <v>0</v>
      </c>
      <c r="K41" s="12">
        <v>30</v>
      </c>
      <c r="L41" s="13" t="s">
        <v>3</v>
      </c>
      <c r="M41" s="4">
        <v>240</v>
      </c>
      <c r="N41" s="4"/>
      <c r="O41" s="28">
        <f>IF(SUMIFS('Oracle Pull'!H:H,'Oracle Pull'!D:D,'Inbound-Proteus'!A41,'Oracle Pull'!B:B,"NR-RM") &lt; 0, 0, SUMIFS('Oracle Pull'!H:H,'Oracle Pull'!D:D,'Inbound-Proteus'!A41,'Oracle Pull'!B:B,"NR-RM"))</f>
        <v>328</v>
      </c>
      <c r="P41">
        <f t="shared" si="2"/>
        <v>203</v>
      </c>
      <c r="Q41">
        <f>MAX(SUMIFS('Oracle Pull'!H:H,'Oracle Pull'!D:D,'Inbound-Proteus'!A41,'Oracle Pull'!B:B,"NR-RM")
-SUMIFS('Oracle Pull'!H:H,'Oracle Pull'!D:D,'Inbound-Proteus'!A41,'Oracle Pull'!B:B,"NR-RM",'Oracle Pull'!C:C,"H-Line")
-SUMIFS('Oracle Pull'!H:H,'Oracle Pull'!D:D,'Inbound-Proteus'!A41,'Oracle Pull'!B:B,"NR-RM",'Oracle Pull'!C:C,"P-Line")
-SUMIFS('Oracle Pull'!H:H,'Oracle Pull'!D:D,'Inbound-Proteus'!A41,'Oracle Pull'!B:B,"NR-RM",'Oracle Pull'!C:C,"Megasus-Line"),0)</f>
        <v>0</v>
      </c>
      <c r="R41">
        <f>MAX(SUMIFS('Oracle Pull'!H:H,'Oracle Pull'!D:D,'Inbound-Proteus'!A41,'Oracle Pull'!B:B,"NR-RM",'Oracle Pull'!C:C,"P-Line"), 0)</f>
        <v>328</v>
      </c>
    </row>
    <row r="42" spans="1:18" x14ac:dyDescent="0.55000000000000004">
      <c r="A42" s="21" t="s">
        <v>1995</v>
      </c>
      <c r="B42" s="21" t="s">
        <v>1996</v>
      </c>
      <c r="C42" s="19">
        <v>2</v>
      </c>
      <c r="D42" s="11">
        <f t="shared" si="3"/>
        <v>50</v>
      </c>
      <c r="E42" s="11">
        <f t="shared" si="4"/>
        <v>50</v>
      </c>
      <c r="F42" s="11">
        <f t="shared" si="5"/>
        <v>0</v>
      </c>
      <c r="G42" s="11">
        <f t="shared" si="8"/>
        <v>1</v>
      </c>
      <c r="H42" s="11">
        <f t="shared" si="9"/>
        <v>0</v>
      </c>
      <c r="I42" s="4">
        <f t="shared" si="6"/>
        <v>6</v>
      </c>
      <c r="J42" s="4">
        <f t="shared" si="7"/>
        <v>0</v>
      </c>
      <c r="K42" s="12">
        <v>20</v>
      </c>
      <c r="L42" s="13" t="s">
        <v>3</v>
      </c>
      <c r="M42" s="4">
        <v>60</v>
      </c>
      <c r="N42" s="4"/>
      <c r="O42" s="28">
        <f>IF(SUMIFS('Oracle Pull'!H:H,'Oracle Pull'!D:D,'Inbound-Proteus'!A42,'Oracle Pull'!B:B,"NR-RM") &lt; 0, 0, SUMIFS('Oracle Pull'!H:H,'Oracle Pull'!D:D,'Inbound-Proteus'!A42,'Oracle Pull'!B:B,"NR-RM"))</f>
        <v>311</v>
      </c>
      <c r="P42">
        <f t="shared" si="2"/>
        <v>261</v>
      </c>
      <c r="Q42">
        <f>MAX(SUMIFS('Oracle Pull'!H:H,'Oracle Pull'!D:D,'Inbound-Proteus'!A42,'Oracle Pull'!B:B,"NR-RM")
-SUMIFS('Oracle Pull'!H:H,'Oracle Pull'!D:D,'Inbound-Proteus'!A42,'Oracle Pull'!B:B,"NR-RM",'Oracle Pull'!C:C,"H-Line")
-SUMIFS('Oracle Pull'!H:H,'Oracle Pull'!D:D,'Inbound-Proteus'!A42,'Oracle Pull'!B:B,"NR-RM",'Oracle Pull'!C:C,"P-Line")
-SUMIFS('Oracle Pull'!H:H,'Oracle Pull'!D:D,'Inbound-Proteus'!A42,'Oracle Pull'!B:B,"NR-RM",'Oracle Pull'!C:C,"Megasus-Line"),0)</f>
        <v>0</v>
      </c>
      <c r="R42">
        <f>MAX(SUMIFS('Oracle Pull'!H:H,'Oracle Pull'!D:D,'Inbound-Proteus'!A42,'Oracle Pull'!B:B,"NR-RM",'Oracle Pull'!C:C,"P-Line"), 0)</f>
        <v>311</v>
      </c>
    </row>
    <row r="43" spans="1:18" x14ac:dyDescent="0.55000000000000004">
      <c r="A43" s="21" t="s">
        <v>633</v>
      </c>
      <c r="B43" s="21" t="s">
        <v>634</v>
      </c>
      <c r="C43" s="19">
        <v>1</v>
      </c>
      <c r="D43" s="11">
        <f t="shared" si="3"/>
        <v>25</v>
      </c>
      <c r="E43" s="11">
        <f t="shared" si="4"/>
        <v>25</v>
      </c>
      <c r="F43" s="11">
        <f t="shared" si="5"/>
        <v>0</v>
      </c>
      <c r="G43" s="11">
        <f>CEILING((E43/K43), 1)</f>
        <v>1</v>
      </c>
      <c r="H43" s="11">
        <f>CEILING((F43/K43), 1)</f>
        <v>0</v>
      </c>
      <c r="I43" s="4">
        <f t="shared" si="6"/>
        <v>3</v>
      </c>
      <c r="J43" s="4">
        <f t="shared" si="7"/>
        <v>0</v>
      </c>
      <c r="K43" s="12">
        <v>98</v>
      </c>
      <c r="L43" s="13" t="s">
        <v>3</v>
      </c>
      <c r="M43" s="4">
        <v>40</v>
      </c>
      <c r="N43" s="4"/>
      <c r="O43" s="28">
        <f>IF(SUMIFS('Oracle Pull'!H:H,'Oracle Pull'!D:D,'Inbound-Proteus'!A43,'Oracle Pull'!B:B,"NR-RM") &lt; 0, 0, SUMIFS('Oracle Pull'!H:H,'Oracle Pull'!D:D,'Inbound-Proteus'!A43,'Oracle Pull'!B:B,"NR-RM"))</f>
        <v>0</v>
      </c>
      <c r="P43">
        <f t="shared" si="2"/>
        <v>-25</v>
      </c>
      <c r="Q43">
        <f>MAX(SUMIFS('Oracle Pull'!H:H,'Oracle Pull'!D:D,'Inbound-Proteus'!A43,'Oracle Pull'!B:B,"NR-RM")
-SUMIFS('Oracle Pull'!H:H,'Oracle Pull'!D:D,'Inbound-Proteus'!A43,'Oracle Pull'!B:B,"NR-RM",'Oracle Pull'!C:C,"H-Line")
-SUMIFS('Oracle Pull'!H:H,'Oracle Pull'!D:D,'Inbound-Proteus'!A43,'Oracle Pull'!B:B,"NR-RM",'Oracle Pull'!C:C,"P-Line")
-SUMIFS('Oracle Pull'!H:H,'Oracle Pull'!D:D,'Inbound-Proteus'!A43,'Oracle Pull'!B:B,"NR-RM",'Oracle Pull'!C:C,"Megasus-Line"),0)</f>
        <v>0</v>
      </c>
      <c r="R43">
        <f>MAX(SUMIFS('Oracle Pull'!H:H,'Oracle Pull'!D:D,'Inbound-Proteus'!A43,'Oracle Pull'!B:B,"NR-RM",'Oracle Pull'!C:C,"P-Line"), 0)</f>
        <v>0</v>
      </c>
    </row>
    <row r="44" spans="1:18" ht="14.7" thickBot="1" x14ac:dyDescent="0.6">
      <c r="A44" s="20" t="s">
        <v>473</v>
      </c>
      <c r="B44" s="20" t="s">
        <v>474</v>
      </c>
      <c r="C44" s="18">
        <v>3</v>
      </c>
      <c r="D44" s="11">
        <f t="shared" si="3"/>
        <v>75</v>
      </c>
      <c r="E44" s="11">
        <f t="shared" si="4"/>
        <v>75</v>
      </c>
      <c r="F44" s="11">
        <f t="shared" si="5"/>
        <v>0</v>
      </c>
      <c r="G44" s="11">
        <f>CEILING((E44/K44), 1)</f>
        <v>1</v>
      </c>
      <c r="H44" s="11">
        <f>CEILING((F44/K44), 1)</f>
        <v>0</v>
      </c>
      <c r="I44" s="4">
        <f t="shared" si="6"/>
        <v>9</v>
      </c>
      <c r="J44" s="4">
        <f t="shared" si="7"/>
        <v>0</v>
      </c>
      <c r="K44" s="12">
        <v>80</v>
      </c>
      <c r="L44" s="13" t="s">
        <v>3</v>
      </c>
      <c r="M44" s="4">
        <v>80</v>
      </c>
      <c r="N44" s="4"/>
      <c r="O44" s="28">
        <f>IF(SUMIFS('Oracle Pull'!H:H,'Oracle Pull'!D:D,'Inbound-Proteus'!A44,'Oracle Pull'!B:B,"NR-RM") &lt; 0, 0, SUMIFS('Oracle Pull'!H:H,'Oracle Pull'!D:D,'Inbound-Proteus'!A44,'Oracle Pull'!B:B,"NR-RM"))</f>
        <v>1003</v>
      </c>
      <c r="P44">
        <f t="shared" si="2"/>
        <v>928</v>
      </c>
      <c r="Q44">
        <f>MAX(SUMIFS('Oracle Pull'!H:H,'Oracle Pull'!D:D,'Inbound-Proteus'!A44,'Oracle Pull'!B:B,"NR-RM")
-SUMIFS('Oracle Pull'!H:H,'Oracle Pull'!D:D,'Inbound-Proteus'!A44,'Oracle Pull'!B:B,"NR-RM",'Oracle Pull'!C:C,"H-Line")
-SUMIFS('Oracle Pull'!H:H,'Oracle Pull'!D:D,'Inbound-Proteus'!A44,'Oracle Pull'!B:B,"NR-RM",'Oracle Pull'!C:C,"P-Line")
-SUMIFS('Oracle Pull'!H:H,'Oracle Pull'!D:D,'Inbound-Proteus'!A44,'Oracle Pull'!B:B,"NR-RM",'Oracle Pull'!C:C,"Megasus-Line"),0)</f>
        <v>0</v>
      </c>
      <c r="R44">
        <f>MAX(SUMIFS('Oracle Pull'!H:H,'Oracle Pull'!D:D,'Inbound-Proteus'!A44,'Oracle Pull'!B:B,"NR-RM",'Oracle Pull'!C:C,"P-Line"), 0)</f>
        <v>1003</v>
      </c>
    </row>
    <row r="45" spans="1:18" x14ac:dyDescent="0.55000000000000004">
      <c r="A45" s="23" t="s">
        <v>1472</v>
      </c>
      <c r="B45" s="21" t="s">
        <v>1473</v>
      </c>
      <c r="C45" s="19">
        <v>1</v>
      </c>
      <c r="D45" s="11">
        <f t="shared" si="3"/>
        <v>25</v>
      </c>
      <c r="E45" s="11">
        <f t="shared" si="4"/>
        <v>25</v>
      </c>
      <c r="F45" s="11">
        <f t="shared" si="5"/>
        <v>0</v>
      </c>
      <c r="G45" s="11">
        <f>CEILING((E45/K45), 1)</f>
        <v>5</v>
      </c>
      <c r="H45" s="11">
        <f>CEILING((F45/K45), 1)</f>
        <v>0</v>
      </c>
      <c r="I45" s="4">
        <f t="shared" si="6"/>
        <v>3</v>
      </c>
      <c r="J45" s="4">
        <f t="shared" si="7"/>
        <v>0</v>
      </c>
      <c r="K45" s="12">
        <v>6</v>
      </c>
      <c r="L45" s="13" t="s">
        <v>3</v>
      </c>
      <c r="M45" s="4">
        <v>60</v>
      </c>
      <c r="N45" s="4"/>
      <c r="O45" s="28">
        <f>IF(SUMIFS('Oracle Pull'!H:H,'Oracle Pull'!D:D,'Inbound-Proteus'!A45,'Oracle Pull'!B:B,"NR-RM") &lt; 0, 0, SUMIFS('Oracle Pull'!H:H,'Oracle Pull'!D:D,'Inbound-Proteus'!A45,'Oracle Pull'!B:B,"NR-RM"))</f>
        <v>0</v>
      </c>
      <c r="P45">
        <f t="shared" si="2"/>
        <v>-25</v>
      </c>
      <c r="Q45">
        <f>MAX(SUMIFS('Oracle Pull'!H:H,'Oracle Pull'!D:D,'Inbound-Proteus'!A45,'Oracle Pull'!B:B,"NR-RM")
-SUMIFS('Oracle Pull'!H:H,'Oracle Pull'!D:D,'Inbound-Proteus'!A45,'Oracle Pull'!B:B,"NR-RM",'Oracle Pull'!C:C,"H-Line")
-SUMIFS('Oracle Pull'!H:H,'Oracle Pull'!D:D,'Inbound-Proteus'!A45,'Oracle Pull'!B:B,"NR-RM",'Oracle Pull'!C:C,"P-Line")
-SUMIFS('Oracle Pull'!H:H,'Oracle Pull'!D:D,'Inbound-Proteus'!A45,'Oracle Pull'!B:B,"NR-RM",'Oracle Pull'!C:C,"Megasus-Line"),0)</f>
        <v>0</v>
      </c>
      <c r="R45">
        <f>MAX(SUMIFS('Oracle Pull'!H:H,'Oracle Pull'!D:D,'Inbound-Proteus'!A45,'Oracle Pull'!B:B,"NR-RM",'Oracle Pull'!C:C,"P-Line"), 0)</f>
        <v>0</v>
      </c>
    </row>
    <row r="46" spans="1:18" x14ac:dyDescent="0.55000000000000004">
      <c r="A46" s="23" t="s">
        <v>337</v>
      </c>
      <c r="B46" s="21" t="s">
        <v>338</v>
      </c>
      <c r="C46" s="19">
        <v>1</v>
      </c>
      <c r="D46" s="11">
        <f t="shared" si="3"/>
        <v>25</v>
      </c>
      <c r="E46" s="11">
        <f t="shared" si="4"/>
        <v>25</v>
      </c>
      <c r="F46" s="11">
        <f t="shared" si="5"/>
        <v>0</v>
      </c>
      <c r="G46" s="11">
        <f>CEILING((E46/K46), 1)</f>
        <v>1</v>
      </c>
      <c r="H46" s="11">
        <f>CEILING((F46/K46), 1)</f>
        <v>0</v>
      </c>
      <c r="I46" s="4">
        <f t="shared" si="6"/>
        <v>3</v>
      </c>
      <c r="J46" s="4">
        <f t="shared" si="7"/>
        <v>0</v>
      </c>
      <c r="K46" s="12">
        <v>48</v>
      </c>
      <c r="L46" s="13" t="s">
        <v>3</v>
      </c>
      <c r="M46" s="4">
        <v>48</v>
      </c>
      <c r="N46" s="4"/>
      <c r="O46" s="28">
        <f>IF(SUMIFS('Oracle Pull'!H:H,'Oracle Pull'!D:D,'Inbound-Proteus'!A46,'Oracle Pull'!B:B,"NR-RM") &lt; 0, 0, SUMIFS('Oracle Pull'!H:H,'Oracle Pull'!D:D,'Inbound-Proteus'!A46,'Oracle Pull'!B:B,"NR-RM"))</f>
        <v>86</v>
      </c>
      <c r="P46">
        <f t="shared" si="2"/>
        <v>61</v>
      </c>
      <c r="Q46">
        <f>MAX(SUMIFS('Oracle Pull'!H:H,'Oracle Pull'!D:D,'Inbound-Proteus'!A46,'Oracle Pull'!B:B,"NR-RM")
-SUMIFS('Oracle Pull'!H:H,'Oracle Pull'!D:D,'Inbound-Proteus'!A46,'Oracle Pull'!B:B,"NR-RM",'Oracle Pull'!C:C,"H-Line")
-SUMIFS('Oracle Pull'!H:H,'Oracle Pull'!D:D,'Inbound-Proteus'!A46,'Oracle Pull'!B:B,"NR-RM",'Oracle Pull'!C:C,"P-Line")
-SUMIFS('Oracle Pull'!H:H,'Oracle Pull'!D:D,'Inbound-Proteus'!A46,'Oracle Pull'!B:B,"NR-RM",'Oracle Pull'!C:C,"Megasus-Line"),0)</f>
        <v>0</v>
      </c>
      <c r="R46">
        <f>MAX(SUMIFS('Oracle Pull'!H:H,'Oracle Pull'!D:D,'Inbound-Proteus'!A46,'Oracle Pull'!B:B,"NR-RM",'Oracle Pull'!C:C,"P-Line"), 0)</f>
        <v>86</v>
      </c>
    </row>
    <row r="47" spans="1:18" x14ac:dyDescent="0.55000000000000004">
      <c r="A47" s="23" t="s">
        <v>294</v>
      </c>
      <c r="B47" s="21" t="s">
        <v>295</v>
      </c>
      <c r="C47" s="19">
        <v>2</v>
      </c>
      <c r="D47" s="11">
        <f t="shared" si="3"/>
        <v>50</v>
      </c>
      <c r="E47" s="11">
        <f t="shared" si="4"/>
        <v>50</v>
      </c>
      <c r="F47" s="11">
        <f t="shared" si="5"/>
        <v>0</v>
      </c>
      <c r="G47" s="11">
        <f t="shared" ref="G47:G55" si="10">CEILING((E47/K47)/8, 1)</f>
        <v>1</v>
      </c>
      <c r="H47" s="11">
        <f t="shared" ref="H47:H55" si="11">CEILING((F47/K47)/8, 1)</f>
        <v>0</v>
      </c>
      <c r="I47" s="4">
        <f t="shared" si="6"/>
        <v>6</v>
      </c>
      <c r="J47" s="4">
        <f t="shared" si="7"/>
        <v>0</v>
      </c>
      <c r="K47" s="12">
        <v>120</v>
      </c>
      <c r="L47" s="13" t="s">
        <v>3</v>
      </c>
      <c r="M47" s="12">
        <v>120</v>
      </c>
      <c r="N47" s="4" t="s">
        <v>3045</v>
      </c>
      <c r="O47" s="28">
        <f>IF(SUMIFS('Oracle Pull'!H:H,'Oracle Pull'!D:D,'Inbound-Proteus'!A47,'Oracle Pull'!B:B,"NR-RM") &lt; 0, 0, SUMIFS('Oracle Pull'!H:H,'Oracle Pull'!D:D,'Inbound-Proteus'!A47,'Oracle Pull'!B:B,"NR-RM"))</f>
        <v>341</v>
      </c>
      <c r="P47">
        <f t="shared" si="2"/>
        <v>291</v>
      </c>
      <c r="Q47">
        <f>MAX(SUMIFS('Oracle Pull'!H:H,'Oracle Pull'!D:D,'Inbound-Proteus'!A47,'Oracle Pull'!B:B,"NR-RM")
-SUMIFS('Oracle Pull'!H:H,'Oracle Pull'!D:D,'Inbound-Proteus'!A47,'Oracle Pull'!B:B,"NR-RM",'Oracle Pull'!C:C,"H-Line")
-SUMIFS('Oracle Pull'!H:H,'Oracle Pull'!D:D,'Inbound-Proteus'!A47,'Oracle Pull'!B:B,"NR-RM",'Oracle Pull'!C:C,"P-Line")
-SUMIFS('Oracle Pull'!H:H,'Oracle Pull'!D:D,'Inbound-Proteus'!A47,'Oracle Pull'!B:B,"NR-RM",'Oracle Pull'!C:C,"Megasus-Line"),0)</f>
        <v>0</v>
      </c>
      <c r="R47">
        <f>MAX(SUMIFS('Oracle Pull'!H:H,'Oracle Pull'!D:D,'Inbound-Proteus'!A47,'Oracle Pull'!B:B,"NR-RM",'Oracle Pull'!C:C,"P-Line"), 0)</f>
        <v>341</v>
      </c>
    </row>
    <row r="48" spans="1:18" x14ac:dyDescent="0.55000000000000004">
      <c r="A48" s="23" t="s">
        <v>365</v>
      </c>
      <c r="B48" s="21" t="s">
        <v>366</v>
      </c>
      <c r="C48" s="19">
        <v>1</v>
      </c>
      <c r="D48" s="11">
        <f t="shared" si="3"/>
        <v>25</v>
      </c>
      <c r="E48" s="11">
        <f t="shared" si="4"/>
        <v>25</v>
      </c>
      <c r="F48" s="11">
        <f t="shared" si="5"/>
        <v>0</v>
      </c>
      <c r="G48" s="11">
        <f t="shared" si="10"/>
        <v>1</v>
      </c>
      <c r="H48" s="11">
        <f t="shared" si="11"/>
        <v>0</v>
      </c>
      <c r="I48" s="4">
        <f t="shared" si="6"/>
        <v>3</v>
      </c>
      <c r="J48" s="4">
        <f t="shared" si="7"/>
        <v>0</v>
      </c>
      <c r="K48" s="12">
        <v>364</v>
      </c>
      <c r="L48" s="13" t="s">
        <v>3</v>
      </c>
      <c r="M48" s="4">
        <v>364</v>
      </c>
      <c r="N48" s="4"/>
      <c r="O48" s="28">
        <f>IF(SUMIFS('Oracle Pull'!H:H,'Oracle Pull'!D:D,'Inbound-Proteus'!A48,'Oracle Pull'!B:B,"NR-RM") &lt; 0, 0, SUMIFS('Oracle Pull'!H:H,'Oracle Pull'!D:D,'Inbound-Proteus'!A48,'Oracle Pull'!B:B,"NR-RM"))</f>
        <v>427</v>
      </c>
      <c r="P48">
        <f t="shared" si="2"/>
        <v>402</v>
      </c>
      <c r="Q48">
        <f>MAX(SUMIFS('Oracle Pull'!H:H,'Oracle Pull'!D:D,'Inbound-Proteus'!A48,'Oracle Pull'!B:B,"NR-RM")
-SUMIFS('Oracle Pull'!H:H,'Oracle Pull'!D:D,'Inbound-Proteus'!A48,'Oracle Pull'!B:B,"NR-RM",'Oracle Pull'!C:C,"H-Line")
-SUMIFS('Oracle Pull'!H:H,'Oracle Pull'!D:D,'Inbound-Proteus'!A48,'Oracle Pull'!B:B,"NR-RM",'Oracle Pull'!C:C,"P-Line")
-SUMIFS('Oracle Pull'!H:H,'Oracle Pull'!D:D,'Inbound-Proteus'!A48,'Oracle Pull'!B:B,"NR-RM",'Oracle Pull'!C:C,"Megasus-Line"),0)</f>
        <v>0</v>
      </c>
      <c r="R48">
        <f>MAX(SUMIFS('Oracle Pull'!H:H,'Oracle Pull'!D:D,'Inbound-Proteus'!A48,'Oracle Pull'!B:B,"NR-RM",'Oracle Pull'!C:C,"P-Line"), 0)</f>
        <v>427</v>
      </c>
    </row>
    <row r="49" spans="1:18" x14ac:dyDescent="0.55000000000000004">
      <c r="A49" s="32" t="s">
        <v>2012</v>
      </c>
      <c r="B49" s="21" t="s">
        <v>2013</v>
      </c>
      <c r="C49" s="19">
        <v>2</v>
      </c>
      <c r="D49" s="11">
        <f t="shared" si="3"/>
        <v>50</v>
      </c>
      <c r="E49" s="11">
        <f t="shared" si="4"/>
        <v>50</v>
      </c>
      <c r="F49" s="11">
        <f t="shared" si="5"/>
        <v>0</v>
      </c>
      <c r="G49" s="11">
        <f t="shared" si="10"/>
        <v>2</v>
      </c>
      <c r="H49" s="11">
        <f t="shared" si="11"/>
        <v>0</v>
      </c>
      <c r="I49" s="4">
        <f t="shared" si="6"/>
        <v>6</v>
      </c>
      <c r="J49" s="4">
        <f t="shared" si="7"/>
        <v>0</v>
      </c>
      <c r="K49" s="12">
        <v>5</v>
      </c>
      <c r="L49" s="13" t="s">
        <v>3</v>
      </c>
      <c r="M49" s="4">
        <v>10</v>
      </c>
      <c r="N49" s="4" t="s">
        <v>3050</v>
      </c>
      <c r="O49" s="28">
        <f>IF(SUMIFS('Oracle Pull'!H:H,'Oracle Pull'!D:D,'Inbound-Proteus'!A49,'Oracle Pull'!B:B,"NR-RM") &lt; 0, 0, SUMIFS('Oracle Pull'!H:H,'Oracle Pull'!D:D,'Inbound-Proteus'!A49,'Oracle Pull'!B:B,"NR-RM"))</f>
        <v>29</v>
      </c>
      <c r="P49">
        <f t="shared" si="2"/>
        <v>-21</v>
      </c>
      <c r="Q49">
        <f>MAX(SUMIFS('Oracle Pull'!H:H,'Oracle Pull'!D:D,'Inbound-Proteus'!A49,'Oracle Pull'!B:B,"NR-RM")
-SUMIFS('Oracle Pull'!H:H,'Oracle Pull'!D:D,'Inbound-Proteus'!A49,'Oracle Pull'!B:B,"NR-RM",'Oracle Pull'!C:C,"H-Line")
-SUMIFS('Oracle Pull'!H:H,'Oracle Pull'!D:D,'Inbound-Proteus'!A49,'Oracle Pull'!B:B,"NR-RM",'Oracle Pull'!C:C,"P-Line")
-SUMIFS('Oracle Pull'!H:H,'Oracle Pull'!D:D,'Inbound-Proteus'!A49,'Oracle Pull'!B:B,"NR-RM",'Oracle Pull'!C:C,"Megasus-Line"),0)</f>
        <v>0</v>
      </c>
      <c r="R49">
        <f>MAX(SUMIFS('Oracle Pull'!H:H,'Oracle Pull'!D:D,'Inbound-Proteus'!A49,'Oracle Pull'!B:B,"NR-RM",'Oracle Pull'!C:C,"P-Line"), 0)</f>
        <v>29</v>
      </c>
    </row>
    <row r="50" spans="1:18" x14ac:dyDescent="0.55000000000000004">
      <c r="A50" s="23" t="s">
        <v>335</v>
      </c>
      <c r="B50" s="21" t="s">
        <v>336</v>
      </c>
      <c r="C50" s="19">
        <v>1</v>
      </c>
      <c r="D50" s="11">
        <f t="shared" si="3"/>
        <v>25</v>
      </c>
      <c r="E50" s="11">
        <f t="shared" si="4"/>
        <v>25</v>
      </c>
      <c r="F50" s="11">
        <f t="shared" si="5"/>
        <v>0</v>
      </c>
      <c r="G50" s="11">
        <f t="shared" si="10"/>
        <v>1</v>
      </c>
      <c r="H50" s="11">
        <f t="shared" si="11"/>
        <v>0</v>
      </c>
      <c r="I50" s="4">
        <f t="shared" si="6"/>
        <v>3</v>
      </c>
      <c r="J50" s="4">
        <f t="shared" si="7"/>
        <v>0</v>
      </c>
      <c r="K50" s="12">
        <v>48</v>
      </c>
      <c r="L50" s="13" t="s">
        <v>1</v>
      </c>
      <c r="M50" s="4">
        <v>12</v>
      </c>
      <c r="N50" s="4" t="s">
        <v>3052</v>
      </c>
      <c r="O50" s="28">
        <f>IF(SUMIFS('Oracle Pull'!H:H,'Oracle Pull'!D:D,'Inbound-Proteus'!A50,'Oracle Pull'!B:B,"NR-RM") &lt; 0, 0, SUMIFS('Oracle Pull'!H:H,'Oracle Pull'!D:D,'Inbound-Proteus'!A50,'Oracle Pull'!B:B,"NR-RM"))</f>
        <v>0</v>
      </c>
      <c r="P50">
        <f t="shared" si="2"/>
        <v>-25</v>
      </c>
      <c r="Q50">
        <f>MAX(SUMIFS('Oracle Pull'!H:H,'Oracle Pull'!D:D,'Inbound-Proteus'!A50,'Oracle Pull'!B:B,"NR-RM")
-SUMIFS('Oracle Pull'!H:H,'Oracle Pull'!D:D,'Inbound-Proteus'!A50,'Oracle Pull'!B:B,"NR-RM",'Oracle Pull'!C:C,"H-Line")
-SUMIFS('Oracle Pull'!H:H,'Oracle Pull'!D:D,'Inbound-Proteus'!A50,'Oracle Pull'!B:B,"NR-RM",'Oracle Pull'!C:C,"P-Line")
-SUMIFS('Oracle Pull'!H:H,'Oracle Pull'!D:D,'Inbound-Proteus'!A50,'Oracle Pull'!B:B,"NR-RM",'Oracle Pull'!C:C,"Megasus-Line"),0)</f>
        <v>0</v>
      </c>
      <c r="R50">
        <f>MAX(SUMIFS('Oracle Pull'!H:H,'Oracle Pull'!D:D,'Inbound-Proteus'!A50,'Oracle Pull'!B:B,"NR-RM",'Oracle Pull'!C:C,"P-Line"), 0)</f>
        <v>0</v>
      </c>
    </row>
    <row r="51" spans="1:18" x14ac:dyDescent="0.55000000000000004">
      <c r="A51" s="23" t="s">
        <v>631</v>
      </c>
      <c r="B51" s="21" t="s">
        <v>632</v>
      </c>
      <c r="C51" s="19">
        <v>1</v>
      </c>
      <c r="D51" s="11">
        <f t="shared" si="3"/>
        <v>25</v>
      </c>
      <c r="E51" s="11">
        <f t="shared" si="4"/>
        <v>25</v>
      </c>
      <c r="F51" s="11">
        <f t="shared" si="5"/>
        <v>0</v>
      </c>
      <c r="G51" s="11">
        <f t="shared" si="10"/>
        <v>1</v>
      </c>
      <c r="H51" s="11">
        <f t="shared" si="11"/>
        <v>0</v>
      </c>
      <c r="I51" s="4">
        <f t="shared" si="6"/>
        <v>3</v>
      </c>
      <c r="J51" s="4">
        <f t="shared" si="7"/>
        <v>0</v>
      </c>
      <c r="K51" s="12">
        <v>14</v>
      </c>
      <c r="L51" s="13" t="s">
        <v>3</v>
      </c>
      <c r="M51" s="4">
        <v>28</v>
      </c>
      <c r="N51" s="4"/>
      <c r="O51" s="28">
        <f>IF(SUMIFS('Oracle Pull'!H:H,'Oracle Pull'!D:D,'Inbound-Proteus'!A51,'Oracle Pull'!B:B,"NR-RM") &lt; 0, 0, SUMIFS('Oracle Pull'!H:H,'Oracle Pull'!D:D,'Inbound-Proteus'!A51,'Oracle Pull'!B:B,"NR-RM"))</f>
        <v>0</v>
      </c>
      <c r="P51">
        <f t="shared" si="2"/>
        <v>-25</v>
      </c>
      <c r="Q51">
        <f>MAX(SUMIFS('Oracle Pull'!H:H,'Oracle Pull'!D:D,'Inbound-Proteus'!A51,'Oracle Pull'!B:B,"NR-RM")
-SUMIFS('Oracle Pull'!H:H,'Oracle Pull'!D:D,'Inbound-Proteus'!A51,'Oracle Pull'!B:B,"NR-RM",'Oracle Pull'!C:C,"H-Line")
-SUMIFS('Oracle Pull'!H:H,'Oracle Pull'!D:D,'Inbound-Proteus'!A51,'Oracle Pull'!B:B,"NR-RM",'Oracle Pull'!C:C,"P-Line")
-SUMIFS('Oracle Pull'!H:H,'Oracle Pull'!D:D,'Inbound-Proteus'!A51,'Oracle Pull'!B:B,"NR-RM",'Oracle Pull'!C:C,"Megasus-Line"),0)</f>
        <v>0</v>
      </c>
      <c r="R51">
        <f>MAX(SUMIFS('Oracle Pull'!H:H,'Oracle Pull'!D:D,'Inbound-Proteus'!A51,'Oracle Pull'!B:B,"NR-RM",'Oracle Pull'!C:C,"P-Line"), 0)</f>
        <v>0</v>
      </c>
    </row>
    <row r="52" spans="1:18" x14ac:dyDescent="0.55000000000000004">
      <c r="A52" s="27" t="s">
        <v>1210</v>
      </c>
      <c r="B52" s="21" t="s">
        <v>1211</v>
      </c>
      <c r="C52" s="19">
        <v>1</v>
      </c>
      <c r="D52" s="11">
        <f t="shared" si="3"/>
        <v>25</v>
      </c>
      <c r="E52" s="11">
        <f t="shared" si="4"/>
        <v>25</v>
      </c>
      <c r="F52" s="11">
        <f t="shared" si="5"/>
        <v>0</v>
      </c>
      <c r="G52" s="11">
        <f t="shared" si="10"/>
        <v>1</v>
      </c>
      <c r="H52" s="11">
        <f t="shared" si="11"/>
        <v>0</v>
      </c>
      <c r="I52" s="4">
        <f t="shared" si="6"/>
        <v>3</v>
      </c>
      <c r="J52" s="4">
        <f t="shared" si="7"/>
        <v>0</v>
      </c>
      <c r="K52" s="12">
        <v>20</v>
      </c>
      <c r="L52" s="13" t="s">
        <v>1</v>
      </c>
      <c r="M52" s="4">
        <v>6</v>
      </c>
      <c r="N52" s="4" t="s">
        <v>3038</v>
      </c>
      <c r="O52" s="28">
        <f>IF(SUMIFS('Oracle Pull'!H:H,'Oracle Pull'!D:D,'Inbound-Proteus'!A52,'Oracle Pull'!B:B,"NR-RM") &lt; 0, 0, SUMIFS('Oracle Pull'!H:H,'Oracle Pull'!D:D,'Inbound-Proteus'!A52,'Oracle Pull'!B:B,"NR-RM"))</f>
        <v>0</v>
      </c>
      <c r="P52">
        <f t="shared" si="2"/>
        <v>-25</v>
      </c>
      <c r="Q52">
        <f>MAX(SUMIFS('Oracle Pull'!H:H,'Oracle Pull'!D:D,'Inbound-Proteus'!A52,'Oracle Pull'!B:B,"NR-RM")
-SUMIFS('Oracle Pull'!H:H,'Oracle Pull'!D:D,'Inbound-Proteus'!A52,'Oracle Pull'!B:B,"NR-RM",'Oracle Pull'!C:C,"H-Line")
-SUMIFS('Oracle Pull'!H:H,'Oracle Pull'!D:D,'Inbound-Proteus'!A52,'Oracle Pull'!B:B,"NR-RM",'Oracle Pull'!C:C,"P-Line")
-SUMIFS('Oracle Pull'!H:H,'Oracle Pull'!D:D,'Inbound-Proteus'!A52,'Oracle Pull'!B:B,"NR-RM",'Oracle Pull'!C:C,"Megasus-Line"),0)</f>
        <v>0</v>
      </c>
      <c r="R52">
        <f>MAX(SUMIFS('Oracle Pull'!H:H,'Oracle Pull'!D:D,'Inbound-Proteus'!A52,'Oracle Pull'!B:B,"NR-RM",'Oracle Pull'!C:C,"P-Line"), 0)</f>
        <v>0</v>
      </c>
    </row>
    <row r="53" spans="1:18" x14ac:dyDescent="0.55000000000000004">
      <c r="A53" s="27" t="s">
        <v>1880</v>
      </c>
      <c r="B53" s="21" t="s">
        <v>1881</v>
      </c>
      <c r="C53" s="19">
        <v>1</v>
      </c>
      <c r="D53" s="11">
        <f t="shared" si="3"/>
        <v>25</v>
      </c>
      <c r="E53" s="11">
        <f t="shared" si="4"/>
        <v>25</v>
      </c>
      <c r="F53" s="11">
        <f t="shared" si="5"/>
        <v>0</v>
      </c>
      <c r="G53" s="11">
        <f t="shared" si="10"/>
        <v>1</v>
      </c>
      <c r="H53" s="11">
        <f t="shared" si="11"/>
        <v>0</v>
      </c>
      <c r="I53" s="4">
        <f t="shared" si="6"/>
        <v>3</v>
      </c>
      <c r="J53" s="4">
        <f t="shared" si="7"/>
        <v>0</v>
      </c>
      <c r="K53" s="12">
        <v>64</v>
      </c>
      <c r="L53" s="13" t="s">
        <v>1</v>
      </c>
      <c r="M53" s="4">
        <v>6</v>
      </c>
      <c r="N53" s="4" t="s">
        <v>3039</v>
      </c>
      <c r="O53" s="28">
        <f>IF(SUMIFS('Oracle Pull'!H:H,'Oracle Pull'!D:D,'Inbound-Proteus'!A53,'Oracle Pull'!B:B,"NR-RM") &lt; 0, 0, SUMIFS('Oracle Pull'!H:H,'Oracle Pull'!D:D,'Inbound-Proteus'!A53,'Oracle Pull'!B:B,"NR-RM"))</f>
        <v>88</v>
      </c>
      <c r="P53">
        <f t="shared" si="2"/>
        <v>63</v>
      </c>
      <c r="Q53">
        <f>MAX(SUMIFS('Oracle Pull'!H:H,'Oracle Pull'!D:D,'Inbound-Proteus'!A53,'Oracle Pull'!B:B,"NR-RM")
-SUMIFS('Oracle Pull'!H:H,'Oracle Pull'!D:D,'Inbound-Proteus'!A53,'Oracle Pull'!B:B,"NR-RM",'Oracle Pull'!C:C,"H-Line")
-SUMIFS('Oracle Pull'!H:H,'Oracle Pull'!D:D,'Inbound-Proteus'!A53,'Oracle Pull'!B:B,"NR-RM",'Oracle Pull'!C:C,"P-Line")
-SUMIFS('Oracle Pull'!H:H,'Oracle Pull'!D:D,'Inbound-Proteus'!A53,'Oracle Pull'!B:B,"NR-RM",'Oracle Pull'!C:C,"Megasus-Line"),0)</f>
        <v>0</v>
      </c>
      <c r="R53">
        <f>MAX(SUMIFS('Oracle Pull'!H:H,'Oracle Pull'!D:D,'Inbound-Proteus'!A53,'Oracle Pull'!B:B,"NR-RM",'Oracle Pull'!C:C,"P-Line"), 0)</f>
        <v>88</v>
      </c>
    </row>
    <row r="54" spans="1:18" x14ac:dyDescent="0.55000000000000004">
      <c r="A54" s="27" t="s">
        <v>351</v>
      </c>
      <c r="B54" s="21" t="s">
        <v>352</v>
      </c>
      <c r="C54" s="19">
        <v>1</v>
      </c>
      <c r="D54" s="11">
        <f t="shared" si="3"/>
        <v>25</v>
      </c>
      <c r="E54" s="11">
        <f t="shared" si="4"/>
        <v>25</v>
      </c>
      <c r="F54" s="11">
        <f t="shared" si="5"/>
        <v>0</v>
      </c>
      <c r="G54" s="11">
        <f t="shared" si="10"/>
        <v>1</v>
      </c>
      <c r="H54" s="11">
        <f t="shared" si="11"/>
        <v>0</v>
      </c>
      <c r="I54" s="4">
        <f t="shared" si="6"/>
        <v>3</v>
      </c>
      <c r="J54" s="4">
        <f t="shared" si="7"/>
        <v>0</v>
      </c>
      <c r="K54" s="12">
        <v>45</v>
      </c>
      <c r="L54" s="13" t="s">
        <v>3</v>
      </c>
      <c r="M54" s="4">
        <v>90</v>
      </c>
      <c r="N54" s="4" t="s">
        <v>3263</v>
      </c>
      <c r="O54" s="28">
        <f>IF(SUMIFS('Oracle Pull'!H:H,'Oracle Pull'!D:D,'Inbound-Proteus'!A54,'Oracle Pull'!B:B,"NR-RM") &lt; 0, 0, SUMIFS('Oracle Pull'!H:H,'Oracle Pull'!D:D,'Inbound-Proteus'!A54,'Oracle Pull'!B:B,"NR-RM"))</f>
        <v>48</v>
      </c>
      <c r="P54">
        <f t="shared" si="2"/>
        <v>23</v>
      </c>
      <c r="Q54">
        <f>MAX(SUMIFS('Oracle Pull'!H:H,'Oracle Pull'!D:D,'Inbound-Proteus'!A54,'Oracle Pull'!B:B,"NR-RM")
-SUMIFS('Oracle Pull'!H:H,'Oracle Pull'!D:D,'Inbound-Proteus'!A54,'Oracle Pull'!B:B,"NR-RM",'Oracle Pull'!C:C,"H-Line")
-SUMIFS('Oracle Pull'!H:H,'Oracle Pull'!D:D,'Inbound-Proteus'!A54,'Oracle Pull'!B:B,"NR-RM",'Oracle Pull'!C:C,"P-Line")
-SUMIFS('Oracle Pull'!H:H,'Oracle Pull'!D:D,'Inbound-Proteus'!A54,'Oracle Pull'!B:B,"NR-RM",'Oracle Pull'!C:C,"Megasus-Line"),0)</f>
        <v>0</v>
      </c>
      <c r="R54">
        <f>MAX(SUMIFS('Oracle Pull'!H:H,'Oracle Pull'!D:D,'Inbound-Proteus'!A54,'Oracle Pull'!B:B,"NR-RM",'Oracle Pull'!C:C,"P-Line"), 0)</f>
        <v>48</v>
      </c>
    </row>
    <row r="55" spans="1:18" x14ac:dyDescent="0.55000000000000004">
      <c r="A55" s="23" t="s">
        <v>1226</v>
      </c>
      <c r="B55" s="21" t="s">
        <v>1227</v>
      </c>
      <c r="C55" s="19">
        <v>1</v>
      </c>
      <c r="D55" s="11">
        <f t="shared" si="3"/>
        <v>25</v>
      </c>
      <c r="E55" s="11">
        <f t="shared" si="4"/>
        <v>25</v>
      </c>
      <c r="F55" s="11">
        <f t="shared" si="5"/>
        <v>0</v>
      </c>
      <c r="G55" s="11">
        <f t="shared" si="10"/>
        <v>1</v>
      </c>
      <c r="H55" s="11">
        <f t="shared" si="11"/>
        <v>0</v>
      </c>
      <c r="I55" s="4">
        <f t="shared" si="6"/>
        <v>3</v>
      </c>
      <c r="J55" s="4">
        <f t="shared" si="7"/>
        <v>0</v>
      </c>
      <c r="K55" s="12">
        <v>10</v>
      </c>
      <c r="L55" s="13" t="s">
        <v>1</v>
      </c>
      <c r="M55" s="4">
        <v>20</v>
      </c>
      <c r="N55" s="4"/>
      <c r="O55" s="28">
        <f>IF(SUMIFS('Oracle Pull'!H:H,'Oracle Pull'!D:D,'Inbound-Proteus'!A55,'Oracle Pull'!B:B,"NR-RM") &lt; 0, 0, SUMIFS('Oracle Pull'!H:H,'Oracle Pull'!D:D,'Inbound-Proteus'!A55,'Oracle Pull'!B:B,"NR-RM"))</f>
        <v>0</v>
      </c>
      <c r="P55">
        <f t="shared" si="2"/>
        <v>-25</v>
      </c>
      <c r="Q55">
        <f>MAX(SUMIFS('Oracle Pull'!H:H,'Oracle Pull'!D:D,'Inbound-Proteus'!A55,'Oracle Pull'!B:B,"NR-RM")
-SUMIFS('Oracle Pull'!H:H,'Oracle Pull'!D:D,'Inbound-Proteus'!A55,'Oracle Pull'!B:B,"NR-RM",'Oracle Pull'!C:C,"H-Line")
-SUMIFS('Oracle Pull'!H:H,'Oracle Pull'!D:D,'Inbound-Proteus'!A55,'Oracle Pull'!B:B,"NR-RM",'Oracle Pull'!C:C,"P-Line")
-SUMIFS('Oracle Pull'!H:H,'Oracle Pull'!D:D,'Inbound-Proteus'!A55,'Oracle Pull'!B:B,"NR-RM",'Oracle Pull'!C:C,"Megasus-Line"),0)</f>
        <v>0</v>
      </c>
      <c r="R55">
        <f>MAX(SUMIFS('Oracle Pull'!H:H,'Oracle Pull'!D:D,'Inbound-Proteus'!A55,'Oracle Pull'!B:B,"NR-RM",'Oracle Pull'!C:C,"P-Line"), 0)</f>
        <v>0</v>
      </c>
    </row>
    <row r="56" spans="1:18" x14ac:dyDescent="0.55000000000000004">
      <c r="A56" s="23" t="s">
        <v>1478</v>
      </c>
      <c r="B56" s="21" t="s">
        <v>1479</v>
      </c>
      <c r="C56" s="19">
        <v>4</v>
      </c>
      <c r="D56" s="11">
        <f>E56+F56</f>
        <v>100</v>
      </c>
      <c r="E56" s="11">
        <f>$B$7*C56</f>
        <v>100</v>
      </c>
      <c r="F56" s="11">
        <f>$B$8*C56</f>
        <v>0</v>
      </c>
      <c r="G56" s="11">
        <f t="shared" ref="G56:G64" si="12">CEILING((E56/K56), 1)</f>
        <v>1</v>
      </c>
      <c r="H56" s="11">
        <f t="shared" ref="H56:H64" si="13">CEILING((F56/K56), 1)</f>
        <v>0</v>
      </c>
      <c r="I56" s="4">
        <f t="shared" si="6"/>
        <v>12</v>
      </c>
      <c r="J56" s="4">
        <f t="shared" si="7"/>
        <v>0</v>
      </c>
      <c r="K56" s="12">
        <v>792</v>
      </c>
      <c r="L56" s="13" t="s">
        <v>3</v>
      </c>
      <c r="M56" s="4">
        <v>100</v>
      </c>
      <c r="N56" s="4" t="s">
        <v>3061</v>
      </c>
      <c r="O56" s="28">
        <f>IF(SUMIFS('Oracle Pull'!H:H,'Oracle Pull'!D:D,'Inbound-Proteus'!A56,'Oracle Pull'!B:B,"NR-RM") &lt; 0, 0, SUMIFS('Oracle Pull'!H:H,'Oracle Pull'!D:D,'Inbound-Proteus'!A56,'Oracle Pull'!B:B,"NR-RM"))</f>
        <v>1104</v>
      </c>
      <c r="P56">
        <f t="shared" ref="P56:P116" si="14">O56-E56</f>
        <v>1004</v>
      </c>
      <c r="Q56">
        <f>MAX(SUMIFS('Oracle Pull'!H:H,'Oracle Pull'!D:D,'Inbound-Proteus'!A56,'Oracle Pull'!B:B,"NR-RM")
-SUMIFS('Oracle Pull'!H:H,'Oracle Pull'!D:D,'Inbound-Proteus'!A56,'Oracle Pull'!B:B,"NR-RM",'Oracle Pull'!C:C,"H-Line")
-SUMIFS('Oracle Pull'!H:H,'Oracle Pull'!D:D,'Inbound-Proteus'!A56,'Oracle Pull'!B:B,"NR-RM",'Oracle Pull'!C:C,"P-Line")
-SUMIFS('Oracle Pull'!H:H,'Oracle Pull'!D:D,'Inbound-Proteus'!A56,'Oracle Pull'!B:B,"NR-RM",'Oracle Pull'!C:C,"Megasus-Line"),0)</f>
        <v>0</v>
      </c>
      <c r="R56">
        <f>MAX(SUMIFS('Oracle Pull'!H:H,'Oracle Pull'!D:D,'Inbound-Proteus'!A56,'Oracle Pull'!B:B,"NR-RM",'Oracle Pull'!C:C,"P-Line"), 0)</f>
        <v>1104</v>
      </c>
    </row>
    <row r="57" spans="1:18" x14ac:dyDescent="0.55000000000000004">
      <c r="A57" s="23" t="s">
        <v>666</v>
      </c>
      <c r="B57" s="21" t="s">
        <v>667</v>
      </c>
      <c r="C57" s="19">
        <v>1</v>
      </c>
      <c r="D57" s="11">
        <f t="shared" ref="D57:D70" si="15">E57+F57</f>
        <v>25</v>
      </c>
      <c r="E57" s="11">
        <f t="shared" ref="E57:E70" si="16">$B$7*C57</f>
        <v>25</v>
      </c>
      <c r="F57" s="11">
        <f t="shared" ref="F57:F70" si="17">$B$8*C57</f>
        <v>0</v>
      </c>
      <c r="G57" s="11">
        <f t="shared" si="12"/>
        <v>5</v>
      </c>
      <c r="H57" s="11">
        <f t="shared" si="13"/>
        <v>0</v>
      </c>
      <c r="I57" s="4">
        <f t="shared" si="6"/>
        <v>3</v>
      </c>
      <c r="J57" s="4">
        <f t="shared" si="7"/>
        <v>0</v>
      </c>
      <c r="K57" s="12">
        <v>5</v>
      </c>
      <c r="L57" s="13" t="s">
        <v>3</v>
      </c>
      <c r="M57" s="4">
        <v>10</v>
      </c>
      <c r="N57" s="4" t="s">
        <v>3040</v>
      </c>
      <c r="O57" s="28">
        <f>IF(SUMIFS('Oracle Pull'!H:H,'Oracle Pull'!D:D,'Inbound-Proteus'!A57,'Oracle Pull'!B:B,"NR-RM") &lt; 0, 0, SUMIFS('Oracle Pull'!H:H,'Oracle Pull'!D:D,'Inbound-Proteus'!A57,'Oracle Pull'!B:B,"NR-RM"))</f>
        <v>0</v>
      </c>
      <c r="P57">
        <f t="shared" si="14"/>
        <v>-25</v>
      </c>
      <c r="Q57">
        <f>MAX(SUMIFS('Oracle Pull'!H:H,'Oracle Pull'!D:D,'Inbound-Proteus'!A57,'Oracle Pull'!B:B,"NR-RM")
-SUMIFS('Oracle Pull'!H:H,'Oracle Pull'!D:D,'Inbound-Proteus'!A57,'Oracle Pull'!B:B,"NR-RM",'Oracle Pull'!C:C,"H-Line")
-SUMIFS('Oracle Pull'!H:H,'Oracle Pull'!D:D,'Inbound-Proteus'!A57,'Oracle Pull'!B:B,"NR-RM",'Oracle Pull'!C:C,"P-Line")
-SUMIFS('Oracle Pull'!H:H,'Oracle Pull'!D:D,'Inbound-Proteus'!A57,'Oracle Pull'!B:B,"NR-RM",'Oracle Pull'!C:C,"Megasus-Line"),0)</f>
        <v>0</v>
      </c>
      <c r="R57">
        <f>MAX(SUMIFS('Oracle Pull'!H:H,'Oracle Pull'!D:D,'Inbound-Proteus'!A57,'Oracle Pull'!B:B,"NR-RM",'Oracle Pull'!C:C,"P-Line"), 0)</f>
        <v>0</v>
      </c>
    </row>
    <row r="58" spans="1:18" x14ac:dyDescent="0.55000000000000004">
      <c r="A58" s="23" t="s">
        <v>1350</v>
      </c>
      <c r="B58" s="21" t="s">
        <v>1351</v>
      </c>
      <c r="C58" s="19">
        <v>1</v>
      </c>
      <c r="D58" s="11">
        <f t="shared" si="15"/>
        <v>25</v>
      </c>
      <c r="E58" s="11">
        <f t="shared" si="16"/>
        <v>25</v>
      </c>
      <c r="F58" s="11">
        <f t="shared" si="17"/>
        <v>0</v>
      </c>
      <c r="G58" s="11">
        <f t="shared" si="12"/>
        <v>2</v>
      </c>
      <c r="H58" s="11">
        <f t="shared" si="13"/>
        <v>0</v>
      </c>
      <c r="I58" s="4">
        <f t="shared" si="6"/>
        <v>3</v>
      </c>
      <c r="J58" s="4">
        <f t="shared" si="7"/>
        <v>0</v>
      </c>
      <c r="K58" s="12">
        <v>14</v>
      </c>
      <c r="L58" s="13" t="s">
        <v>3</v>
      </c>
      <c r="M58" s="4">
        <v>28</v>
      </c>
      <c r="N58" s="4" t="s">
        <v>3262</v>
      </c>
      <c r="O58" s="28">
        <f>IF(SUMIFS('Oracle Pull'!H:H,'Oracle Pull'!D:D,'Inbound-Proteus'!A58,'Oracle Pull'!B:B,"NR-RM") &lt; 0, 0, SUMIFS('Oracle Pull'!H:H,'Oracle Pull'!D:D,'Inbound-Proteus'!A58,'Oracle Pull'!B:B,"NR-RM"))</f>
        <v>97</v>
      </c>
      <c r="P58">
        <f t="shared" si="14"/>
        <v>72</v>
      </c>
      <c r="Q58">
        <f>MAX(SUMIFS('Oracle Pull'!H:H,'Oracle Pull'!D:D,'Inbound-Proteus'!A58,'Oracle Pull'!B:B,"NR-RM")
-SUMIFS('Oracle Pull'!H:H,'Oracle Pull'!D:D,'Inbound-Proteus'!A58,'Oracle Pull'!B:B,"NR-RM",'Oracle Pull'!C:C,"H-Line")
-SUMIFS('Oracle Pull'!H:H,'Oracle Pull'!D:D,'Inbound-Proteus'!A58,'Oracle Pull'!B:B,"NR-RM",'Oracle Pull'!C:C,"P-Line")
-SUMIFS('Oracle Pull'!H:H,'Oracle Pull'!D:D,'Inbound-Proteus'!A58,'Oracle Pull'!B:B,"NR-RM",'Oracle Pull'!C:C,"Megasus-Line"),0)</f>
        <v>0</v>
      </c>
      <c r="R58">
        <f>MAX(SUMIFS('Oracle Pull'!H:H,'Oracle Pull'!D:D,'Inbound-Proteus'!A58,'Oracle Pull'!B:B,"NR-RM",'Oracle Pull'!C:C,"P-Line"), 0)</f>
        <v>97</v>
      </c>
    </row>
    <row r="59" spans="1:18" x14ac:dyDescent="0.55000000000000004">
      <c r="A59" s="23" t="s">
        <v>409</v>
      </c>
      <c r="B59" s="21" t="s">
        <v>410</v>
      </c>
      <c r="C59" s="19">
        <v>1</v>
      </c>
      <c r="D59" s="11">
        <f t="shared" si="15"/>
        <v>25</v>
      </c>
      <c r="E59" s="11">
        <f t="shared" si="16"/>
        <v>25</v>
      </c>
      <c r="F59" s="11">
        <f t="shared" si="17"/>
        <v>0</v>
      </c>
      <c r="G59" s="11">
        <f t="shared" si="12"/>
        <v>2</v>
      </c>
      <c r="H59" s="11">
        <f t="shared" si="13"/>
        <v>0</v>
      </c>
      <c r="I59" s="4">
        <f t="shared" si="6"/>
        <v>3</v>
      </c>
      <c r="J59" s="4">
        <f t="shared" si="7"/>
        <v>0</v>
      </c>
      <c r="K59" s="12">
        <v>21</v>
      </c>
      <c r="L59" s="13" t="s">
        <v>3</v>
      </c>
      <c r="M59" s="4">
        <v>42</v>
      </c>
      <c r="N59" s="4" t="s">
        <v>3063</v>
      </c>
      <c r="O59" s="28">
        <f>IF(SUMIFS('Oracle Pull'!H:H,'Oracle Pull'!D:D,'Inbound-Proteus'!A59,'Oracle Pull'!B:B,"NR-RM") &lt; 0, 0, SUMIFS('Oracle Pull'!H:H,'Oracle Pull'!D:D,'Inbound-Proteus'!A59,'Oracle Pull'!B:B,"NR-RM"))</f>
        <v>0</v>
      </c>
      <c r="P59">
        <f t="shared" si="14"/>
        <v>-25</v>
      </c>
      <c r="Q59">
        <f>MAX(SUMIFS('Oracle Pull'!H:H,'Oracle Pull'!D:D,'Inbound-Proteus'!A59,'Oracle Pull'!B:B,"NR-RM")
-SUMIFS('Oracle Pull'!H:H,'Oracle Pull'!D:D,'Inbound-Proteus'!A59,'Oracle Pull'!B:B,"NR-RM",'Oracle Pull'!C:C,"H-Line")
-SUMIFS('Oracle Pull'!H:H,'Oracle Pull'!D:D,'Inbound-Proteus'!A59,'Oracle Pull'!B:B,"NR-RM",'Oracle Pull'!C:C,"P-Line")
-SUMIFS('Oracle Pull'!H:H,'Oracle Pull'!D:D,'Inbound-Proteus'!A59,'Oracle Pull'!B:B,"NR-RM",'Oracle Pull'!C:C,"Megasus-Line"),0)</f>
        <v>0</v>
      </c>
      <c r="R59">
        <f>MAX(SUMIFS('Oracle Pull'!H:H,'Oracle Pull'!D:D,'Inbound-Proteus'!A59,'Oracle Pull'!B:B,"NR-RM",'Oracle Pull'!C:C,"P-Line"), 0)</f>
        <v>0</v>
      </c>
    </row>
    <row r="60" spans="1:18" x14ac:dyDescent="0.55000000000000004">
      <c r="A60" s="23" t="s">
        <v>2964</v>
      </c>
      <c r="B60" s="21" t="s">
        <v>2965</v>
      </c>
      <c r="C60" s="19">
        <v>1</v>
      </c>
      <c r="D60" s="11">
        <f t="shared" si="15"/>
        <v>25</v>
      </c>
      <c r="E60" s="11">
        <f t="shared" si="16"/>
        <v>25</v>
      </c>
      <c r="F60" s="11">
        <f t="shared" si="17"/>
        <v>0</v>
      </c>
      <c r="G60" s="11">
        <f t="shared" si="12"/>
        <v>4</v>
      </c>
      <c r="H60" s="11">
        <f t="shared" si="13"/>
        <v>0</v>
      </c>
      <c r="I60" s="4">
        <f t="shared" si="6"/>
        <v>3</v>
      </c>
      <c r="J60" s="4">
        <f t="shared" si="7"/>
        <v>0</v>
      </c>
      <c r="K60" s="12">
        <v>8</v>
      </c>
      <c r="L60" s="13" t="s">
        <v>3037</v>
      </c>
      <c r="M60" s="4">
        <v>32</v>
      </c>
      <c r="N60" s="4" t="s">
        <v>3041</v>
      </c>
      <c r="O60" s="28">
        <f>IF(SUMIFS('Oracle Pull'!H:H,'Oracle Pull'!D:D,'Inbound-Proteus'!A60,'Oracle Pull'!B:B,"NR-RM") &lt; 0, 0, SUMIFS('Oracle Pull'!H:H,'Oracle Pull'!D:D,'Inbound-Proteus'!A60,'Oracle Pull'!B:B,"NR-RM"))</f>
        <v>176</v>
      </c>
      <c r="P60">
        <f t="shared" si="14"/>
        <v>151</v>
      </c>
      <c r="Q60">
        <f>MAX(SUMIFS('Oracle Pull'!H:H,'Oracle Pull'!D:D,'Inbound-Proteus'!A60,'Oracle Pull'!B:B,"NR-RM")
-SUMIFS('Oracle Pull'!H:H,'Oracle Pull'!D:D,'Inbound-Proteus'!A60,'Oracle Pull'!B:B,"NR-RM",'Oracle Pull'!C:C,"H-Line")
-SUMIFS('Oracle Pull'!H:H,'Oracle Pull'!D:D,'Inbound-Proteus'!A60,'Oracle Pull'!B:B,"NR-RM",'Oracle Pull'!C:C,"P-Line")
-SUMIFS('Oracle Pull'!H:H,'Oracle Pull'!D:D,'Inbound-Proteus'!A60,'Oracle Pull'!B:B,"NR-RM",'Oracle Pull'!C:C,"Megasus-Line"),0)</f>
        <v>0</v>
      </c>
      <c r="R60">
        <f>MAX(SUMIFS('Oracle Pull'!H:H,'Oracle Pull'!D:D,'Inbound-Proteus'!A60,'Oracle Pull'!B:B,"NR-RM",'Oracle Pull'!C:C,"P-Line"), 0)</f>
        <v>176</v>
      </c>
    </row>
    <row r="61" spans="1:18" x14ac:dyDescent="0.55000000000000004">
      <c r="A61" s="23" t="s">
        <v>919</v>
      </c>
      <c r="B61" s="21" t="s">
        <v>920</v>
      </c>
      <c r="C61" s="19">
        <v>1</v>
      </c>
      <c r="D61" s="11">
        <f t="shared" si="15"/>
        <v>25</v>
      </c>
      <c r="E61" s="11">
        <f t="shared" si="16"/>
        <v>25</v>
      </c>
      <c r="F61" s="11">
        <f t="shared" si="17"/>
        <v>0</v>
      </c>
      <c r="G61" s="11">
        <f t="shared" si="12"/>
        <v>4</v>
      </c>
      <c r="H61" s="11">
        <f t="shared" si="13"/>
        <v>0</v>
      </c>
      <c r="I61" s="4">
        <f t="shared" si="6"/>
        <v>3</v>
      </c>
      <c r="J61" s="4">
        <f t="shared" si="7"/>
        <v>0</v>
      </c>
      <c r="K61" s="12">
        <v>8</v>
      </c>
      <c r="L61" s="13" t="s">
        <v>3037</v>
      </c>
      <c r="M61" s="4">
        <v>32</v>
      </c>
      <c r="N61" s="4" t="s">
        <v>3041</v>
      </c>
      <c r="O61" s="28">
        <f>IF(SUMIFS('Oracle Pull'!H:H,'Oracle Pull'!D:D,'Inbound-Proteus'!A61,'Oracle Pull'!B:B,"NR-RM") &lt; 0, 0, SUMIFS('Oracle Pull'!H:H,'Oracle Pull'!D:D,'Inbound-Proteus'!A61,'Oracle Pull'!B:B,"NR-RM"))</f>
        <v>97</v>
      </c>
      <c r="P61">
        <f t="shared" si="14"/>
        <v>72</v>
      </c>
      <c r="Q61">
        <f>MAX(SUMIFS('Oracle Pull'!H:H,'Oracle Pull'!D:D,'Inbound-Proteus'!A61,'Oracle Pull'!B:B,"NR-RM")
-SUMIFS('Oracle Pull'!H:H,'Oracle Pull'!D:D,'Inbound-Proteus'!A61,'Oracle Pull'!B:B,"NR-RM",'Oracle Pull'!C:C,"H-Line")
-SUMIFS('Oracle Pull'!H:H,'Oracle Pull'!D:D,'Inbound-Proteus'!A61,'Oracle Pull'!B:B,"NR-RM",'Oracle Pull'!C:C,"P-Line")
-SUMIFS('Oracle Pull'!H:H,'Oracle Pull'!D:D,'Inbound-Proteus'!A61,'Oracle Pull'!B:B,"NR-RM",'Oracle Pull'!C:C,"Megasus-Line"),0)</f>
        <v>0</v>
      </c>
      <c r="R61">
        <f>MAX(SUMIFS('Oracle Pull'!H:H,'Oracle Pull'!D:D,'Inbound-Proteus'!A61,'Oracle Pull'!B:B,"NR-RM",'Oracle Pull'!C:C,"P-Line"), 0)</f>
        <v>97</v>
      </c>
    </row>
    <row r="62" spans="1:18" x14ac:dyDescent="0.55000000000000004">
      <c r="A62" s="23" t="s">
        <v>2010</v>
      </c>
      <c r="B62" s="21" t="s">
        <v>2011</v>
      </c>
      <c r="C62" s="19">
        <v>1</v>
      </c>
      <c r="D62" s="11">
        <f t="shared" si="15"/>
        <v>25</v>
      </c>
      <c r="E62" s="11">
        <f t="shared" si="16"/>
        <v>25</v>
      </c>
      <c r="F62" s="11">
        <f t="shared" si="17"/>
        <v>0</v>
      </c>
      <c r="G62" s="11">
        <f t="shared" si="12"/>
        <v>1</v>
      </c>
      <c r="H62" s="11">
        <f t="shared" si="13"/>
        <v>0</v>
      </c>
      <c r="I62" s="4">
        <f t="shared" si="6"/>
        <v>3</v>
      </c>
      <c r="J62" s="4">
        <f t="shared" si="7"/>
        <v>0</v>
      </c>
      <c r="K62" s="12">
        <v>68</v>
      </c>
      <c r="L62" s="13" t="s">
        <v>3037</v>
      </c>
      <c r="M62" s="4">
        <v>68</v>
      </c>
      <c r="N62" s="4"/>
      <c r="O62" s="28">
        <f>IF(SUMIFS('Oracle Pull'!H:H,'Oracle Pull'!D:D,'Inbound-Proteus'!A62,'Oracle Pull'!B:B,"NR-RM") &lt; 0, 0, SUMIFS('Oracle Pull'!H:H,'Oracle Pull'!D:D,'Inbound-Proteus'!A62,'Oracle Pull'!B:B,"NR-RM"))</f>
        <v>227</v>
      </c>
      <c r="P62">
        <f t="shared" si="14"/>
        <v>202</v>
      </c>
      <c r="Q62">
        <f>MAX(SUMIFS('Oracle Pull'!H:H,'Oracle Pull'!D:D,'Inbound-Proteus'!A62,'Oracle Pull'!B:B,"NR-RM")
-SUMIFS('Oracle Pull'!H:H,'Oracle Pull'!D:D,'Inbound-Proteus'!A62,'Oracle Pull'!B:B,"NR-RM",'Oracle Pull'!C:C,"H-Line")
-SUMIFS('Oracle Pull'!H:H,'Oracle Pull'!D:D,'Inbound-Proteus'!A62,'Oracle Pull'!B:B,"NR-RM",'Oracle Pull'!C:C,"P-Line")
-SUMIFS('Oracle Pull'!H:H,'Oracle Pull'!D:D,'Inbound-Proteus'!A62,'Oracle Pull'!B:B,"NR-RM",'Oracle Pull'!C:C,"Megasus-Line"),0)</f>
        <v>0</v>
      </c>
      <c r="R62">
        <f>MAX(SUMIFS('Oracle Pull'!H:H,'Oracle Pull'!D:D,'Inbound-Proteus'!A62,'Oracle Pull'!B:B,"NR-RM",'Oracle Pull'!C:C,"P-Line"), 0)</f>
        <v>227</v>
      </c>
    </row>
    <row r="63" spans="1:18" ht="14.7" thickBot="1" x14ac:dyDescent="0.6">
      <c r="A63" s="26" t="s">
        <v>635</v>
      </c>
      <c r="B63" s="20" t="s">
        <v>636</v>
      </c>
      <c r="C63" s="18">
        <v>1</v>
      </c>
      <c r="D63" s="11">
        <f t="shared" si="15"/>
        <v>25</v>
      </c>
      <c r="E63" s="11">
        <f t="shared" si="16"/>
        <v>25</v>
      </c>
      <c r="F63" s="11">
        <f t="shared" si="17"/>
        <v>0</v>
      </c>
      <c r="G63" s="11">
        <f t="shared" si="12"/>
        <v>1</v>
      </c>
      <c r="H63" s="11">
        <f t="shared" si="13"/>
        <v>0</v>
      </c>
      <c r="I63" s="4">
        <f t="shared" si="6"/>
        <v>3</v>
      </c>
      <c r="J63" s="4">
        <f t="shared" si="7"/>
        <v>0</v>
      </c>
      <c r="K63" s="12">
        <v>68</v>
      </c>
      <c r="L63" s="13" t="s">
        <v>3037</v>
      </c>
      <c r="M63" s="4">
        <v>68</v>
      </c>
      <c r="N63" s="4"/>
      <c r="O63" s="28">
        <f>IF(SUMIFS('Oracle Pull'!H:H,'Oracle Pull'!D:D,'Inbound-Proteus'!A63,'Oracle Pull'!B:B,"NR-RM") &lt; 0, 0, SUMIFS('Oracle Pull'!H:H,'Oracle Pull'!D:D,'Inbound-Proteus'!A63,'Oracle Pull'!B:B,"NR-RM"))</f>
        <v>161</v>
      </c>
      <c r="P63">
        <f t="shared" si="14"/>
        <v>136</v>
      </c>
      <c r="Q63">
        <f>MAX(SUMIFS('Oracle Pull'!H:H,'Oracle Pull'!D:D,'Inbound-Proteus'!A63,'Oracle Pull'!B:B,"NR-RM")
-SUMIFS('Oracle Pull'!H:H,'Oracle Pull'!D:D,'Inbound-Proteus'!A63,'Oracle Pull'!B:B,"NR-RM",'Oracle Pull'!C:C,"H-Line")
-SUMIFS('Oracle Pull'!H:H,'Oracle Pull'!D:D,'Inbound-Proteus'!A63,'Oracle Pull'!B:B,"NR-RM",'Oracle Pull'!C:C,"P-Line")
-SUMIFS('Oracle Pull'!H:H,'Oracle Pull'!D:D,'Inbound-Proteus'!A63,'Oracle Pull'!B:B,"NR-RM",'Oracle Pull'!C:C,"Megasus-Line"),0)</f>
        <v>0</v>
      </c>
      <c r="R63">
        <f>MAX(SUMIFS('Oracle Pull'!H:H,'Oracle Pull'!D:D,'Inbound-Proteus'!A63,'Oracle Pull'!B:B,"NR-RM",'Oracle Pull'!C:C,"P-Line"), 0)</f>
        <v>161</v>
      </c>
    </row>
    <row r="64" spans="1:18" x14ac:dyDescent="0.55000000000000004">
      <c r="A64" s="23" t="s">
        <v>1195</v>
      </c>
      <c r="B64" s="21" t="s">
        <v>1196</v>
      </c>
      <c r="C64" s="19">
        <v>1</v>
      </c>
      <c r="D64" s="11">
        <f t="shared" si="15"/>
        <v>25</v>
      </c>
      <c r="E64" s="11">
        <f t="shared" si="16"/>
        <v>25</v>
      </c>
      <c r="F64" s="11">
        <f t="shared" si="17"/>
        <v>0</v>
      </c>
      <c r="G64" s="11">
        <f t="shared" si="12"/>
        <v>1</v>
      </c>
      <c r="H64" s="11">
        <f t="shared" si="13"/>
        <v>0</v>
      </c>
      <c r="I64" s="4">
        <f t="shared" si="6"/>
        <v>3</v>
      </c>
      <c r="J64" s="4">
        <f t="shared" si="7"/>
        <v>0</v>
      </c>
      <c r="K64" s="12">
        <v>44</v>
      </c>
      <c r="L64" s="13" t="s">
        <v>3037</v>
      </c>
      <c r="M64" s="4">
        <v>44</v>
      </c>
      <c r="N64" s="4"/>
      <c r="O64" s="28">
        <f>IF(SUMIFS('Oracle Pull'!H:H,'Oracle Pull'!D:D,'Inbound-Proteus'!A64,'Oracle Pull'!B:B,"NR-RM") &lt; 0, 0, SUMIFS('Oracle Pull'!H:H,'Oracle Pull'!D:D,'Inbound-Proteus'!A64,'Oracle Pull'!B:B,"NR-RM"))</f>
        <v>75</v>
      </c>
      <c r="P64">
        <f t="shared" si="14"/>
        <v>50</v>
      </c>
      <c r="Q64">
        <f>MAX(SUMIFS('Oracle Pull'!H:H,'Oracle Pull'!D:D,'Inbound-Proteus'!A64,'Oracle Pull'!B:B,"NR-RM")
-SUMIFS('Oracle Pull'!H:H,'Oracle Pull'!D:D,'Inbound-Proteus'!A64,'Oracle Pull'!B:B,"NR-RM",'Oracle Pull'!C:C,"H-Line")
-SUMIFS('Oracle Pull'!H:H,'Oracle Pull'!D:D,'Inbound-Proteus'!A64,'Oracle Pull'!B:B,"NR-RM",'Oracle Pull'!C:C,"P-Line")
-SUMIFS('Oracle Pull'!H:H,'Oracle Pull'!D:D,'Inbound-Proteus'!A64,'Oracle Pull'!B:B,"NR-RM",'Oracle Pull'!C:C,"Megasus-Line"),0)</f>
        <v>0</v>
      </c>
      <c r="R64">
        <f>MAX(SUMIFS('Oracle Pull'!H:H,'Oracle Pull'!D:D,'Inbound-Proteus'!A64,'Oracle Pull'!B:B,"NR-RM",'Oracle Pull'!C:C,"P-Line"), 0)</f>
        <v>74</v>
      </c>
    </row>
    <row r="65" spans="1:18" x14ac:dyDescent="0.55000000000000004">
      <c r="A65" s="23" t="s">
        <v>2387</v>
      </c>
      <c r="B65" s="21" t="s">
        <v>2388</v>
      </c>
      <c r="C65" s="19">
        <v>1</v>
      </c>
      <c r="D65" s="11">
        <f t="shared" si="15"/>
        <v>25</v>
      </c>
      <c r="E65" s="11">
        <f t="shared" si="16"/>
        <v>25</v>
      </c>
      <c r="F65" s="11">
        <f t="shared" si="17"/>
        <v>0</v>
      </c>
      <c r="G65" s="11">
        <f>CEILING((E65/K65)/8, 1)</f>
        <v>1</v>
      </c>
      <c r="H65" s="11">
        <f>CEILING((F65/K65)/8, 1)</f>
        <v>0</v>
      </c>
      <c r="I65" s="4">
        <f t="shared" si="6"/>
        <v>3</v>
      </c>
      <c r="J65" s="4">
        <f t="shared" si="7"/>
        <v>0</v>
      </c>
      <c r="K65" s="12">
        <v>44</v>
      </c>
      <c r="L65" s="13" t="s">
        <v>3037</v>
      </c>
      <c r="M65" s="4">
        <v>44</v>
      </c>
      <c r="N65" s="4"/>
      <c r="O65" s="28">
        <f>IF(SUMIFS('Oracle Pull'!H:H,'Oracle Pull'!D:D,'Inbound-Proteus'!A65,'Oracle Pull'!B:B,"NR-RM") &lt; 0, 0, SUMIFS('Oracle Pull'!H:H,'Oracle Pull'!D:D,'Inbound-Proteus'!A65,'Oracle Pull'!B:B,"NR-RM"))</f>
        <v>165</v>
      </c>
      <c r="P65">
        <f t="shared" si="14"/>
        <v>140</v>
      </c>
      <c r="Q65">
        <f>MAX(SUMIFS('Oracle Pull'!H:H,'Oracle Pull'!D:D,'Inbound-Proteus'!A65,'Oracle Pull'!B:B,"NR-RM")
-SUMIFS('Oracle Pull'!H:H,'Oracle Pull'!D:D,'Inbound-Proteus'!A65,'Oracle Pull'!B:B,"NR-RM",'Oracle Pull'!C:C,"H-Line")
-SUMIFS('Oracle Pull'!H:H,'Oracle Pull'!D:D,'Inbound-Proteus'!A65,'Oracle Pull'!B:B,"NR-RM",'Oracle Pull'!C:C,"P-Line")
-SUMIFS('Oracle Pull'!H:H,'Oracle Pull'!D:D,'Inbound-Proteus'!A65,'Oracle Pull'!B:B,"NR-RM",'Oracle Pull'!C:C,"Megasus-Line"),0)</f>
        <v>0</v>
      </c>
      <c r="R65">
        <f>MAX(SUMIFS('Oracle Pull'!H:H,'Oracle Pull'!D:D,'Inbound-Proteus'!A65,'Oracle Pull'!B:B,"NR-RM",'Oracle Pull'!C:C,"P-Line"), 0)</f>
        <v>164</v>
      </c>
    </row>
    <row r="66" spans="1:18" x14ac:dyDescent="0.55000000000000004">
      <c r="A66" s="23" t="s">
        <v>645</v>
      </c>
      <c r="B66" s="21" t="s">
        <v>646</v>
      </c>
      <c r="C66" s="19">
        <v>1</v>
      </c>
      <c r="D66" s="11">
        <f t="shared" si="15"/>
        <v>25</v>
      </c>
      <c r="E66" s="11">
        <f t="shared" si="16"/>
        <v>25</v>
      </c>
      <c r="F66" s="11">
        <f t="shared" si="17"/>
        <v>0</v>
      </c>
      <c r="G66" s="11">
        <f>CEILING((E66/K66)/8, 1)</f>
        <v>1</v>
      </c>
      <c r="H66" s="11">
        <f>CEILING((F66/K66)/8, 1)</f>
        <v>0</v>
      </c>
      <c r="I66" s="4">
        <f t="shared" si="6"/>
        <v>3</v>
      </c>
      <c r="J66" s="4">
        <f t="shared" si="7"/>
        <v>0</v>
      </c>
      <c r="K66" s="12">
        <v>5</v>
      </c>
      <c r="L66" s="13" t="s">
        <v>1</v>
      </c>
      <c r="M66" s="4">
        <v>5</v>
      </c>
      <c r="N66" s="4"/>
      <c r="O66" s="28">
        <f>IF(SUMIFS('Oracle Pull'!H:H,'Oracle Pull'!D:D,'Inbound-Proteus'!A66,'Oracle Pull'!B:B,"NR-RM") &lt; 0, 0, SUMIFS('Oracle Pull'!H:H,'Oracle Pull'!D:D,'Inbound-Proteus'!A66,'Oracle Pull'!B:B,"NR-RM"))</f>
        <v>20</v>
      </c>
      <c r="P66">
        <f t="shared" si="14"/>
        <v>-5</v>
      </c>
      <c r="Q66">
        <f>MAX(SUMIFS('Oracle Pull'!H:H,'Oracle Pull'!D:D,'Inbound-Proteus'!A66,'Oracle Pull'!B:B,"NR-RM")
-SUMIFS('Oracle Pull'!H:H,'Oracle Pull'!D:D,'Inbound-Proteus'!A66,'Oracle Pull'!B:B,"NR-RM",'Oracle Pull'!C:C,"H-Line")
-SUMIFS('Oracle Pull'!H:H,'Oracle Pull'!D:D,'Inbound-Proteus'!A66,'Oracle Pull'!B:B,"NR-RM",'Oracle Pull'!C:C,"P-Line")
-SUMIFS('Oracle Pull'!H:H,'Oracle Pull'!D:D,'Inbound-Proteus'!A66,'Oracle Pull'!B:B,"NR-RM",'Oracle Pull'!C:C,"Megasus-Line"),0)</f>
        <v>0</v>
      </c>
      <c r="R66">
        <f>MAX(SUMIFS('Oracle Pull'!H:H,'Oracle Pull'!D:D,'Inbound-Proteus'!A66,'Oracle Pull'!B:B,"NR-RM",'Oracle Pull'!C:C,"P-Line"), 0)</f>
        <v>20</v>
      </c>
    </row>
    <row r="67" spans="1:18" x14ac:dyDescent="0.55000000000000004">
      <c r="A67" s="23" t="s">
        <v>78</v>
      </c>
      <c r="B67" s="21" t="s">
        <v>79</v>
      </c>
      <c r="C67" s="19">
        <v>4</v>
      </c>
      <c r="D67" s="11">
        <f t="shared" si="15"/>
        <v>100</v>
      </c>
      <c r="E67" s="11">
        <f t="shared" si="16"/>
        <v>100</v>
      </c>
      <c r="F67" s="11">
        <f t="shared" si="17"/>
        <v>0</v>
      </c>
      <c r="G67" s="11">
        <f>CEILING((E67/K67)/8, 1)</f>
        <v>1</v>
      </c>
      <c r="H67" s="11">
        <f>CEILING((F67/K67)/8, 1)</f>
        <v>0</v>
      </c>
      <c r="I67" s="4">
        <f t="shared" si="6"/>
        <v>12</v>
      </c>
      <c r="J67" s="4">
        <f t="shared" si="7"/>
        <v>0</v>
      </c>
      <c r="K67" s="12">
        <v>160</v>
      </c>
      <c r="L67" s="13" t="s">
        <v>3</v>
      </c>
      <c r="M67" s="4">
        <v>320</v>
      </c>
      <c r="N67" s="4" t="s">
        <v>3047</v>
      </c>
      <c r="O67" s="28">
        <f>IF(SUMIFS('Oracle Pull'!H:H,'Oracle Pull'!D:D,'Inbound-Proteus'!A67,'Oracle Pull'!B:B,"NR-RM") &lt; 0, 0, SUMIFS('Oracle Pull'!H:H,'Oracle Pull'!D:D,'Inbound-Proteus'!A67,'Oracle Pull'!B:B,"NR-RM"))</f>
        <v>1975</v>
      </c>
      <c r="P67">
        <f t="shared" si="14"/>
        <v>1875</v>
      </c>
      <c r="Q67">
        <f>MAX(SUMIFS('Oracle Pull'!H:H,'Oracle Pull'!D:D,'Inbound-Proteus'!A67,'Oracle Pull'!B:B,"NR-RM")
-SUMIFS('Oracle Pull'!H:H,'Oracle Pull'!D:D,'Inbound-Proteus'!A67,'Oracle Pull'!B:B,"NR-RM",'Oracle Pull'!C:C,"H-Line")
-SUMIFS('Oracle Pull'!H:H,'Oracle Pull'!D:D,'Inbound-Proteus'!A67,'Oracle Pull'!B:B,"NR-RM",'Oracle Pull'!C:C,"P-Line")
-SUMIFS('Oracle Pull'!H:H,'Oracle Pull'!D:D,'Inbound-Proteus'!A67,'Oracle Pull'!B:B,"NR-RM",'Oracle Pull'!C:C,"Megasus-Line"),0)</f>
        <v>0</v>
      </c>
      <c r="R67">
        <f>MAX(SUMIFS('Oracle Pull'!H:H,'Oracle Pull'!D:D,'Inbound-Proteus'!A67,'Oracle Pull'!B:B,"NR-RM",'Oracle Pull'!C:C,"P-Line"), 0)</f>
        <v>498</v>
      </c>
    </row>
    <row r="68" spans="1:18" x14ac:dyDescent="0.55000000000000004">
      <c r="A68" s="23" t="s">
        <v>1342</v>
      </c>
      <c r="B68" s="21" t="s">
        <v>1343</v>
      </c>
      <c r="C68" s="19">
        <v>1</v>
      </c>
      <c r="D68" s="11">
        <f t="shared" si="15"/>
        <v>25</v>
      </c>
      <c r="E68" s="11">
        <f t="shared" si="16"/>
        <v>25</v>
      </c>
      <c r="F68" s="11">
        <f t="shared" si="17"/>
        <v>0</v>
      </c>
      <c r="G68" s="11">
        <f>CEILING((E68/K68)/8, 1)</f>
        <v>1</v>
      </c>
      <c r="H68" s="11">
        <f>CEILING((F68/K68)/8, 1)</f>
        <v>0</v>
      </c>
      <c r="I68" s="4">
        <f t="shared" si="6"/>
        <v>3</v>
      </c>
      <c r="J68" s="4">
        <f t="shared" si="7"/>
        <v>0</v>
      </c>
      <c r="K68" s="12">
        <v>480</v>
      </c>
      <c r="L68" s="13" t="s">
        <v>3037</v>
      </c>
      <c r="M68" s="4">
        <v>960</v>
      </c>
      <c r="N68" s="4" t="s">
        <v>3054</v>
      </c>
      <c r="O68" s="28">
        <f>IF(SUMIFS('Oracle Pull'!H:H,'Oracle Pull'!D:D,'Inbound-Proteus'!A68,'Oracle Pull'!B:B,"NR-RM") &lt; 0, 0, SUMIFS('Oracle Pull'!H:H,'Oracle Pull'!D:D,'Inbound-Proteus'!A68,'Oracle Pull'!B:B,"NR-RM"))</f>
        <v>250</v>
      </c>
      <c r="P68">
        <f t="shared" si="14"/>
        <v>225</v>
      </c>
      <c r="Q68">
        <f>MAX(SUMIFS('Oracle Pull'!H:H,'Oracle Pull'!D:D,'Inbound-Proteus'!A68,'Oracle Pull'!B:B,"NR-RM")
-SUMIFS('Oracle Pull'!H:H,'Oracle Pull'!D:D,'Inbound-Proteus'!A68,'Oracle Pull'!B:B,"NR-RM",'Oracle Pull'!C:C,"H-Line")
-SUMIFS('Oracle Pull'!H:H,'Oracle Pull'!D:D,'Inbound-Proteus'!A68,'Oracle Pull'!B:B,"NR-RM",'Oracle Pull'!C:C,"P-Line")
-SUMIFS('Oracle Pull'!H:H,'Oracle Pull'!D:D,'Inbound-Proteus'!A68,'Oracle Pull'!B:B,"NR-RM",'Oracle Pull'!C:C,"Megasus-Line"),0)</f>
        <v>0</v>
      </c>
      <c r="R68">
        <f>MAX(SUMIFS('Oracle Pull'!H:H,'Oracle Pull'!D:D,'Inbound-Proteus'!A68,'Oracle Pull'!B:B,"NR-RM",'Oracle Pull'!C:C,"P-Line"), 0)</f>
        <v>250</v>
      </c>
    </row>
    <row r="69" spans="1:18" x14ac:dyDescent="0.55000000000000004">
      <c r="A69" s="23" t="s">
        <v>1216</v>
      </c>
      <c r="B69" s="21" t="s">
        <v>1217</v>
      </c>
      <c r="C69" s="19">
        <v>4</v>
      </c>
      <c r="D69" s="11">
        <f t="shared" si="15"/>
        <v>100</v>
      </c>
      <c r="E69" s="11">
        <f t="shared" si="16"/>
        <v>100</v>
      </c>
      <c r="F69" s="11">
        <f t="shared" si="17"/>
        <v>0</v>
      </c>
      <c r="G69" s="11">
        <f t="shared" ref="G69:G79" si="18">CEILING((E69/K69), 1)</f>
        <v>2</v>
      </c>
      <c r="H69" s="11">
        <f t="shared" ref="H69:H79" si="19">CEILING((F69/K69), 1)</f>
        <v>0</v>
      </c>
      <c r="I69" s="4">
        <f t="shared" si="6"/>
        <v>12</v>
      </c>
      <c r="J69" s="4">
        <f t="shared" si="7"/>
        <v>0</v>
      </c>
      <c r="K69" s="12">
        <v>80</v>
      </c>
      <c r="L69" s="13" t="s">
        <v>3</v>
      </c>
      <c r="M69" s="4">
        <v>480</v>
      </c>
      <c r="N69" s="4" t="s">
        <v>3062</v>
      </c>
      <c r="O69" s="28">
        <f>IF(SUMIFS('Oracle Pull'!H:H,'Oracle Pull'!D:D,'Inbound-Proteus'!A69,'Oracle Pull'!B:B,"NR-RM") &lt; 0, 0, SUMIFS('Oracle Pull'!H:H,'Oracle Pull'!D:D,'Inbound-Proteus'!A69,'Oracle Pull'!B:B,"NR-RM"))</f>
        <v>926</v>
      </c>
      <c r="P69">
        <f t="shared" si="14"/>
        <v>826</v>
      </c>
      <c r="Q69">
        <f>MAX(SUMIFS('Oracle Pull'!H:H,'Oracle Pull'!D:D,'Inbound-Proteus'!A69,'Oracle Pull'!B:B,"NR-RM")
-SUMIFS('Oracle Pull'!H:H,'Oracle Pull'!D:D,'Inbound-Proteus'!A69,'Oracle Pull'!B:B,"NR-RM",'Oracle Pull'!C:C,"H-Line")
-SUMIFS('Oracle Pull'!H:H,'Oracle Pull'!D:D,'Inbound-Proteus'!A69,'Oracle Pull'!B:B,"NR-RM",'Oracle Pull'!C:C,"P-Line")
-SUMIFS('Oracle Pull'!H:H,'Oracle Pull'!D:D,'Inbound-Proteus'!A69,'Oracle Pull'!B:B,"NR-RM",'Oracle Pull'!C:C,"Megasus-Line"),0)</f>
        <v>0</v>
      </c>
      <c r="R69">
        <f>MAX(SUMIFS('Oracle Pull'!H:H,'Oracle Pull'!D:D,'Inbound-Proteus'!A69,'Oracle Pull'!B:B,"NR-RM",'Oracle Pull'!C:C,"P-Line"), 0)</f>
        <v>926</v>
      </c>
    </row>
    <row r="70" spans="1:18" x14ac:dyDescent="0.55000000000000004">
      <c r="A70" s="23" t="s">
        <v>2091</v>
      </c>
      <c r="B70" s="21" t="s">
        <v>2092</v>
      </c>
      <c r="C70" s="19">
        <v>1</v>
      </c>
      <c r="D70" s="11">
        <f t="shared" si="15"/>
        <v>25</v>
      </c>
      <c r="E70" s="11">
        <f t="shared" si="16"/>
        <v>25</v>
      </c>
      <c r="F70" s="11">
        <f t="shared" si="17"/>
        <v>0</v>
      </c>
      <c r="G70" s="11">
        <f t="shared" si="18"/>
        <v>2</v>
      </c>
      <c r="H70" s="11">
        <f t="shared" si="19"/>
        <v>0</v>
      </c>
      <c r="I70" s="4">
        <f t="shared" si="6"/>
        <v>3</v>
      </c>
      <c r="J70" s="4">
        <f t="shared" si="7"/>
        <v>0</v>
      </c>
      <c r="K70" s="12">
        <v>14</v>
      </c>
      <c r="L70" s="13" t="s">
        <v>1</v>
      </c>
      <c r="M70" s="4">
        <v>28</v>
      </c>
      <c r="N70" s="4"/>
      <c r="O70" s="28">
        <f>IF(SUMIFS('Oracle Pull'!H:H,'Oracle Pull'!D:D,'Inbound-Proteus'!A70,'Oracle Pull'!B:B,"NR-RM") &lt; 0, 0, SUMIFS('Oracle Pull'!H:H,'Oracle Pull'!D:D,'Inbound-Proteus'!A70,'Oracle Pull'!B:B,"NR-RM"))</f>
        <v>0</v>
      </c>
      <c r="P70">
        <f t="shared" si="14"/>
        <v>-25</v>
      </c>
      <c r="Q70">
        <f>MAX(SUMIFS('Oracle Pull'!H:H,'Oracle Pull'!D:D,'Inbound-Proteus'!A70,'Oracle Pull'!B:B,"NR-RM")
-SUMIFS('Oracle Pull'!H:H,'Oracle Pull'!D:D,'Inbound-Proteus'!A70,'Oracle Pull'!B:B,"NR-RM",'Oracle Pull'!C:C,"H-Line")
-SUMIFS('Oracle Pull'!H:H,'Oracle Pull'!D:D,'Inbound-Proteus'!A70,'Oracle Pull'!B:B,"NR-RM",'Oracle Pull'!C:C,"P-Line")
-SUMIFS('Oracle Pull'!H:H,'Oracle Pull'!D:D,'Inbound-Proteus'!A70,'Oracle Pull'!B:B,"NR-RM",'Oracle Pull'!C:C,"Megasus-Line"),0)</f>
        <v>0</v>
      </c>
      <c r="R70">
        <f>MAX(SUMIFS('Oracle Pull'!H:H,'Oracle Pull'!D:D,'Inbound-Proteus'!A70,'Oracle Pull'!B:B,"NR-RM",'Oracle Pull'!C:C,"P-Line"), 0)</f>
        <v>0</v>
      </c>
    </row>
    <row r="71" spans="1:18" x14ac:dyDescent="0.55000000000000004">
      <c r="A71" s="23" t="s">
        <v>932</v>
      </c>
      <c r="B71" s="21" t="s">
        <v>933</v>
      </c>
      <c r="C71" s="19">
        <v>2</v>
      </c>
      <c r="D71" s="11">
        <f>E71+F71</f>
        <v>50</v>
      </c>
      <c r="E71" s="11">
        <f>$B$7*C71</f>
        <v>50</v>
      </c>
      <c r="F71" s="11">
        <f>$B$8*C71</f>
        <v>0</v>
      </c>
      <c r="G71" s="11">
        <f t="shared" si="18"/>
        <v>3</v>
      </c>
      <c r="H71" s="11">
        <f t="shared" si="19"/>
        <v>0</v>
      </c>
      <c r="I71" s="4">
        <f t="shared" si="6"/>
        <v>6</v>
      </c>
      <c r="J71" s="4">
        <f t="shared" si="7"/>
        <v>0</v>
      </c>
      <c r="K71" s="12">
        <v>24</v>
      </c>
      <c r="L71" s="13" t="s">
        <v>3</v>
      </c>
      <c r="M71" s="4">
        <v>144</v>
      </c>
      <c r="N71" s="4" t="s">
        <v>3055</v>
      </c>
      <c r="O71" s="28">
        <f>IF(SUMIFS('Oracle Pull'!H:H,'Oracle Pull'!D:D,'Inbound-Proteus'!A71,'Oracle Pull'!B:B,"NR-RM") &lt; 0, 0, SUMIFS('Oracle Pull'!H:H,'Oracle Pull'!D:D,'Inbound-Proteus'!A71,'Oracle Pull'!B:B,"NR-RM"))</f>
        <v>0</v>
      </c>
      <c r="P71">
        <f t="shared" si="14"/>
        <v>-50</v>
      </c>
      <c r="Q71">
        <f>MAX(SUMIFS('Oracle Pull'!H:H,'Oracle Pull'!D:D,'Inbound-Proteus'!A71,'Oracle Pull'!B:B,"NR-RM")
-SUMIFS('Oracle Pull'!H:H,'Oracle Pull'!D:D,'Inbound-Proteus'!A71,'Oracle Pull'!B:B,"NR-RM",'Oracle Pull'!C:C,"H-Line")
-SUMIFS('Oracle Pull'!H:H,'Oracle Pull'!D:D,'Inbound-Proteus'!A71,'Oracle Pull'!B:B,"NR-RM",'Oracle Pull'!C:C,"P-Line")
-SUMIFS('Oracle Pull'!H:H,'Oracle Pull'!D:D,'Inbound-Proteus'!A71,'Oracle Pull'!B:B,"NR-RM",'Oracle Pull'!C:C,"Megasus-Line"),0)</f>
        <v>0</v>
      </c>
      <c r="R71">
        <f>MAX(SUMIFS('Oracle Pull'!H:H,'Oracle Pull'!D:D,'Inbound-Proteus'!A71,'Oracle Pull'!B:B,"NR-RM",'Oracle Pull'!C:C,"P-Line"), 0)</f>
        <v>0</v>
      </c>
    </row>
    <row r="72" spans="1:18" x14ac:dyDescent="0.55000000000000004">
      <c r="A72" s="23" t="s">
        <v>657</v>
      </c>
      <c r="B72" s="21" t="s">
        <v>658</v>
      </c>
      <c r="C72" s="19">
        <v>2</v>
      </c>
      <c r="D72" s="11">
        <f t="shared" ref="D72:D110" si="20">E72+F72</f>
        <v>50</v>
      </c>
      <c r="E72" s="11">
        <f t="shared" ref="E72:E110" si="21">$B$7*C72</f>
        <v>50</v>
      </c>
      <c r="F72" s="11">
        <f t="shared" ref="F72:F110" si="22">$B$8*C72</f>
        <v>0</v>
      </c>
      <c r="G72" s="11">
        <f t="shared" si="18"/>
        <v>1</v>
      </c>
      <c r="H72" s="11">
        <f t="shared" si="19"/>
        <v>0</v>
      </c>
      <c r="I72" s="4">
        <f t="shared" si="6"/>
        <v>6</v>
      </c>
      <c r="J72" s="4">
        <f t="shared" si="7"/>
        <v>0</v>
      </c>
      <c r="K72" s="12">
        <v>250</v>
      </c>
      <c r="L72" s="13" t="s">
        <v>3037</v>
      </c>
      <c r="M72" s="12">
        <v>100</v>
      </c>
      <c r="N72" s="4" t="s">
        <v>3059</v>
      </c>
      <c r="O72" s="28">
        <f>IF(SUMIFS('Oracle Pull'!H:H,'Oracle Pull'!D:D,'Inbound-Proteus'!A72,'Oracle Pull'!B:B,"NR-RM") &lt; 0, 0, SUMIFS('Oracle Pull'!H:H,'Oracle Pull'!D:D,'Inbound-Proteus'!A72,'Oracle Pull'!B:B,"NR-RM"))</f>
        <v>645</v>
      </c>
      <c r="P72">
        <f t="shared" si="14"/>
        <v>595</v>
      </c>
      <c r="Q72">
        <f>MAX(SUMIFS('Oracle Pull'!H:H,'Oracle Pull'!D:D,'Inbound-Proteus'!A72,'Oracle Pull'!B:B,"NR-RM")
-SUMIFS('Oracle Pull'!H:H,'Oracle Pull'!D:D,'Inbound-Proteus'!A72,'Oracle Pull'!B:B,"NR-RM",'Oracle Pull'!C:C,"H-Line")
-SUMIFS('Oracle Pull'!H:H,'Oracle Pull'!D:D,'Inbound-Proteus'!A72,'Oracle Pull'!B:B,"NR-RM",'Oracle Pull'!C:C,"P-Line")
-SUMIFS('Oracle Pull'!H:H,'Oracle Pull'!D:D,'Inbound-Proteus'!A72,'Oracle Pull'!B:B,"NR-RM",'Oracle Pull'!C:C,"Megasus-Line"),0)</f>
        <v>0</v>
      </c>
      <c r="R72">
        <f>MAX(SUMIFS('Oracle Pull'!H:H,'Oracle Pull'!D:D,'Inbound-Proteus'!A72,'Oracle Pull'!B:B,"NR-RM",'Oracle Pull'!C:C,"P-Line"), 0)</f>
        <v>645</v>
      </c>
    </row>
    <row r="73" spans="1:18" x14ac:dyDescent="0.55000000000000004">
      <c r="A73" s="23" t="s">
        <v>647</v>
      </c>
      <c r="B73" s="21" t="s">
        <v>648</v>
      </c>
      <c r="C73" s="19">
        <v>11</v>
      </c>
      <c r="D73" s="11">
        <f t="shared" si="20"/>
        <v>275</v>
      </c>
      <c r="E73" s="11">
        <f t="shared" si="21"/>
        <v>275</v>
      </c>
      <c r="F73" s="11">
        <f t="shared" si="22"/>
        <v>0</v>
      </c>
      <c r="G73" s="11">
        <f t="shared" si="18"/>
        <v>1</v>
      </c>
      <c r="H73" s="11">
        <f t="shared" si="19"/>
        <v>0</v>
      </c>
      <c r="I73" s="4">
        <f t="shared" si="6"/>
        <v>33</v>
      </c>
      <c r="J73" s="4">
        <f t="shared" si="7"/>
        <v>0</v>
      </c>
      <c r="K73" s="12">
        <v>304</v>
      </c>
      <c r="L73" s="13" t="s">
        <v>3037</v>
      </c>
      <c r="M73" s="12">
        <v>100</v>
      </c>
      <c r="N73" s="4" t="s">
        <v>3060</v>
      </c>
      <c r="O73" s="28">
        <f>IF(SUMIFS('Oracle Pull'!H:H,'Oracle Pull'!D:D,'Inbound-Proteus'!A73,'Oracle Pull'!B:B,"NR-RM") &lt; 0, 0, SUMIFS('Oracle Pull'!H:H,'Oracle Pull'!D:D,'Inbound-Proteus'!A73,'Oracle Pull'!B:B,"NR-RM"))</f>
        <v>1895</v>
      </c>
      <c r="P73">
        <f t="shared" si="14"/>
        <v>1620</v>
      </c>
      <c r="Q73">
        <f>MAX(SUMIFS('Oracle Pull'!H:H,'Oracle Pull'!D:D,'Inbound-Proteus'!A73,'Oracle Pull'!B:B,"NR-RM")
-SUMIFS('Oracle Pull'!H:H,'Oracle Pull'!D:D,'Inbound-Proteus'!A73,'Oracle Pull'!B:B,"NR-RM",'Oracle Pull'!C:C,"H-Line")
-SUMIFS('Oracle Pull'!H:H,'Oracle Pull'!D:D,'Inbound-Proteus'!A73,'Oracle Pull'!B:B,"NR-RM",'Oracle Pull'!C:C,"P-Line")
-SUMIFS('Oracle Pull'!H:H,'Oracle Pull'!D:D,'Inbound-Proteus'!A73,'Oracle Pull'!B:B,"NR-RM",'Oracle Pull'!C:C,"Megasus-Line"),0)</f>
        <v>0</v>
      </c>
      <c r="R73">
        <f>MAX(SUMIFS('Oracle Pull'!H:H,'Oracle Pull'!D:D,'Inbound-Proteus'!A73,'Oracle Pull'!B:B,"NR-RM",'Oracle Pull'!C:C,"P-Line"), 0)</f>
        <v>1895</v>
      </c>
    </row>
    <row r="74" spans="1:18" x14ac:dyDescent="0.55000000000000004">
      <c r="A74" s="23" t="s">
        <v>1212</v>
      </c>
      <c r="B74" s="21" t="s">
        <v>1213</v>
      </c>
      <c r="C74" s="19">
        <v>1</v>
      </c>
      <c r="D74" s="11">
        <f t="shared" si="20"/>
        <v>25</v>
      </c>
      <c r="E74" s="11">
        <f t="shared" si="21"/>
        <v>25</v>
      </c>
      <c r="F74" s="11">
        <f t="shared" si="22"/>
        <v>0</v>
      </c>
      <c r="G74" s="11">
        <f t="shared" si="18"/>
        <v>3</v>
      </c>
      <c r="H74" s="11">
        <f t="shared" si="19"/>
        <v>0</v>
      </c>
      <c r="I74" s="4">
        <f t="shared" si="6"/>
        <v>3</v>
      </c>
      <c r="J74" s="4">
        <f t="shared" si="7"/>
        <v>0</v>
      </c>
      <c r="K74" s="12">
        <v>12</v>
      </c>
      <c r="L74" s="13" t="s">
        <v>3</v>
      </c>
      <c r="M74" s="4">
        <v>12</v>
      </c>
      <c r="N74" s="4" t="s">
        <v>3048</v>
      </c>
      <c r="O74" s="28">
        <f>IF(SUMIFS('Oracle Pull'!H:H,'Oracle Pull'!D:D,'Inbound-Proteus'!A74,'Oracle Pull'!B:B,"NR-RM") &lt; 0, 0, SUMIFS('Oracle Pull'!H:H,'Oracle Pull'!D:D,'Inbound-Proteus'!A74,'Oracle Pull'!B:B,"NR-RM"))</f>
        <v>77</v>
      </c>
      <c r="P74">
        <f t="shared" si="14"/>
        <v>52</v>
      </c>
      <c r="Q74">
        <f>MAX(SUMIFS('Oracle Pull'!H:H,'Oracle Pull'!D:D,'Inbound-Proteus'!A74,'Oracle Pull'!B:B,"NR-RM")
-SUMIFS('Oracle Pull'!H:H,'Oracle Pull'!D:D,'Inbound-Proteus'!A74,'Oracle Pull'!B:B,"NR-RM",'Oracle Pull'!C:C,"H-Line")
-SUMIFS('Oracle Pull'!H:H,'Oracle Pull'!D:D,'Inbound-Proteus'!A74,'Oracle Pull'!B:B,"NR-RM",'Oracle Pull'!C:C,"P-Line")
-SUMIFS('Oracle Pull'!H:H,'Oracle Pull'!D:D,'Inbound-Proteus'!A74,'Oracle Pull'!B:B,"NR-RM",'Oracle Pull'!C:C,"Megasus-Line"),0)</f>
        <v>12</v>
      </c>
      <c r="R74">
        <f>MAX(SUMIFS('Oracle Pull'!H:H,'Oracle Pull'!D:D,'Inbound-Proteus'!A74,'Oracle Pull'!B:B,"NR-RM",'Oracle Pull'!C:C,"P-Line"), 0)</f>
        <v>65</v>
      </c>
    </row>
    <row r="75" spans="1:18" x14ac:dyDescent="0.55000000000000004">
      <c r="A75" s="23" t="s">
        <v>2237</v>
      </c>
      <c r="B75" s="21" t="s">
        <v>2238</v>
      </c>
      <c r="C75" s="19">
        <v>1</v>
      </c>
      <c r="D75" s="11">
        <f t="shared" si="20"/>
        <v>25</v>
      </c>
      <c r="E75" s="11">
        <f t="shared" si="21"/>
        <v>25</v>
      </c>
      <c r="F75" s="11">
        <f t="shared" si="22"/>
        <v>0</v>
      </c>
      <c r="G75" s="11">
        <f t="shared" si="18"/>
        <v>3</v>
      </c>
      <c r="H75" s="11">
        <f t="shared" si="19"/>
        <v>0</v>
      </c>
      <c r="I75" s="4">
        <f t="shared" si="6"/>
        <v>3</v>
      </c>
      <c r="J75" s="4">
        <f t="shared" si="7"/>
        <v>0</v>
      </c>
      <c r="K75" s="12">
        <v>12</v>
      </c>
      <c r="L75" s="13" t="s">
        <v>3</v>
      </c>
      <c r="M75" s="4">
        <v>12</v>
      </c>
      <c r="N75" s="4" t="s">
        <v>3048</v>
      </c>
      <c r="O75" s="28">
        <f>IF(SUMIFS('Oracle Pull'!H:H,'Oracle Pull'!D:D,'Inbound-Proteus'!A75,'Oracle Pull'!B:B,"NR-RM") &lt; 0, 0, SUMIFS('Oracle Pull'!H:H,'Oracle Pull'!D:D,'Inbound-Proteus'!A75,'Oracle Pull'!B:B,"NR-RM"))</f>
        <v>70</v>
      </c>
      <c r="P75">
        <f t="shared" si="14"/>
        <v>45</v>
      </c>
      <c r="Q75">
        <f>MAX(SUMIFS('Oracle Pull'!H:H,'Oracle Pull'!D:D,'Inbound-Proteus'!A75,'Oracle Pull'!B:B,"NR-RM")
-SUMIFS('Oracle Pull'!H:H,'Oracle Pull'!D:D,'Inbound-Proteus'!A75,'Oracle Pull'!B:B,"NR-RM",'Oracle Pull'!C:C,"H-Line")
-SUMIFS('Oracle Pull'!H:H,'Oracle Pull'!D:D,'Inbound-Proteus'!A75,'Oracle Pull'!B:B,"NR-RM",'Oracle Pull'!C:C,"P-Line")
-SUMIFS('Oracle Pull'!H:H,'Oracle Pull'!D:D,'Inbound-Proteus'!A75,'Oracle Pull'!B:B,"NR-RM",'Oracle Pull'!C:C,"Megasus-Line"),0)</f>
        <v>0</v>
      </c>
      <c r="R75">
        <f>MAX(SUMIFS('Oracle Pull'!H:H,'Oracle Pull'!D:D,'Inbound-Proteus'!A75,'Oracle Pull'!B:B,"NR-RM",'Oracle Pull'!C:C,"P-Line"), 0)</f>
        <v>70</v>
      </c>
    </row>
    <row r="76" spans="1:18" x14ac:dyDescent="0.55000000000000004">
      <c r="A76" s="23" t="s">
        <v>1023</v>
      </c>
      <c r="B76" s="21" t="s">
        <v>1024</v>
      </c>
      <c r="C76" s="19">
        <v>1</v>
      </c>
      <c r="D76" s="11">
        <f t="shared" si="20"/>
        <v>25</v>
      </c>
      <c r="E76" s="11">
        <f t="shared" si="21"/>
        <v>25</v>
      </c>
      <c r="F76" s="11">
        <f t="shared" si="22"/>
        <v>0</v>
      </c>
      <c r="G76" s="11">
        <f t="shared" si="18"/>
        <v>1</v>
      </c>
      <c r="H76" s="11">
        <f t="shared" si="19"/>
        <v>0</v>
      </c>
      <c r="I76" s="4">
        <f t="shared" si="6"/>
        <v>3</v>
      </c>
      <c r="J76" s="4">
        <f t="shared" si="7"/>
        <v>0</v>
      </c>
      <c r="K76" s="12">
        <v>432</v>
      </c>
      <c r="L76" s="13" t="s">
        <v>3</v>
      </c>
      <c r="M76" s="4">
        <v>432</v>
      </c>
      <c r="N76" s="4" t="s">
        <v>3056</v>
      </c>
      <c r="O76" s="28">
        <f>IF(SUMIFS('Oracle Pull'!H:H,'Oracle Pull'!D:D,'Inbound-Proteus'!A76,'Oracle Pull'!B:B,"NR-RM") &lt; 0, 0, SUMIFS('Oracle Pull'!H:H,'Oracle Pull'!D:D,'Inbound-Proteus'!A76,'Oracle Pull'!B:B,"NR-RM"))</f>
        <v>577</v>
      </c>
      <c r="P76">
        <f t="shared" si="14"/>
        <v>552</v>
      </c>
      <c r="Q76">
        <f>MAX(SUMIFS('Oracle Pull'!H:H,'Oracle Pull'!D:D,'Inbound-Proteus'!A76,'Oracle Pull'!B:B,"NR-RM")
-SUMIFS('Oracle Pull'!H:H,'Oracle Pull'!D:D,'Inbound-Proteus'!A76,'Oracle Pull'!B:B,"NR-RM",'Oracle Pull'!C:C,"H-Line")
-SUMIFS('Oracle Pull'!H:H,'Oracle Pull'!D:D,'Inbound-Proteus'!A76,'Oracle Pull'!B:B,"NR-RM",'Oracle Pull'!C:C,"P-Line")
-SUMIFS('Oracle Pull'!H:H,'Oracle Pull'!D:D,'Inbound-Proteus'!A76,'Oracle Pull'!B:B,"NR-RM",'Oracle Pull'!C:C,"Megasus-Line"),0)</f>
        <v>0</v>
      </c>
      <c r="R76">
        <f>MAX(SUMIFS('Oracle Pull'!H:H,'Oracle Pull'!D:D,'Inbound-Proteus'!A76,'Oracle Pull'!B:B,"NR-RM",'Oracle Pull'!C:C,"P-Line"), 0)</f>
        <v>577</v>
      </c>
    </row>
    <row r="77" spans="1:18" x14ac:dyDescent="0.55000000000000004">
      <c r="A77" s="32" t="s">
        <v>1466</v>
      </c>
      <c r="B77" s="21" t="s">
        <v>1467</v>
      </c>
      <c r="C77" s="19">
        <v>1</v>
      </c>
      <c r="D77" s="11">
        <f t="shared" si="20"/>
        <v>25</v>
      </c>
      <c r="E77" s="11">
        <f t="shared" si="21"/>
        <v>25</v>
      </c>
      <c r="F77" s="11">
        <f t="shared" si="22"/>
        <v>0</v>
      </c>
      <c r="G77" s="11">
        <f t="shared" si="18"/>
        <v>1</v>
      </c>
      <c r="H77" s="11">
        <f t="shared" si="19"/>
        <v>0</v>
      </c>
      <c r="I77" s="4">
        <f t="shared" si="6"/>
        <v>3</v>
      </c>
      <c r="J77" s="4">
        <f t="shared" si="7"/>
        <v>0</v>
      </c>
      <c r="K77" s="12">
        <v>64</v>
      </c>
      <c r="L77" s="13" t="s">
        <v>3</v>
      </c>
      <c r="M77" s="4">
        <v>20</v>
      </c>
      <c r="N77" s="4" t="s">
        <v>3050</v>
      </c>
      <c r="O77" s="28">
        <f>IF(SUMIFS('Oracle Pull'!H:H,'Oracle Pull'!D:D,'Inbound-Proteus'!A77,'Oracle Pull'!B:B,"NR-RM") &lt; 0, 0, SUMIFS('Oracle Pull'!H:H,'Oracle Pull'!D:D,'Inbound-Proteus'!A77,'Oracle Pull'!B:B,"NR-RM"))</f>
        <v>76</v>
      </c>
      <c r="P77">
        <f t="shared" si="14"/>
        <v>51</v>
      </c>
      <c r="Q77">
        <f>MAX(SUMIFS('Oracle Pull'!H:H,'Oracle Pull'!D:D,'Inbound-Proteus'!A77,'Oracle Pull'!B:B,"NR-RM")
-SUMIFS('Oracle Pull'!H:H,'Oracle Pull'!D:D,'Inbound-Proteus'!A77,'Oracle Pull'!B:B,"NR-RM",'Oracle Pull'!C:C,"H-Line")
-SUMIFS('Oracle Pull'!H:H,'Oracle Pull'!D:D,'Inbound-Proteus'!A77,'Oracle Pull'!B:B,"NR-RM",'Oracle Pull'!C:C,"P-Line")
-SUMIFS('Oracle Pull'!H:H,'Oracle Pull'!D:D,'Inbound-Proteus'!A77,'Oracle Pull'!B:B,"NR-RM",'Oracle Pull'!C:C,"Megasus-Line"),0)</f>
        <v>0</v>
      </c>
      <c r="R77">
        <f>MAX(SUMIFS('Oracle Pull'!H:H,'Oracle Pull'!D:D,'Inbound-Proteus'!A77,'Oracle Pull'!B:B,"NR-RM",'Oracle Pull'!C:C,"P-Line"), 0)</f>
        <v>76</v>
      </c>
    </row>
    <row r="78" spans="1:18" x14ac:dyDescent="0.55000000000000004">
      <c r="A78" s="32" t="s">
        <v>341</v>
      </c>
      <c r="B78" s="21" t="s">
        <v>342</v>
      </c>
      <c r="C78" s="19">
        <v>1</v>
      </c>
      <c r="D78" s="11">
        <f t="shared" si="20"/>
        <v>25</v>
      </c>
      <c r="E78" s="11">
        <f t="shared" si="21"/>
        <v>25</v>
      </c>
      <c r="F78" s="11">
        <f t="shared" si="22"/>
        <v>0</v>
      </c>
      <c r="G78" s="11">
        <f t="shared" si="18"/>
        <v>1</v>
      </c>
      <c r="H78" s="11">
        <f t="shared" si="19"/>
        <v>0</v>
      </c>
      <c r="I78" s="4">
        <f t="shared" si="6"/>
        <v>3</v>
      </c>
      <c r="J78" s="4">
        <f t="shared" si="7"/>
        <v>0</v>
      </c>
      <c r="K78" s="12">
        <v>120</v>
      </c>
      <c r="L78" s="13" t="s">
        <v>3</v>
      </c>
      <c r="M78" s="4">
        <v>40</v>
      </c>
      <c r="N78" s="4" t="s">
        <v>3050</v>
      </c>
      <c r="O78" s="28">
        <f>IF(SUMIFS('Oracle Pull'!H:H,'Oracle Pull'!D:D,'Inbound-Proteus'!A78,'Oracle Pull'!B:B,"NR-RM") &lt; 0, 0, SUMIFS('Oracle Pull'!H:H,'Oracle Pull'!D:D,'Inbound-Proteus'!A78,'Oracle Pull'!B:B,"NR-RM"))</f>
        <v>0</v>
      </c>
      <c r="P78">
        <f t="shared" si="14"/>
        <v>-25</v>
      </c>
      <c r="Q78">
        <f>MAX(SUMIFS('Oracle Pull'!H:H,'Oracle Pull'!D:D,'Inbound-Proteus'!A78,'Oracle Pull'!B:B,"NR-RM")
-SUMIFS('Oracle Pull'!H:H,'Oracle Pull'!D:D,'Inbound-Proteus'!A78,'Oracle Pull'!B:B,"NR-RM",'Oracle Pull'!C:C,"H-Line")
-SUMIFS('Oracle Pull'!H:H,'Oracle Pull'!D:D,'Inbound-Proteus'!A78,'Oracle Pull'!B:B,"NR-RM",'Oracle Pull'!C:C,"P-Line")
-SUMIFS('Oracle Pull'!H:H,'Oracle Pull'!D:D,'Inbound-Proteus'!A78,'Oracle Pull'!B:B,"NR-RM",'Oracle Pull'!C:C,"Megasus-Line"),0)</f>
        <v>0</v>
      </c>
      <c r="R78">
        <f>MAX(SUMIFS('Oracle Pull'!H:H,'Oracle Pull'!D:D,'Inbound-Proteus'!A78,'Oracle Pull'!B:B,"NR-RM",'Oracle Pull'!C:C,"P-Line"), 0)</f>
        <v>0</v>
      </c>
    </row>
    <row r="79" spans="1:18" x14ac:dyDescent="0.55000000000000004">
      <c r="A79" s="23" t="s">
        <v>513</v>
      </c>
      <c r="B79" s="21" t="s">
        <v>514</v>
      </c>
      <c r="C79" s="19">
        <v>1</v>
      </c>
      <c r="D79" s="11">
        <f t="shared" si="20"/>
        <v>25</v>
      </c>
      <c r="E79" s="11">
        <f t="shared" si="21"/>
        <v>25</v>
      </c>
      <c r="F79" s="11">
        <f t="shared" si="22"/>
        <v>0</v>
      </c>
      <c r="G79" s="11">
        <f t="shared" si="18"/>
        <v>1</v>
      </c>
      <c r="H79" s="11">
        <f t="shared" si="19"/>
        <v>0</v>
      </c>
      <c r="I79" s="4">
        <f t="shared" si="6"/>
        <v>3</v>
      </c>
      <c r="J79" s="4">
        <f t="shared" si="7"/>
        <v>0</v>
      </c>
      <c r="K79" s="12">
        <v>192</v>
      </c>
      <c r="L79" s="13" t="s">
        <v>3</v>
      </c>
      <c r="M79" s="4">
        <v>192</v>
      </c>
      <c r="N79" s="4" t="s">
        <v>3057</v>
      </c>
      <c r="O79" s="28">
        <f>IF(SUMIFS('Oracle Pull'!H:H,'Oracle Pull'!D:D,'Inbound-Proteus'!A79,'Oracle Pull'!B:B,"NR-RM") &lt; 0, 0, SUMIFS('Oracle Pull'!H:H,'Oracle Pull'!D:D,'Inbound-Proteus'!A79,'Oracle Pull'!B:B,"NR-RM"))</f>
        <v>319</v>
      </c>
      <c r="P79">
        <f t="shared" si="14"/>
        <v>294</v>
      </c>
      <c r="Q79">
        <f>MAX(SUMIFS('Oracle Pull'!H:H,'Oracle Pull'!D:D,'Inbound-Proteus'!A79,'Oracle Pull'!B:B,"NR-RM")
-SUMIFS('Oracle Pull'!H:H,'Oracle Pull'!D:D,'Inbound-Proteus'!A79,'Oracle Pull'!B:B,"NR-RM",'Oracle Pull'!C:C,"H-Line")
-SUMIFS('Oracle Pull'!H:H,'Oracle Pull'!D:D,'Inbound-Proteus'!A79,'Oracle Pull'!B:B,"NR-RM",'Oracle Pull'!C:C,"P-Line")
-SUMIFS('Oracle Pull'!H:H,'Oracle Pull'!D:D,'Inbound-Proteus'!A79,'Oracle Pull'!B:B,"NR-RM",'Oracle Pull'!C:C,"Megasus-Line"),0)</f>
        <v>0</v>
      </c>
      <c r="R79">
        <f>MAX(SUMIFS('Oracle Pull'!H:H,'Oracle Pull'!D:D,'Inbound-Proteus'!A79,'Oracle Pull'!B:B,"NR-RM",'Oracle Pull'!C:C,"P-Line"), 0)</f>
        <v>319</v>
      </c>
    </row>
    <row r="80" spans="1:18" x14ac:dyDescent="0.55000000000000004">
      <c r="A80" s="23" t="s">
        <v>1075</v>
      </c>
      <c r="B80" s="21" t="s">
        <v>1076</v>
      </c>
      <c r="C80" s="19">
        <v>1</v>
      </c>
      <c r="D80" s="11">
        <f t="shared" si="20"/>
        <v>25</v>
      </c>
      <c r="E80" s="11">
        <f t="shared" si="21"/>
        <v>25</v>
      </c>
      <c r="F80" s="11">
        <f t="shared" si="22"/>
        <v>0</v>
      </c>
      <c r="G80" s="11">
        <f>CEILING((E80/K80)/8, 1)</f>
        <v>1</v>
      </c>
      <c r="H80" s="11">
        <f>CEILING((F80/K80)/8, 1)</f>
        <v>0</v>
      </c>
      <c r="I80" s="4">
        <f t="shared" si="6"/>
        <v>3</v>
      </c>
      <c r="J80" s="4">
        <f t="shared" si="7"/>
        <v>0</v>
      </c>
      <c r="K80" s="12">
        <v>80</v>
      </c>
      <c r="L80" s="13" t="s">
        <v>3</v>
      </c>
      <c r="M80" s="4">
        <v>80</v>
      </c>
      <c r="N80" s="4" t="s">
        <v>3043</v>
      </c>
      <c r="O80" s="28">
        <f>IF(SUMIFS('Oracle Pull'!H:H,'Oracle Pull'!D:D,'Inbound-Proteus'!A80,'Oracle Pull'!B:B,"NR-RM") &lt; 0, 0, SUMIFS('Oracle Pull'!H:H,'Oracle Pull'!D:D,'Inbound-Proteus'!A80,'Oracle Pull'!B:B,"NR-RM"))</f>
        <v>367</v>
      </c>
      <c r="P80">
        <f t="shared" si="14"/>
        <v>342</v>
      </c>
      <c r="Q80">
        <f>MAX(SUMIFS('Oracle Pull'!H:H,'Oracle Pull'!D:D,'Inbound-Proteus'!A80,'Oracle Pull'!B:B,"NR-RM")
-SUMIFS('Oracle Pull'!H:H,'Oracle Pull'!D:D,'Inbound-Proteus'!A80,'Oracle Pull'!B:B,"NR-RM",'Oracle Pull'!C:C,"H-Line")
-SUMIFS('Oracle Pull'!H:H,'Oracle Pull'!D:D,'Inbound-Proteus'!A80,'Oracle Pull'!B:B,"NR-RM",'Oracle Pull'!C:C,"P-Line")
-SUMIFS('Oracle Pull'!H:H,'Oracle Pull'!D:D,'Inbound-Proteus'!A80,'Oracle Pull'!B:B,"NR-RM",'Oracle Pull'!C:C,"Megasus-Line"),0)</f>
        <v>0</v>
      </c>
      <c r="R80">
        <f>MAX(SUMIFS('Oracle Pull'!H:H,'Oracle Pull'!D:D,'Inbound-Proteus'!A80,'Oracle Pull'!B:B,"NR-RM",'Oracle Pull'!C:C,"P-Line"), 0)</f>
        <v>367</v>
      </c>
    </row>
    <row r="81" spans="1:18" x14ac:dyDescent="0.55000000000000004">
      <c r="A81" s="24" t="s">
        <v>1203</v>
      </c>
      <c r="B81" s="21" t="s">
        <v>3032</v>
      </c>
      <c r="C81" s="19">
        <v>1</v>
      </c>
      <c r="D81" s="11">
        <f t="shared" si="20"/>
        <v>25</v>
      </c>
      <c r="E81" s="11">
        <f t="shared" si="21"/>
        <v>25</v>
      </c>
      <c r="F81" s="11">
        <f t="shared" si="22"/>
        <v>0</v>
      </c>
      <c r="G81" s="11">
        <f>CEILING((E81/K81)/8, 1)</f>
        <v>1</v>
      </c>
      <c r="H81" s="11">
        <f>CEILING((F81/K81)/8, 1)</f>
        <v>0</v>
      </c>
      <c r="I81" s="4">
        <f t="shared" ref="I81:I116" si="23">$B$6*$B$9*C81</f>
        <v>3</v>
      </c>
      <c r="J81" s="4">
        <f t="shared" ref="J81:J116" si="24">$B$6*$B$10*C81</f>
        <v>0</v>
      </c>
      <c r="K81" s="12">
        <v>900</v>
      </c>
      <c r="L81" s="13" t="s">
        <v>3</v>
      </c>
      <c r="M81" s="4">
        <v>2700</v>
      </c>
      <c r="N81" s="4" t="s">
        <v>3046</v>
      </c>
      <c r="O81" s="28">
        <f>IF(SUMIFS('Oracle Pull'!H:H,'Oracle Pull'!D:D,'Inbound-Proteus'!A81,'Oracle Pull'!B:B,"NR-RM") &lt; 0, 0, SUMIFS('Oracle Pull'!H:H,'Oracle Pull'!D:D,'Inbound-Proteus'!A81,'Oracle Pull'!B:B,"NR-RM"))</f>
        <v>1935</v>
      </c>
      <c r="P81">
        <f t="shared" si="14"/>
        <v>1910</v>
      </c>
      <c r="Q81">
        <f>MAX(SUMIFS('Oracle Pull'!H:H,'Oracle Pull'!D:D,'Inbound-Proteus'!A81,'Oracle Pull'!B:B,"NR-RM")
-SUMIFS('Oracle Pull'!H:H,'Oracle Pull'!D:D,'Inbound-Proteus'!A81,'Oracle Pull'!B:B,"NR-RM",'Oracle Pull'!C:C,"H-Line")
-SUMIFS('Oracle Pull'!H:H,'Oracle Pull'!D:D,'Inbound-Proteus'!A81,'Oracle Pull'!B:B,"NR-RM",'Oracle Pull'!C:C,"P-Line")
-SUMIFS('Oracle Pull'!H:H,'Oracle Pull'!D:D,'Inbound-Proteus'!A81,'Oracle Pull'!B:B,"NR-RM",'Oracle Pull'!C:C,"Megasus-Line"),0)</f>
        <v>0</v>
      </c>
      <c r="R81">
        <f>MAX(SUMIFS('Oracle Pull'!H:H,'Oracle Pull'!D:D,'Inbound-Proteus'!A81,'Oracle Pull'!B:B,"NR-RM",'Oracle Pull'!C:C,"P-Line"), 0)</f>
        <v>1935</v>
      </c>
    </row>
    <row r="82" spans="1:18" x14ac:dyDescent="0.55000000000000004">
      <c r="A82" s="32" t="s">
        <v>2005</v>
      </c>
      <c r="B82" s="21" t="s">
        <v>2006</v>
      </c>
      <c r="C82" s="19">
        <v>1</v>
      </c>
      <c r="D82" s="11">
        <f t="shared" si="20"/>
        <v>25</v>
      </c>
      <c r="E82" s="11">
        <f t="shared" si="21"/>
        <v>25</v>
      </c>
      <c r="F82" s="11">
        <f t="shared" si="22"/>
        <v>0</v>
      </c>
      <c r="G82" s="11">
        <f>CEILING((E82/K82)/8, 1)</f>
        <v>1</v>
      </c>
      <c r="H82" s="11">
        <f>CEILING((F82/K82)/8, 1)</f>
        <v>0</v>
      </c>
      <c r="I82" s="4">
        <f t="shared" si="23"/>
        <v>3</v>
      </c>
      <c r="J82" s="4">
        <f t="shared" si="24"/>
        <v>0</v>
      </c>
      <c r="K82" s="12">
        <v>70</v>
      </c>
      <c r="L82" s="13" t="s">
        <v>3</v>
      </c>
      <c r="M82" s="4">
        <v>7</v>
      </c>
      <c r="N82" s="4" t="s">
        <v>3050</v>
      </c>
      <c r="O82" s="28">
        <f>IF(SUMIFS('Oracle Pull'!H:H,'Oracle Pull'!D:D,'Inbound-Proteus'!A82,'Oracle Pull'!B:B,"NR-RM") &lt; 0, 0, SUMIFS('Oracle Pull'!H:H,'Oracle Pull'!D:D,'Inbound-Proteus'!A82,'Oracle Pull'!B:B,"NR-RM"))</f>
        <v>270</v>
      </c>
      <c r="P82">
        <f t="shared" si="14"/>
        <v>245</v>
      </c>
      <c r="Q82">
        <f>MAX(SUMIFS('Oracle Pull'!H:H,'Oracle Pull'!D:D,'Inbound-Proteus'!A82,'Oracle Pull'!B:B,"NR-RM")
-SUMIFS('Oracle Pull'!H:H,'Oracle Pull'!D:D,'Inbound-Proteus'!A82,'Oracle Pull'!B:B,"NR-RM",'Oracle Pull'!C:C,"H-Line")
-SUMIFS('Oracle Pull'!H:H,'Oracle Pull'!D:D,'Inbound-Proteus'!A82,'Oracle Pull'!B:B,"NR-RM",'Oracle Pull'!C:C,"P-Line")
-SUMIFS('Oracle Pull'!H:H,'Oracle Pull'!D:D,'Inbound-Proteus'!A82,'Oracle Pull'!B:B,"NR-RM",'Oracle Pull'!C:C,"Megasus-Line"),0)</f>
        <v>0</v>
      </c>
      <c r="R82">
        <f>MAX(SUMIFS('Oracle Pull'!H:H,'Oracle Pull'!D:D,'Inbound-Proteus'!A82,'Oracle Pull'!B:B,"NR-RM",'Oracle Pull'!C:C,"P-Line"), 0)</f>
        <v>270</v>
      </c>
    </row>
    <row r="83" spans="1:18" x14ac:dyDescent="0.55000000000000004">
      <c r="A83" s="32" t="s">
        <v>2133</v>
      </c>
      <c r="B83" s="21" t="s">
        <v>3033</v>
      </c>
      <c r="C83" s="19">
        <v>1</v>
      </c>
      <c r="D83" s="11">
        <f t="shared" si="20"/>
        <v>25</v>
      </c>
      <c r="E83" s="11">
        <f t="shared" si="21"/>
        <v>25</v>
      </c>
      <c r="F83" s="11">
        <f t="shared" si="22"/>
        <v>0</v>
      </c>
      <c r="G83" s="11">
        <f>CEILING((E83/K83)/8, 1)</f>
        <v>1</v>
      </c>
      <c r="H83" s="11">
        <f>CEILING((F83/K83)/8, 1)</f>
        <v>0</v>
      </c>
      <c r="I83" s="4">
        <f t="shared" si="23"/>
        <v>3</v>
      </c>
      <c r="J83" s="4">
        <f t="shared" si="24"/>
        <v>0</v>
      </c>
      <c r="K83" s="12">
        <v>400</v>
      </c>
      <c r="L83" s="13" t="s">
        <v>3</v>
      </c>
      <c r="M83" s="4">
        <v>162</v>
      </c>
      <c r="N83" s="4" t="s">
        <v>3050</v>
      </c>
      <c r="O83" s="28">
        <f>IF(SUMIFS('Oracle Pull'!H:H,'Oracle Pull'!D:D,'Inbound-Proteus'!A83,'Oracle Pull'!B:B,"NR-RM") &lt; 0, 0, SUMIFS('Oracle Pull'!H:H,'Oracle Pull'!D:D,'Inbound-Proteus'!A83,'Oracle Pull'!B:B,"NR-RM"))</f>
        <v>722</v>
      </c>
      <c r="P83">
        <f t="shared" si="14"/>
        <v>697</v>
      </c>
      <c r="Q83">
        <f>MAX(SUMIFS('Oracle Pull'!H:H,'Oracle Pull'!D:D,'Inbound-Proteus'!A83,'Oracle Pull'!B:B,"NR-RM")
-SUMIFS('Oracle Pull'!H:H,'Oracle Pull'!D:D,'Inbound-Proteus'!A83,'Oracle Pull'!B:B,"NR-RM",'Oracle Pull'!C:C,"H-Line")
-SUMIFS('Oracle Pull'!H:H,'Oracle Pull'!D:D,'Inbound-Proteus'!A83,'Oracle Pull'!B:B,"NR-RM",'Oracle Pull'!C:C,"P-Line")
-SUMIFS('Oracle Pull'!H:H,'Oracle Pull'!D:D,'Inbound-Proteus'!A83,'Oracle Pull'!B:B,"NR-RM",'Oracle Pull'!C:C,"Megasus-Line"),0)</f>
        <v>0</v>
      </c>
      <c r="R83">
        <f>MAX(SUMIFS('Oracle Pull'!H:H,'Oracle Pull'!D:D,'Inbound-Proteus'!A83,'Oracle Pull'!B:B,"NR-RM",'Oracle Pull'!C:C,"P-Line"), 0)</f>
        <v>722</v>
      </c>
    </row>
    <row r="84" spans="1:18" x14ac:dyDescent="0.55000000000000004">
      <c r="A84" s="23" t="s">
        <v>1036</v>
      </c>
      <c r="B84" s="21" t="s">
        <v>1037</v>
      </c>
      <c r="C84" s="19">
        <v>1</v>
      </c>
      <c r="D84" s="11">
        <f t="shared" si="20"/>
        <v>25</v>
      </c>
      <c r="E84" s="11">
        <f t="shared" si="21"/>
        <v>25</v>
      </c>
      <c r="F84" s="11">
        <f t="shared" si="22"/>
        <v>0</v>
      </c>
      <c r="G84" s="11">
        <f>CEILING((E84/K84), 1)</f>
        <v>2</v>
      </c>
      <c r="H84" s="11">
        <f>CEILING((F84/K84), 1)</f>
        <v>0</v>
      </c>
      <c r="I84" s="4">
        <f t="shared" si="23"/>
        <v>3</v>
      </c>
      <c r="J84" s="4">
        <f t="shared" si="24"/>
        <v>0</v>
      </c>
      <c r="K84" s="12">
        <v>22</v>
      </c>
      <c r="L84" s="13" t="s">
        <v>3</v>
      </c>
      <c r="M84" s="4">
        <v>44</v>
      </c>
      <c r="N84" s="4" t="s">
        <v>3058</v>
      </c>
      <c r="O84" s="28">
        <f>IF(SUMIFS('Oracle Pull'!H:H,'Oracle Pull'!D:D,'Inbound-Proteus'!A84,'Oracle Pull'!B:B,"NR-RM") &lt; 0, 0, SUMIFS('Oracle Pull'!H:H,'Oracle Pull'!D:D,'Inbound-Proteus'!A84,'Oracle Pull'!B:B,"NR-RM"))</f>
        <v>122</v>
      </c>
      <c r="P84">
        <f t="shared" si="14"/>
        <v>97</v>
      </c>
      <c r="Q84">
        <f>MAX(SUMIFS('Oracle Pull'!H:H,'Oracle Pull'!D:D,'Inbound-Proteus'!A84,'Oracle Pull'!B:B,"NR-RM")
-SUMIFS('Oracle Pull'!H:H,'Oracle Pull'!D:D,'Inbound-Proteus'!A84,'Oracle Pull'!B:B,"NR-RM",'Oracle Pull'!C:C,"H-Line")
-SUMIFS('Oracle Pull'!H:H,'Oracle Pull'!D:D,'Inbound-Proteus'!A84,'Oracle Pull'!B:B,"NR-RM",'Oracle Pull'!C:C,"P-Line")
-SUMIFS('Oracle Pull'!H:H,'Oracle Pull'!D:D,'Inbound-Proteus'!A84,'Oracle Pull'!B:B,"NR-RM",'Oracle Pull'!C:C,"Megasus-Line"),0)</f>
        <v>0</v>
      </c>
      <c r="R84">
        <f>MAX(SUMIFS('Oracle Pull'!H:H,'Oracle Pull'!D:D,'Inbound-Proteus'!A84,'Oracle Pull'!B:B,"NR-RM",'Oracle Pull'!C:C,"P-Line"), 0)</f>
        <v>122</v>
      </c>
    </row>
    <row r="85" spans="1:18" x14ac:dyDescent="0.55000000000000004">
      <c r="A85" s="23" t="s">
        <v>347</v>
      </c>
      <c r="B85" s="21" t="s">
        <v>348</v>
      </c>
      <c r="C85" s="19">
        <v>1</v>
      </c>
      <c r="D85" s="11">
        <f t="shared" si="20"/>
        <v>25</v>
      </c>
      <c r="E85" s="11">
        <f t="shared" si="21"/>
        <v>25</v>
      </c>
      <c r="F85" s="11">
        <f t="shared" si="22"/>
        <v>0</v>
      </c>
      <c r="G85" s="11">
        <f>CEILING((E85/K85), 1)</f>
        <v>1</v>
      </c>
      <c r="H85" s="11">
        <f>CEILING((F85/K85), 1)</f>
        <v>0</v>
      </c>
      <c r="I85" s="4">
        <f t="shared" si="23"/>
        <v>3</v>
      </c>
      <c r="J85" s="4">
        <f t="shared" si="24"/>
        <v>0</v>
      </c>
      <c r="K85" s="12">
        <v>80</v>
      </c>
      <c r="L85" s="13" t="s">
        <v>3</v>
      </c>
      <c r="M85" s="4">
        <v>160</v>
      </c>
      <c r="N85" s="4" t="s">
        <v>3049</v>
      </c>
      <c r="O85" s="28">
        <f>IF(SUMIFS('Oracle Pull'!H:H,'Oracle Pull'!D:D,'Inbound-Proteus'!A85,'Oracle Pull'!B:B,"NR-RM") &lt; 0, 0, SUMIFS('Oracle Pull'!H:H,'Oracle Pull'!D:D,'Inbound-Proteus'!A85,'Oracle Pull'!B:B,"NR-RM"))</f>
        <v>45</v>
      </c>
      <c r="P85">
        <f t="shared" si="14"/>
        <v>20</v>
      </c>
      <c r="Q85">
        <f>MAX(SUMIFS('Oracle Pull'!H:H,'Oracle Pull'!D:D,'Inbound-Proteus'!A85,'Oracle Pull'!B:B,"NR-RM")
-SUMIFS('Oracle Pull'!H:H,'Oracle Pull'!D:D,'Inbound-Proteus'!A85,'Oracle Pull'!B:B,"NR-RM",'Oracle Pull'!C:C,"H-Line")
-SUMIFS('Oracle Pull'!H:H,'Oracle Pull'!D:D,'Inbound-Proteus'!A85,'Oracle Pull'!B:B,"NR-RM",'Oracle Pull'!C:C,"P-Line")
-SUMIFS('Oracle Pull'!H:H,'Oracle Pull'!D:D,'Inbound-Proteus'!A85,'Oracle Pull'!B:B,"NR-RM",'Oracle Pull'!C:C,"Megasus-Line"),0)</f>
        <v>0</v>
      </c>
      <c r="R85">
        <f>MAX(SUMIFS('Oracle Pull'!H:H,'Oracle Pull'!D:D,'Inbound-Proteus'!A85,'Oracle Pull'!B:B,"NR-RM",'Oracle Pull'!C:C,"P-Line"), 0)</f>
        <v>45</v>
      </c>
    </row>
    <row r="86" spans="1:18" x14ac:dyDescent="0.55000000000000004">
      <c r="A86" s="23" t="s">
        <v>2950</v>
      </c>
      <c r="B86" s="21" t="s">
        <v>2951</v>
      </c>
      <c r="C86" s="19">
        <v>1</v>
      </c>
      <c r="D86" s="11">
        <f t="shared" si="20"/>
        <v>25</v>
      </c>
      <c r="E86" s="11">
        <f t="shared" si="21"/>
        <v>25</v>
      </c>
      <c r="F86" s="11">
        <f t="shared" si="22"/>
        <v>0</v>
      </c>
      <c r="G86" s="11">
        <f t="shared" ref="G86:G97" si="25">CEILING((E86/K86)/8, 1)</f>
        <v>1</v>
      </c>
      <c r="H86" s="11">
        <f t="shared" ref="H86:H97" si="26">CEILING((F86/K86)/8, 1)</f>
        <v>0</v>
      </c>
      <c r="I86" s="4">
        <f t="shared" si="23"/>
        <v>3</v>
      </c>
      <c r="J86" s="4">
        <f t="shared" si="24"/>
        <v>0</v>
      </c>
      <c r="K86" s="12">
        <v>80</v>
      </c>
      <c r="L86" s="13" t="s">
        <v>3</v>
      </c>
      <c r="M86" s="4">
        <v>160</v>
      </c>
      <c r="N86" s="4" t="s">
        <v>3051</v>
      </c>
      <c r="O86" s="28">
        <f>IF(SUMIFS('Oracle Pull'!H:H,'Oracle Pull'!D:D,'Inbound-Proteus'!A86,'Oracle Pull'!B:B,"NR-RM") &lt; 0, 0, SUMIFS('Oracle Pull'!H:H,'Oracle Pull'!D:D,'Inbound-Proteus'!A86,'Oracle Pull'!B:B,"NR-RM"))</f>
        <v>352</v>
      </c>
      <c r="P86">
        <f t="shared" si="14"/>
        <v>327</v>
      </c>
      <c r="Q86">
        <f>MAX(SUMIFS('Oracle Pull'!H:H,'Oracle Pull'!D:D,'Inbound-Proteus'!A86,'Oracle Pull'!B:B,"NR-RM")
-SUMIFS('Oracle Pull'!H:H,'Oracle Pull'!D:D,'Inbound-Proteus'!A86,'Oracle Pull'!B:B,"NR-RM",'Oracle Pull'!C:C,"H-Line")
-SUMIFS('Oracle Pull'!H:H,'Oracle Pull'!D:D,'Inbound-Proteus'!A86,'Oracle Pull'!B:B,"NR-RM",'Oracle Pull'!C:C,"P-Line")
-SUMIFS('Oracle Pull'!H:H,'Oracle Pull'!D:D,'Inbound-Proteus'!A86,'Oracle Pull'!B:B,"NR-RM",'Oracle Pull'!C:C,"Megasus-Line"),0)</f>
        <v>0</v>
      </c>
      <c r="R86">
        <f>MAX(SUMIFS('Oracle Pull'!H:H,'Oracle Pull'!D:D,'Inbound-Proteus'!A86,'Oracle Pull'!B:B,"NR-RM",'Oracle Pull'!C:C,"P-Line"), 0)</f>
        <v>352</v>
      </c>
    </row>
    <row r="87" spans="1:18" x14ac:dyDescent="0.55000000000000004">
      <c r="A87" s="23" t="s">
        <v>345</v>
      </c>
      <c r="B87" s="21" t="s">
        <v>346</v>
      </c>
      <c r="C87" s="19">
        <v>2</v>
      </c>
      <c r="D87" s="11">
        <f t="shared" si="20"/>
        <v>50</v>
      </c>
      <c r="E87" s="11">
        <f t="shared" si="21"/>
        <v>50</v>
      </c>
      <c r="F87" s="11">
        <f t="shared" si="22"/>
        <v>0</v>
      </c>
      <c r="G87" s="11">
        <f t="shared" si="25"/>
        <v>1</v>
      </c>
      <c r="H87" s="11">
        <f t="shared" si="26"/>
        <v>0</v>
      </c>
      <c r="I87" s="4">
        <f t="shared" si="23"/>
        <v>6</v>
      </c>
      <c r="J87" s="4">
        <f t="shared" si="24"/>
        <v>0</v>
      </c>
      <c r="K87" s="12">
        <v>68</v>
      </c>
      <c r="L87" s="13" t="s">
        <v>3</v>
      </c>
      <c r="M87" s="4">
        <v>136</v>
      </c>
      <c r="N87" s="4" t="s">
        <v>3049</v>
      </c>
      <c r="O87" s="28">
        <f>IF(SUMIFS('Oracle Pull'!H:H,'Oracle Pull'!D:D,'Inbound-Proteus'!A87,'Oracle Pull'!B:B,"NR-RM") &lt; 0, 0, SUMIFS('Oracle Pull'!H:H,'Oracle Pull'!D:D,'Inbound-Proteus'!A87,'Oracle Pull'!B:B,"NR-RM"))</f>
        <v>342</v>
      </c>
      <c r="P87">
        <f t="shared" si="14"/>
        <v>292</v>
      </c>
      <c r="Q87">
        <f>MAX(SUMIFS('Oracle Pull'!H:H,'Oracle Pull'!D:D,'Inbound-Proteus'!A87,'Oracle Pull'!B:B,"NR-RM")
-SUMIFS('Oracle Pull'!H:H,'Oracle Pull'!D:D,'Inbound-Proteus'!A87,'Oracle Pull'!B:B,"NR-RM",'Oracle Pull'!C:C,"H-Line")
-SUMIFS('Oracle Pull'!H:H,'Oracle Pull'!D:D,'Inbound-Proteus'!A87,'Oracle Pull'!B:B,"NR-RM",'Oracle Pull'!C:C,"P-Line")
-SUMIFS('Oracle Pull'!H:H,'Oracle Pull'!D:D,'Inbound-Proteus'!A87,'Oracle Pull'!B:B,"NR-RM",'Oracle Pull'!C:C,"Megasus-Line"),0)</f>
        <v>0</v>
      </c>
      <c r="R87">
        <f>MAX(SUMIFS('Oracle Pull'!H:H,'Oracle Pull'!D:D,'Inbound-Proteus'!A87,'Oracle Pull'!B:B,"NR-RM",'Oracle Pull'!C:C,"P-Line"), 0)</f>
        <v>342</v>
      </c>
    </row>
    <row r="88" spans="1:18" x14ac:dyDescent="0.55000000000000004">
      <c r="A88" s="32" t="s">
        <v>1997</v>
      </c>
      <c r="B88" s="21" t="s">
        <v>1998</v>
      </c>
      <c r="C88" s="19">
        <v>1</v>
      </c>
      <c r="D88" s="11">
        <f t="shared" si="20"/>
        <v>25</v>
      </c>
      <c r="E88" s="11">
        <f t="shared" si="21"/>
        <v>25</v>
      </c>
      <c r="F88" s="11">
        <f t="shared" si="22"/>
        <v>0</v>
      </c>
      <c r="G88" s="11">
        <f t="shared" si="25"/>
        <v>1</v>
      </c>
      <c r="H88" s="11">
        <f t="shared" si="26"/>
        <v>0</v>
      </c>
      <c r="I88" s="4">
        <f t="shared" si="23"/>
        <v>3</v>
      </c>
      <c r="J88" s="4">
        <f t="shared" si="24"/>
        <v>0</v>
      </c>
      <c r="K88" s="12">
        <v>42</v>
      </c>
      <c r="L88" s="13" t="s">
        <v>3</v>
      </c>
      <c r="M88" s="4">
        <v>84</v>
      </c>
      <c r="N88" s="4" t="s">
        <v>3050</v>
      </c>
      <c r="O88" s="28">
        <f>IF(SUMIFS('Oracle Pull'!H:H,'Oracle Pull'!D:D,'Inbound-Proteus'!A88,'Oracle Pull'!B:B,"NR-RM") &lt; 0, 0, SUMIFS('Oracle Pull'!H:H,'Oracle Pull'!D:D,'Inbound-Proteus'!A88,'Oracle Pull'!B:B,"NR-RM"))</f>
        <v>230</v>
      </c>
      <c r="P88">
        <f t="shared" si="14"/>
        <v>205</v>
      </c>
      <c r="Q88">
        <f>MAX(SUMIFS('Oracle Pull'!H:H,'Oracle Pull'!D:D,'Inbound-Proteus'!A88,'Oracle Pull'!B:B,"NR-RM")
-SUMIFS('Oracle Pull'!H:H,'Oracle Pull'!D:D,'Inbound-Proteus'!A88,'Oracle Pull'!B:B,"NR-RM",'Oracle Pull'!C:C,"H-Line")
-SUMIFS('Oracle Pull'!H:H,'Oracle Pull'!D:D,'Inbound-Proteus'!A88,'Oracle Pull'!B:B,"NR-RM",'Oracle Pull'!C:C,"P-Line")
-SUMIFS('Oracle Pull'!H:H,'Oracle Pull'!D:D,'Inbound-Proteus'!A88,'Oracle Pull'!B:B,"NR-RM",'Oracle Pull'!C:C,"Megasus-Line"),0)</f>
        <v>0</v>
      </c>
      <c r="R88">
        <f>MAX(SUMIFS('Oracle Pull'!H:H,'Oracle Pull'!D:D,'Inbound-Proteus'!A88,'Oracle Pull'!B:B,"NR-RM",'Oracle Pull'!C:C,"P-Line"), 0)</f>
        <v>230</v>
      </c>
    </row>
    <row r="89" spans="1:18" x14ac:dyDescent="0.55000000000000004">
      <c r="A89" s="23" t="s">
        <v>1852</v>
      </c>
      <c r="B89" s="21" t="s">
        <v>1853</v>
      </c>
      <c r="C89" s="19">
        <v>2</v>
      </c>
      <c r="D89" s="11">
        <f t="shared" si="20"/>
        <v>50</v>
      </c>
      <c r="E89" s="11">
        <f t="shared" si="21"/>
        <v>50</v>
      </c>
      <c r="F89" s="11">
        <f t="shared" si="22"/>
        <v>0</v>
      </c>
      <c r="G89" s="11">
        <f t="shared" si="25"/>
        <v>1</v>
      </c>
      <c r="H89" s="11">
        <f t="shared" si="26"/>
        <v>0</v>
      </c>
      <c r="I89" s="4">
        <f t="shared" si="23"/>
        <v>6</v>
      </c>
      <c r="J89" s="4">
        <f t="shared" si="24"/>
        <v>0</v>
      </c>
      <c r="K89" s="12">
        <v>80</v>
      </c>
      <c r="L89" s="13" t="s">
        <v>3</v>
      </c>
      <c r="M89" s="4">
        <v>160</v>
      </c>
      <c r="N89" s="4" t="s">
        <v>3049</v>
      </c>
      <c r="O89" s="28">
        <f>IF(SUMIFS('Oracle Pull'!H:H,'Oracle Pull'!D:D,'Inbound-Proteus'!A89,'Oracle Pull'!B:B,"NR-RM") &lt; 0, 0, SUMIFS('Oracle Pull'!H:H,'Oracle Pull'!D:D,'Inbound-Proteus'!A89,'Oracle Pull'!B:B,"NR-RM"))</f>
        <v>329</v>
      </c>
      <c r="P89">
        <f t="shared" si="14"/>
        <v>279</v>
      </c>
      <c r="Q89">
        <f>MAX(SUMIFS('Oracle Pull'!H:H,'Oracle Pull'!D:D,'Inbound-Proteus'!A89,'Oracle Pull'!B:B,"NR-RM")
-SUMIFS('Oracle Pull'!H:H,'Oracle Pull'!D:D,'Inbound-Proteus'!A89,'Oracle Pull'!B:B,"NR-RM",'Oracle Pull'!C:C,"H-Line")
-SUMIFS('Oracle Pull'!H:H,'Oracle Pull'!D:D,'Inbound-Proteus'!A89,'Oracle Pull'!B:B,"NR-RM",'Oracle Pull'!C:C,"P-Line")
-SUMIFS('Oracle Pull'!H:H,'Oracle Pull'!D:D,'Inbound-Proteus'!A89,'Oracle Pull'!B:B,"NR-RM",'Oracle Pull'!C:C,"Megasus-Line"),0)</f>
        <v>0</v>
      </c>
      <c r="R89">
        <f>MAX(SUMIFS('Oracle Pull'!H:H,'Oracle Pull'!D:D,'Inbound-Proteus'!A89,'Oracle Pull'!B:B,"NR-RM",'Oracle Pull'!C:C,"P-Line"), 0)</f>
        <v>329</v>
      </c>
    </row>
    <row r="90" spans="1:18" x14ac:dyDescent="0.55000000000000004">
      <c r="A90" s="23" t="s">
        <v>1228</v>
      </c>
      <c r="B90" s="21" t="s">
        <v>1229</v>
      </c>
      <c r="C90" s="19">
        <v>1</v>
      </c>
      <c r="D90" s="11">
        <f t="shared" si="20"/>
        <v>25</v>
      </c>
      <c r="E90" s="11">
        <f t="shared" si="21"/>
        <v>25</v>
      </c>
      <c r="F90" s="11">
        <f t="shared" si="22"/>
        <v>0</v>
      </c>
      <c r="G90" s="11">
        <f t="shared" si="25"/>
        <v>1</v>
      </c>
      <c r="H90" s="11">
        <f t="shared" si="26"/>
        <v>0</v>
      </c>
      <c r="I90" s="4">
        <f t="shared" si="23"/>
        <v>3</v>
      </c>
      <c r="J90" s="4">
        <f t="shared" si="24"/>
        <v>0</v>
      </c>
      <c r="K90" s="12">
        <v>80</v>
      </c>
      <c r="L90" s="13" t="s">
        <v>3</v>
      </c>
      <c r="M90" s="38">
        <v>80</v>
      </c>
      <c r="N90" s="4" t="s">
        <v>3049</v>
      </c>
      <c r="O90" s="28">
        <f>IF(SUMIFS('Oracle Pull'!H:H,'Oracle Pull'!D:D,'Inbound-Proteus'!A90,'Oracle Pull'!B:B,"NR-RM") &lt; 0, 0, SUMIFS('Oracle Pull'!H:H,'Oracle Pull'!D:D,'Inbound-Proteus'!A90,'Oracle Pull'!B:B,"NR-RM"))</f>
        <v>0</v>
      </c>
      <c r="P90">
        <f t="shared" si="14"/>
        <v>-25</v>
      </c>
      <c r="Q90">
        <f>MAX(SUMIFS('Oracle Pull'!H:H,'Oracle Pull'!D:D,'Inbound-Proteus'!A90,'Oracle Pull'!B:B,"NR-RM")
-SUMIFS('Oracle Pull'!H:H,'Oracle Pull'!D:D,'Inbound-Proteus'!A90,'Oracle Pull'!B:B,"NR-RM",'Oracle Pull'!C:C,"H-Line")
-SUMIFS('Oracle Pull'!H:H,'Oracle Pull'!D:D,'Inbound-Proteus'!A90,'Oracle Pull'!B:B,"NR-RM",'Oracle Pull'!C:C,"P-Line")
-SUMIFS('Oracle Pull'!H:H,'Oracle Pull'!D:D,'Inbound-Proteus'!A90,'Oracle Pull'!B:B,"NR-RM",'Oracle Pull'!C:C,"Megasus-Line"),0)</f>
        <v>0</v>
      </c>
      <c r="R90">
        <f>MAX(SUMIFS('Oracle Pull'!H:H,'Oracle Pull'!D:D,'Inbound-Proteus'!A90,'Oracle Pull'!B:B,"NR-RM",'Oracle Pull'!C:C,"P-Line"), 0)</f>
        <v>0</v>
      </c>
    </row>
    <row r="91" spans="1:18" ht="14.7" thickBot="1" x14ac:dyDescent="0.6">
      <c r="A91" s="26" t="s">
        <v>1476</v>
      </c>
      <c r="B91" s="20" t="s">
        <v>1477</v>
      </c>
      <c r="C91" s="18">
        <v>1</v>
      </c>
      <c r="D91" s="11">
        <f t="shared" si="20"/>
        <v>25</v>
      </c>
      <c r="E91" s="11">
        <f t="shared" si="21"/>
        <v>25</v>
      </c>
      <c r="F91" s="11">
        <f t="shared" si="22"/>
        <v>0</v>
      </c>
      <c r="G91" s="11">
        <f t="shared" si="25"/>
        <v>1</v>
      </c>
      <c r="H91" s="11">
        <f t="shared" si="26"/>
        <v>0</v>
      </c>
      <c r="I91" s="4">
        <f t="shared" si="23"/>
        <v>3</v>
      </c>
      <c r="J91" s="4">
        <f t="shared" si="24"/>
        <v>0</v>
      </c>
      <c r="K91" s="12">
        <v>80</v>
      </c>
      <c r="L91" s="13" t="s">
        <v>3</v>
      </c>
      <c r="M91" s="4">
        <v>80</v>
      </c>
      <c r="N91" s="4" t="s">
        <v>3049</v>
      </c>
      <c r="O91" s="28">
        <f>IF(SUMIFS('Oracle Pull'!H:H,'Oracle Pull'!D:D,'Inbound-Proteus'!A91,'Oracle Pull'!B:B,"NR-RM") &lt; 0, 0, SUMIFS('Oracle Pull'!H:H,'Oracle Pull'!D:D,'Inbound-Proteus'!A91,'Oracle Pull'!B:B,"NR-RM"))</f>
        <v>43</v>
      </c>
      <c r="P91">
        <f t="shared" si="14"/>
        <v>18</v>
      </c>
      <c r="Q91">
        <f>MAX(SUMIFS('Oracle Pull'!H:H,'Oracle Pull'!D:D,'Inbound-Proteus'!A91,'Oracle Pull'!B:B,"NR-RM")
-SUMIFS('Oracle Pull'!H:H,'Oracle Pull'!D:D,'Inbound-Proteus'!A91,'Oracle Pull'!B:B,"NR-RM",'Oracle Pull'!C:C,"H-Line")
-SUMIFS('Oracle Pull'!H:H,'Oracle Pull'!D:D,'Inbound-Proteus'!A91,'Oracle Pull'!B:B,"NR-RM",'Oracle Pull'!C:C,"P-Line")
-SUMIFS('Oracle Pull'!H:H,'Oracle Pull'!D:D,'Inbound-Proteus'!A91,'Oracle Pull'!B:B,"NR-RM",'Oracle Pull'!C:C,"Megasus-Line"),0)</f>
        <v>0</v>
      </c>
      <c r="R91">
        <f>MAX(SUMIFS('Oracle Pull'!H:H,'Oracle Pull'!D:D,'Inbound-Proteus'!A91,'Oracle Pull'!B:B,"NR-RM",'Oracle Pull'!C:C,"P-Line"), 0)</f>
        <v>43</v>
      </c>
    </row>
    <row r="92" spans="1:18" x14ac:dyDescent="0.55000000000000004">
      <c r="A92" s="23" t="s">
        <v>764</v>
      </c>
      <c r="B92" s="21" t="s">
        <v>765</v>
      </c>
      <c r="C92" s="19">
        <v>1</v>
      </c>
      <c r="D92" s="11">
        <f t="shared" si="20"/>
        <v>25</v>
      </c>
      <c r="E92" s="11">
        <f t="shared" si="21"/>
        <v>25</v>
      </c>
      <c r="F92" s="11">
        <f t="shared" si="22"/>
        <v>0</v>
      </c>
      <c r="G92" s="11">
        <f t="shared" si="25"/>
        <v>1</v>
      </c>
      <c r="H92" s="11">
        <f t="shared" si="26"/>
        <v>0</v>
      </c>
      <c r="I92" s="4">
        <f t="shared" si="23"/>
        <v>3</v>
      </c>
      <c r="J92" s="4">
        <f t="shared" si="24"/>
        <v>0</v>
      </c>
      <c r="K92" s="12">
        <v>150</v>
      </c>
      <c r="L92" s="13" t="s">
        <v>3</v>
      </c>
      <c r="M92" s="4">
        <v>15</v>
      </c>
      <c r="N92" s="4"/>
      <c r="O92" s="28">
        <f>IF(SUMIFS('Oracle Pull'!H:H,'Oracle Pull'!D:D,'Inbound-Proteus'!A92,'Oracle Pull'!B:B,"NR-RM") &lt; 0, 0, SUMIFS('Oracle Pull'!H:H,'Oracle Pull'!D:D,'Inbound-Proteus'!A92,'Oracle Pull'!B:B,"NR-RM"))</f>
        <v>39</v>
      </c>
      <c r="P92">
        <f t="shared" si="14"/>
        <v>14</v>
      </c>
      <c r="Q92">
        <f>MAX(SUMIFS('Oracle Pull'!H:H,'Oracle Pull'!D:D,'Inbound-Proteus'!A92,'Oracle Pull'!B:B,"NR-RM")
-SUMIFS('Oracle Pull'!H:H,'Oracle Pull'!D:D,'Inbound-Proteus'!A92,'Oracle Pull'!B:B,"NR-RM",'Oracle Pull'!C:C,"H-Line")
-SUMIFS('Oracle Pull'!H:H,'Oracle Pull'!D:D,'Inbound-Proteus'!A92,'Oracle Pull'!B:B,"NR-RM",'Oracle Pull'!C:C,"P-Line")
-SUMIFS('Oracle Pull'!H:H,'Oracle Pull'!D:D,'Inbound-Proteus'!A92,'Oracle Pull'!B:B,"NR-RM",'Oracle Pull'!C:C,"Megasus-Line"),0)</f>
        <v>0</v>
      </c>
      <c r="R92">
        <f>MAX(SUMIFS('Oracle Pull'!H:H,'Oracle Pull'!D:D,'Inbound-Proteus'!A92,'Oracle Pull'!B:B,"NR-RM",'Oracle Pull'!C:C,"P-Line"), 0)</f>
        <v>39</v>
      </c>
    </row>
    <row r="93" spans="1:18" x14ac:dyDescent="0.55000000000000004">
      <c r="A93" s="23" t="s">
        <v>339</v>
      </c>
      <c r="B93" s="21" t="s">
        <v>340</v>
      </c>
      <c r="C93" s="19">
        <v>1</v>
      </c>
      <c r="D93" s="11">
        <f t="shared" si="20"/>
        <v>25</v>
      </c>
      <c r="E93" s="11">
        <f t="shared" si="21"/>
        <v>25</v>
      </c>
      <c r="F93" s="11">
        <f t="shared" si="22"/>
        <v>0</v>
      </c>
      <c r="G93" s="11">
        <f t="shared" si="25"/>
        <v>1</v>
      </c>
      <c r="H93" s="11">
        <f t="shared" si="26"/>
        <v>0</v>
      </c>
      <c r="I93" s="4">
        <f t="shared" si="23"/>
        <v>3</v>
      </c>
      <c r="J93" s="4">
        <f t="shared" si="24"/>
        <v>0</v>
      </c>
      <c r="K93" s="12">
        <v>100</v>
      </c>
      <c r="L93" s="13" t="s">
        <v>3</v>
      </c>
      <c r="M93" s="4">
        <v>200</v>
      </c>
      <c r="N93" s="4"/>
      <c r="O93" s="28">
        <f>IF(SUMIFS('Oracle Pull'!H:H,'Oracle Pull'!D:D,'Inbound-Proteus'!A93,'Oracle Pull'!B:B,"NR-RM") &lt; 0, 0, SUMIFS('Oracle Pull'!H:H,'Oracle Pull'!D:D,'Inbound-Proteus'!A93,'Oracle Pull'!B:B,"NR-RM"))</f>
        <v>75</v>
      </c>
      <c r="P93">
        <f t="shared" si="14"/>
        <v>50</v>
      </c>
      <c r="Q93">
        <f>MAX(SUMIFS('Oracle Pull'!H:H,'Oracle Pull'!D:D,'Inbound-Proteus'!A93,'Oracle Pull'!B:B,"NR-RM")
-SUMIFS('Oracle Pull'!H:H,'Oracle Pull'!D:D,'Inbound-Proteus'!A93,'Oracle Pull'!B:B,"NR-RM",'Oracle Pull'!C:C,"H-Line")
-SUMIFS('Oracle Pull'!H:H,'Oracle Pull'!D:D,'Inbound-Proteus'!A93,'Oracle Pull'!B:B,"NR-RM",'Oracle Pull'!C:C,"P-Line")
-SUMIFS('Oracle Pull'!H:H,'Oracle Pull'!D:D,'Inbound-Proteus'!A93,'Oracle Pull'!B:B,"NR-RM",'Oracle Pull'!C:C,"Megasus-Line"),0)</f>
        <v>0</v>
      </c>
      <c r="R93">
        <f>MAX(SUMIFS('Oracle Pull'!H:H,'Oracle Pull'!D:D,'Inbound-Proteus'!A93,'Oracle Pull'!B:B,"NR-RM",'Oracle Pull'!C:C,"P-Line"), 0)</f>
        <v>75</v>
      </c>
    </row>
    <row r="94" spans="1:18" x14ac:dyDescent="0.55000000000000004">
      <c r="A94" s="23" t="s">
        <v>756</v>
      </c>
      <c r="B94" s="21" t="s">
        <v>757</v>
      </c>
      <c r="C94" s="19">
        <v>1</v>
      </c>
      <c r="D94" s="11">
        <f t="shared" si="20"/>
        <v>25</v>
      </c>
      <c r="E94" s="11">
        <f t="shared" si="21"/>
        <v>25</v>
      </c>
      <c r="F94" s="11">
        <f t="shared" si="22"/>
        <v>0</v>
      </c>
      <c r="G94" s="11">
        <f t="shared" si="25"/>
        <v>1</v>
      </c>
      <c r="H94" s="11">
        <f t="shared" si="26"/>
        <v>0</v>
      </c>
      <c r="I94" s="4">
        <f t="shared" si="23"/>
        <v>3</v>
      </c>
      <c r="J94" s="4">
        <f t="shared" si="24"/>
        <v>0</v>
      </c>
      <c r="K94" s="12">
        <v>100</v>
      </c>
      <c r="L94" s="13" t="s">
        <v>3</v>
      </c>
      <c r="M94" s="4">
        <v>200</v>
      </c>
      <c r="N94" s="4"/>
      <c r="O94" s="28">
        <f>IF(SUMIFS('Oracle Pull'!H:H,'Oracle Pull'!D:D,'Inbound-Proteus'!A94,'Oracle Pull'!B:B,"NR-RM") &lt; 0, 0, SUMIFS('Oracle Pull'!H:H,'Oracle Pull'!D:D,'Inbound-Proteus'!A94,'Oracle Pull'!B:B,"NR-RM"))</f>
        <v>0</v>
      </c>
      <c r="P94">
        <f t="shared" si="14"/>
        <v>-25</v>
      </c>
      <c r="Q94">
        <f>MAX(SUMIFS('Oracle Pull'!H:H,'Oracle Pull'!D:D,'Inbound-Proteus'!A94,'Oracle Pull'!B:B,"NR-RM")
-SUMIFS('Oracle Pull'!H:H,'Oracle Pull'!D:D,'Inbound-Proteus'!A94,'Oracle Pull'!B:B,"NR-RM",'Oracle Pull'!C:C,"H-Line")
-SUMIFS('Oracle Pull'!H:H,'Oracle Pull'!D:D,'Inbound-Proteus'!A94,'Oracle Pull'!B:B,"NR-RM",'Oracle Pull'!C:C,"P-Line")
-SUMIFS('Oracle Pull'!H:H,'Oracle Pull'!D:D,'Inbound-Proteus'!A94,'Oracle Pull'!B:B,"NR-RM",'Oracle Pull'!C:C,"Megasus-Line"),0)</f>
        <v>0</v>
      </c>
      <c r="R94">
        <f>MAX(SUMIFS('Oracle Pull'!H:H,'Oracle Pull'!D:D,'Inbound-Proteus'!A94,'Oracle Pull'!B:B,"NR-RM",'Oracle Pull'!C:C,"P-Line"), 0)</f>
        <v>0</v>
      </c>
    </row>
    <row r="95" spans="1:18" x14ac:dyDescent="0.55000000000000004">
      <c r="A95" s="23" t="s">
        <v>2093</v>
      </c>
      <c r="B95" s="21" t="s">
        <v>2094</v>
      </c>
      <c r="C95" s="19">
        <v>1</v>
      </c>
      <c r="D95" s="11">
        <f t="shared" si="20"/>
        <v>25</v>
      </c>
      <c r="E95" s="11">
        <f t="shared" si="21"/>
        <v>25</v>
      </c>
      <c r="F95" s="11">
        <f t="shared" si="22"/>
        <v>0</v>
      </c>
      <c r="G95" s="11">
        <f t="shared" si="25"/>
        <v>1</v>
      </c>
      <c r="H95" s="11">
        <f t="shared" si="26"/>
        <v>0</v>
      </c>
      <c r="I95" s="4">
        <f t="shared" si="23"/>
        <v>3</v>
      </c>
      <c r="J95" s="4">
        <f t="shared" si="24"/>
        <v>0</v>
      </c>
      <c r="K95" s="12">
        <v>120</v>
      </c>
      <c r="L95" s="13" t="s">
        <v>3</v>
      </c>
      <c r="M95" s="4">
        <v>240</v>
      </c>
      <c r="N95" s="4"/>
      <c r="O95" s="28">
        <f>IF(SUMIFS('Oracle Pull'!H:H,'Oracle Pull'!D:D,'Inbound-Proteus'!A95,'Oracle Pull'!B:B,"NR-RM") &lt; 0, 0, SUMIFS('Oracle Pull'!H:H,'Oracle Pull'!D:D,'Inbound-Proteus'!A95,'Oracle Pull'!B:B,"NR-RM"))</f>
        <v>287</v>
      </c>
      <c r="P95">
        <f t="shared" si="14"/>
        <v>262</v>
      </c>
      <c r="Q95">
        <f>MAX(SUMIFS('Oracle Pull'!H:H,'Oracle Pull'!D:D,'Inbound-Proteus'!A95,'Oracle Pull'!B:B,"NR-RM")
-SUMIFS('Oracle Pull'!H:H,'Oracle Pull'!D:D,'Inbound-Proteus'!A95,'Oracle Pull'!B:B,"NR-RM",'Oracle Pull'!C:C,"H-Line")
-SUMIFS('Oracle Pull'!H:H,'Oracle Pull'!D:D,'Inbound-Proteus'!A95,'Oracle Pull'!B:B,"NR-RM",'Oracle Pull'!C:C,"P-Line")
-SUMIFS('Oracle Pull'!H:H,'Oracle Pull'!D:D,'Inbound-Proteus'!A95,'Oracle Pull'!B:B,"NR-RM",'Oracle Pull'!C:C,"Megasus-Line"),0)</f>
        <v>0</v>
      </c>
      <c r="R95">
        <f>MAX(SUMIFS('Oracle Pull'!H:H,'Oracle Pull'!D:D,'Inbound-Proteus'!A95,'Oracle Pull'!B:B,"NR-RM",'Oracle Pull'!C:C,"P-Line"), 0)</f>
        <v>287</v>
      </c>
    </row>
    <row r="96" spans="1:18" x14ac:dyDescent="0.55000000000000004">
      <c r="A96" s="23" t="s">
        <v>1326</v>
      </c>
      <c r="B96" s="21" t="s">
        <v>1327</v>
      </c>
      <c r="C96" s="19">
        <v>1</v>
      </c>
      <c r="D96" s="11">
        <f t="shared" si="20"/>
        <v>25</v>
      </c>
      <c r="E96" s="11">
        <f t="shared" si="21"/>
        <v>25</v>
      </c>
      <c r="F96" s="11">
        <f t="shared" si="22"/>
        <v>0</v>
      </c>
      <c r="G96" s="11">
        <f t="shared" si="25"/>
        <v>1</v>
      </c>
      <c r="H96" s="11">
        <f t="shared" si="26"/>
        <v>0</v>
      </c>
      <c r="I96" s="4">
        <f t="shared" si="23"/>
        <v>3</v>
      </c>
      <c r="J96" s="4">
        <f t="shared" si="24"/>
        <v>0</v>
      </c>
      <c r="K96" s="12">
        <v>53</v>
      </c>
      <c r="L96" s="13" t="s">
        <v>3</v>
      </c>
      <c r="M96" s="4">
        <v>53</v>
      </c>
      <c r="N96" s="4"/>
      <c r="O96" s="28">
        <f>IF(SUMIFS('Oracle Pull'!H:H,'Oracle Pull'!D:D,'Inbound-Proteus'!A96,'Oracle Pull'!B:B,"NR-RM") &lt; 0, 0, SUMIFS('Oracle Pull'!H:H,'Oracle Pull'!D:D,'Inbound-Proteus'!A96,'Oracle Pull'!B:B,"NR-RM"))</f>
        <v>201</v>
      </c>
      <c r="P96">
        <f t="shared" si="14"/>
        <v>176</v>
      </c>
      <c r="Q96">
        <f>MAX(SUMIFS('Oracle Pull'!H:H,'Oracle Pull'!D:D,'Inbound-Proteus'!A96,'Oracle Pull'!B:B,"NR-RM")
-SUMIFS('Oracle Pull'!H:H,'Oracle Pull'!D:D,'Inbound-Proteus'!A96,'Oracle Pull'!B:B,"NR-RM",'Oracle Pull'!C:C,"H-Line")
-SUMIFS('Oracle Pull'!H:H,'Oracle Pull'!D:D,'Inbound-Proteus'!A96,'Oracle Pull'!B:B,"NR-RM",'Oracle Pull'!C:C,"P-Line")
-SUMIFS('Oracle Pull'!H:H,'Oracle Pull'!D:D,'Inbound-Proteus'!A96,'Oracle Pull'!B:B,"NR-RM",'Oracle Pull'!C:C,"Megasus-Line"),0)</f>
        <v>0</v>
      </c>
      <c r="R96">
        <f>MAX(SUMIFS('Oracle Pull'!H:H,'Oracle Pull'!D:D,'Inbound-Proteus'!A96,'Oracle Pull'!B:B,"NR-RM",'Oracle Pull'!C:C,"P-Line"), 0)</f>
        <v>201</v>
      </c>
    </row>
    <row r="97" spans="1:18" ht="14.7" thickBot="1" x14ac:dyDescent="0.6">
      <c r="A97" s="26" t="s">
        <v>921</v>
      </c>
      <c r="B97" s="20" t="s">
        <v>922</v>
      </c>
      <c r="C97" s="18">
        <v>1</v>
      </c>
      <c r="D97" s="11">
        <f t="shared" si="20"/>
        <v>25</v>
      </c>
      <c r="E97" s="11">
        <f t="shared" si="21"/>
        <v>25</v>
      </c>
      <c r="F97" s="11">
        <f t="shared" si="22"/>
        <v>0</v>
      </c>
      <c r="G97" s="11">
        <f t="shared" si="25"/>
        <v>1</v>
      </c>
      <c r="H97" s="11">
        <f t="shared" si="26"/>
        <v>0</v>
      </c>
      <c r="I97" s="4">
        <f t="shared" si="23"/>
        <v>3</v>
      </c>
      <c r="J97" s="4">
        <f t="shared" si="24"/>
        <v>0</v>
      </c>
      <c r="K97" s="12">
        <v>180</v>
      </c>
      <c r="L97" s="13" t="s">
        <v>3</v>
      </c>
      <c r="M97" s="12">
        <v>180</v>
      </c>
      <c r="N97" s="4"/>
      <c r="O97" s="28">
        <f>IF(SUMIFS('Oracle Pull'!H:H,'Oracle Pull'!D:D,'Inbound-Proteus'!A97,'Oracle Pull'!B:B,"NR-RM") &lt; 0, 0, SUMIFS('Oracle Pull'!H:H,'Oracle Pull'!D:D,'Inbound-Proteus'!A97,'Oracle Pull'!B:B,"NR-RM"))</f>
        <v>298</v>
      </c>
      <c r="P97">
        <f t="shared" si="14"/>
        <v>273</v>
      </c>
      <c r="Q97">
        <f>MAX(SUMIFS('Oracle Pull'!H:H,'Oracle Pull'!D:D,'Inbound-Proteus'!A97,'Oracle Pull'!B:B,"NR-RM")
-SUMIFS('Oracle Pull'!H:H,'Oracle Pull'!D:D,'Inbound-Proteus'!A97,'Oracle Pull'!B:B,"NR-RM",'Oracle Pull'!C:C,"H-Line")
-SUMIFS('Oracle Pull'!H:H,'Oracle Pull'!D:D,'Inbound-Proteus'!A97,'Oracle Pull'!B:B,"NR-RM",'Oracle Pull'!C:C,"P-Line")
-SUMIFS('Oracle Pull'!H:H,'Oracle Pull'!D:D,'Inbound-Proteus'!A97,'Oracle Pull'!B:B,"NR-RM",'Oracle Pull'!C:C,"Megasus-Line"),0)</f>
        <v>0</v>
      </c>
      <c r="R97">
        <f>MAX(SUMIFS('Oracle Pull'!H:H,'Oracle Pull'!D:D,'Inbound-Proteus'!A97,'Oracle Pull'!B:B,"NR-RM",'Oracle Pull'!C:C,"P-Line"), 0)</f>
        <v>298</v>
      </c>
    </row>
    <row r="98" spans="1:18" x14ac:dyDescent="0.55000000000000004">
      <c r="A98" s="23" t="s">
        <v>2009</v>
      </c>
      <c r="B98" s="21" t="s">
        <v>731</v>
      </c>
      <c r="C98" s="19">
        <v>1</v>
      </c>
      <c r="D98" s="11">
        <f t="shared" si="20"/>
        <v>25</v>
      </c>
      <c r="E98" s="11">
        <f t="shared" si="21"/>
        <v>25</v>
      </c>
      <c r="F98" s="11">
        <f t="shared" si="22"/>
        <v>0</v>
      </c>
      <c r="G98" s="11">
        <f>CEILING((E98/K98), 1)</f>
        <v>1</v>
      </c>
      <c r="H98" s="11">
        <f>CEILING((F98/K98), 1)</f>
        <v>0</v>
      </c>
      <c r="I98" s="4">
        <f t="shared" si="23"/>
        <v>3</v>
      </c>
      <c r="J98" s="4">
        <f t="shared" si="24"/>
        <v>0</v>
      </c>
      <c r="K98" s="12">
        <v>97</v>
      </c>
      <c r="L98" s="13" t="s">
        <v>3</v>
      </c>
      <c r="M98" s="12">
        <v>97</v>
      </c>
      <c r="N98" s="4"/>
      <c r="O98" s="28">
        <f>IF(SUMIFS('Oracle Pull'!H:H,'Oracle Pull'!D:D,'Inbound-Proteus'!A98,'Oracle Pull'!B:B,"NR-RM") &lt; 0, 0, SUMIFS('Oracle Pull'!H:H,'Oracle Pull'!D:D,'Inbound-Proteus'!A98,'Oracle Pull'!B:B,"NR-RM"))</f>
        <v>179</v>
      </c>
      <c r="P98">
        <f t="shared" si="14"/>
        <v>154</v>
      </c>
      <c r="Q98">
        <f>MAX(SUMIFS('Oracle Pull'!H:H,'Oracle Pull'!D:D,'Inbound-Proteus'!A98,'Oracle Pull'!B:B,"NR-RM")
-SUMIFS('Oracle Pull'!H:H,'Oracle Pull'!D:D,'Inbound-Proteus'!A98,'Oracle Pull'!B:B,"NR-RM",'Oracle Pull'!C:C,"H-Line")
-SUMIFS('Oracle Pull'!H:H,'Oracle Pull'!D:D,'Inbound-Proteus'!A98,'Oracle Pull'!B:B,"NR-RM",'Oracle Pull'!C:C,"P-Line")
-SUMIFS('Oracle Pull'!H:H,'Oracle Pull'!D:D,'Inbound-Proteus'!A98,'Oracle Pull'!B:B,"NR-RM",'Oracle Pull'!C:C,"Megasus-Line"),0)</f>
        <v>0</v>
      </c>
      <c r="R98">
        <f>MAX(SUMIFS('Oracle Pull'!H:H,'Oracle Pull'!D:D,'Inbound-Proteus'!A98,'Oracle Pull'!B:B,"NR-RM",'Oracle Pull'!C:C,"P-Line"), 0)</f>
        <v>179</v>
      </c>
    </row>
    <row r="99" spans="1:18" x14ac:dyDescent="0.55000000000000004">
      <c r="A99" s="23" t="s">
        <v>2934</v>
      </c>
      <c r="B99" s="21" t="s">
        <v>2935</v>
      </c>
      <c r="C99" s="19">
        <v>2</v>
      </c>
      <c r="D99" s="11">
        <f t="shared" si="20"/>
        <v>50</v>
      </c>
      <c r="E99" s="11">
        <f t="shared" si="21"/>
        <v>50</v>
      </c>
      <c r="F99" s="11">
        <f t="shared" si="22"/>
        <v>0</v>
      </c>
      <c r="G99" s="11">
        <f>CEILING((E99/K99), 1)</f>
        <v>1</v>
      </c>
      <c r="H99" s="11">
        <f>CEILING((F99/K99), 1)</f>
        <v>0</v>
      </c>
      <c r="I99" s="4">
        <f t="shared" si="23"/>
        <v>6</v>
      </c>
      <c r="J99" s="4">
        <f t="shared" si="24"/>
        <v>0</v>
      </c>
      <c r="K99" s="12">
        <v>80</v>
      </c>
      <c r="L99" s="13" t="s">
        <v>3</v>
      </c>
      <c r="M99" s="4">
        <v>114</v>
      </c>
      <c r="N99" s="4"/>
      <c r="O99" s="28">
        <f>IF(SUMIFS('Oracle Pull'!H:H,'Oracle Pull'!D:D,'Inbound-Proteus'!A99,'Oracle Pull'!B:B,"NR-RM") &lt; 0, 0, SUMIFS('Oracle Pull'!H:H,'Oracle Pull'!D:D,'Inbound-Proteus'!A99,'Oracle Pull'!B:B,"NR-RM"))</f>
        <v>379</v>
      </c>
      <c r="P99">
        <f t="shared" si="14"/>
        <v>329</v>
      </c>
      <c r="Q99">
        <f>MAX(SUMIFS('Oracle Pull'!H:H,'Oracle Pull'!D:D,'Inbound-Proteus'!A99,'Oracle Pull'!B:B,"NR-RM")
-SUMIFS('Oracle Pull'!H:H,'Oracle Pull'!D:D,'Inbound-Proteus'!A99,'Oracle Pull'!B:B,"NR-RM",'Oracle Pull'!C:C,"H-Line")
-SUMIFS('Oracle Pull'!H:H,'Oracle Pull'!D:D,'Inbound-Proteus'!A99,'Oracle Pull'!B:B,"NR-RM",'Oracle Pull'!C:C,"P-Line")
-SUMIFS('Oracle Pull'!H:H,'Oracle Pull'!D:D,'Inbound-Proteus'!A99,'Oracle Pull'!B:B,"NR-RM",'Oracle Pull'!C:C,"Megasus-Line"),0)</f>
        <v>0</v>
      </c>
      <c r="R99">
        <f>MAX(SUMIFS('Oracle Pull'!H:H,'Oracle Pull'!D:D,'Inbound-Proteus'!A99,'Oracle Pull'!B:B,"NR-RM",'Oracle Pull'!C:C,"P-Line"), 0)</f>
        <v>379</v>
      </c>
    </row>
    <row r="100" spans="1:18" x14ac:dyDescent="0.55000000000000004">
      <c r="A100" s="23" t="s">
        <v>655</v>
      </c>
      <c r="B100" s="21" t="s">
        <v>656</v>
      </c>
      <c r="C100" s="19">
        <v>1</v>
      </c>
      <c r="D100" s="11">
        <f t="shared" si="20"/>
        <v>25</v>
      </c>
      <c r="E100" s="11">
        <f t="shared" si="21"/>
        <v>25</v>
      </c>
      <c r="F100" s="11">
        <f t="shared" si="22"/>
        <v>0</v>
      </c>
      <c r="G100" s="11">
        <f>CEILING((E100/K100), 1)</f>
        <v>1</v>
      </c>
      <c r="H100" s="11">
        <f>CEILING((F100/K100), 1)</f>
        <v>0</v>
      </c>
      <c r="I100" s="4">
        <f t="shared" si="23"/>
        <v>3</v>
      </c>
      <c r="J100" s="4">
        <f t="shared" si="24"/>
        <v>0</v>
      </c>
      <c r="K100" s="12">
        <v>40</v>
      </c>
      <c r="L100" s="13" t="s">
        <v>3</v>
      </c>
      <c r="M100" s="4">
        <v>80</v>
      </c>
      <c r="N100" s="4"/>
      <c r="O100" s="28">
        <f>IF(SUMIFS('Oracle Pull'!H:H,'Oracle Pull'!D:D,'Inbound-Proteus'!A100,'Oracle Pull'!B:B,"NR-RM") &lt; 0, 0, SUMIFS('Oracle Pull'!H:H,'Oracle Pull'!D:D,'Inbound-Proteus'!A100,'Oracle Pull'!B:B,"NR-RM"))</f>
        <v>213</v>
      </c>
      <c r="P100">
        <f t="shared" si="14"/>
        <v>188</v>
      </c>
      <c r="Q100">
        <f>MAX(SUMIFS('Oracle Pull'!H:H,'Oracle Pull'!D:D,'Inbound-Proteus'!A100,'Oracle Pull'!B:B,"NR-RM")
-SUMIFS('Oracle Pull'!H:H,'Oracle Pull'!D:D,'Inbound-Proteus'!A100,'Oracle Pull'!B:B,"NR-RM",'Oracle Pull'!C:C,"H-Line")
-SUMIFS('Oracle Pull'!H:H,'Oracle Pull'!D:D,'Inbound-Proteus'!A100,'Oracle Pull'!B:B,"NR-RM",'Oracle Pull'!C:C,"P-Line")
-SUMIFS('Oracle Pull'!H:H,'Oracle Pull'!D:D,'Inbound-Proteus'!A100,'Oracle Pull'!B:B,"NR-RM",'Oracle Pull'!C:C,"Megasus-Line"),0)</f>
        <v>0</v>
      </c>
      <c r="R100">
        <f>MAX(SUMIFS('Oracle Pull'!H:H,'Oracle Pull'!D:D,'Inbound-Proteus'!A100,'Oracle Pull'!B:B,"NR-RM",'Oracle Pull'!C:C,"P-Line"), 0)</f>
        <v>213</v>
      </c>
    </row>
    <row r="101" spans="1:18" x14ac:dyDescent="0.55000000000000004">
      <c r="A101" s="23" t="s">
        <v>676</v>
      </c>
      <c r="B101" s="21" t="s">
        <v>677</v>
      </c>
      <c r="C101" s="19">
        <v>1</v>
      </c>
      <c r="D101" s="11">
        <f t="shared" si="20"/>
        <v>25</v>
      </c>
      <c r="E101" s="11">
        <f t="shared" si="21"/>
        <v>25</v>
      </c>
      <c r="F101" s="11">
        <f t="shared" si="22"/>
        <v>0</v>
      </c>
      <c r="G101" s="11">
        <f>CEILING((E101/K101), 1)</f>
        <v>1</v>
      </c>
      <c r="H101" s="11">
        <f>CEILING((F101/K101), 1)</f>
        <v>0</v>
      </c>
      <c r="I101" s="4">
        <f t="shared" si="23"/>
        <v>3</v>
      </c>
      <c r="J101" s="4">
        <f t="shared" si="24"/>
        <v>0</v>
      </c>
      <c r="K101" s="12">
        <v>32</v>
      </c>
      <c r="L101" s="13" t="s">
        <v>3</v>
      </c>
      <c r="M101" s="4">
        <v>32</v>
      </c>
      <c r="N101" s="4"/>
      <c r="O101" s="28">
        <f>IF(SUMIFS('Oracle Pull'!H:H,'Oracle Pull'!D:D,'Inbound-Proteus'!A101,'Oracle Pull'!B:B,"NR-RM") &lt; 0, 0, SUMIFS('Oracle Pull'!H:H,'Oracle Pull'!D:D,'Inbound-Proteus'!A101,'Oracle Pull'!B:B,"NR-RM"))</f>
        <v>81</v>
      </c>
      <c r="P101">
        <f t="shared" si="14"/>
        <v>56</v>
      </c>
      <c r="Q101">
        <f>MAX(SUMIFS('Oracle Pull'!H:H,'Oracle Pull'!D:D,'Inbound-Proteus'!A101,'Oracle Pull'!B:B,"NR-RM")
-SUMIFS('Oracle Pull'!H:H,'Oracle Pull'!D:D,'Inbound-Proteus'!A101,'Oracle Pull'!B:B,"NR-RM",'Oracle Pull'!C:C,"H-Line")
-SUMIFS('Oracle Pull'!H:H,'Oracle Pull'!D:D,'Inbound-Proteus'!A101,'Oracle Pull'!B:B,"NR-RM",'Oracle Pull'!C:C,"P-Line")
-SUMIFS('Oracle Pull'!H:H,'Oracle Pull'!D:D,'Inbound-Proteus'!A101,'Oracle Pull'!B:B,"NR-RM",'Oracle Pull'!C:C,"Megasus-Line"),0)</f>
        <v>0</v>
      </c>
      <c r="R101">
        <f>MAX(SUMIFS('Oracle Pull'!H:H,'Oracle Pull'!D:D,'Inbound-Proteus'!A101,'Oracle Pull'!B:B,"NR-RM",'Oracle Pull'!C:C,"P-Line"), 0)</f>
        <v>81</v>
      </c>
    </row>
    <row r="102" spans="1:18" ht="14.7" thickBot="1" x14ac:dyDescent="0.6">
      <c r="A102" s="26" t="s">
        <v>323</v>
      </c>
      <c r="B102" s="20" t="s">
        <v>324</v>
      </c>
      <c r="C102" s="18">
        <v>1</v>
      </c>
      <c r="D102" s="11">
        <f t="shared" si="20"/>
        <v>25</v>
      </c>
      <c r="E102" s="11">
        <f t="shared" si="21"/>
        <v>25</v>
      </c>
      <c r="F102" s="11">
        <f t="shared" si="22"/>
        <v>0</v>
      </c>
      <c r="G102" s="11">
        <f t="shared" ref="G102:G110" si="27">CEILING((E102/K102)/8, 1)</f>
        <v>1</v>
      </c>
      <c r="H102" s="11">
        <f t="shared" ref="H102:H110" si="28">CEILING((F102/K102)/8, 1)</f>
        <v>0</v>
      </c>
      <c r="I102" s="4">
        <f t="shared" si="23"/>
        <v>3</v>
      </c>
      <c r="J102" s="4">
        <f t="shared" si="24"/>
        <v>0</v>
      </c>
      <c r="K102" s="12">
        <v>5</v>
      </c>
      <c r="L102" s="13" t="s">
        <v>3</v>
      </c>
      <c r="M102" s="4">
        <v>30</v>
      </c>
      <c r="N102" s="4"/>
      <c r="O102" s="28">
        <f>IF(SUMIFS('Oracle Pull'!H:H,'Oracle Pull'!D:D,'Inbound-Proteus'!A102,'Oracle Pull'!B:B,"NR-RM") &lt; 0, 0, SUMIFS('Oracle Pull'!H:H,'Oracle Pull'!D:D,'Inbound-Proteus'!A102,'Oracle Pull'!B:B,"NR-RM"))</f>
        <v>38</v>
      </c>
      <c r="P102">
        <f t="shared" si="14"/>
        <v>13</v>
      </c>
      <c r="Q102">
        <f>MAX(SUMIFS('Oracle Pull'!H:H,'Oracle Pull'!D:D,'Inbound-Proteus'!A102,'Oracle Pull'!B:B,"NR-RM")
-SUMIFS('Oracle Pull'!H:H,'Oracle Pull'!D:D,'Inbound-Proteus'!A102,'Oracle Pull'!B:B,"NR-RM",'Oracle Pull'!C:C,"H-Line")
-SUMIFS('Oracle Pull'!H:H,'Oracle Pull'!D:D,'Inbound-Proteus'!A102,'Oracle Pull'!B:B,"NR-RM",'Oracle Pull'!C:C,"P-Line")
-SUMIFS('Oracle Pull'!H:H,'Oracle Pull'!D:D,'Inbound-Proteus'!A102,'Oracle Pull'!B:B,"NR-RM",'Oracle Pull'!C:C,"Megasus-Line"),0)</f>
        <v>3</v>
      </c>
      <c r="R102">
        <f>MAX(SUMIFS('Oracle Pull'!H:H,'Oracle Pull'!D:D,'Inbound-Proteus'!A102,'Oracle Pull'!B:B,"NR-RM",'Oracle Pull'!C:C,"P-Line"), 0)</f>
        <v>35</v>
      </c>
    </row>
    <row r="103" spans="1:18" x14ac:dyDescent="0.55000000000000004">
      <c r="A103" s="23" t="s">
        <v>471</v>
      </c>
      <c r="B103" s="21" t="s">
        <v>472</v>
      </c>
      <c r="C103" s="19">
        <v>1</v>
      </c>
      <c r="D103" s="11">
        <f t="shared" si="20"/>
        <v>25</v>
      </c>
      <c r="E103" s="11">
        <f t="shared" si="21"/>
        <v>25</v>
      </c>
      <c r="F103" s="11">
        <f t="shared" si="22"/>
        <v>0</v>
      </c>
      <c r="G103" s="11">
        <f t="shared" si="27"/>
        <v>1</v>
      </c>
      <c r="H103" s="11">
        <f t="shared" si="28"/>
        <v>0</v>
      </c>
      <c r="I103" s="4">
        <f t="shared" si="23"/>
        <v>3</v>
      </c>
      <c r="J103" s="4">
        <f t="shared" si="24"/>
        <v>0</v>
      </c>
      <c r="K103" s="12">
        <v>9</v>
      </c>
      <c r="L103" s="13" t="s">
        <v>3</v>
      </c>
      <c r="M103" s="4">
        <v>27</v>
      </c>
      <c r="N103" s="4" t="s">
        <v>3044</v>
      </c>
      <c r="O103" s="28">
        <f>IF(SUMIFS('Oracle Pull'!H:H,'Oracle Pull'!D:D,'Inbound-Proteus'!A103,'Oracle Pull'!B:B,"NR-RM") &lt; 0, 0, SUMIFS('Oracle Pull'!H:H,'Oracle Pull'!D:D,'Inbound-Proteus'!A103,'Oracle Pull'!B:B,"NR-RM"))</f>
        <v>37</v>
      </c>
      <c r="P103">
        <f t="shared" si="14"/>
        <v>12</v>
      </c>
      <c r="Q103">
        <f>MAX(SUMIFS('Oracle Pull'!H:H,'Oracle Pull'!D:D,'Inbound-Proteus'!A103,'Oracle Pull'!B:B,"NR-RM")
-SUMIFS('Oracle Pull'!H:H,'Oracle Pull'!D:D,'Inbound-Proteus'!A103,'Oracle Pull'!B:B,"NR-RM",'Oracle Pull'!C:C,"H-Line")
-SUMIFS('Oracle Pull'!H:H,'Oracle Pull'!D:D,'Inbound-Proteus'!A103,'Oracle Pull'!B:B,"NR-RM",'Oracle Pull'!C:C,"P-Line")
-SUMIFS('Oracle Pull'!H:H,'Oracle Pull'!D:D,'Inbound-Proteus'!A103,'Oracle Pull'!B:B,"NR-RM",'Oracle Pull'!C:C,"Megasus-Line"),0)</f>
        <v>0</v>
      </c>
      <c r="R103">
        <f>MAX(SUMIFS('Oracle Pull'!H:H,'Oracle Pull'!D:D,'Inbound-Proteus'!A103,'Oracle Pull'!B:B,"NR-RM",'Oracle Pull'!C:C,"P-Line"), 0)</f>
        <v>37</v>
      </c>
    </row>
    <row r="104" spans="1:18" x14ac:dyDescent="0.55000000000000004">
      <c r="A104" s="23" t="s">
        <v>641</v>
      </c>
      <c r="B104" s="21" t="s">
        <v>642</v>
      </c>
      <c r="C104" s="19">
        <v>2</v>
      </c>
      <c r="D104" s="11">
        <f t="shared" si="20"/>
        <v>50</v>
      </c>
      <c r="E104" s="11">
        <f t="shared" si="21"/>
        <v>50</v>
      </c>
      <c r="F104" s="11">
        <f t="shared" si="22"/>
        <v>0</v>
      </c>
      <c r="G104" s="11">
        <f t="shared" si="27"/>
        <v>1</v>
      </c>
      <c r="H104" s="11">
        <f t="shared" si="28"/>
        <v>0</v>
      </c>
      <c r="I104" s="4">
        <f t="shared" si="23"/>
        <v>6</v>
      </c>
      <c r="J104" s="4">
        <f t="shared" si="24"/>
        <v>0</v>
      </c>
      <c r="K104" s="12">
        <v>70</v>
      </c>
      <c r="L104" s="13" t="s">
        <v>3</v>
      </c>
      <c r="M104" s="4">
        <v>140</v>
      </c>
      <c r="N104" s="4"/>
      <c r="O104" s="28">
        <f>IF(SUMIFS('Oracle Pull'!H:H,'Oracle Pull'!D:D,'Inbound-Proteus'!A104,'Oracle Pull'!B:B,"NR-RM") &lt; 0, 0, SUMIFS('Oracle Pull'!H:H,'Oracle Pull'!D:D,'Inbound-Proteus'!A104,'Oracle Pull'!B:B,"NR-RM"))</f>
        <v>208</v>
      </c>
      <c r="P104">
        <f t="shared" si="14"/>
        <v>158</v>
      </c>
      <c r="Q104">
        <f>MAX(SUMIFS('Oracle Pull'!H:H,'Oracle Pull'!D:D,'Inbound-Proteus'!A104,'Oracle Pull'!B:B,"NR-RM")
-SUMIFS('Oracle Pull'!H:H,'Oracle Pull'!D:D,'Inbound-Proteus'!A104,'Oracle Pull'!B:B,"NR-RM",'Oracle Pull'!C:C,"H-Line")
-SUMIFS('Oracle Pull'!H:H,'Oracle Pull'!D:D,'Inbound-Proteus'!A104,'Oracle Pull'!B:B,"NR-RM",'Oracle Pull'!C:C,"P-Line")
-SUMIFS('Oracle Pull'!H:H,'Oracle Pull'!D:D,'Inbound-Proteus'!A104,'Oracle Pull'!B:B,"NR-RM",'Oracle Pull'!C:C,"Megasus-Line"),0)</f>
        <v>0</v>
      </c>
      <c r="R104">
        <f>MAX(SUMIFS('Oracle Pull'!H:H,'Oracle Pull'!D:D,'Inbound-Proteus'!A104,'Oracle Pull'!B:B,"NR-RM",'Oracle Pull'!C:C,"P-Line"), 0)</f>
        <v>208</v>
      </c>
    </row>
    <row r="105" spans="1:18" x14ac:dyDescent="0.55000000000000004">
      <c r="A105" s="23" t="s">
        <v>312</v>
      </c>
      <c r="B105" s="21" t="s">
        <v>313</v>
      </c>
      <c r="C105" s="19">
        <v>1</v>
      </c>
      <c r="D105" s="11">
        <f t="shared" si="20"/>
        <v>25</v>
      </c>
      <c r="E105" s="11">
        <f t="shared" si="21"/>
        <v>25</v>
      </c>
      <c r="F105" s="11">
        <f t="shared" si="22"/>
        <v>0</v>
      </c>
      <c r="G105" s="11">
        <f t="shared" si="27"/>
        <v>1</v>
      </c>
      <c r="H105" s="11">
        <f t="shared" si="28"/>
        <v>0</v>
      </c>
      <c r="I105" s="4">
        <f t="shared" si="23"/>
        <v>3</v>
      </c>
      <c r="J105" s="4">
        <f t="shared" si="24"/>
        <v>0</v>
      </c>
      <c r="K105" s="12">
        <v>20</v>
      </c>
      <c r="L105" s="13" t="s">
        <v>1</v>
      </c>
      <c r="M105" s="4">
        <v>20</v>
      </c>
      <c r="N105" s="4" t="s">
        <v>3053</v>
      </c>
      <c r="O105" s="28">
        <f>IF(SUMIFS('Oracle Pull'!H:H,'Oracle Pull'!D:D,'Inbound-Proteus'!A105,'Oracle Pull'!B:B,"NR-RM") &lt; 0, 0, SUMIFS('Oracle Pull'!H:H,'Oracle Pull'!D:D,'Inbound-Proteus'!A105,'Oracle Pull'!B:B,"NR-RM"))</f>
        <v>0</v>
      </c>
      <c r="P105">
        <f t="shared" si="14"/>
        <v>-25</v>
      </c>
      <c r="Q105">
        <f>MAX(SUMIFS('Oracle Pull'!H:H,'Oracle Pull'!D:D,'Inbound-Proteus'!A105,'Oracle Pull'!B:B,"NR-RM")
-SUMIFS('Oracle Pull'!H:H,'Oracle Pull'!D:D,'Inbound-Proteus'!A105,'Oracle Pull'!B:B,"NR-RM",'Oracle Pull'!C:C,"H-Line")
-SUMIFS('Oracle Pull'!H:H,'Oracle Pull'!D:D,'Inbound-Proteus'!A105,'Oracle Pull'!B:B,"NR-RM",'Oracle Pull'!C:C,"P-Line")
-SUMIFS('Oracle Pull'!H:H,'Oracle Pull'!D:D,'Inbound-Proteus'!A105,'Oracle Pull'!B:B,"NR-RM",'Oracle Pull'!C:C,"Megasus-Line"),0)</f>
        <v>0</v>
      </c>
      <c r="R105">
        <f>MAX(SUMIFS('Oracle Pull'!H:H,'Oracle Pull'!D:D,'Inbound-Proteus'!A105,'Oracle Pull'!B:B,"NR-RM",'Oracle Pull'!C:C,"P-Line"), 0)</f>
        <v>0</v>
      </c>
    </row>
    <row r="106" spans="1:18" x14ac:dyDescent="0.55000000000000004">
      <c r="A106" s="27" t="s">
        <v>1484</v>
      </c>
      <c r="B106" s="21" t="s">
        <v>1485</v>
      </c>
      <c r="C106" s="19">
        <v>1</v>
      </c>
      <c r="D106" s="11">
        <f t="shared" si="20"/>
        <v>25</v>
      </c>
      <c r="E106" s="11">
        <f t="shared" si="21"/>
        <v>25</v>
      </c>
      <c r="F106" s="11">
        <f t="shared" si="22"/>
        <v>0</v>
      </c>
      <c r="G106" s="11">
        <f t="shared" si="27"/>
        <v>1</v>
      </c>
      <c r="H106" s="11">
        <f t="shared" si="28"/>
        <v>0</v>
      </c>
      <c r="I106" s="4">
        <f t="shared" si="23"/>
        <v>3</v>
      </c>
      <c r="J106" s="4">
        <f t="shared" si="24"/>
        <v>0</v>
      </c>
      <c r="K106" s="12">
        <v>9</v>
      </c>
      <c r="L106" s="13" t="s">
        <v>3</v>
      </c>
      <c r="M106" s="4">
        <v>27</v>
      </c>
      <c r="N106" s="4" t="s">
        <v>3070</v>
      </c>
      <c r="O106" s="28">
        <f>IF(SUMIFS('Oracle Pull'!H:H,'Oracle Pull'!D:D,'Inbound-Proteus'!A106,'Oracle Pull'!B:B,"NR-RM") &lt; 0, 0, SUMIFS('Oracle Pull'!H:H,'Oracle Pull'!D:D,'Inbound-Proteus'!A106,'Oracle Pull'!B:B,"NR-RM"))</f>
        <v>0</v>
      </c>
      <c r="P106">
        <f t="shared" si="14"/>
        <v>-25</v>
      </c>
      <c r="Q106">
        <f>MAX(SUMIFS('Oracle Pull'!H:H,'Oracle Pull'!D:D,'Inbound-Proteus'!A106,'Oracle Pull'!B:B,"NR-RM")
-SUMIFS('Oracle Pull'!H:H,'Oracle Pull'!D:D,'Inbound-Proteus'!A106,'Oracle Pull'!B:B,"NR-RM",'Oracle Pull'!C:C,"H-Line")
-SUMIFS('Oracle Pull'!H:H,'Oracle Pull'!D:D,'Inbound-Proteus'!A106,'Oracle Pull'!B:B,"NR-RM",'Oracle Pull'!C:C,"P-Line")
-SUMIFS('Oracle Pull'!H:H,'Oracle Pull'!D:D,'Inbound-Proteus'!A106,'Oracle Pull'!B:B,"NR-RM",'Oracle Pull'!C:C,"Megasus-Line"),0)</f>
        <v>0</v>
      </c>
      <c r="R106">
        <f>MAX(SUMIFS('Oracle Pull'!H:H,'Oracle Pull'!D:D,'Inbound-Proteus'!A106,'Oracle Pull'!B:B,"NR-RM",'Oracle Pull'!C:C,"P-Line"), 0)</f>
        <v>0</v>
      </c>
    </row>
    <row r="107" spans="1:18" ht="14.7" thickBot="1" x14ac:dyDescent="0.6">
      <c r="A107" s="25" t="s">
        <v>1199</v>
      </c>
      <c r="B107" s="20" t="s">
        <v>1200</v>
      </c>
      <c r="C107" s="18">
        <v>1</v>
      </c>
      <c r="D107" s="11">
        <f t="shared" si="20"/>
        <v>25</v>
      </c>
      <c r="E107" s="11">
        <f t="shared" si="21"/>
        <v>25</v>
      </c>
      <c r="F107" s="11">
        <f t="shared" si="22"/>
        <v>0</v>
      </c>
      <c r="G107" s="11">
        <f t="shared" si="27"/>
        <v>1</v>
      </c>
      <c r="H107" s="11">
        <f t="shared" si="28"/>
        <v>0</v>
      </c>
      <c r="I107" s="4">
        <f t="shared" si="23"/>
        <v>3</v>
      </c>
      <c r="J107" s="4">
        <f t="shared" si="24"/>
        <v>0</v>
      </c>
      <c r="K107" s="12">
        <v>15</v>
      </c>
      <c r="L107" s="13" t="s">
        <v>3</v>
      </c>
      <c r="M107" s="4">
        <v>45</v>
      </c>
      <c r="N107" s="4" t="s">
        <v>3071</v>
      </c>
      <c r="O107" s="28">
        <f>IF(SUMIFS('Oracle Pull'!H:H,'Oracle Pull'!D:D,'Inbound-Proteus'!A107,'Oracle Pull'!B:B,"NR-RM") &lt; 0, 0, SUMIFS('Oracle Pull'!H:H,'Oracle Pull'!D:D,'Inbound-Proteus'!A107,'Oracle Pull'!B:B,"NR-RM"))</f>
        <v>104</v>
      </c>
      <c r="P107">
        <f t="shared" si="14"/>
        <v>79</v>
      </c>
      <c r="Q107">
        <f>MAX(SUMIFS('Oracle Pull'!H:H,'Oracle Pull'!D:D,'Inbound-Proteus'!A107,'Oracle Pull'!B:B,"NR-RM")
-SUMIFS('Oracle Pull'!H:H,'Oracle Pull'!D:D,'Inbound-Proteus'!A107,'Oracle Pull'!B:B,"NR-RM",'Oracle Pull'!C:C,"H-Line")
-SUMIFS('Oracle Pull'!H:H,'Oracle Pull'!D:D,'Inbound-Proteus'!A107,'Oracle Pull'!B:B,"NR-RM",'Oracle Pull'!C:C,"P-Line")
-SUMIFS('Oracle Pull'!H:H,'Oracle Pull'!D:D,'Inbound-Proteus'!A107,'Oracle Pull'!B:B,"NR-RM",'Oracle Pull'!C:C,"Megasus-Line"),0)</f>
        <v>0</v>
      </c>
      <c r="R107">
        <f>MAX(SUMIFS('Oracle Pull'!H:H,'Oracle Pull'!D:D,'Inbound-Proteus'!A107,'Oracle Pull'!B:B,"NR-RM",'Oracle Pull'!C:C,"P-Line"), 0)</f>
        <v>104</v>
      </c>
    </row>
    <row r="108" spans="1:18" x14ac:dyDescent="0.55000000000000004">
      <c r="A108" s="27" t="s">
        <v>327</v>
      </c>
      <c r="B108" s="21" t="s">
        <v>328</v>
      </c>
      <c r="C108" s="19">
        <v>1</v>
      </c>
      <c r="D108" s="11">
        <f t="shared" si="20"/>
        <v>25</v>
      </c>
      <c r="E108" s="11">
        <f t="shared" si="21"/>
        <v>25</v>
      </c>
      <c r="F108" s="11">
        <f t="shared" si="22"/>
        <v>0</v>
      </c>
      <c r="G108" s="11">
        <f t="shared" si="27"/>
        <v>1</v>
      </c>
      <c r="H108" s="11">
        <f t="shared" si="28"/>
        <v>0</v>
      </c>
      <c r="I108" s="4">
        <f t="shared" si="23"/>
        <v>3</v>
      </c>
      <c r="J108" s="4">
        <f t="shared" si="24"/>
        <v>0</v>
      </c>
      <c r="K108" s="12">
        <v>18</v>
      </c>
      <c r="L108" s="13" t="s">
        <v>3</v>
      </c>
      <c r="M108" s="4">
        <v>54</v>
      </c>
      <c r="N108" s="4" t="s">
        <v>3069</v>
      </c>
      <c r="O108" s="28">
        <f>IF(SUMIFS('Oracle Pull'!H:H,'Oracle Pull'!D:D,'Inbound-Proteus'!A108,'Oracle Pull'!B:B,"NR-RM") &lt; 0, 0, SUMIFS('Oracle Pull'!H:H,'Oracle Pull'!D:D,'Inbound-Proteus'!A108,'Oracle Pull'!B:B,"NR-RM"))</f>
        <v>43</v>
      </c>
      <c r="P108">
        <f t="shared" si="14"/>
        <v>18</v>
      </c>
      <c r="Q108">
        <f>MAX(SUMIFS('Oracle Pull'!H:H,'Oracle Pull'!D:D,'Inbound-Proteus'!A108,'Oracle Pull'!B:B,"NR-RM")
-SUMIFS('Oracle Pull'!H:H,'Oracle Pull'!D:D,'Inbound-Proteus'!A108,'Oracle Pull'!B:B,"NR-RM",'Oracle Pull'!C:C,"H-Line")
-SUMIFS('Oracle Pull'!H:H,'Oracle Pull'!D:D,'Inbound-Proteus'!A108,'Oracle Pull'!B:B,"NR-RM",'Oracle Pull'!C:C,"P-Line")
-SUMIFS('Oracle Pull'!H:H,'Oracle Pull'!D:D,'Inbound-Proteus'!A108,'Oracle Pull'!B:B,"NR-RM",'Oracle Pull'!C:C,"Megasus-Line"),0)</f>
        <v>1</v>
      </c>
      <c r="R108">
        <f>MAX(SUMIFS('Oracle Pull'!H:H,'Oracle Pull'!D:D,'Inbound-Proteus'!A108,'Oracle Pull'!B:B,"NR-RM",'Oracle Pull'!C:C,"P-Line"), 0)</f>
        <v>42</v>
      </c>
    </row>
    <row r="109" spans="1:18" x14ac:dyDescent="0.55000000000000004">
      <c r="A109" s="27" t="s">
        <v>1468</v>
      </c>
      <c r="B109" s="21" t="s">
        <v>1469</v>
      </c>
      <c r="C109" s="19">
        <v>1</v>
      </c>
      <c r="D109" s="11">
        <f t="shared" si="20"/>
        <v>25</v>
      </c>
      <c r="E109" s="11">
        <f t="shared" si="21"/>
        <v>25</v>
      </c>
      <c r="F109" s="11">
        <f t="shared" si="22"/>
        <v>0</v>
      </c>
      <c r="G109" s="11">
        <f t="shared" si="27"/>
        <v>2</v>
      </c>
      <c r="H109" s="11">
        <f t="shared" si="28"/>
        <v>0</v>
      </c>
      <c r="I109" s="4">
        <f t="shared" si="23"/>
        <v>3</v>
      </c>
      <c r="J109" s="4">
        <f t="shared" si="24"/>
        <v>0</v>
      </c>
      <c r="K109" s="12">
        <v>2</v>
      </c>
      <c r="L109" s="13" t="s">
        <v>3</v>
      </c>
      <c r="M109" s="4">
        <v>8</v>
      </c>
      <c r="N109" s="4" t="s">
        <v>3068</v>
      </c>
      <c r="O109" s="28">
        <f>IF(SUMIFS('Oracle Pull'!H:H,'Oracle Pull'!D:D,'Inbound-Proteus'!A109,'Oracle Pull'!B:B,"NR-RM") &lt; 0, 0, SUMIFS('Oracle Pull'!H:H,'Oracle Pull'!D:D,'Inbound-Proteus'!A109,'Oracle Pull'!B:B,"NR-RM"))</f>
        <v>35</v>
      </c>
      <c r="P109">
        <f t="shared" si="14"/>
        <v>10</v>
      </c>
      <c r="Q109">
        <f>MAX(SUMIFS('Oracle Pull'!H:H,'Oracle Pull'!D:D,'Inbound-Proteus'!A109,'Oracle Pull'!B:B,"NR-RM")
-SUMIFS('Oracle Pull'!H:H,'Oracle Pull'!D:D,'Inbound-Proteus'!A109,'Oracle Pull'!B:B,"NR-RM",'Oracle Pull'!C:C,"H-Line")
-SUMIFS('Oracle Pull'!H:H,'Oracle Pull'!D:D,'Inbound-Proteus'!A109,'Oracle Pull'!B:B,"NR-RM",'Oracle Pull'!C:C,"P-Line")
-SUMIFS('Oracle Pull'!H:H,'Oracle Pull'!D:D,'Inbound-Proteus'!A109,'Oracle Pull'!B:B,"NR-RM",'Oracle Pull'!C:C,"Megasus-Line"),0)</f>
        <v>1</v>
      </c>
      <c r="R109">
        <f>MAX(SUMIFS('Oracle Pull'!H:H,'Oracle Pull'!D:D,'Inbound-Proteus'!A109,'Oracle Pull'!B:B,"NR-RM",'Oracle Pull'!C:C,"P-Line"), 0)</f>
        <v>34</v>
      </c>
    </row>
    <row r="110" spans="1:18" ht="14.7" thickBot="1" x14ac:dyDescent="0.6">
      <c r="A110" s="25" t="s">
        <v>649</v>
      </c>
      <c r="B110" s="20" t="s">
        <v>1757</v>
      </c>
      <c r="C110" s="18">
        <v>1</v>
      </c>
      <c r="D110" s="11">
        <f t="shared" si="20"/>
        <v>25</v>
      </c>
      <c r="E110" s="11">
        <f t="shared" si="21"/>
        <v>25</v>
      </c>
      <c r="F110" s="11">
        <f t="shared" si="22"/>
        <v>0</v>
      </c>
      <c r="G110" s="11">
        <f t="shared" si="27"/>
        <v>1</v>
      </c>
      <c r="H110" s="11">
        <f t="shared" si="28"/>
        <v>0</v>
      </c>
      <c r="I110" s="4">
        <f t="shared" si="23"/>
        <v>3</v>
      </c>
      <c r="J110" s="4">
        <f t="shared" si="24"/>
        <v>0</v>
      </c>
      <c r="K110" s="12">
        <v>4</v>
      </c>
      <c r="L110" s="13" t="s">
        <v>3</v>
      </c>
      <c r="M110" s="4">
        <v>20</v>
      </c>
      <c r="N110" s="4" t="s">
        <v>3068</v>
      </c>
      <c r="O110" s="28">
        <f>IF(SUMIFS('Oracle Pull'!H:H,'Oracle Pull'!D:D,'Inbound-Proteus'!A110,'Oracle Pull'!B:B,"NR-RM") &lt; 0, 0, SUMIFS('Oracle Pull'!H:H,'Oracle Pull'!D:D,'Inbound-Proteus'!A110,'Oracle Pull'!B:B,"NR-RM"))</f>
        <v>24</v>
      </c>
      <c r="P110">
        <f t="shared" si="14"/>
        <v>-1</v>
      </c>
      <c r="Q110">
        <f>MAX(SUMIFS('Oracle Pull'!H:H,'Oracle Pull'!D:D,'Inbound-Proteus'!A110,'Oracle Pull'!B:B,"NR-RM")
-SUMIFS('Oracle Pull'!H:H,'Oracle Pull'!D:D,'Inbound-Proteus'!A110,'Oracle Pull'!B:B,"NR-RM",'Oracle Pull'!C:C,"H-Line")
-SUMIFS('Oracle Pull'!H:H,'Oracle Pull'!D:D,'Inbound-Proteus'!A110,'Oracle Pull'!B:B,"NR-RM",'Oracle Pull'!C:C,"P-Line")
-SUMIFS('Oracle Pull'!H:H,'Oracle Pull'!D:D,'Inbound-Proteus'!A110,'Oracle Pull'!B:B,"NR-RM",'Oracle Pull'!C:C,"Megasus-Line"),0)</f>
        <v>3</v>
      </c>
      <c r="R110">
        <f>MAX(SUMIFS('Oracle Pull'!H:H,'Oracle Pull'!D:D,'Inbound-Proteus'!A110,'Oracle Pull'!B:B,"NR-RM",'Oracle Pull'!C:C,"P-Line"), 0)</f>
        <v>21</v>
      </c>
    </row>
    <row r="111" spans="1:18" x14ac:dyDescent="0.55000000000000004">
      <c r="A111" s="32" t="s">
        <v>904</v>
      </c>
      <c r="B111" s="21" t="s">
        <v>905</v>
      </c>
      <c r="C111" s="19">
        <v>1</v>
      </c>
      <c r="D111" s="11">
        <f>E111+F111</f>
        <v>25</v>
      </c>
      <c r="E111" s="11">
        <f>$B$7*C111</f>
        <v>25</v>
      </c>
      <c r="F111" s="11">
        <f>$B$8*C111</f>
        <v>0</v>
      </c>
      <c r="G111" s="11">
        <f t="shared" ref="G111:G116" si="29">CEILING((E111/K111), 1)</f>
        <v>2</v>
      </c>
      <c r="H111" s="11">
        <f t="shared" ref="H111:H116" si="30">CEILING((F111/K111), 1)</f>
        <v>0</v>
      </c>
      <c r="I111" s="4">
        <f t="shared" si="23"/>
        <v>3</v>
      </c>
      <c r="J111" s="4">
        <f t="shared" si="24"/>
        <v>0</v>
      </c>
      <c r="K111" s="12">
        <v>24</v>
      </c>
      <c r="L111" s="13" t="s">
        <v>3</v>
      </c>
      <c r="M111" s="12">
        <v>24</v>
      </c>
      <c r="N111" s="4" t="s">
        <v>3050</v>
      </c>
      <c r="O111" s="28">
        <f>IF(SUMIFS('Oracle Pull'!H:H,'Oracle Pull'!D:D,'Inbound-Proteus'!A111,'Oracle Pull'!B:B,"NR-RM") &lt; 0, 0, SUMIFS('Oracle Pull'!H:H,'Oracle Pull'!D:D,'Inbound-Proteus'!A111,'Oracle Pull'!B:B,"NR-RM"))</f>
        <v>113</v>
      </c>
      <c r="P111">
        <f t="shared" si="14"/>
        <v>88</v>
      </c>
      <c r="Q111">
        <f>MAX(SUMIFS('Oracle Pull'!H:H,'Oracle Pull'!D:D,'Inbound-Proteus'!A111,'Oracle Pull'!B:B,"NR-RM")
-SUMIFS('Oracle Pull'!H:H,'Oracle Pull'!D:D,'Inbound-Proteus'!A111,'Oracle Pull'!B:B,"NR-RM",'Oracle Pull'!C:C,"H-Line")
-SUMIFS('Oracle Pull'!H:H,'Oracle Pull'!D:D,'Inbound-Proteus'!A111,'Oracle Pull'!B:B,"NR-RM",'Oracle Pull'!C:C,"P-Line")
-SUMIFS('Oracle Pull'!H:H,'Oracle Pull'!D:D,'Inbound-Proteus'!A111,'Oracle Pull'!B:B,"NR-RM",'Oracle Pull'!C:C,"Megasus-Line"),0)</f>
        <v>0</v>
      </c>
      <c r="R111">
        <f>MAX(SUMIFS('Oracle Pull'!H:H,'Oracle Pull'!D:D,'Inbound-Proteus'!A111,'Oracle Pull'!B:B,"NR-RM",'Oracle Pull'!C:C,"P-Line"), 0)</f>
        <v>113</v>
      </c>
    </row>
    <row r="112" spans="1:18" x14ac:dyDescent="0.55000000000000004">
      <c r="A112" s="32" t="s">
        <v>321</v>
      </c>
      <c r="B112" s="21" t="s">
        <v>322</v>
      </c>
      <c r="C112" s="19">
        <v>2</v>
      </c>
      <c r="D112" s="11">
        <f t="shared" ref="D112:D116" si="31">E112+F112</f>
        <v>50</v>
      </c>
      <c r="E112" s="11">
        <f t="shared" ref="E112:E116" si="32">$B$7*C112</f>
        <v>50</v>
      </c>
      <c r="F112" s="11">
        <f t="shared" ref="F112:F116" si="33">$B$8*C112</f>
        <v>0</v>
      </c>
      <c r="G112" s="11">
        <f t="shared" si="29"/>
        <v>1</v>
      </c>
      <c r="H112" s="11">
        <f t="shared" si="30"/>
        <v>0</v>
      </c>
      <c r="I112" s="4">
        <f t="shared" si="23"/>
        <v>6</v>
      </c>
      <c r="J112" s="4">
        <f t="shared" si="24"/>
        <v>0</v>
      </c>
      <c r="K112" s="12">
        <v>64</v>
      </c>
      <c r="L112" s="13" t="s">
        <v>1</v>
      </c>
      <c r="M112" s="4">
        <v>64</v>
      </c>
      <c r="N112" s="4" t="s">
        <v>3050</v>
      </c>
      <c r="O112" s="28">
        <f>IF(SUMIFS('Oracle Pull'!H:H,'Oracle Pull'!D:D,'Inbound-Proteus'!A112,'Oracle Pull'!B:B,"NR-RM") &lt; 0, 0, SUMIFS('Oracle Pull'!H:H,'Oracle Pull'!D:D,'Inbound-Proteus'!A112,'Oracle Pull'!B:B,"NR-RM"))</f>
        <v>163</v>
      </c>
      <c r="P112">
        <f t="shared" si="14"/>
        <v>113</v>
      </c>
      <c r="Q112">
        <f>MAX(SUMIFS('Oracle Pull'!H:H,'Oracle Pull'!D:D,'Inbound-Proteus'!A112,'Oracle Pull'!B:B,"NR-RM")
-SUMIFS('Oracle Pull'!H:H,'Oracle Pull'!D:D,'Inbound-Proteus'!A112,'Oracle Pull'!B:B,"NR-RM",'Oracle Pull'!C:C,"H-Line")
-SUMIFS('Oracle Pull'!H:H,'Oracle Pull'!D:D,'Inbound-Proteus'!A112,'Oracle Pull'!B:B,"NR-RM",'Oracle Pull'!C:C,"P-Line")
-SUMIFS('Oracle Pull'!H:H,'Oracle Pull'!D:D,'Inbound-Proteus'!A112,'Oracle Pull'!B:B,"NR-RM",'Oracle Pull'!C:C,"Megasus-Line"),0)</f>
        <v>0</v>
      </c>
      <c r="R112">
        <f>MAX(SUMIFS('Oracle Pull'!H:H,'Oracle Pull'!D:D,'Inbound-Proteus'!A112,'Oracle Pull'!B:B,"NR-RM",'Oracle Pull'!C:C,"P-Line"), 0)</f>
        <v>163</v>
      </c>
    </row>
    <row r="113" spans="1:18" ht="14.7" thickBot="1" x14ac:dyDescent="0.6">
      <c r="A113" s="33" t="s">
        <v>913</v>
      </c>
      <c r="B113" s="20" t="s">
        <v>914</v>
      </c>
      <c r="C113" s="18">
        <v>1</v>
      </c>
      <c r="D113" s="11">
        <f t="shared" si="31"/>
        <v>25</v>
      </c>
      <c r="E113" s="11">
        <f t="shared" si="32"/>
        <v>25</v>
      </c>
      <c r="F113" s="11">
        <f t="shared" si="33"/>
        <v>0</v>
      </c>
      <c r="G113" s="11">
        <f t="shared" si="29"/>
        <v>1</v>
      </c>
      <c r="H113" s="11">
        <f t="shared" si="30"/>
        <v>0</v>
      </c>
      <c r="I113" s="4">
        <f t="shared" si="23"/>
        <v>3</v>
      </c>
      <c r="J113" s="4">
        <f t="shared" si="24"/>
        <v>0</v>
      </c>
      <c r="K113" s="12">
        <v>48</v>
      </c>
      <c r="L113" s="13" t="s">
        <v>1</v>
      </c>
      <c r="M113" s="4">
        <v>48</v>
      </c>
      <c r="N113" s="4" t="s">
        <v>3050</v>
      </c>
      <c r="O113" s="28">
        <f>IF(SUMIFS('Oracle Pull'!H:H,'Oracle Pull'!D:D,'Inbound-Proteus'!A113,'Oracle Pull'!B:B,"NR-RM") &lt; 0, 0, SUMIFS('Oracle Pull'!H:H,'Oracle Pull'!D:D,'Inbound-Proteus'!A113,'Oracle Pull'!B:B,"NR-RM"))</f>
        <v>140</v>
      </c>
      <c r="P113">
        <f t="shared" si="14"/>
        <v>115</v>
      </c>
      <c r="Q113">
        <f>MAX(SUMIFS('Oracle Pull'!H:H,'Oracle Pull'!D:D,'Inbound-Proteus'!A113,'Oracle Pull'!B:B,"NR-RM")
-SUMIFS('Oracle Pull'!H:H,'Oracle Pull'!D:D,'Inbound-Proteus'!A113,'Oracle Pull'!B:B,"NR-RM",'Oracle Pull'!C:C,"H-Line")
-SUMIFS('Oracle Pull'!H:H,'Oracle Pull'!D:D,'Inbound-Proteus'!A113,'Oracle Pull'!B:B,"NR-RM",'Oracle Pull'!C:C,"P-Line")
-SUMIFS('Oracle Pull'!H:H,'Oracle Pull'!D:D,'Inbound-Proteus'!A113,'Oracle Pull'!B:B,"NR-RM",'Oracle Pull'!C:C,"Megasus-Line"),0)</f>
        <v>0</v>
      </c>
      <c r="R113">
        <f>MAX(SUMIFS('Oracle Pull'!H:H,'Oracle Pull'!D:D,'Inbound-Proteus'!A113,'Oracle Pull'!B:B,"NR-RM",'Oracle Pull'!C:C,"P-Line"), 0)</f>
        <v>140</v>
      </c>
    </row>
    <row r="114" spans="1:18" x14ac:dyDescent="0.55000000000000004">
      <c r="A114" s="23" t="s">
        <v>639</v>
      </c>
      <c r="B114" s="21" t="s">
        <v>1483</v>
      </c>
      <c r="C114" s="19">
        <v>1</v>
      </c>
      <c r="D114" s="11">
        <f t="shared" si="31"/>
        <v>25</v>
      </c>
      <c r="E114" s="11">
        <f t="shared" si="32"/>
        <v>25</v>
      </c>
      <c r="F114" s="11">
        <f t="shared" si="33"/>
        <v>0</v>
      </c>
      <c r="G114" s="11">
        <f t="shared" si="29"/>
        <v>4</v>
      </c>
      <c r="H114" s="11">
        <f t="shared" si="30"/>
        <v>0</v>
      </c>
      <c r="I114" s="4">
        <f t="shared" si="23"/>
        <v>3</v>
      </c>
      <c r="J114" s="4">
        <f t="shared" si="24"/>
        <v>0</v>
      </c>
      <c r="K114" s="12">
        <v>8</v>
      </c>
      <c r="L114" s="13" t="s">
        <v>3</v>
      </c>
      <c r="M114" s="4">
        <v>32</v>
      </c>
      <c r="N114" s="4" t="s">
        <v>3066</v>
      </c>
      <c r="O114" s="28">
        <f>IF(SUMIFS('Oracle Pull'!H:H,'Oracle Pull'!D:D,'Inbound-Proteus'!A114,'Oracle Pull'!B:B,"NR-RM") &lt; 0, 0, SUMIFS('Oracle Pull'!H:H,'Oracle Pull'!D:D,'Inbound-Proteus'!A114,'Oracle Pull'!B:B,"NR-RM"))</f>
        <v>66</v>
      </c>
      <c r="P114">
        <f t="shared" si="14"/>
        <v>41</v>
      </c>
      <c r="Q114">
        <f>MAX(SUMIFS('Oracle Pull'!H:H,'Oracle Pull'!D:D,'Inbound-Proteus'!A114,'Oracle Pull'!B:B,"NR-RM")
-SUMIFS('Oracle Pull'!H:H,'Oracle Pull'!D:D,'Inbound-Proteus'!A114,'Oracle Pull'!B:B,"NR-RM",'Oracle Pull'!C:C,"H-Line")
-SUMIFS('Oracle Pull'!H:H,'Oracle Pull'!D:D,'Inbound-Proteus'!A114,'Oracle Pull'!B:B,"NR-RM",'Oracle Pull'!C:C,"P-Line")
-SUMIFS('Oracle Pull'!H:H,'Oracle Pull'!D:D,'Inbound-Proteus'!A114,'Oracle Pull'!B:B,"NR-RM",'Oracle Pull'!C:C,"Megasus-Line"),0)</f>
        <v>0</v>
      </c>
      <c r="R114">
        <f>MAX(SUMIFS('Oracle Pull'!H:H,'Oracle Pull'!D:D,'Inbound-Proteus'!A114,'Oracle Pull'!B:B,"NR-RM",'Oracle Pull'!C:C,"P-Line"), 0)</f>
        <v>66</v>
      </c>
    </row>
    <row r="115" spans="1:18" x14ac:dyDescent="0.55000000000000004">
      <c r="A115" s="23" t="s">
        <v>1207</v>
      </c>
      <c r="B115" s="21" t="s">
        <v>1208</v>
      </c>
      <c r="C115" s="19">
        <v>1</v>
      </c>
      <c r="D115" s="11">
        <f t="shared" si="31"/>
        <v>25</v>
      </c>
      <c r="E115" s="11">
        <f t="shared" si="32"/>
        <v>25</v>
      </c>
      <c r="F115" s="11">
        <f t="shared" si="33"/>
        <v>0</v>
      </c>
      <c r="G115" s="11">
        <f t="shared" si="29"/>
        <v>1</v>
      </c>
      <c r="H115" s="11">
        <f t="shared" si="30"/>
        <v>0</v>
      </c>
      <c r="I115" s="4">
        <f t="shared" si="23"/>
        <v>3</v>
      </c>
      <c r="J115" s="4">
        <f t="shared" si="24"/>
        <v>0</v>
      </c>
      <c r="K115" s="34">
        <v>42</v>
      </c>
      <c r="L115" s="13" t="s">
        <v>3037</v>
      </c>
      <c r="M115" s="4">
        <v>126</v>
      </c>
      <c r="N115" s="4" t="s">
        <v>3043</v>
      </c>
      <c r="O115" s="28">
        <f>IF(SUMIFS('Oracle Pull'!H:H,'Oracle Pull'!D:D,'Inbound-Proteus'!A115,'Oracle Pull'!B:B,"NR-RM") &lt; 0, 0, SUMIFS('Oracle Pull'!H:H,'Oracle Pull'!D:D,'Inbound-Proteus'!A115,'Oracle Pull'!B:B,"NR-RM"))</f>
        <v>57</v>
      </c>
      <c r="P115">
        <f t="shared" si="14"/>
        <v>32</v>
      </c>
      <c r="Q115">
        <f>MAX(SUMIFS('Oracle Pull'!H:H,'Oracle Pull'!D:D,'Inbound-Proteus'!A115,'Oracle Pull'!B:B,"NR-RM")
-SUMIFS('Oracle Pull'!H:H,'Oracle Pull'!D:D,'Inbound-Proteus'!A115,'Oracle Pull'!B:B,"NR-RM",'Oracle Pull'!C:C,"H-Line")
-SUMIFS('Oracle Pull'!H:H,'Oracle Pull'!D:D,'Inbound-Proteus'!A115,'Oracle Pull'!B:B,"NR-RM",'Oracle Pull'!C:C,"P-Line")
-SUMIFS('Oracle Pull'!H:H,'Oracle Pull'!D:D,'Inbound-Proteus'!A115,'Oracle Pull'!B:B,"NR-RM",'Oracle Pull'!C:C,"Megasus-Line"),0)</f>
        <v>0</v>
      </c>
      <c r="R115">
        <f>MAX(SUMIFS('Oracle Pull'!H:H,'Oracle Pull'!D:D,'Inbound-Proteus'!A115,'Oracle Pull'!B:B,"NR-RM",'Oracle Pull'!C:C,"P-Line"), 0)</f>
        <v>57</v>
      </c>
    </row>
    <row r="116" spans="1:18" ht="14.7" thickBot="1" x14ac:dyDescent="0.6">
      <c r="A116" s="26" t="s">
        <v>316</v>
      </c>
      <c r="B116" s="20" t="s">
        <v>317</v>
      </c>
      <c r="C116" s="18">
        <v>2</v>
      </c>
      <c r="D116" s="11">
        <f t="shared" si="31"/>
        <v>50</v>
      </c>
      <c r="E116" s="11">
        <f t="shared" si="32"/>
        <v>50</v>
      </c>
      <c r="F116" s="11">
        <f t="shared" si="33"/>
        <v>0</v>
      </c>
      <c r="G116" s="11">
        <f t="shared" si="29"/>
        <v>1</v>
      </c>
      <c r="H116" s="11">
        <f t="shared" si="30"/>
        <v>0</v>
      </c>
      <c r="I116" s="4">
        <f t="shared" si="23"/>
        <v>6</v>
      </c>
      <c r="J116" s="4">
        <f t="shared" si="24"/>
        <v>0</v>
      </c>
      <c r="K116" s="12">
        <v>80</v>
      </c>
      <c r="L116" s="13" t="s">
        <v>3</v>
      </c>
      <c r="M116" s="4">
        <v>160</v>
      </c>
      <c r="N116" s="4" t="s">
        <v>3043</v>
      </c>
      <c r="O116" s="28">
        <f>IF(SUMIFS('Oracle Pull'!H:H,'Oracle Pull'!D:D,'Inbound-Proteus'!A116,'Oracle Pull'!B:B,"NR-RM") &lt; 0, 0, SUMIFS('Oracle Pull'!H:H,'Oracle Pull'!D:D,'Inbound-Proteus'!A116,'Oracle Pull'!B:B,"NR-RM"))</f>
        <v>190</v>
      </c>
      <c r="P116">
        <f t="shared" si="14"/>
        <v>140</v>
      </c>
      <c r="Q116">
        <f>MAX(SUMIFS('Oracle Pull'!H:H,'Oracle Pull'!D:D,'Inbound-Proteus'!A116,'Oracle Pull'!B:B,"NR-RM")
-SUMIFS('Oracle Pull'!H:H,'Oracle Pull'!D:D,'Inbound-Proteus'!A116,'Oracle Pull'!B:B,"NR-RM",'Oracle Pull'!C:C,"H-Line")
-SUMIFS('Oracle Pull'!H:H,'Oracle Pull'!D:D,'Inbound-Proteus'!A116,'Oracle Pull'!B:B,"NR-RM",'Oracle Pull'!C:C,"P-Line")
-SUMIFS('Oracle Pull'!H:H,'Oracle Pull'!D:D,'Inbound-Proteus'!A116,'Oracle Pull'!B:B,"NR-RM",'Oracle Pull'!C:C,"Megasus-Line"),0)</f>
        <v>0</v>
      </c>
      <c r="R116">
        <f>MAX(SUMIFS('Oracle Pull'!H:H,'Oracle Pull'!D:D,'Inbound-Proteus'!A116,'Oracle Pull'!B:B,"NR-RM",'Oracle Pull'!C:C,"P-Line"), 0)</f>
        <v>190</v>
      </c>
    </row>
  </sheetData>
  <sortState xmlns:xlrd2="http://schemas.microsoft.com/office/spreadsheetml/2017/richdata2" ref="A16:C117">
    <sortCondition ref="A16:A117"/>
  </sortState>
  <phoneticPr fontId="22" type="noConversion"/>
  <conditionalFormatting sqref="A16:A44">
    <cfRule type="duplicateValues" dxfId="5" priority="56"/>
    <cfRule type="duplicateValues" dxfId="4" priority="57"/>
    <cfRule type="duplicateValues" dxfId="3" priority="58"/>
  </conditionalFormatting>
  <conditionalFormatting sqref="A16:B116">
    <cfRule type="duplicateValues" dxfId="2" priority="67"/>
  </conditionalFormatting>
  <conditionalFormatting sqref="F3:F4">
    <cfRule type="duplicateValues" dxfId="1" priority="2"/>
  </conditionalFormatting>
  <conditionalFormatting sqref="F5:F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Oracle Pull</vt:lpstr>
      <vt:lpstr>Inbound-Hercules</vt:lpstr>
      <vt:lpstr>Inbound-Megasus</vt:lpstr>
      <vt:lpstr>Inbound-Proteus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Lam, Ranald</dc:creator>
  <cp:lastModifiedBy>Lam, Ranald</cp:lastModifiedBy>
  <dcterms:created xsi:type="dcterms:W3CDTF">2025-06-20T17:50:43Z</dcterms:created>
  <dcterms:modified xsi:type="dcterms:W3CDTF">2025-07-21T19:25:02Z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2025-06-20T20:18:33Z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59c1d383-f753-4815-877c-dfda710d5180</vt:lpwstr>
  </property>
  <property fmtid="{D5CDD505-2E9C-101B-9397-08002B2CF9AE}" pid="8" name="MSIP_Label_929eed6f-34eb-4453-9f97-09510b9b219f_ContentBits">
    <vt:lpwstr>0</vt:lpwstr>
  </property>
  <property fmtid="{D5CDD505-2E9C-101B-9397-08002B2CF9AE}" pid="9" name="MSIP_Label_929eed6f-34eb-4453-9f97-09510b9b219f_Tag">
    <vt:lpwstr>10, 3, 0, 1</vt:lpwstr>
  </property>
</Properties>
</file>