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raltaa/GitHub/StormwaterDenitrification/data/"/>
    </mc:Choice>
  </mc:AlternateContent>
  <xr:revisionPtr revIDLastSave="0" documentId="13_ncr:1_{A44C33F4-BE52-0940-AC62-F1829D98F738}" xr6:coauthVersionLast="45" xr6:coauthVersionMax="45" xr10:uidLastSave="{00000000-0000-0000-0000-000000000000}"/>
  <bookViews>
    <workbookView xWindow="720" yWindow="14380" windowWidth="40840" windowHeight="21160" tabRatio="769" xr2:uid="{00000000-000D-0000-FFFF-FFFF00000000}"/>
  </bookViews>
  <sheets>
    <sheet name="WaterQualitySedimentData" sheetId="10" r:id="rId1"/>
    <sheet name="Metadata" sheetId="3" r:id="rId2"/>
    <sheet name="SoilProcessingNotes" sheetId="5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1" i="10" l="1"/>
  <c r="U31" i="10"/>
  <c r="V30" i="10"/>
  <c r="X30" i="10" s="1"/>
  <c r="U30" i="10"/>
  <c r="W30" i="10" s="1"/>
  <c r="V29" i="10"/>
  <c r="U29" i="10"/>
  <c r="V28" i="10"/>
  <c r="X28" i="10" s="1"/>
  <c r="U28" i="10"/>
  <c r="W28" i="10" s="1"/>
  <c r="V27" i="10"/>
  <c r="U27" i="10"/>
  <c r="V26" i="10"/>
  <c r="X26" i="10" s="1"/>
  <c r="U26" i="10"/>
  <c r="W26" i="10" s="1"/>
  <c r="V22" i="10"/>
  <c r="U22" i="10"/>
  <c r="W22" i="10" s="1"/>
  <c r="V21" i="10"/>
  <c r="U21" i="10"/>
  <c r="W21" i="10" s="1"/>
  <c r="V20" i="10"/>
  <c r="U20" i="10"/>
  <c r="W20" i="10" s="1"/>
  <c r="V19" i="10"/>
  <c r="U19" i="10"/>
  <c r="W19" i="10" s="1"/>
  <c r="V18" i="10"/>
  <c r="U18" i="10"/>
  <c r="W18" i="10" s="1"/>
  <c r="V17" i="10"/>
  <c r="U17" i="10"/>
  <c r="W17" i="10" s="1"/>
  <c r="U9" i="10"/>
  <c r="V9" i="10"/>
  <c r="X9" i="10" s="1"/>
  <c r="U10" i="10"/>
  <c r="W10" i="10" s="1"/>
  <c r="V10" i="10"/>
  <c r="X10" i="10" s="1"/>
  <c r="U11" i="10"/>
  <c r="V11" i="10"/>
  <c r="X11" i="10" s="1"/>
  <c r="U12" i="10"/>
  <c r="W12" i="10" s="1"/>
  <c r="V12" i="10"/>
  <c r="X12" i="10" s="1"/>
  <c r="U13" i="10"/>
  <c r="V13" i="10"/>
  <c r="X13" i="10" s="1"/>
  <c r="V8" i="10"/>
  <c r="U8" i="10"/>
  <c r="W8" i="10"/>
  <c r="X8" i="10"/>
  <c r="W9" i="10"/>
  <c r="W11" i="10"/>
  <c r="W13" i="10"/>
  <c r="X17" i="10"/>
  <c r="X18" i="10"/>
  <c r="X19" i="10"/>
  <c r="X20" i="10"/>
  <c r="X21" i="10"/>
  <c r="X22" i="10"/>
  <c r="W27" i="10"/>
  <c r="X27" i="10"/>
  <c r="W29" i="10"/>
  <c r="X29" i="10"/>
  <c r="W31" i="10"/>
  <c r="X31" i="10"/>
  <c r="T8" i="10"/>
  <c r="T9" i="10"/>
  <c r="T10" i="10"/>
  <c r="T11" i="10"/>
  <c r="T12" i="10"/>
  <c r="T13" i="10"/>
  <c r="T17" i="10"/>
  <c r="T18" i="10"/>
  <c r="T19" i="10"/>
  <c r="T20" i="10"/>
  <c r="T21" i="10"/>
  <c r="T22" i="10"/>
  <c r="T26" i="10"/>
  <c r="T27" i="10"/>
  <c r="T28" i="10"/>
  <c r="T29" i="10"/>
  <c r="T30" i="10"/>
  <c r="T31" i="10"/>
  <c r="O3" i="10" l="1"/>
  <c r="O4" i="10"/>
  <c r="O5" i="10"/>
  <c r="O6" i="10"/>
  <c r="O7" i="10"/>
  <c r="O14" i="10"/>
  <c r="O15" i="10"/>
  <c r="O16" i="10"/>
  <c r="O23" i="10"/>
  <c r="O24" i="10"/>
  <c r="O25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2" i="10"/>
</calcChain>
</file>

<file path=xl/sharedStrings.xml><?xml version="1.0" encoding="utf-8"?>
<sst xmlns="http://schemas.openxmlformats.org/spreadsheetml/2006/main" count="957" uniqueCount="262">
  <si>
    <t>Treatment</t>
  </si>
  <si>
    <t>Sample_Code</t>
  </si>
  <si>
    <t>Variable</t>
    <phoneticPr fontId="0" type="noConversion"/>
  </si>
  <si>
    <t>Units</t>
    <phoneticPr fontId="0" type="noConversion"/>
  </si>
  <si>
    <t>description</t>
    <phoneticPr fontId="0" type="noConversion"/>
  </si>
  <si>
    <t>use</t>
    <phoneticPr fontId="0" type="noConversion"/>
  </si>
  <si>
    <t>Notes</t>
    <phoneticPr fontId="0" type="noConversion"/>
  </si>
  <si>
    <t>Site</t>
  </si>
  <si>
    <t>%</t>
  </si>
  <si>
    <t>pH</t>
    <phoneticPr fontId="0" type="noConversion"/>
  </si>
  <si>
    <t>moisture</t>
    <phoneticPr fontId="0" type="noConversion"/>
  </si>
  <si>
    <t>mass of water/mass dry soil</t>
  </si>
  <si>
    <t>soil dried overnight at 105 degC</t>
  </si>
  <si>
    <t>Date</t>
  </si>
  <si>
    <t>clean metal spatula with 70% ethanol</t>
  </si>
  <si>
    <t>wear gloves</t>
  </si>
  <si>
    <t>weigh tin, record weight</t>
  </si>
  <si>
    <t>place between 20 - 30 g field soil into tin; record weight tin + wet soil</t>
  </si>
  <si>
    <t>1, 2, 3</t>
  </si>
  <si>
    <t>16S bacterial community</t>
  </si>
  <si>
    <t>relative abundance</t>
  </si>
  <si>
    <t>Illumina sequencing of 16S gene</t>
  </si>
  <si>
    <t>analysis of microbial communities</t>
  </si>
  <si>
    <t>KCl extracts on dried soils, inorganic N analysis via colormetric assay</t>
  </si>
  <si>
    <t>Sample IDs</t>
  </si>
  <si>
    <t>analysis on fresh, dried, frozen soil</t>
  </si>
  <si>
    <t>fresh</t>
  </si>
  <si>
    <t>dried</t>
  </si>
  <si>
    <t>GeneralLocation_SiteID_sample#</t>
  </si>
  <si>
    <t>1 soil sample collected at 0.25^m quadrat, 10 cm, 6 cores combined</t>
  </si>
  <si>
    <t>Processing Notes</t>
  </si>
  <si>
    <t>Microbial subsample for DNA extraction:</t>
  </si>
  <si>
    <t>Chemical analyses:</t>
  </si>
  <si>
    <t>Inorganic nitrogen analysis (KCl extraction)</t>
  </si>
  <si>
    <t>add 50 mL 2M KCl using graduated cylinder</t>
  </si>
  <si>
    <t>after all samples complete, mix for 1hr on reciprocal shaker</t>
  </si>
  <si>
    <t>cap and store filtrate at -20degC for nitrate and ammonium analysis using IC</t>
  </si>
  <si>
    <t>subsample soil for microbial analysis into labeled whirl pack bag, store at -20degC or -80degC storage</t>
  </si>
  <si>
    <t>after soil is air dried (about a week), store in cool, dry bins for dowstream chemical analyses</t>
  </si>
  <si>
    <t>ECU_TC_001</t>
  </si>
  <si>
    <t>ECU_TC_002</t>
  </si>
  <si>
    <t>ECU_TC_003</t>
  </si>
  <si>
    <t>ECU_TC_004</t>
  </si>
  <si>
    <t>ECU_TC_005</t>
  </si>
  <si>
    <t>ECU_TC_006</t>
  </si>
  <si>
    <t>ECU_TC_007</t>
  </si>
  <si>
    <t>ECU_TC_008</t>
  </si>
  <si>
    <t>ECU_TC_009</t>
  </si>
  <si>
    <t>ECU_TC_010</t>
  </si>
  <si>
    <t>ECU_TC_011</t>
  </si>
  <si>
    <t>ECU_TC_012</t>
  </si>
  <si>
    <t>ECU_TC_013</t>
  </si>
  <si>
    <t>ECU_TC_014</t>
  </si>
  <si>
    <t>ECU_TC_015</t>
  </si>
  <si>
    <t>ECU_TC_016</t>
  </si>
  <si>
    <t>ECU_TC_017</t>
  </si>
  <si>
    <t>ECU_TC_018</t>
  </si>
  <si>
    <t>ECU_TC_019</t>
  </si>
  <si>
    <t>ECU_TC_020</t>
  </si>
  <si>
    <t>ECU_TC_021</t>
  </si>
  <si>
    <t>ECU_TC_022</t>
  </si>
  <si>
    <t>ECU_TC_023</t>
  </si>
  <si>
    <t>ECU_TC_024</t>
  </si>
  <si>
    <t>ECU_TC_025</t>
  </si>
  <si>
    <t>ECU_TC_026</t>
  </si>
  <si>
    <t>ECU_TC_027</t>
  </si>
  <si>
    <t>ECU_TC_028</t>
  </si>
  <si>
    <t>ECU_TC_029</t>
  </si>
  <si>
    <t>ECU_TC_030</t>
  </si>
  <si>
    <t>ECU_TC_031</t>
  </si>
  <si>
    <t>ECU_TC_032</t>
  </si>
  <si>
    <t>ECU_TC_033</t>
  </si>
  <si>
    <t>ECU_TC_034</t>
  </si>
  <si>
    <t>ECU_TC_035</t>
  </si>
  <si>
    <t>ECU_TC_036</t>
  </si>
  <si>
    <t>Town Creek (TC)</t>
  </si>
  <si>
    <t>Location</t>
  </si>
  <si>
    <t>Field_replicate</t>
  </si>
  <si>
    <t>Sample_Type</t>
  </si>
  <si>
    <t>Storm</t>
  </si>
  <si>
    <t>homogenize sediment sample in bag/invert sample bottle 5 times</t>
  </si>
  <si>
    <t>transfer 50 g field wet sedimentl into labeled 50 mL tube</t>
  </si>
  <si>
    <t>Sediment samples:</t>
  </si>
  <si>
    <t>Soil moisture</t>
  </si>
  <si>
    <t>transfer remaining soil into paper bags to be air dried for chemical analyses (total organic carbon, total nitrogen - elemental analysis)</t>
  </si>
  <si>
    <t>invert bottle 5 times to mix</t>
  </si>
  <si>
    <t>pour 200 mL into filtration manifold</t>
  </si>
  <si>
    <t>place 0.22um Fiberglass Supor filter</t>
  </si>
  <si>
    <t>filter water sample to collect microbes onto filter</t>
  </si>
  <si>
    <t>collect 3 filters for each unique water sample</t>
  </si>
  <si>
    <t>store sample for downstream microbial anlaysis at -80degC</t>
  </si>
  <si>
    <t>Chemical analysis to assess water quality</t>
  </si>
  <si>
    <t>pour 500 mL into filtration manifold</t>
  </si>
  <si>
    <t>place xx um GFF filter</t>
  </si>
  <si>
    <t>collect and transfer water sample to bottle for storage until chemical analyses</t>
  </si>
  <si>
    <t>Microbial subsample for DNA extraction (refer to protocol "Filter_Aquatic_Samples_Microbes.docx"):</t>
  </si>
  <si>
    <t>Microbial subsample for denitrification enzyme analysis:</t>
  </si>
  <si>
    <t>For each sample:</t>
  </si>
  <si>
    <t>Water samples</t>
  </si>
  <si>
    <t>Location: Greenville, NC</t>
  </si>
  <si>
    <t>Town Creek</t>
  </si>
  <si>
    <t>water, bank, bed</t>
  </si>
  <si>
    <t>W=stream water; BK=stream bank; BD=stream bed</t>
  </si>
  <si>
    <t>Replicate</t>
  </si>
  <si>
    <t>3 replicates at each sample location</t>
  </si>
  <si>
    <t>Sample_Location</t>
  </si>
  <si>
    <t>Sediment chemistry data to be collected</t>
  </si>
  <si>
    <t>analysis of water quality and microbes</t>
  </si>
  <si>
    <r>
      <t>μg N2O-N g</t>
    </r>
    <r>
      <rPr>
        <vertAlign val="superscript"/>
        <sz val="12"/>
        <color theme="1"/>
        <rFont val="Calibri"/>
      </rPr>
      <t>-1</t>
    </r>
    <r>
      <rPr>
        <sz val="12"/>
        <color theme="1"/>
        <rFont val="Calibri"/>
      </rPr>
      <t xml:space="preserve"> soil hr-1 </t>
    </r>
  </si>
  <si>
    <t>denitrification enzyme assay</t>
  </si>
  <si>
    <t>analysis of denitrification potential</t>
  </si>
  <si>
    <t>greenhouse gas chromatograph</t>
  </si>
  <si>
    <t>ammonium</t>
  </si>
  <si>
    <t>total dissolved nitrogen</t>
  </si>
  <si>
    <t>frozen sediment; water</t>
  </si>
  <si>
    <t>Other data collected in field</t>
  </si>
  <si>
    <t>A</t>
  </si>
  <si>
    <t>W</t>
  </si>
  <si>
    <t>B</t>
  </si>
  <si>
    <t>BD</t>
  </si>
  <si>
    <t>BK</t>
  </si>
  <si>
    <t>C</t>
  </si>
  <si>
    <t>D</t>
  </si>
  <si>
    <t>E</t>
  </si>
  <si>
    <t>F</t>
  </si>
  <si>
    <t>NA</t>
  </si>
  <si>
    <t>ERL Smartchem</t>
  </si>
  <si>
    <t>Temperature</t>
  </si>
  <si>
    <t>Specific Conductivity</t>
  </si>
  <si>
    <t>pH</t>
  </si>
  <si>
    <t>water</t>
  </si>
  <si>
    <t>Dissolved Oxygen</t>
  </si>
  <si>
    <t>Variable</t>
  </si>
  <si>
    <t>Units</t>
  </si>
  <si>
    <t>media</t>
  </si>
  <si>
    <t>description</t>
  </si>
  <si>
    <t>notes</t>
  </si>
  <si>
    <t>mS/cm</t>
  </si>
  <si>
    <r>
      <t>mg O</t>
    </r>
    <r>
      <rPr>
        <vertAlign val="subscript"/>
        <sz val="12"/>
        <color theme="1"/>
        <rFont val="Calibri"/>
      </rPr>
      <t>2</t>
    </r>
    <r>
      <rPr>
        <sz val="12"/>
        <color theme="1"/>
        <rFont val="Calibri"/>
      </rPr>
      <t xml:space="preserve"> l</t>
    </r>
    <r>
      <rPr>
        <vertAlign val="superscript"/>
        <sz val="12"/>
        <color theme="1"/>
        <rFont val="Calibri"/>
      </rPr>
      <t>-1</t>
    </r>
    <r>
      <rPr>
        <sz val="12"/>
        <color theme="1"/>
        <rFont val="Calibri"/>
      </rPr>
      <t xml:space="preserve"> water</t>
    </r>
  </si>
  <si>
    <t>A, B, C, D, E, F, G, H, I</t>
  </si>
  <si>
    <t>ECU_TC_037</t>
  </si>
  <si>
    <t>ECU_TC_038</t>
  </si>
  <si>
    <t>ECU_TC_039</t>
  </si>
  <si>
    <t>ECU_TC_040</t>
  </si>
  <si>
    <t>ECU_TC_041</t>
  </si>
  <si>
    <t>ECU_TC_042</t>
  </si>
  <si>
    <t>ECU_TC_043</t>
  </si>
  <si>
    <t>ECU_TC_044</t>
  </si>
  <si>
    <t>ECU_TC_045</t>
  </si>
  <si>
    <t>ECU_TC_046</t>
  </si>
  <si>
    <t>ECU_TC_047</t>
  </si>
  <si>
    <t>ECU_TC_048</t>
  </si>
  <si>
    <t>ECU_TC_049</t>
  </si>
  <si>
    <t>ECU_TC_050</t>
  </si>
  <si>
    <t>ECU_TC_051</t>
  </si>
  <si>
    <t>ECU_TC_052</t>
  </si>
  <si>
    <t>ECU_TC_053</t>
  </si>
  <si>
    <t>ECU_TC_054</t>
  </si>
  <si>
    <t>ECU_TC_055</t>
  </si>
  <si>
    <t>ECU_TC_056</t>
  </si>
  <si>
    <t>ECU_TC_057</t>
  </si>
  <si>
    <t>G</t>
  </si>
  <si>
    <t>H</t>
  </si>
  <si>
    <t>I</t>
  </si>
  <si>
    <t>A=Tar River outflow; B=downstream seep; C=stream site 3 (middle of stream); D=culvert; E=upstream culvert (ECU sign); F = upstream ECU sign (Thai 360); G = parking lot; H = pipe by site C; I = pipe by culvert</t>
  </si>
  <si>
    <t>5/26/2015; 6/3/2015</t>
  </si>
  <si>
    <t>ECU_TC_001 -ECU_TC_057</t>
  </si>
  <si>
    <t>Baseline water and sediment samples collected from Town Creek Project (stormwater); 2015</t>
  </si>
  <si>
    <t>subsample 25 g field sediment for denitrification enzyme assay</t>
  </si>
  <si>
    <t>ERL Reported Station or Sample</t>
  </si>
  <si>
    <t>TC1_NPC_5/26</t>
  </si>
  <si>
    <t>TC2_NPC_5/26</t>
  </si>
  <si>
    <t>TC3_NPC_5/26</t>
  </si>
  <si>
    <t>TC4_NPC_5/26</t>
  </si>
  <si>
    <t>&lt;0.001</t>
  </si>
  <si>
    <t>TC5_NPC_5/26</t>
  </si>
  <si>
    <t>TC6_NPC_5/26</t>
  </si>
  <si>
    <t>TC13_NPC_5/26</t>
  </si>
  <si>
    <t>TC14_NPC_5/26</t>
  </si>
  <si>
    <t>TC15_NPC_5/26</t>
  </si>
  <si>
    <t>TC22_NPC_5/26</t>
  </si>
  <si>
    <t>TC23_NPC_5/26</t>
  </si>
  <si>
    <t>TC24_NPC_5/26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</si>
  <si>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</si>
  <si>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</si>
  <si>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</si>
  <si>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</si>
  <si>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</si>
  <si>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</si>
  <si>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</si>
  <si>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</si>
  <si>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</si>
  <si>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</si>
  <si>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</si>
  <si>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</si>
  <si>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</si>
  <si>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</si>
  <si>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</si>
  <si>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</si>
  <si>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</si>
  <si>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</si>
  <si>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</si>
  <si>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</si>
  <si>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</si>
  <si>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</si>
  <si>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</si>
  <si>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</si>
  <si>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I1</t>
  </si>
  <si>
    <t>I2</t>
  </si>
  <si>
    <t>I3</t>
  </si>
  <si>
    <t>nitrate-N</t>
  </si>
  <si>
    <t>ammonium-N</t>
  </si>
  <si>
    <t>mg/L</t>
  </si>
  <si>
    <t xml:space="preserve">Water chemistry </t>
  </si>
  <si>
    <t>Denitrification potential</t>
  </si>
  <si>
    <t>TC-007B</t>
  </si>
  <si>
    <t>TC-008A</t>
  </si>
  <si>
    <t>TC-009A</t>
  </si>
  <si>
    <t>TC-010A</t>
  </si>
  <si>
    <t>TC-011A</t>
  </si>
  <si>
    <t>TC-012A</t>
  </si>
  <si>
    <t>TC-016A</t>
  </si>
  <si>
    <t>TC-017A</t>
  </si>
  <si>
    <t>TC-018</t>
  </si>
  <si>
    <t>TC-019A</t>
  </si>
  <si>
    <t>TC-020A</t>
  </si>
  <si>
    <t>TC-021A</t>
  </si>
  <si>
    <t>TC-025A</t>
  </si>
  <si>
    <t>TC-026</t>
  </si>
  <si>
    <t>TC-027A</t>
  </si>
  <si>
    <t>TC-028B</t>
  </si>
  <si>
    <t>TC-029A</t>
  </si>
  <si>
    <t>TC-030A</t>
  </si>
  <si>
    <t>folded Whatman qualitative filter paper in quarters and place in funnels to collect filtrate into labeled 50 mL plastic bottle</t>
  </si>
  <si>
    <t>green means - need to check primary data</t>
  </si>
  <si>
    <t>chloride</t>
  </si>
  <si>
    <t>phosphate</t>
  </si>
  <si>
    <t>dissoved organic carbon</t>
  </si>
  <si>
    <t>nitrate+nitrite</t>
  </si>
  <si>
    <t>Shimadzu TOC/TDN analyzer</t>
  </si>
  <si>
    <t>organic nitrogen</t>
  </si>
  <si>
    <t xml:space="preserve">APHA (2012) American public health association. Standard methods for the examination of water and wastewater. 22nd edition. American Water Works Association. </t>
  </si>
  <si>
    <t>2M KCl extractions followed by colorimetric analysis</t>
  </si>
  <si>
    <t>Illumina MiSeq platform, Indiana University CGB</t>
  </si>
  <si>
    <t>Cl</t>
  </si>
  <si>
    <t>PO4</t>
  </si>
  <si>
    <t>DOC</t>
  </si>
  <si>
    <t>TDN</t>
  </si>
  <si>
    <t>OrgN</t>
  </si>
  <si>
    <t>NH4</t>
  </si>
  <si>
    <t>NO3</t>
  </si>
  <si>
    <t>DEArate_ACET</t>
  </si>
  <si>
    <t>DEArate_noACET</t>
  </si>
  <si>
    <t>baseflow</t>
  </si>
  <si>
    <t>stormflow</t>
  </si>
  <si>
    <t>Weight (g) KCl ext</t>
  </si>
  <si>
    <t>Moisture (%)</t>
  </si>
  <si>
    <t>ADJ soil weight</t>
  </si>
  <si>
    <t>SED.NH4-N.adj (mg/g dry soil)</t>
  </si>
  <si>
    <t>SED.NO3-N.adj (mg/g dry soil)</t>
  </si>
  <si>
    <t>SED.NH4-N (ug N/g soil)</t>
  </si>
  <si>
    <t>SED.NO3-N (ug N/g soil)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</si>
</sst>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</font>
    <font>
      <b/>
      <sz val="12"/>
      <name val="Verdana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theme="1"/>
      <name val="Calibri"/>
    </font>
    <font>
      <vertAlign val="subscript"/>
      <sz val="12"/>
      <color theme="1"/>
      <name val="Calibri"/>
    </font>
    <font>
      <vertAlign val="superscript"/>
      <sz val="12"/>
      <color theme="1"/>
      <name val="Calibri"/>
    </font>
    <font>
      <u/>
      <sz val="12"/>
      <name val="Calibri"/>
    </font>
    <font>
      <b/>
      <sz val="16"/>
      <name val="Calibri"/>
    </font>
    <font>
      <b/>
      <i/>
      <sz val="16"/>
      <name val="Calibri"/>
    </font>
    <font>
      <sz val="8"/>
      <name val="Calibri"/>
      <family val="2"/>
      <scheme val="minor"/>
    </font>
    <font>
      <i/>
      <sz val="12"/>
      <color theme="1"/>
      <name val="Calibri"/>
      <scheme val="minor"/>
    </font>
    <font>
      <b/>
      <sz val="16"/>
      <color rgb="FF000000"/>
      <name val="Calibri"/>
    </font>
    <font>
      <sz val="12"/>
      <color theme="1"/>
      <name val="Calibri"/>
      <family val="2"/>
    </font>
    <font>
      <u/>
      <sz val="12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54">
    <xf numFmtId="0" fontId="0" fillId="0" borderId="0"/>
    <xf numFmtId="0" fontId="3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6" fillId="0" borderId="0" xfId="2" applyFont="1"/>
    <xf numFmtId="0" fontId="5" fillId="0" borderId="0" xfId="2"/>
    <xf numFmtId="0" fontId="10" fillId="0" borderId="0" xfId="2" applyFont="1"/>
    <xf numFmtId="0" fontId="11" fillId="0" borderId="0" xfId="2" applyFont="1" applyAlignment="1"/>
    <xf numFmtId="0" fontId="12" fillId="0" borderId="1" xfId="0" applyFont="1" applyBorder="1"/>
    <xf numFmtId="0" fontId="12" fillId="0" borderId="1" xfId="2" applyFont="1" applyBorder="1"/>
    <xf numFmtId="0" fontId="11" fillId="0" borderId="0" xfId="2" applyFont="1"/>
    <xf numFmtId="0" fontId="15" fillId="0" borderId="0" xfId="2" applyFont="1"/>
    <xf numFmtId="0" fontId="15" fillId="0" borderId="0" xfId="2" applyFont="1" applyFill="1" applyBorder="1" applyAlignment="1">
      <alignment wrapText="1"/>
    </xf>
    <xf numFmtId="0" fontId="11" fillId="0" borderId="1" xfId="2" applyFont="1" applyBorder="1"/>
    <xf numFmtId="0" fontId="11" fillId="0" borderId="1" xfId="2" applyFont="1" applyBorder="1" applyAlignment="1">
      <alignment wrapText="1"/>
    </xf>
    <xf numFmtId="0" fontId="11" fillId="0" borderId="1" xfId="3" applyFont="1" applyBorder="1"/>
    <xf numFmtId="0" fontId="16" fillId="0" borderId="0" xfId="1" applyFont="1"/>
    <xf numFmtId="0" fontId="16" fillId="0" borderId="0" xfId="2" applyFont="1"/>
    <xf numFmtId="0" fontId="17" fillId="0" borderId="0" xfId="2" applyFont="1"/>
    <xf numFmtId="0" fontId="17" fillId="0" borderId="0" xfId="2" applyFont="1" applyAlignment="1">
      <alignment wrapText="1"/>
    </xf>
    <xf numFmtId="0" fontId="4" fillId="0" borderId="0" xfId="0" applyFont="1"/>
    <xf numFmtId="0" fontId="11" fillId="0" borderId="1" xfId="3" applyFont="1" applyBorder="1" applyAlignment="1">
      <alignment wrapText="1"/>
    </xf>
    <xf numFmtId="0" fontId="19" fillId="0" borderId="0" xfId="0" applyFont="1"/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19" fillId="0" borderId="0" xfId="0" applyFont="1" applyFill="1"/>
    <xf numFmtId="0" fontId="0" fillId="0" borderId="0" xfId="0" applyFill="1"/>
    <xf numFmtId="0" fontId="17" fillId="0" borderId="0" xfId="2" applyFont="1" applyFill="1"/>
    <xf numFmtId="0" fontId="11" fillId="0" borderId="0" xfId="2" applyFont="1" applyFill="1"/>
    <xf numFmtId="0" fontId="15" fillId="0" borderId="0" xfId="2" applyFont="1" applyFill="1"/>
    <xf numFmtId="0" fontId="11" fillId="0" borderId="1" xfId="2" applyFont="1" applyFill="1" applyBorder="1" applyAlignment="1">
      <alignment wrapText="1"/>
    </xf>
    <xf numFmtId="0" fontId="11" fillId="0" borderId="1" xfId="3" applyFont="1" applyFill="1" applyBorder="1"/>
    <xf numFmtId="0" fontId="22" fillId="0" borderId="0" xfId="2" applyFont="1"/>
    <xf numFmtId="0" fontId="21" fillId="0" borderId="1" xfId="2" applyFont="1" applyFill="1" applyBorder="1"/>
    <xf numFmtId="0" fontId="23" fillId="0" borderId="1" xfId="2" applyFont="1" applyBorder="1"/>
    <xf numFmtId="0" fontId="20" fillId="0" borderId="0" xfId="2" applyFont="1" applyFill="1" applyBorder="1"/>
    <xf numFmtId="164" fontId="2" fillId="0" borderId="1" xfId="2" applyNumberFormat="1" applyFont="1" applyBorder="1" applyAlignment="1">
      <alignment horizontal="center"/>
    </xf>
    <xf numFmtId="2" fontId="2" fillId="0" borderId="1" xfId="2" applyNumberFormat="1" applyFont="1" applyBorder="1"/>
    <xf numFmtId="2" fontId="11" fillId="3" borderId="1" xfId="2" applyNumberFormat="1" applyFont="1" applyFill="1" applyBorder="1"/>
    <xf numFmtId="0" fontId="11" fillId="3" borderId="1" xfId="2" applyFont="1" applyFill="1" applyBorder="1"/>
    <xf numFmtId="0" fontId="11" fillId="3" borderId="1" xfId="2" applyFont="1" applyFill="1" applyBorder="1" applyAlignment="1">
      <alignment wrapText="1"/>
    </xf>
    <xf numFmtId="0" fontId="5" fillId="3" borderId="0" xfId="2" applyFill="1"/>
    <xf numFmtId="0" fontId="2" fillId="0" borderId="0" xfId="2" applyFont="1"/>
    <xf numFmtId="2" fontId="2" fillId="0" borderId="1" xfId="2" applyNumberFormat="1" applyFont="1" applyFill="1" applyBorder="1"/>
    <xf numFmtId="0" fontId="2" fillId="0" borderId="1" xfId="2" applyFont="1" applyFill="1" applyBorder="1" applyAlignment="1">
      <alignment wrapText="1"/>
    </xf>
    <xf numFmtId="0" fontId="7" fillId="0" borderId="1" xfId="2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2" fillId="0" borderId="0" xfId="2" applyFont="1" applyBorder="1"/>
    <xf numFmtId="0" fontId="11" fillId="0" borderId="0" xfId="2" applyFont="1" applyFill="1" applyBorder="1" applyAlignment="1">
      <alignment wrapText="1"/>
    </xf>
    <xf numFmtId="0" fontId="2" fillId="0" borderId="1" xfId="2" applyFont="1" applyBorder="1"/>
    <xf numFmtId="0" fontId="2" fillId="0" borderId="1" xfId="2" applyFont="1" applyBorder="1" applyAlignment="1">
      <alignment wrapText="1"/>
    </xf>
    <xf numFmtId="0" fontId="11" fillId="0" borderId="1" xfId="2" applyFont="1" applyBorder="1" applyAlignment="1"/>
    <xf numFmtId="15" fontId="11" fillId="0" borderId="1" xfId="2" applyNumberFormat="1" applyFont="1" applyBorder="1" applyAlignment="1"/>
    <xf numFmtId="0" fontId="12" fillId="0" borderId="1" xfId="0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Border="1" applyAlignment="1">
      <alignment vertical="center" wrapText="1"/>
    </xf>
    <xf numFmtId="0" fontId="11" fillId="3" borderId="1" xfId="2" applyFont="1" applyFill="1" applyBorder="1" applyAlignment="1">
      <alignment vertical="center" wrapText="1"/>
    </xf>
    <xf numFmtId="0" fontId="11" fillId="3" borderId="1" xfId="2" applyFont="1" applyFill="1" applyBorder="1" applyAlignment="1">
      <alignment vertical="center"/>
    </xf>
    <xf numFmtId="0" fontId="11" fillId="0" borderId="1" xfId="3" applyFont="1" applyBorder="1" applyAlignment="1">
      <alignment vertical="center"/>
    </xf>
    <xf numFmtId="0" fontId="5" fillId="3" borderId="1" xfId="2" applyFill="1" applyBorder="1" applyAlignment="1">
      <alignment vertical="center"/>
    </xf>
    <xf numFmtId="0" fontId="5" fillId="0" borderId="1" xfId="2" applyBorder="1" applyAlignment="1">
      <alignment vertical="center"/>
    </xf>
    <xf numFmtId="0" fontId="5" fillId="0" borderId="1" xfId="2" applyBorder="1"/>
    <xf numFmtId="0" fontId="2" fillId="0" borderId="3" xfId="2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11" fillId="0" borderId="3" xfId="2" applyFont="1" applyFill="1" applyBorder="1" applyAlignment="1">
      <alignment horizontal="center" vertical="center" wrapText="1"/>
    </xf>
    <xf numFmtId="0" fontId="11" fillId="0" borderId="4" xfId="2" applyFont="1" applyFill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0" fontId="21" fillId="0" borderId="0" xfId="0" applyFont="1"/>
    <xf numFmtId="15" fontId="21" fillId="0" borderId="1" xfId="0" applyNumberFormat="1" applyFont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2" fontId="23" fillId="0" borderId="2" xfId="0" applyNumberFormat="1" applyFont="1" applyBorder="1" applyAlignment="1">
      <alignment horizontal="center"/>
    </xf>
    <xf numFmtId="164" fontId="23" fillId="0" borderId="2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164" fontId="21" fillId="0" borderId="0" xfId="0" applyNumberFormat="1" applyFont="1"/>
    <xf numFmtId="164" fontId="23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165" fontId="21" fillId="0" borderId="1" xfId="0" applyNumberFormat="1" applyFont="1" applyBorder="1" applyAlignment="1">
      <alignment horizontal="center"/>
    </xf>
  </cellXfs>
  <cellStyles count="254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Normal" xfId="0" builtinId="0"/>
    <cellStyle name="Normal 2" xfId="1" xr:uid="{00000000-0005-0000-0000-0000FB000000}"/>
    <cellStyle name="Normal 2 2" xfId="2" xr:uid="{00000000-0005-0000-0000-0000FC000000}"/>
    <cellStyle name="Normal 2 5" xfId="3" xr:uid="{00000000-0005-0000-0000-0000FD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tabSelected="1" topLeftCell="J1" zoomScale="114" zoomScaleNormal="114" zoomScalePageLayoutView="70" workbookViewId="0">
      <selection activeCell="U2" sqref="U2"/>
    </sheetView>
  </sheetViews>
  <sheetFormatPr baseColWidth="10" defaultColWidth="8.83203125" defaultRowHeight="16"/>
  <cols>
    <col min="1" max="1" width="33.6640625" style="70" bestFit="1" customWidth="1"/>
    <col min="2" max="2" width="13.6640625" style="70" bestFit="1" customWidth="1"/>
    <col min="3" max="3" width="18.83203125" style="70" bestFit="1" customWidth="1"/>
    <col min="4" max="4" width="12.33203125" style="70" bestFit="1" customWidth="1"/>
    <col min="5" max="5" width="15.6640625" style="70" bestFit="1" customWidth="1"/>
    <col min="6" max="6" width="10.33203125" style="70" bestFit="1" customWidth="1"/>
    <col min="7" max="7" width="17" style="70" bestFit="1" customWidth="1"/>
    <col min="8" max="8" width="36.1640625" style="70" bestFit="1" customWidth="1"/>
    <col min="9" max="9" width="17" style="70" bestFit="1" customWidth="1"/>
    <col min="10" max="10" width="19.6640625" style="70" bestFit="1" customWidth="1"/>
    <col min="11" max="14" width="17" style="70" bestFit="1" customWidth="1"/>
    <col min="15" max="15" width="15.83203125" style="70" bestFit="1" customWidth="1"/>
    <col min="16" max="16" width="18" style="77" bestFit="1" customWidth="1"/>
    <col min="17" max="17" width="19.6640625" style="70" bestFit="1" customWidth="1"/>
    <col min="18" max="18" width="11.83203125" style="79" bestFit="1" customWidth="1"/>
    <col min="19" max="19" width="16" style="79" bestFit="1" customWidth="1"/>
    <col min="20" max="20" width="13.6640625" style="79" bestFit="1" customWidth="1"/>
    <col min="21" max="21" width="25" style="79" bestFit="1" customWidth="1"/>
    <col min="22" max="22" width="22.6640625" style="79" bestFit="1" customWidth="1"/>
    <col min="23" max="23" width="20" style="79" bestFit="1" customWidth="1"/>
    <col min="24" max="24" width="17.6640625" style="79" bestFit="1" customWidth="1"/>
    <col min="25" max="16384" width="8.83203125" style="70"/>
  </cols>
  <sheetData>
    <row r="1" spans="1:24">
      <c r="A1" s="68" t="s">
        <v>1</v>
      </c>
      <c r="B1" s="68" t="s">
        <v>13</v>
      </c>
      <c r="C1" s="68" t="s">
        <v>7</v>
      </c>
      <c r="D1" s="68" t="s">
        <v>79</v>
      </c>
      <c r="E1" s="68" t="s">
        <v>78</v>
      </c>
      <c r="F1" s="68" t="s">
        <v>76</v>
      </c>
      <c r="G1" s="68" t="s">
        <v>77</v>
      </c>
      <c r="H1" s="68" t="s">
        <v>169</v>
      </c>
      <c r="I1" s="68" t="s">
        <v>249</v>
      </c>
      <c r="J1" s="68" t="s">
        <v>250</v>
      </c>
      <c r="K1" s="68" t="s">
        <v>244</v>
      </c>
      <c r="L1" s="68" t="s">
        <v>245</v>
      </c>
      <c r="M1" s="68" t="s">
        <v>246</v>
      </c>
      <c r="N1" s="68" t="s">
        <v>247</v>
      </c>
      <c r="O1" s="68" t="s">
        <v>248</v>
      </c>
      <c r="P1" s="69" t="s">
        <v>251</v>
      </c>
      <c r="Q1" s="68" t="s">
        <v>252</v>
      </c>
      <c r="R1" s="69" t="s">
        <v>256</v>
      </c>
      <c r="S1" s="69" t="s">
        <v>255</v>
      </c>
      <c r="T1" s="78" t="s">
        <v>257</v>
      </c>
      <c r="U1" s="78" t="s">
        <v>258</v>
      </c>
      <c r="V1" s="78" t="s">
        <v>259</v>
      </c>
      <c r="W1" s="78" t="s">
        <v>260</v>
      </c>
      <c r="X1" s="78" t="s">
        <v>261</v>
      </c>
    </row>
    <row r="2" spans="1:24">
      <c r="A2" s="68" t="s">
        <v>39</v>
      </c>
      <c r="B2" s="71">
        <v>42150</v>
      </c>
      <c r="C2" s="68" t="s">
        <v>75</v>
      </c>
      <c r="D2" s="68" t="s">
        <v>253</v>
      </c>
      <c r="E2" s="68" t="s">
        <v>117</v>
      </c>
      <c r="F2" s="68" t="s">
        <v>116</v>
      </c>
      <c r="G2" s="68">
        <v>1</v>
      </c>
      <c r="H2" s="68" t="s">
        <v>170</v>
      </c>
      <c r="I2" s="69">
        <v>8.6269112999999994E-2</v>
      </c>
      <c r="J2" s="69">
        <v>0.69467716499999999</v>
      </c>
      <c r="K2" s="72">
        <v>12.847458139999999</v>
      </c>
      <c r="L2" s="69">
        <v>3.4443088000000004E-2</v>
      </c>
      <c r="M2" s="68">
        <v>5.774</v>
      </c>
      <c r="N2" s="69">
        <v>0.97650000000000003</v>
      </c>
      <c r="O2" s="69">
        <f>N2-J2-I2</f>
        <v>0.19555372200000004</v>
      </c>
      <c r="P2" s="69">
        <v>0.53125675800000005</v>
      </c>
      <c r="Q2" s="69">
        <v>-0.51941751300000005</v>
      </c>
      <c r="R2" s="69" t="s">
        <v>125</v>
      </c>
      <c r="S2" s="69" t="s">
        <v>125</v>
      </c>
      <c r="T2" s="69" t="s">
        <v>125</v>
      </c>
      <c r="U2" s="80" t="s">
        <v>125</v>
      </c>
      <c r="V2" s="80" t="s">
        <v>125</v>
      </c>
      <c r="W2" s="69" t="s">
        <v>125</v>
      </c>
      <c r="X2" s="69" t="s">
        <v>125</v>
      </c>
    </row>
    <row r="3" spans="1:24">
      <c r="A3" s="68" t="s">
        <v>40</v>
      </c>
      <c r="B3" s="71">
        <v>42150</v>
      </c>
      <c r="C3" s="68" t="s">
        <v>75</v>
      </c>
      <c r="D3" s="68" t="s">
        <v>253</v>
      </c>
      <c r="E3" s="68" t="s">
        <v>117</v>
      </c>
      <c r="F3" s="68" t="s">
        <v>116</v>
      </c>
      <c r="G3" s="68">
        <v>2</v>
      </c>
      <c r="H3" s="68" t="s">
        <v>171</v>
      </c>
      <c r="I3" s="69">
        <v>7.635215699999999E-2</v>
      </c>
      <c r="J3" s="69">
        <v>0.65943555300000001</v>
      </c>
      <c r="K3" s="72">
        <v>12.125989589999998</v>
      </c>
      <c r="L3" s="69">
        <v>3.9120162E-2</v>
      </c>
      <c r="M3" s="68">
        <v>3.2919999999999998</v>
      </c>
      <c r="N3" s="69">
        <v>0.7077</v>
      </c>
      <c r="O3" s="69">
        <f t="shared" ref="O3:O58" si="0">N3-J3-I3</f>
        <v>-2.8087710000000002E-2</v>
      </c>
      <c r="P3" s="69">
        <v>-2.8709015000000001E-2</v>
      </c>
      <c r="Q3" s="69">
        <v>-0.21525170199999999</v>
      </c>
      <c r="R3" s="69" t="s">
        <v>125</v>
      </c>
      <c r="S3" s="69" t="s">
        <v>125</v>
      </c>
      <c r="T3" s="69" t="s">
        <v>125</v>
      </c>
      <c r="U3" s="80" t="s">
        <v>125</v>
      </c>
      <c r="V3" s="80" t="s">
        <v>125</v>
      </c>
      <c r="W3" s="69" t="s">
        <v>125</v>
      </c>
      <c r="X3" s="69" t="s">
        <v>125</v>
      </c>
    </row>
    <row r="4" spans="1:24">
      <c r="A4" s="68" t="s">
        <v>41</v>
      </c>
      <c r="B4" s="71">
        <v>42150</v>
      </c>
      <c r="C4" s="68" t="s">
        <v>75</v>
      </c>
      <c r="D4" s="68" t="s">
        <v>253</v>
      </c>
      <c r="E4" s="68" t="s">
        <v>117</v>
      </c>
      <c r="F4" s="68" t="s">
        <v>116</v>
      </c>
      <c r="G4" s="68">
        <v>3</v>
      </c>
      <c r="H4" s="68" t="s">
        <v>172</v>
      </c>
      <c r="I4" s="69">
        <v>7.1883924000000002E-2</v>
      </c>
      <c r="J4" s="69">
        <v>0.70518241500000001</v>
      </c>
      <c r="K4" s="72">
        <v>9.5212576799999997</v>
      </c>
      <c r="L4" s="69">
        <v>2.4593356000000004E-2</v>
      </c>
      <c r="M4" s="68">
        <v>3.7909999999999999</v>
      </c>
      <c r="N4" s="69">
        <v>0.74460000000000004</v>
      </c>
      <c r="O4" s="69">
        <f t="shared" si="0"/>
        <v>-3.2466338999999969E-2</v>
      </c>
      <c r="P4" s="69">
        <v>0.54521721999999995</v>
      </c>
      <c r="Q4" s="69">
        <v>1.7167919E-2</v>
      </c>
      <c r="R4" s="69" t="s">
        <v>125</v>
      </c>
      <c r="S4" s="69" t="s">
        <v>125</v>
      </c>
      <c r="T4" s="69" t="s">
        <v>125</v>
      </c>
      <c r="U4" s="80" t="s">
        <v>125</v>
      </c>
      <c r="V4" s="80" t="s">
        <v>125</v>
      </c>
      <c r="W4" s="69" t="s">
        <v>125</v>
      </c>
      <c r="X4" s="69" t="s">
        <v>125</v>
      </c>
    </row>
    <row r="5" spans="1:24">
      <c r="A5" s="68" t="s">
        <v>42</v>
      </c>
      <c r="B5" s="71">
        <v>42150</v>
      </c>
      <c r="C5" s="68" t="s">
        <v>75</v>
      </c>
      <c r="D5" s="68" t="s">
        <v>253</v>
      </c>
      <c r="E5" s="68" t="s">
        <v>117</v>
      </c>
      <c r="F5" s="68" t="s">
        <v>118</v>
      </c>
      <c r="G5" s="68">
        <v>1</v>
      </c>
      <c r="H5" s="68" t="s">
        <v>173</v>
      </c>
      <c r="I5" s="69">
        <v>6.371784300000001E-2</v>
      </c>
      <c r="J5" s="69">
        <v>1.1311773059999999</v>
      </c>
      <c r="K5" s="72">
        <v>22.597033139999997</v>
      </c>
      <c r="L5" s="69" t="s">
        <v>174</v>
      </c>
      <c r="M5" s="68">
        <v>1.544</v>
      </c>
      <c r="N5" s="69">
        <v>0.75029999999999997</v>
      </c>
      <c r="O5" s="69">
        <f t="shared" si="0"/>
        <v>-0.44459514899999991</v>
      </c>
      <c r="P5" s="69">
        <v>0.63676021199999999</v>
      </c>
      <c r="Q5" s="69">
        <v>-0.15875589000000001</v>
      </c>
      <c r="R5" s="69" t="s">
        <v>125</v>
      </c>
      <c r="S5" s="69" t="s">
        <v>125</v>
      </c>
      <c r="T5" s="69" t="s">
        <v>125</v>
      </c>
      <c r="U5" s="80" t="s">
        <v>125</v>
      </c>
      <c r="V5" s="80" t="s">
        <v>125</v>
      </c>
      <c r="W5" s="69" t="s">
        <v>125</v>
      </c>
      <c r="X5" s="69" t="s">
        <v>125</v>
      </c>
    </row>
    <row r="6" spans="1:24">
      <c r="A6" s="68" t="s">
        <v>43</v>
      </c>
      <c r="B6" s="71">
        <v>42150</v>
      </c>
      <c r="C6" s="68" t="s">
        <v>75</v>
      </c>
      <c r="D6" s="68" t="s">
        <v>253</v>
      </c>
      <c r="E6" s="68" t="s">
        <v>117</v>
      </c>
      <c r="F6" s="68" t="s">
        <v>118</v>
      </c>
      <c r="G6" s="68">
        <v>2</v>
      </c>
      <c r="H6" s="68" t="s">
        <v>175</v>
      </c>
      <c r="I6" s="69">
        <v>6.3913941000000002E-2</v>
      </c>
      <c r="J6" s="69">
        <v>1.1756215169999999</v>
      </c>
      <c r="K6" s="72">
        <v>24.44058914</v>
      </c>
      <c r="L6" s="69" t="s">
        <v>174</v>
      </c>
      <c r="M6" s="68">
        <v>1.8879999999999999</v>
      </c>
      <c r="N6" s="69">
        <v>0.61899999999999999</v>
      </c>
      <c r="O6" s="69">
        <f t="shared" si="0"/>
        <v>-0.62053545799999998</v>
      </c>
      <c r="P6" s="69">
        <v>0.44718390699999999</v>
      </c>
      <c r="Q6" s="69">
        <v>-4.5057229999999997E-2</v>
      </c>
      <c r="R6" s="69" t="s">
        <v>125</v>
      </c>
      <c r="S6" s="69" t="s">
        <v>125</v>
      </c>
      <c r="T6" s="69" t="s">
        <v>125</v>
      </c>
      <c r="U6" s="80" t="s">
        <v>125</v>
      </c>
      <c r="V6" s="80" t="s">
        <v>125</v>
      </c>
      <c r="W6" s="69" t="s">
        <v>125</v>
      </c>
      <c r="X6" s="69" t="s">
        <v>125</v>
      </c>
    </row>
    <row r="7" spans="1:24">
      <c r="A7" s="68" t="s">
        <v>44</v>
      </c>
      <c r="B7" s="71">
        <v>42150</v>
      </c>
      <c r="C7" s="68" t="s">
        <v>75</v>
      </c>
      <c r="D7" s="68" t="s">
        <v>253</v>
      </c>
      <c r="E7" s="68" t="s">
        <v>117</v>
      </c>
      <c r="F7" s="68" t="s">
        <v>118</v>
      </c>
      <c r="G7" s="68">
        <v>3</v>
      </c>
      <c r="H7" s="68" t="s">
        <v>176</v>
      </c>
      <c r="I7" s="69">
        <v>6.0804387000000001E-2</v>
      </c>
      <c r="J7" s="69">
        <v>1.1651722950000001</v>
      </c>
      <c r="K7" s="72">
        <v>24.712868179999997</v>
      </c>
      <c r="L7" s="69" t="s">
        <v>174</v>
      </c>
      <c r="M7" s="68">
        <v>1.3660000000000001</v>
      </c>
      <c r="N7" s="69">
        <v>0.59509999999999996</v>
      </c>
      <c r="O7" s="69">
        <f t="shared" si="0"/>
        <v>-0.63087668200000013</v>
      </c>
      <c r="P7" s="69">
        <v>0.38327646500000001</v>
      </c>
      <c r="Q7" s="69">
        <v>0.49546579800000001</v>
      </c>
      <c r="R7" s="69" t="s">
        <v>125</v>
      </c>
      <c r="S7" s="69" t="s">
        <v>125</v>
      </c>
      <c r="T7" s="69" t="s">
        <v>125</v>
      </c>
      <c r="U7" s="80" t="s">
        <v>125</v>
      </c>
      <c r="V7" s="80" t="s">
        <v>125</v>
      </c>
      <c r="W7" s="69" t="s">
        <v>125</v>
      </c>
      <c r="X7" s="69" t="s">
        <v>125</v>
      </c>
    </row>
    <row r="8" spans="1:24">
      <c r="A8" s="68" t="s">
        <v>45</v>
      </c>
      <c r="B8" s="71">
        <v>42150</v>
      </c>
      <c r="C8" s="68" t="s">
        <v>75</v>
      </c>
      <c r="D8" s="68" t="s">
        <v>253</v>
      </c>
      <c r="E8" s="68" t="s">
        <v>119</v>
      </c>
      <c r="F8" s="68" t="s">
        <v>118</v>
      </c>
      <c r="G8" s="68">
        <v>1</v>
      </c>
      <c r="H8" s="73" t="s">
        <v>215</v>
      </c>
      <c r="I8" s="74">
        <v>0.16421806799999999</v>
      </c>
      <c r="J8" s="75">
        <v>0.189</v>
      </c>
      <c r="K8" s="72" t="s">
        <v>125</v>
      </c>
      <c r="L8" s="69" t="s">
        <v>125</v>
      </c>
      <c r="M8" s="68" t="s">
        <v>125</v>
      </c>
      <c r="N8" s="68" t="s">
        <v>125</v>
      </c>
      <c r="O8" s="68" t="s">
        <v>125</v>
      </c>
      <c r="P8" s="69">
        <v>40.63027297</v>
      </c>
      <c r="Q8" s="69">
        <v>2.0054574280000002</v>
      </c>
      <c r="R8" s="69">
        <v>22.41826673585885</v>
      </c>
      <c r="S8" s="69">
        <v>5</v>
      </c>
      <c r="T8" s="78">
        <f t="shared" ref="T3:T58" si="1">S8-(S8*R8/100)</f>
        <v>3.8790866632070573</v>
      </c>
      <c r="U8" s="80">
        <f>I8/T8*(50/1000)</f>
        <v>2.1167104818461541E-3</v>
      </c>
      <c r="V8" s="80">
        <f>J8/T8*(50/1000)</f>
        <v>2.4361404682274254E-3</v>
      </c>
      <c r="W8" s="69">
        <f t="shared" ref="W3:W58" si="2">U8*1000</f>
        <v>2.116710481846154</v>
      </c>
      <c r="X8" s="69">
        <f t="shared" ref="X3:X58" si="3">V8*1000</f>
        <v>2.4361404682274252</v>
      </c>
    </row>
    <row r="9" spans="1:24">
      <c r="A9" s="68" t="s">
        <v>46</v>
      </c>
      <c r="B9" s="71">
        <v>42150</v>
      </c>
      <c r="C9" s="68" t="s">
        <v>75</v>
      </c>
      <c r="D9" s="68" t="s">
        <v>253</v>
      </c>
      <c r="E9" s="68" t="s">
        <v>119</v>
      </c>
      <c r="F9" s="68" t="s">
        <v>118</v>
      </c>
      <c r="G9" s="68">
        <v>2</v>
      </c>
      <c r="H9" s="68" t="s">
        <v>216</v>
      </c>
      <c r="I9" s="74">
        <v>0.30117851400000001</v>
      </c>
      <c r="J9" s="75">
        <v>0.29499999999999998</v>
      </c>
      <c r="K9" s="72" t="s">
        <v>125</v>
      </c>
      <c r="L9" s="69" t="s">
        <v>125</v>
      </c>
      <c r="M9" s="68" t="s">
        <v>125</v>
      </c>
      <c r="N9" s="68" t="s">
        <v>125</v>
      </c>
      <c r="O9" s="68" t="s">
        <v>125</v>
      </c>
      <c r="P9" s="69">
        <v>52.294762030000001</v>
      </c>
      <c r="Q9" s="69">
        <v>3.2621267129999998</v>
      </c>
      <c r="R9" s="69">
        <v>22.772277227722782</v>
      </c>
      <c r="S9" s="69">
        <v>5.29</v>
      </c>
      <c r="T9" s="78">
        <f t="shared" si="1"/>
        <v>4.085346534653465</v>
      </c>
      <c r="U9" s="80">
        <f t="shared" ref="U9:U13" si="4">I9/T9*(50/1000)</f>
        <v>3.6860828260869569E-3</v>
      </c>
      <c r="V9" s="80">
        <f t="shared" ref="V9:V13" si="5">J9/T9*(50/1000)</f>
        <v>3.6104648344723964E-3</v>
      </c>
      <c r="W9" s="69">
        <f t="shared" si="2"/>
        <v>3.6860828260869569</v>
      </c>
      <c r="X9" s="69">
        <f t="shared" si="3"/>
        <v>3.6104648344723964</v>
      </c>
    </row>
    <row r="10" spans="1:24">
      <c r="A10" s="68" t="s">
        <v>47</v>
      </c>
      <c r="B10" s="71">
        <v>42150</v>
      </c>
      <c r="C10" s="68" t="s">
        <v>75</v>
      </c>
      <c r="D10" s="68" t="s">
        <v>253</v>
      </c>
      <c r="E10" s="68" t="s">
        <v>119</v>
      </c>
      <c r="F10" s="68" t="s">
        <v>118</v>
      </c>
      <c r="G10" s="68">
        <v>3</v>
      </c>
      <c r="H10" s="68" t="s">
        <v>217</v>
      </c>
      <c r="I10" s="74">
        <v>0.28802594100000001</v>
      </c>
      <c r="J10" s="75">
        <v>0.29599999999999999</v>
      </c>
      <c r="K10" s="72" t="s">
        <v>125</v>
      </c>
      <c r="L10" s="69" t="s">
        <v>125</v>
      </c>
      <c r="M10" s="68" t="s">
        <v>125</v>
      </c>
      <c r="N10" s="68" t="s">
        <v>125</v>
      </c>
      <c r="O10" s="68" t="s">
        <v>125</v>
      </c>
      <c r="P10" s="69">
        <v>54.552277680000003</v>
      </c>
      <c r="Q10" s="69">
        <v>4.0645693999999999</v>
      </c>
      <c r="R10" s="69">
        <v>16.765106769650149</v>
      </c>
      <c r="S10" s="69">
        <v>5.6</v>
      </c>
      <c r="T10" s="78">
        <f t="shared" si="1"/>
        <v>4.6611540208995912</v>
      </c>
      <c r="U10" s="80">
        <f t="shared" si="4"/>
        <v>3.0896419610739632E-3</v>
      </c>
      <c r="V10" s="80">
        <f t="shared" si="5"/>
        <v>3.1751793512164689E-3</v>
      </c>
      <c r="W10" s="69">
        <f t="shared" si="2"/>
        <v>3.0896419610739634</v>
      </c>
      <c r="X10" s="69">
        <f t="shared" si="3"/>
        <v>3.1751793512164688</v>
      </c>
    </row>
    <row r="11" spans="1:24">
      <c r="A11" s="68" t="s">
        <v>48</v>
      </c>
      <c r="B11" s="71">
        <v>42150</v>
      </c>
      <c r="C11" s="68" t="s">
        <v>75</v>
      </c>
      <c r="D11" s="68" t="s">
        <v>253</v>
      </c>
      <c r="E11" s="68" t="s">
        <v>120</v>
      </c>
      <c r="F11" s="68" t="s">
        <v>118</v>
      </c>
      <c r="G11" s="68">
        <v>1</v>
      </c>
      <c r="H11" s="68" t="s">
        <v>218</v>
      </c>
      <c r="I11" s="74">
        <v>9.0163059000000004E-2</v>
      </c>
      <c r="J11" s="75">
        <v>0.46300000000000002</v>
      </c>
      <c r="K11" s="72" t="s">
        <v>125</v>
      </c>
      <c r="L11" s="69" t="s">
        <v>125</v>
      </c>
      <c r="M11" s="68" t="s">
        <v>125</v>
      </c>
      <c r="N11" s="68" t="s">
        <v>125</v>
      </c>
      <c r="O11" s="68" t="s">
        <v>125</v>
      </c>
      <c r="P11" s="69">
        <v>34.648119029999997</v>
      </c>
      <c r="Q11" s="69">
        <v>2.3406598820000002</v>
      </c>
      <c r="R11" s="69">
        <v>25.520581113801455</v>
      </c>
      <c r="S11" s="69">
        <v>5.24</v>
      </c>
      <c r="T11" s="78">
        <f t="shared" si="1"/>
        <v>3.9027215496368042</v>
      </c>
      <c r="U11" s="80">
        <f t="shared" si="4"/>
        <v>1.155130565340881E-3</v>
      </c>
      <c r="V11" s="80">
        <f t="shared" si="5"/>
        <v>5.9317580579517368E-3</v>
      </c>
      <c r="W11" s="69">
        <f t="shared" si="2"/>
        <v>1.155130565340881</v>
      </c>
      <c r="X11" s="69">
        <f t="shared" si="3"/>
        <v>5.9317580579517371</v>
      </c>
    </row>
    <row r="12" spans="1:24">
      <c r="A12" s="68" t="s">
        <v>49</v>
      </c>
      <c r="B12" s="71">
        <v>42150</v>
      </c>
      <c r="C12" s="68" t="s">
        <v>75</v>
      </c>
      <c r="D12" s="68" t="s">
        <v>253</v>
      </c>
      <c r="E12" s="68" t="s">
        <v>120</v>
      </c>
      <c r="F12" s="68" t="s">
        <v>118</v>
      </c>
      <c r="G12" s="68">
        <v>2</v>
      </c>
      <c r="H12" s="68" t="s">
        <v>219</v>
      </c>
      <c r="I12" s="74">
        <v>0.32242713299999998</v>
      </c>
      <c r="J12" s="75">
        <v>0.2</v>
      </c>
      <c r="K12" s="72" t="s">
        <v>125</v>
      </c>
      <c r="L12" s="69" t="s">
        <v>125</v>
      </c>
      <c r="M12" s="68" t="s">
        <v>125</v>
      </c>
      <c r="N12" s="68" t="s">
        <v>125</v>
      </c>
      <c r="O12" s="68" t="s">
        <v>125</v>
      </c>
      <c r="P12" s="69">
        <v>50.163044530000001</v>
      </c>
      <c r="Q12" s="69">
        <v>14.551789830000001</v>
      </c>
      <c r="R12" s="69">
        <v>31.562167906482475</v>
      </c>
      <c r="S12" s="69">
        <v>5.75</v>
      </c>
      <c r="T12" s="78">
        <f t="shared" si="1"/>
        <v>3.9351753453772575</v>
      </c>
      <c r="U12" s="80">
        <f t="shared" si="4"/>
        <v>4.0967314630434787E-3</v>
      </c>
      <c r="V12" s="80">
        <f t="shared" si="5"/>
        <v>2.5411828247367007E-3</v>
      </c>
      <c r="W12" s="69">
        <f t="shared" si="2"/>
        <v>4.0967314630434783</v>
      </c>
      <c r="X12" s="69">
        <f t="shared" si="3"/>
        <v>2.5411828247367008</v>
      </c>
    </row>
    <row r="13" spans="1:24">
      <c r="A13" s="68" t="s">
        <v>50</v>
      </c>
      <c r="B13" s="71">
        <v>42150</v>
      </c>
      <c r="C13" s="68" t="s">
        <v>75</v>
      </c>
      <c r="D13" s="68" t="s">
        <v>253</v>
      </c>
      <c r="E13" s="68" t="s">
        <v>120</v>
      </c>
      <c r="F13" s="68" t="s">
        <v>118</v>
      </c>
      <c r="G13" s="68">
        <v>3</v>
      </c>
      <c r="H13" s="68" t="s">
        <v>220</v>
      </c>
      <c r="I13" s="74">
        <v>0.33577580400000001</v>
      </c>
      <c r="J13" s="75">
        <v>0.30299999999999999</v>
      </c>
      <c r="K13" s="72" t="s">
        <v>125</v>
      </c>
      <c r="L13" s="69" t="s">
        <v>125</v>
      </c>
      <c r="M13" s="68" t="s">
        <v>125</v>
      </c>
      <c r="N13" s="68" t="s">
        <v>125</v>
      </c>
      <c r="O13" s="68" t="s">
        <v>125</v>
      </c>
      <c r="P13" s="69">
        <v>64.059688370000003</v>
      </c>
      <c r="Q13" s="69">
        <v>15.80504189</v>
      </c>
      <c r="R13" s="69">
        <v>32.502768549280162</v>
      </c>
      <c r="S13" s="69">
        <v>5.56</v>
      </c>
      <c r="T13" s="78">
        <f t="shared" si="1"/>
        <v>3.7528460686600229</v>
      </c>
      <c r="U13" s="80">
        <f t="shared" si="4"/>
        <v>4.4736154621962806E-3</v>
      </c>
      <c r="V13" s="80">
        <f t="shared" si="5"/>
        <v>4.0369361606694947E-3</v>
      </c>
      <c r="W13" s="69">
        <f t="shared" si="2"/>
        <v>4.4736154621962809</v>
      </c>
      <c r="X13" s="69">
        <f t="shared" si="3"/>
        <v>4.0369361606694945</v>
      </c>
    </row>
    <row r="14" spans="1:24">
      <c r="A14" s="68" t="s">
        <v>51</v>
      </c>
      <c r="B14" s="71">
        <v>42150</v>
      </c>
      <c r="C14" s="68" t="s">
        <v>75</v>
      </c>
      <c r="D14" s="68" t="s">
        <v>253</v>
      </c>
      <c r="E14" s="68" t="s">
        <v>117</v>
      </c>
      <c r="F14" s="68" t="s">
        <v>121</v>
      </c>
      <c r="G14" s="68">
        <v>1</v>
      </c>
      <c r="H14" s="68" t="s">
        <v>177</v>
      </c>
      <c r="I14" s="69">
        <v>0.114269106</v>
      </c>
      <c r="J14" s="69">
        <v>2.5913510280000001</v>
      </c>
      <c r="K14" s="72">
        <v>23.765564019999999</v>
      </c>
      <c r="L14" s="69">
        <v>2.0659658000000001E-2</v>
      </c>
      <c r="M14" s="69">
        <v>2.258</v>
      </c>
      <c r="N14" s="68">
        <v>1.702</v>
      </c>
      <c r="O14" s="69">
        <f t="shared" si="0"/>
        <v>-1.0036201340000002</v>
      </c>
      <c r="P14" s="69">
        <v>0.44504860899999998</v>
      </c>
      <c r="Q14" s="69">
        <v>-0.23608753099999999</v>
      </c>
      <c r="R14" s="69" t="s">
        <v>125</v>
      </c>
      <c r="S14" s="69" t="s">
        <v>125</v>
      </c>
      <c r="T14" s="69" t="s">
        <v>125</v>
      </c>
      <c r="U14" s="80" t="s">
        <v>125</v>
      </c>
      <c r="V14" s="80" t="s">
        <v>125</v>
      </c>
      <c r="W14" s="69" t="s">
        <v>125</v>
      </c>
      <c r="X14" s="69" t="s">
        <v>125</v>
      </c>
    </row>
    <row r="15" spans="1:24">
      <c r="A15" s="68" t="s">
        <v>52</v>
      </c>
      <c r="B15" s="71">
        <v>42150</v>
      </c>
      <c r="C15" s="68" t="s">
        <v>75</v>
      </c>
      <c r="D15" s="68" t="s">
        <v>253</v>
      </c>
      <c r="E15" s="68" t="s">
        <v>117</v>
      </c>
      <c r="F15" s="68" t="s">
        <v>121</v>
      </c>
      <c r="G15" s="68">
        <v>2</v>
      </c>
      <c r="H15" s="68" t="s">
        <v>178</v>
      </c>
      <c r="I15" s="69">
        <v>0.111341643</v>
      </c>
      <c r="J15" s="69">
        <v>2.4143305620000004</v>
      </c>
      <c r="K15" s="72">
        <v>22.701619489999999</v>
      </c>
      <c r="L15" s="69">
        <v>1.9451672E-2</v>
      </c>
      <c r="M15" s="69">
        <v>2.65</v>
      </c>
      <c r="N15" s="68">
        <v>1.897</v>
      </c>
      <c r="O15" s="69">
        <f t="shared" si="0"/>
        <v>-0.62867220500000043</v>
      </c>
      <c r="P15" s="69">
        <v>-0.183251361</v>
      </c>
      <c r="Q15" s="69">
        <v>0.14902987000000001</v>
      </c>
      <c r="R15" s="69" t="s">
        <v>125</v>
      </c>
      <c r="S15" s="69" t="s">
        <v>125</v>
      </c>
      <c r="T15" s="69" t="s">
        <v>125</v>
      </c>
      <c r="U15" s="80" t="s">
        <v>125</v>
      </c>
      <c r="V15" s="80" t="s">
        <v>125</v>
      </c>
      <c r="W15" s="69" t="s">
        <v>125</v>
      </c>
      <c r="X15" s="69" t="s">
        <v>125</v>
      </c>
    </row>
    <row r="16" spans="1:24">
      <c r="A16" s="68" t="s">
        <v>53</v>
      </c>
      <c r="B16" s="71">
        <v>42150</v>
      </c>
      <c r="C16" s="68" t="s">
        <v>75</v>
      </c>
      <c r="D16" s="68" t="s">
        <v>253</v>
      </c>
      <c r="E16" s="68" t="s">
        <v>117</v>
      </c>
      <c r="F16" s="68" t="s">
        <v>121</v>
      </c>
      <c r="G16" s="68">
        <v>3</v>
      </c>
      <c r="H16" s="68" t="s">
        <v>179</v>
      </c>
      <c r="I16" s="69">
        <v>0.111733839</v>
      </c>
      <c r="J16" s="69">
        <v>2.3541985110000003</v>
      </c>
      <c r="K16" s="72">
        <v>24.67316082</v>
      </c>
      <c r="L16" s="69">
        <v>1.4186092000000001E-2</v>
      </c>
      <c r="M16" s="69">
        <v>2.0190000000000001</v>
      </c>
      <c r="N16" s="68">
        <v>1.2210000000000001</v>
      </c>
      <c r="O16" s="69">
        <f t="shared" si="0"/>
        <v>-1.2449323500000002</v>
      </c>
      <c r="P16" s="69">
        <v>2.1997929999999998E-3</v>
      </c>
      <c r="Q16" s="69">
        <v>0.32695222299999999</v>
      </c>
      <c r="R16" s="69" t="s">
        <v>125</v>
      </c>
      <c r="S16" s="69" t="s">
        <v>125</v>
      </c>
      <c r="T16" s="69" t="s">
        <v>125</v>
      </c>
      <c r="U16" s="80" t="s">
        <v>125</v>
      </c>
      <c r="V16" s="80" t="s">
        <v>125</v>
      </c>
      <c r="W16" s="69" t="s">
        <v>125</v>
      </c>
      <c r="X16" s="69" t="s">
        <v>125</v>
      </c>
    </row>
    <row r="17" spans="1:24">
      <c r="A17" s="68" t="s">
        <v>54</v>
      </c>
      <c r="B17" s="71">
        <v>42150</v>
      </c>
      <c r="C17" s="68" t="s">
        <v>75</v>
      </c>
      <c r="D17" s="68" t="s">
        <v>253</v>
      </c>
      <c r="E17" s="68" t="s">
        <v>119</v>
      </c>
      <c r="F17" s="68" t="s">
        <v>121</v>
      </c>
      <c r="G17" s="68">
        <v>1</v>
      </c>
      <c r="H17" s="68" t="s">
        <v>221</v>
      </c>
      <c r="I17" s="74">
        <v>0.58361566199999992</v>
      </c>
      <c r="J17" s="69">
        <v>0.38569675200000003</v>
      </c>
      <c r="K17" s="72" t="s">
        <v>125</v>
      </c>
      <c r="L17" s="69" t="s">
        <v>125</v>
      </c>
      <c r="M17" s="68" t="s">
        <v>125</v>
      </c>
      <c r="N17" s="68" t="s">
        <v>125</v>
      </c>
      <c r="O17" s="68" t="s">
        <v>125</v>
      </c>
      <c r="P17" s="69">
        <v>29.71870079</v>
      </c>
      <c r="Q17" s="69">
        <v>0.521177216</v>
      </c>
      <c r="R17" s="69">
        <v>16.467463479415663</v>
      </c>
      <c r="S17" s="69">
        <v>5.57</v>
      </c>
      <c r="T17" s="78">
        <f t="shared" si="1"/>
        <v>4.6527622841965481</v>
      </c>
      <c r="U17" s="80">
        <f>I17/T17*(50/1000)</f>
        <v>6.2717115806914725E-3</v>
      </c>
      <c r="V17" s="80">
        <f>J17/T17*(50/1000)</f>
        <v>4.1448147190975958E-3</v>
      </c>
      <c r="W17" s="69">
        <f t="shared" si="2"/>
        <v>6.2717115806914725</v>
      </c>
      <c r="X17" s="69">
        <f t="shared" si="3"/>
        <v>4.1448147190975959</v>
      </c>
    </row>
    <row r="18" spans="1:24">
      <c r="A18" s="68" t="s">
        <v>55</v>
      </c>
      <c r="B18" s="71">
        <v>42150</v>
      </c>
      <c r="C18" s="68" t="s">
        <v>75</v>
      </c>
      <c r="D18" s="68" t="s">
        <v>253</v>
      </c>
      <c r="E18" s="68" t="s">
        <v>119</v>
      </c>
      <c r="F18" s="68" t="s">
        <v>121</v>
      </c>
      <c r="G18" s="68">
        <v>2</v>
      </c>
      <c r="H18" s="68" t="s">
        <v>222</v>
      </c>
      <c r="I18" s="74">
        <v>0.283977918</v>
      </c>
      <c r="J18" s="69">
        <v>0.33651817499999997</v>
      </c>
      <c r="K18" s="72" t="s">
        <v>125</v>
      </c>
      <c r="L18" s="69" t="s">
        <v>125</v>
      </c>
      <c r="M18" s="68" t="s">
        <v>125</v>
      </c>
      <c r="N18" s="68" t="s">
        <v>125</v>
      </c>
      <c r="O18" s="68" t="s">
        <v>125</v>
      </c>
      <c r="P18" s="69">
        <v>53.22749271</v>
      </c>
      <c r="Q18" s="69">
        <v>1.0065718180000001</v>
      </c>
      <c r="R18" s="69">
        <v>20.996912218791344</v>
      </c>
      <c r="S18" s="69">
        <v>5.59</v>
      </c>
      <c r="T18" s="78">
        <f t="shared" si="1"/>
        <v>4.4162726069695637</v>
      </c>
      <c r="U18" s="80">
        <f t="shared" ref="U18:U22" si="6">I18/T18*(50/1000)</f>
        <v>3.215131212143005E-3</v>
      </c>
      <c r="V18" s="80">
        <f t="shared" ref="V18:V22" si="7">J18/T18*(50/1000)</f>
        <v>3.8099796474171687E-3</v>
      </c>
      <c r="W18" s="69">
        <f t="shared" si="2"/>
        <v>3.2151312121430049</v>
      </c>
      <c r="X18" s="69">
        <f t="shared" si="3"/>
        <v>3.8099796474171685</v>
      </c>
    </row>
    <row r="19" spans="1:24">
      <c r="A19" s="68" t="s">
        <v>56</v>
      </c>
      <c r="B19" s="71">
        <v>42150</v>
      </c>
      <c r="C19" s="68" t="s">
        <v>75</v>
      </c>
      <c r="D19" s="68" t="s">
        <v>253</v>
      </c>
      <c r="E19" s="68" t="s">
        <v>119</v>
      </c>
      <c r="F19" s="68" t="s">
        <v>121</v>
      </c>
      <c r="G19" s="68">
        <v>3</v>
      </c>
      <c r="H19" s="68" t="s">
        <v>223</v>
      </c>
      <c r="I19" s="74">
        <v>0.33455719500000003</v>
      </c>
      <c r="J19" s="69">
        <v>0.35853717900000004</v>
      </c>
      <c r="K19" s="72" t="s">
        <v>125</v>
      </c>
      <c r="L19" s="69" t="s">
        <v>125</v>
      </c>
      <c r="M19" s="68" t="s">
        <v>125</v>
      </c>
      <c r="N19" s="68" t="s">
        <v>125</v>
      </c>
      <c r="O19" s="68" t="s">
        <v>125</v>
      </c>
      <c r="P19" s="69">
        <v>39.067704740000003</v>
      </c>
      <c r="Q19" s="69">
        <v>0.75681961399999997</v>
      </c>
      <c r="R19" s="69">
        <v>21.006864988558348</v>
      </c>
      <c r="S19" s="69">
        <v>5.73</v>
      </c>
      <c r="T19" s="78">
        <f t="shared" si="1"/>
        <v>4.5263066361556072</v>
      </c>
      <c r="U19" s="80">
        <f t="shared" si="6"/>
        <v>3.6956974183719273E-3</v>
      </c>
      <c r="V19" s="80">
        <f t="shared" si="7"/>
        <v>3.96059312614889E-3</v>
      </c>
      <c r="W19" s="69">
        <f t="shared" si="2"/>
        <v>3.6956974183719273</v>
      </c>
      <c r="X19" s="69">
        <f t="shared" si="3"/>
        <v>3.9605931261488903</v>
      </c>
    </row>
    <row r="20" spans="1:24">
      <c r="A20" s="68" t="s">
        <v>57</v>
      </c>
      <c r="B20" s="71">
        <v>42150</v>
      </c>
      <c r="C20" s="68" t="s">
        <v>75</v>
      </c>
      <c r="D20" s="68" t="s">
        <v>253</v>
      </c>
      <c r="E20" s="68" t="s">
        <v>120</v>
      </c>
      <c r="F20" s="68" t="s">
        <v>121</v>
      </c>
      <c r="G20" s="68">
        <v>1</v>
      </c>
      <c r="H20" s="68" t="s">
        <v>224</v>
      </c>
      <c r="I20" s="74">
        <v>0.158951436</v>
      </c>
      <c r="J20" s="69">
        <v>0.36282332099999998</v>
      </c>
      <c r="K20" s="72" t="s">
        <v>125</v>
      </c>
      <c r="L20" s="69" t="s">
        <v>125</v>
      </c>
      <c r="M20" s="68" t="s">
        <v>125</v>
      </c>
      <c r="N20" s="68" t="s">
        <v>125</v>
      </c>
      <c r="O20" s="68" t="s">
        <v>125</v>
      </c>
      <c r="P20" s="69">
        <v>1.9736397139999999</v>
      </c>
      <c r="Q20" s="69">
        <v>0.25251143199999998</v>
      </c>
      <c r="R20" s="69">
        <v>22.017458777885544</v>
      </c>
      <c r="S20" s="69">
        <v>5</v>
      </c>
      <c r="T20" s="78">
        <f t="shared" si="1"/>
        <v>3.8991270611057232</v>
      </c>
      <c r="U20" s="80">
        <f t="shared" si="6"/>
        <v>2.0382951556716417E-3</v>
      </c>
      <c r="V20" s="80">
        <f t="shared" si="7"/>
        <v>4.6526224372014915E-3</v>
      </c>
      <c r="W20" s="69">
        <f t="shared" si="2"/>
        <v>2.0382951556716415</v>
      </c>
      <c r="X20" s="69">
        <f t="shared" si="3"/>
        <v>4.6526224372014919</v>
      </c>
    </row>
    <row r="21" spans="1:24">
      <c r="A21" s="68" t="s">
        <v>58</v>
      </c>
      <c r="B21" s="71">
        <v>42150</v>
      </c>
      <c r="C21" s="68" t="s">
        <v>75</v>
      </c>
      <c r="D21" s="68" t="s">
        <v>253</v>
      </c>
      <c r="E21" s="68" t="s">
        <v>120</v>
      </c>
      <c r="F21" s="68" t="s">
        <v>121</v>
      </c>
      <c r="G21" s="68">
        <v>2</v>
      </c>
      <c r="H21" s="68" t="s">
        <v>225</v>
      </c>
      <c r="I21" s="74">
        <v>0.11242018199999999</v>
      </c>
      <c r="J21" s="69">
        <v>0.33571977600000003</v>
      </c>
      <c r="K21" s="72" t="s">
        <v>125</v>
      </c>
      <c r="L21" s="69" t="s">
        <v>125</v>
      </c>
      <c r="M21" s="68" t="s">
        <v>125</v>
      </c>
      <c r="N21" s="68" t="s">
        <v>125</v>
      </c>
      <c r="O21" s="68" t="s">
        <v>125</v>
      </c>
      <c r="P21" s="69">
        <v>0.71602019400000005</v>
      </c>
      <c r="Q21" s="69">
        <v>-0.19351902600000001</v>
      </c>
      <c r="R21" s="69">
        <v>23.164146868250555</v>
      </c>
      <c r="S21" s="69">
        <v>5.18</v>
      </c>
      <c r="T21" s="78">
        <f t="shared" si="1"/>
        <v>3.9800971922246209</v>
      </c>
      <c r="U21" s="80">
        <f t="shared" si="6"/>
        <v>1.4122793561375856E-3</v>
      </c>
      <c r="V21" s="80">
        <f t="shared" si="7"/>
        <v>4.2174821340525363E-3</v>
      </c>
      <c r="W21" s="69">
        <f t="shared" si="2"/>
        <v>1.4122793561375855</v>
      </c>
      <c r="X21" s="69">
        <f t="shared" si="3"/>
        <v>4.2174821340525366</v>
      </c>
    </row>
    <row r="22" spans="1:24">
      <c r="A22" s="68" t="s">
        <v>59</v>
      </c>
      <c r="B22" s="71">
        <v>42150</v>
      </c>
      <c r="C22" s="68" t="s">
        <v>75</v>
      </c>
      <c r="D22" s="68" t="s">
        <v>253</v>
      </c>
      <c r="E22" s="68" t="s">
        <v>120</v>
      </c>
      <c r="F22" s="68" t="s">
        <v>121</v>
      </c>
      <c r="G22" s="68">
        <v>3</v>
      </c>
      <c r="H22" s="68" t="s">
        <v>226</v>
      </c>
      <c r="I22" s="74">
        <v>0.13791292199999999</v>
      </c>
      <c r="J22" s="69">
        <v>0.34693938299999999</v>
      </c>
      <c r="K22" s="72" t="s">
        <v>125</v>
      </c>
      <c r="L22" s="69" t="s">
        <v>125</v>
      </c>
      <c r="M22" s="68" t="s">
        <v>125</v>
      </c>
      <c r="N22" s="68" t="s">
        <v>125</v>
      </c>
      <c r="O22" s="68" t="s">
        <v>125</v>
      </c>
      <c r="P22" s="69">
        <v>1.159188221</v>
      </c>
      <c r="Q22" s="69">
        <v>-2.4865871000000001E-2</v>
      </c>
      <c r="R22" s="69">
        <v>22.308892355694262</v>
      </c>
      <c r="S22" s="69">
        <v>5.21</v>
      </c>
      <c r="T22" s="78">
        <f t="shared" si="1"/>
        <v>4.0477067082683291</v>
      </c>
      <c r="U22" s="80">
        <f t="shared" si="6"/>
        <v>1.7035933176467876E-3</v>
      </c>
      <c r="V22" s="80">
        <f t="shared" si="7"/>
        <v>4.2856289746895466E-3</v>
      </c>
      <c r="W22" s="69">
        <f t="shared" si="2"/>
        <v>1.7035933176467875</v>
      </c>
      <c r="X22" s="69">
        <f t="shared" si="3"/>
        <v>4.2856289746895468</v>
      </c>
    </row>
    <row r="23" spans="1:24">
      <c r="A23" s="68" t="s">
        <v>60</v>
      </c>
      <c r="B23" s="71">
        <v>42150</v>
      </c>
      <c r="C23" s="68" t="s">
        <v>75</v>
      </c>
      <c r="D23" s="68" t="s">
        <v>253</v>
      </c>
      <c r="E23" s="68" t="s">
        <v>117</v>
      </c>
      <c r="F23" s="68" t="s">
        <v>122</v>
      </c>
      <c r="G23" s="68">
        <v>1</v>
      </c>
      <c r="H23" s="68" t="s">
        <v>180</v>
      </c>
      <c r="I23" s="69">
        <v>0.19959974999999999</v>
      </c>
      <c r="J23" s="69">
        <v>2.8784945280000001</v>
      </c>
      <c r="K23" s="72">
        <v>23.937156539999997</v>
      </c>
      <c r="L23" s="69">
        <v>1.9451672E-2</v>
      </c>
      <c r="M23" s="68">
        <v>2.9609999999999999</v>
      </c>
      <c r="N23" s="68">
        <v>2.681</v>
      </c>
      <c r="O23" s="69">
        <f t="shared" si="0"/>
        <v>-0.39709427799999997</v>
      </c>
      <c r="P23" s="69">
        <v>3.5341764999999997E-2</v>
      </c>
      <c r="Q23" s="69">
        <v>-0.13242152300000001</v>
      </c>
      <c r="R23" s="69" t="s">
        <v>125</v>
      </c>
      <c r="S23" s="69" t="s">
        <v>125</v>
      </c>
      <c r="T23" s="69" t="s">
        <v>125</v>
      </c>
      <c r="U23" s="80" t="s">
        <v>125</v>
      </c>
      <c r="V23" s="80" t="s">
        <v>125</v>
      </c>
      <c r="W23" s="69" t="s">
        <v>125</v>
      </c>
      <c r="X23" s="69" t="s">
        <v>125</v>
      </c>
    </row>
    <row r="24" spans="1:24">
      <c r="A24" s="68" t="s">
        <v>61</v>
      </c>
      <c r="B24" s="71">
        <v>42150</v>
      </c>
      <c r="C24" s="68" t="s">
        <v>75</v>
      </c>
      <c r="D24" s="68" t="s">
        <v>253</v>
      </c>
      <c r="E24" s="68" t="s">
        <v>117</v>
      </c>
      <c r="F24" s="68" t="s">
        <v>122</v>
      </c>
      <c r="G24" s="68">
        <v>2</v>
      </c>
      <c r="H24" s="68" t="s">
        <v>181</v>
      </c>
      <c r="I24" s="69">
        <v>0.20231710800000002</v>
      </c>
      <c r="J24" s="69">
        <v>2.824847718</v>
      </c>
      <c r="K24" s="72">
        <v>21.264709399999997</v>
      </c>
      <c r="L24" s="69">
        <v>1.8646348E-2</v>
      </c>
      <c r="M24" s="68">
        <v>2.0339999999999998</v>
      </c>
      <c r="N24" s="68">
        <v>1.823</v>
      </c>
      <c r="O24" s="69">
        <f t="shared" si="0"/>
        <v>-1.204164826</v>
      </c>
      <c r="P24" s="69">
        <v>-0.22486725399999999</v>
      </c>
      <c r="Q24" s="69">
        <v>-0.10354905</v>
      </c>
      <c r="R24" s="69" t="s">
        <v>125</v>
      </c>
      <c r="S24" s="69" t="s">
        <v>125</v>
      </c>
      <c r="T24" s="69" t="s">
        <v>125</v>
      </c>
      <c r="U24" s="80" t="s">
        <v>125</v>
      </c>
      <c r="V24" s="80" t="s">
        <v>125</v>
      </c>
      <c r="W24" s="69" t="s">
        <v>125</v>
      </c>
      <c r="X24" s="69" t="s">
        <v>125</v>
      </c>
    </row>
    <row r="25" spans="1:24">
      <c r="A25" s="68" t="s">
        <v>62</v>
      </c>
      <c r="B25" s="71">
        <v>42150</v>
      </c>
      <c r="C25" s="68" t="s">
        <v>75</v>
      </c>
      <c r="D25" s="68" t="s">
        <v>253</v>
      </c>
      <c r="E25" s="68" t="s">
        <v>117</v>
      </c>
      <c r="F25" s="68" t="s">
        <v>122</v>
      </c>
      <c r="G25" s="68">
        <v>3</v>
      </c>
      <c r="H25" s="68" t="s">
        <v>182</v>
      </c>
      <c r="I25" s="69">
        <v>0.19552371299999999</v>
      </c>
      <c r="J25" s="69">
        <v>2.89370613</v>
      </c>
      <c r="K25" s="72">
        <v>23.462440869999998</v>
      </c>
      <c r="L25" s="69">
        <v>1.8026867999999998E-2</v>
      </c>
      <c r="M25" s="68">
        <v>2.1850000000000001</v>
      </c>
      <c r="N25" s="68">
        <v>1.8560000000000001</v>
      </c>
      <c r="O25" s="69">
        <f t="shared" si="0"/>
        <v>-1.2332298429999999</v>
      </c>
      <c r="P25" s="69">
        <v>-0.18665209999999999</v>
      </c>
      <c r="Q25" s="69">
        <v>5.6613133000000003E-2</v>
      </c>
      <c r="R25" s="69" t="s">
        <v>125</v>
      </c>
      <c r="S25" s="69" t="s">
        <v>125</v>
      </c>
      <c r="T25" s="69" t="s">
        <v>125</v>
      </c>
      <c r="U25" s="80" t="s">
        <v>125</v>
      </c>
      <c r="V25" s="80" t="s">
        <v>125</v>
      </c>
      <c r="W25" s="69" t="s">
        <v>125</v>
      </c>
      <c r="X25" s="69" t="s">
        <v>125</v>
      </c>
    </row>
    <row r="26" spans="1:24">
      <c r="A26" s="68" t="s">
        <v>63</v>
      </c>
      <c r="B26" s="71">
        <v>42150</v>
      </c>
      <c r="C26" s="68" t="s">
        <v>75</v>
      </c>
      <c r="D26" s="68" t="s">
        <v>253</v>
      </c>
      <c r="E26" s="68" t="s">
        <v>119</v>
      </c>
      <c r="F26" s="68" t="s">
        <v>122</v>
      </c>
      <c r="G26" s="68">
        <v>1</v>
      </c>
      <c r="H26" s="68" t="s">
        <v>227</v>
      </c>
      <c r="I26" s="74">
        <v>0.13588190700000002</v>
      </c>
      <c r="J26" s="69">
        <v>0.28854420000000003</v>
      </c>
      <c r="K26" s="72" t="s">
        <v>125</v>
      </c>
      <c r="L26" s="69" t="s">
        <v>125</v>
      </c>
      <c r="M26" s="68" t="s">
        <v>125</v>
      </c>
      <c r="N26" s="68" t="s">
        <v>125</v>
      </c>
      <c r="O26" s="68" t="s">
        <v>125</v>
      </c>
      <c r="P26" s="69">
        <v>18.253095890000001</v>
      </c>
      <c r="Q26" s="69">
        <v>0.197488101</v>
      </c>
      <c r="R26" s="69">
        <v>22.915574200314634</v>
      </c>
      <c r="S26" s="69">
        <v>5.05</v>
      </c>
      <c r="T26" s="78">
        <f t="shared" si="1"/>
        <v>3.8927635028841108</v>
      </c>
      <c r="U26" s="80">
        <f>I26/T26*(50/1000)</f>
        <v>1.7453141823196611E-3</v>
      </c>
      <c r="V26" s="80">
        <f>J26/T26*(50/1000)</f>
        <v>3.7061614427157013E-3</v>
      </c>
      <c r="W26" s="69">
        <f t="shared" si="2"/>
        <v>1.7453141823196612</v>
      </c>
      <c r="X26" s="69">
        <f t="shared" si="3"/>
        <v>3.7061614427157012</v>
      </c>
    </row>
    <row r="27" spans="1:24">
      <c r="A27" s="68" t="s">
        <v>64</v>
      </c>
      <c r="B27" s="71">
        <v>42150</v>
      </c>
      <c r="C27" s="68" t="s">
        <v>75</v>
      </c>
      <c r="D27" s="68" t="s">
        <v>253</v>
      </c>
      <c r="E27" s="68" t="s">
        <v>119</v>
      </c>
      <c r="F27" s="68" t="s">
        <v>122</v>
      </c>
      <c r="G27" s="68">
        <v>2</v>
      </c>
      <c r="H27" s="68" t="s">
        <v>228</v>
      </c>
      <c r="I27" s="74">
        <v>0.39970375200000002</v>
      </c>
      <c r="J27" s="69">
        <v>0.22467228</v>
      </c>
      <c r="K27" s="72" t="s">
        <v>125</v>
      </c>
      <c r="L27" s="69" t="s">
        <v>125</v>
      </c>
      <c r="M27" s="68" t="s">
        <v>125</v>
      </c>
      <c r="N27" s="68" t="s">
        <v>125</v>
      </c>
      <c r="O27" s="68" t="s">
        <v>125</v>
      </c>
      <c r="P27" s="69">
        <v>15.11963123</v>
      </c>
      <c r="Q27" s="69">
        <v>2.478940659</v>
      </c>
      <c r="R27" s="69">
        <v>14.214711729622262</v>
      </c>
      <c r="S27" s="69">
        <v>5.83</v>
      </c>
      <c r="T27" s="78">
        <f t="shared" si="1"/>
        <v>5.0012823061630218</v>
      </c>
      <c r="U27" s="80">
        <f t="shared" ref="U27:U31" si="8">I27/T27*(50/1000)</f>
        <v>3.9960126976580556E-3</v>
      </c>
      <c r="V27" s="80">
        <f t="shared" ref="V27:V31" si="9">J27/T27*(50/1000)</f>
        <v>2.2461467504357731E-3</v>
      </c>
      <c r="W27" s="69">
        <f t="shared" si="2"/>
        <v>3.9960126976580557</v>
      </c>
      <c r="X27" s="69">
        <f t="shared" si="3"/>
        <v>2.2461467504357731</v>
      </c>
    </row>
    <row r="28" spans="1:24">
      <c r="A28" s="68" t="s">
        <v>65</v>
      </c>
      <c r="B28" s="71">
        <v>42150</v>
      </c>
      <c r="C28" s="68" t="s">
        <v>75</v>
      </c>
      <c r="D28" s="68" t="s">
        <v>253</v>
      </c>
      <c r="E28" s="68" t="s">
        <v>119</v>
      </c>
      <c r="F28" s="68" t="s">
        <v>122</v>
      </c>
      <c r="G28" s="68">
        <v>3</v>
      </c>
      <c r="H28" s="68" t="s">
        <v>229</v>
      </c>
      <c r="I28" s="74">
        <v>0.206084991</v>
      </c>
      <c r="J28" s="69">
        <v>0.32069026499999997</v>
      </c>
      <c r="K28" s="72" t="s">
        <v>125</v>
      </c>
      <c r="L28" s="69" t="s">
        <v>125</v>
      </c>
      <c r="M28" s="68" t="s">
        <v>125</v>
      </c>
      <c r="N28" s="68" t="s">
        <v>125</v>
      </c>
      <c r="O28" s="68" t="s">
        <v>125</v>
      </c>
      <c r="P28" s="69">
        <v>11.569146829999999</v>
      </c>
      <c r="Q28" s="69">
        <v>0.437500375</v>
      </c>
      <c r="R28" s="69">
        <v>15.864282439248056</v>
      </c>
      <c r="S28" s="69">
        <v>5.6</v>
      </c>
      <c r="T28" s="78">
        <f t="shared" si="1"/>
        <v>4.7116001834021084</v>
      </c>
      <c r="U28" s="80">
        <f t="shared" si="8"/>
        <v>2.1869957443119894E-3</v>
      </c>
      <c r="V28" s="80">
        <f t="shared" si="9"/>
        <v>3.4031990461512265E-3</v>
      </c>
      <c r="W28" s="69">
        <f t="shared" si="2"/>
        <v>2.1869957443119894</v>
      </c>
      <c r="X28" s="69">
        <f t="shared" si="3"/>
        <v>3.4031990461512267</v>
      </c>
    </row>
    <row r="29" spans="1:24">
      <c r="A29" s="68" t="s">
        <v>66</v>
      </c>
      <c r="B29" s="71">
        <v>42150</v>
      </c>
      <c r="C29" s="68" t="s">
        <v>75</v>
      </c>
      <c r="D29" s="68" t="s">
        <v>253</v>
      </c>
      <c r="E29" s="68" t="s">
        <v>120</v>
      </c>
      <c r="F29" s="68" t="s">
        <v>122</v>
      </c>
      <c r="G29" s="68">
        <v>1</v>
      </c>
      <c r="H29" s="68" t="s">
        <v>230</v>
      </c>
      <c r="I29" s="74">
        <v>0.13628811000000002</v>
      </c>
      <c r="J29" s="69">
        <v>0.33667225200000001</v>
      </c>
      <c r="K29" s="72" t="s">
        <v>125</v>
      </c>
      <c r="L29" s="69" t="s">
        <v>125</v>
      </c>
      <c r="M29" s="68" t="s">
        <v>125</v>
      </c>
      <c r="N29" s="68" t="s">
        <v>125</v>
      </c>
      <c r="O29" s="68" t="s">
        <v>125</v>
      </c>
      <c r="P29" s="69">
        <v>2.8870655219999999</v>
      </c>
      <c r="Q29" s="69">
        <v>-1.8459139999999999E-3</v>
      </c>
      <c r="R29" s="69">
        <v>18.613607188703472</v>
      </c>
      <c r="S29" s="69">
        <v>5.83</v>
      </c>
      <c r="T29" s="78">
        <f t="shared" si="1"/>
        <v>4.7448267008985878</v>
      </c>
      <c r="U29" s="80">
        <f t="shared" si="8"/>
        <v>1.43617584572888E-3</v>
      </c>
      <c r="V29" s="80">
        <f t="shared" si="9"/>
        <v>3.547782387249677E-3</v>
      </c>
      <c r="W29" s="69">
        <f t="shared" si="2"/>
        <v>1.43617584572888</v>
      </c>
      <c r="X29" s="69">
        <f t="shared" si="3"/>
        <v>3.547782387249677</v>
      </c>
    </row>
    <row r="30" spans="1:24">
      <c r="A30" s="68" t="s">
        <v>67</v>
      </c>
      <c r="B30" s="71">
        <v>42150</v>
      </c>
      <c r="C30" s="68" t="s">
        <v>75</v>
      </c>
      <c r="D30" s="68" t="s">
        <v>253</v>
      </c>
      <c r="E30" s="68" t="s">
        <v>120</v>
      </c>
      <c r="F30" s="68" t="s">
        <v>122</v>
      </c>
      <c r="G30" s="68">
        <v>2</v>
      </c>
      <c r="H30" s="68" t="s">
        <v>231</v>
      </c>
      <c r="I30" s="74">
        <v>0.185256582</v>
      </c>
      <c r="J30" s="69">
        <v>0.36505043400000003</v>
      </c>
      <c r="K30" s="72" t="s">
        <v>125</v>
      </c>
      <c r="L30" s="69" t="s">
        <v>125</v>
      </c>
      <c r="M30" s="68" t="s">
        <v>125</v>
      </c>
      <c r="N30" s="68" t="s">
        <v>125</v>
      </c>
      <c r="O30" s="68" t="s">
        <v>125</v>
      </c>
      <c r="P30" s="69">
        <v>8.2035949590000001</v>
      </c>
      <c r="Q30" s="69">
        <v>0.26604207200000002</v>
      </c>
      <c r="R30" s="69">
        <v>15.497990174184897</v>
      </c>
      <c r="S30" s="69">
        <v>5</v>
      </c>
      <c r="T30" s="78">
        <f t="shared" si="1"/>
        <v>4.225100491290755</v>
      </c>
      <c r="U30" s="80">
        <f t="shared" si="8"/>
        <v>2.192333441321353E-3</v>
      </c>
      <c r="V30" s="80">
        <f t="shared" si="9"/>
        <v>4.3200207279386893E-3</v>
      </c>
      <c r="W30" s="69">
        <f t="shared" si="2"/>
        <v>2.1923334413213529</v>
      </c>
      <c r="X30" s="69">
        <f t="shared" si="3"/>
        <v>4.3200207279386893</v>
      </c>
    </row>
    <row r="31" spans="1:24">
      <c r="A31" s="68" t="s">
        <v>68</v>
      </c>
      <c r="B31" s="71">
        <v>42150</v>
      </c>
      <c r="C31" s="68" t="s">
        <v>75</v>
      </c>
      <c r="D31" s="68" t="s">
        <v>253</v>
      </c>
      <c r="E31" s="68" t="s">
        <v>120</v>
      </c>
      <c r="F31" s="68" t="s">
        <v>122</v>
      </c>
      <c r="G31" s="68">
        <v>3</v>
      </c>
      <c r="H31" s="68" t="s">
        <v>232</v>
      </c>
      <c r="I31" s="74">
        <v>0.44361569699999998</v>
      </c>
      <c r="J31" s="69">
        <v>0.36140861400000002</v>
      </c>
      <c r="K31" s="72" t="s">
        <v>125</v>
      </c>
      <c r="L31" s="69" t="s">
        <v>125</v>
      </c>
      <c r="M31" s="68" t="s">
        <v>125</v>
      </c>
      <c r="N31" s="68" t="s">
        <v>125</v>
      </c>
      <c r="O31" s="68" t="s">
        <v>125</v>
      </c>
      <c r="P31" s="69">
        <v>10.82709603</v>
      </c>
      <c r="Q31" s="69">
        <v>0.29660044099999999</v>
      </c>
      <c r="R31" s="69">
        <v>18.49183477425553</v>
      </c>
      <c r="S31" s="69">
        <v>5.27</v>
      </c>
      <c r="T31" s="78">
        <f t="shared" si="1"/>
        <v>4.2954803073967334</v>
      </c>
      <c r="U31" s="80">
        <f t="shared" si="8"/>
        <v>5.1637496304674287E-3</v>
      </c>
      <c r="V31" s="80">
        <f t="shared" si="9"/>
        <v>4.206847525033015E-3</v>
      </c>
      <c r="W31" s="69">
        <f t="shared" si="2"/>
        <v>5.1637496304674286</v>
      </c>
      <c r="X31" s="69">
        <f t="shared" si="3"/>
        <v>4.2068475250330151</v>
      </c>
    </row>
    <row r="32" spans="1:24">
      <c r="A32" s="76" t="s">
        <v>69</v>
      </c>
      <c r="B32" s="71">
        <v>42158</v>
      </c>
      <c r="C32" s="68" t="s">
        <v>75</v>
      </c>
      <c r="D32" s="76" t="s">
        <v>254</v>
      </c>
      <c r="E32" s="68" t="s">
        <v>117</v>
      </c>
      <c r="F32" s="68" t="s">
        <v>116</v>
      </c>
      <c r="G32" s="68">
        <v>1</v>
      </c>
      <c r="H32" s="68" t="s">
        <v>183</v>
      </c>
      <c r="I32" s="69">
        <v>3.0339161999999999E-2</v>
      </c>
      <c r="J32" s="69">
        <v>0.43554766499999997</v>
      </c>
      <c r="K32" s="68" t="s">
        <v>125</v>
      </c>
      <c r="L32" s="68" t="s">
        <v>125</v>
      </c>
      <c r="M32" s="72">
        <v>5.4370000000000003</v>
      </c>
      <c r="N32" s="69">
        <v>0.84530000000000005</v>
      </c>
      <c r="O32" s="69">
        <f t="shared" si="0"/>
        <v>0.3794131730000001</v>
      </c>
      <c r="P32" s="69">
        <v>0.47778012800000003</v>
      </c>
      <c r="Q32" s="69">
        <v>0.31725714500000002</v>
      </c>
      <c r="R32" s="69" t="s">
        <v>125</v>
      </c>
      <c r="S32" s="69" t="s">
        <v>125</v>
      </c>
      <c r="T32" s="69" t="s">
        <v>125</v>
      </c>
      <c r="U32" s="69" t="s">
        <v>125</v>
      </c>
      <c r="V32" s="69" t="s">
        <v>125</v>
      </c>
      <c r="W32" s="69" t="s">
        <v>125</v>
      </c>
      <c r="X32" s="69" t="s">
        <v>125</v>
      </c>
    </row>
    <row r="33" spans="1:24">
      <c r="A33" s="76" t="s">
        <v>70</v>
      </c>
      <c r="B33" s="71">
        <v>42158</v>
      </c>
      <c r="C33" s="68" t="s">
        <v>75</v>
      </c>
      <c r="D33" s="76" t="s">
        <v>254</v>
      </c>
      <c r="E33" s="68" t="s">
        <v>117</v>
      </c>
      <c r="F33" s="68" t="s">
        <v>116</v>
      </c>
      <c r="G33" s="68">
        <v>2</v>
      </c>
      <c r="H33" s="68" t="s">
        <v>184</v>
      </c>
      <c r="I33" s="69">
        <v>3.2454219000000006E-2</v>
      </c>
      <c r="J33" s="69">
        <v>0.43210194299999999</v>
      </c>
      <c r="K33" s="68" t="s">
        <v>125</v>
      </c>
      <c r="L33" s="68" t="s">
        <v>125</v>
      </c>
      <c r="M33" s="72">
        <v>5.3540000000000001</v>
      </c>
      <c r="N33" s="69">
        <v>0.89800000000000002</v>
      </c>
      <c r="O33" s="69">
        <f t="shared" si="0"/>
        <v>0.43344383800000003</v>
      </c>
      <c r="P33" s="69">
        <v>0.31533477399999998</v>
      </c>
      <c r="Q33" s="69">
        <v>-0.13461221400000001</v>
      </c>
      <c r="R33" s="69" t="s">
        <v>125</v>
      </c>
      <c r="S33" s="69" t="s">
        <v>125</v>
      </c>
      <c r="T33" s="69" t="s">
        <v>125</v>
      </c>
      <c r="U33" s="69" t="s">
        <v>125</v>
      </c>
      <c r="V33" s="69" t="s">
        <v>125</v>
      </c>
      <c r="W33" s="69" t="s">
        <v>125</v>
      </c>
      <c r="X33" s="69" t="s">
        <v>125</v>
      </c>
    </row>
    <row r="34" spans="1:24">
      <c r="A34" s="76" t="s">
        <v>71</v>
      </c>
      <c r="B34" s="71">
        <v>42158</v>
      </c>
      <c r="C34" s="68" t="s">
        <v>75</v>
      </c>
      <c r="D34" s="76" t="s">
        <v>254</v>
      </c>
      <c r="E34" s="68" t="s">
        <v>117</v>
      </c>
      <c r="F34" s="68" t="s">
        <v>116</v>
      </c>
      <c r="G34" s="68">
        <v>3</v>
      </c>
      <c r="H34" s="68" t="s">
        <v>185</v>
      </c>
      <c r="I34" s="69">
        <v>3.2986485000000003E-2</v>
      </c>
      <c r="J34" s="69">
        <v>0.41833306200000003</v>
      </c>
      <c r="K34" s="68" t="s">
        <v>125</v>
      </c>
      <c r="L34" s="68" t="s">
        <v>125</v>
      </c>
      <c r="M34" s="72">
        <v>5.2519999999999998</v>
      </c>
      <c r="N34" s="69">
        <v>0.87190000000000001</v>
      </c>
      <c r="O34" s="69">
        <f t="shared" si="0"/>
        <v>0.42058045299999997</v>
      </c>
      <c r="P34" s="69">
        <v>0.43806152999999998</v>
      </c>
      <c r="Q34" s="69">
        <v>0.28837870700000001</v>
      </c>
      <c r="R34" s="69" t="s">
        <v>125</v>
      </c>
      <c r="S34" s="69" t="s">
        <v>125</v>
      </c>
      <c r="T34" s="69" t="s">
        <v>125</v>
      </c>
      <c r="U34" s="69" t="s">
        <v>125</v>
      </c>
      <c r="V34" s="69" t="s">
        <v>125</v>
      </c>
      <c r="W34" s="69" t="s">
        <v>125</v>
      </c>
      <c r="X34" s="69" t="s">
        <v>125</v>
      </c>
    </row>
    <row r="35" spans="1:24">
      <c r="A35" s="76" t="s">
        <v>72</v>
      </c>
      <c r="B35" s="71">
        <v>42158</v>
      </c>
      <c r="C35" s="68" t="s">
        <v>75</v>
      </c>
      <c r="D35" s="76" t="s">
        <v>254</v>
      </c>
      <c r="E35" s="68" t="s">
        <v>117</v>
      </c>
      <c r="F35" s="68" t="s">
        <v>118</v>
      </c>
      <c r="G35" s="68">
        <v>1</v>
      </c>
      <c r="H35" s="68" t="s">
        <v>186</v>
      </c>
      <c r="I35" s="69">
        <v>3.0689336999999997E-2</v>
      </c>
      <c r="J35" s="69">
        <v>0.48045410700000002</v>
      </c>
      <c r="K35" s="68" t="s">
        <v>125</v>
      </c>
      <c r="L35" s="68" t="s">
        <v>125</v>
      </c>
      <c r="M35" s="72">
        <v>3.887</v>
      </c>
      <c r="N35" s="69">
        <v>0.86560000000000004</v>
      </c>
      <c r="O35" s="69">
        <f t="shared" si="0"/>
        <v>0.35445655600000003</v>
      </c>
      <c r="P35" s="69">
        <v>0.64012904400000004</v>
      </c>
      <c r="Q35" s="69">
        <v>0.59764235099999996</v>
      </c>
      <c r="R35" s="69" t="s">
        <v>125</v>
      </c>
      <c r="S35" s="69" t="s">
        <v>125</v>
      </c>
      <c r="T35" s="69" t="s">
        <v>125</v>
      </c>
      <c r="U35" s="69" t="s">
        <v>125</v>
      </c>
      <c r="V35" s="69" t="s">
        <v>125</v>
      </c>
      <c r="W35" s="69" t="s">
        <v>125</v>
      </c>
      <c r="X35" s="69" t="s">
        <v>125</v>
      </c>
    </row>
    <row r="36" spans="1:24">
      <c r="A36" s="76" t="s">
        <v>73</v>
      </c>
      <c r="B36" s="71">
        <v>42158</v>
      </c>
      <c r="C36" s="68" t="s">
        <v>75</v>
      </c>
      <c r="D36" s="76" t="s">
        <v>254</v>
      </c>
      <c r="E36" s="68" t="s">
        <v>117</v>
      </c>
      <c r="F36" s="68" t="s">
        <v>118</v>
      </c>
      <c r="G36" s="68">
        <v>2</v>
      </c>
      <c r="H36" s="68" t="s">
        <v>187</v>
      </c>
      <c r="I36" s="69">
        <v>3.5801892000000002E-2</v>
      </c>
      <c r="J36" s="69">
        <v>0.59462516399999998</v>
      </c>
      <c r="K36" s="68" t="s">
        <v>125</v>
      </c>
      <c r="L36" s="68" t="s">
        <v>125</v>
      </c>
      <c r="M36" s="72">
        <v>4.4889999999999999</v>
      </c>
      <c r="N36" s="69">
        <v>0.99039999999999995</v>
      </c>
      <c r="O36" s="69">
        <f t="shared" si="0"/>
        <v>0.35997294399999996</v>
      </c>
      <c r="P36" s="69">
        <v>0.43404269699999998</v>
      </c>
      <c r="Q36" s="69">
        <v>0.58523939999999997</v>
      </c>
      <c r="R36" s="69" t="s">
        <v>125</v>
      </c>
      <c r="S36" s="69" t="s">
        <v>125</v>
      </c>
      <c r="T36" s="69" t="s">
        <v>125</v>
      </c>
      <c r="U36" s="69" t="s">
        <v>125</v>
      </c>
      <c r="V36" s="69" t="s">
        <v>125</v>
      </c>
      <c r="W36" s="69" t="s">
        <v>125</v>
      </c>
      <c r="X36" s="69" t="s">
        <v>125</v>
      </c>
    </row>
    <row r="37" spans="1:24">
      <c r="A37" s="76" t="s">
        <v>74</v>
      </c>
      <c r="B37" s="71">
        <v>42158</v>
      </c>
      <c r="C37" s="68" t="s">
        <v>75</v>
      </c>
      <c r="D37" s="76" t="s">
        <v>254</v>
      </c>
      <c r="E37" s="68" t="s">
        <v>117</v>
      </c>
      <c r="F37" s="68" t="s">
        <v>118</v>
      </c>
      <c r="G37" s="68">
        <v>3</v>
      </c>
      <c r="H37" s="68" t="s">
        <v>188</v>
      </c>
      <c r="I37" s="69">
        <v>3.5969976000000001E-2</v>
      </c>
      <c r="J37" s="69">
        <v>0.5779428270000001</v>
      </c>
      <c r="K37" s="68" t="s">
        <v>125</v>
      </c>
      <c r="L37" s="68" t="s">
        <v>125</v>
      </c>
      <c r="M37" s="72">
        <v>4.3369999999999997</v>
      </c>
      <c r="N37" s="69">
        <v>0.99260000000000004</v>
      </c>
      <c r="O37" s="69">
        <f t="shared" si="0"/>
        <v>0.37868719699999992</v>
      </c>
      <c r="P37" s="69">
        <v>0.48589874799999999</v>
      </c>
      <c r="Q37" s="69">
        <v>0.63719222200000003</v>
      </c>
      <c r="R37" s="69" t="s">
        <v>125</v>
      </c>
      <c r="S37" s="69" t="s">
        <v>125</v>
      </c>
      <c r="T37" s="69" t="s">
        <v>125</v>
      </c>
      <c r="U37" s="69" t="s">
        <v>125</v>
      </c>
      <c r="V37" s="69" t="s">
        <v>125</v>
      </c>
      <c r="W37" s="69" t="s">
        <v>125</v>
      </c>
      <c r="X37" s="69" t="s">
        <v>125</v>
      </c>
    </row>
    <row r="38" spans="1:24">
      <c r="A38" s="76" t="s">
        <v>140</v>
      </c>
      <c r="B38" s="71">
        <v>42158</v>
      </c>
      <c r="C38" s="68" t="s">
        <v>75</v>
      </c>
      <c r="D38" s="76" t="s">
        <v>254</v>
      </c>
      <c r="E38" s="68" t="s">
        <v>117</v>
      </c>
      <c r="F38" s="68" t="s">
        <v>121</v>
      </c>
      <c r="G38" s="68">
        <v>1</v>
      </c>
      <c r="H38" s="68" t="s">
        <v>189</v>
      </c>
      <c r="I38" s="69">
        <v>3.8435208000000005E-2</v>
      </c>
      <c r="J38" s="69">
        <v>0.60696533099999994</v>
      </c>
      <c r="K38" s="68" t="s">
        <v>125</v>
      </c>
      <c r="L38" s="68" t="s">
        <v>125</v>
      </c>
      <c r="M38" s="72">
        <v>4.8479999999999999</v>
      </c>
      <c r="N38" s="69">
        <v>1.046</v>
      </c>
      <c r="O38" s="69">
        <f t="shared" si="0"/>
        <v>0.4005994610000001</v>
      </c>
      <c r="P38" s="69">
        <v>0.24327879599999999</v>
      </c>
      <c r="Q38" s="69">
        <v>0.49938975899999999</v>
      </c>
      <c r="R38" s="69" t="s">
        <v>125</v>
      </c>
      <c r="S38" s="69" t="s">
        <v>125</v>
      </c>
      <c r="T38" s="69" t="s">
        <v>125</v>
      </c>
      <c r="U38" s="69" t="s">
        <v>125</v>
      </c>
      <c r="V38" s="69" t="s">
        <v>125</v>
      </c>
      <c r="W38" s="69" t="s">
        <v>125</v>
      </c>
      <c r="X38" s="69" t="s">
        <v>125</v>
      </c>
    </row>
    <row r="39" spans="1:24">
      <c r="A39" s="76" t="s">
        <v>141</v>
      </c>
      <c r="B39" s="71">
        <v>42158</v>
      </c>
      <c r="C39" s="68" t="s">
        <v>75</v>
      </c>
      <c r="D39" s="76" t="s">
        <v>254</v>
      </c>
      <c r="E39" s="68" t="s">
        <v>117</v>
      </c>
      <c r="F39" s="68" t="s">
        <v>121</v>
      </c>
      <c r="G39" s="68">
        <v>2</v>
      </c>
      <c r="H39" s="68" t="s">
        <v>190</v>
      </c>
      <c r="I39" s="69">
        <v>3.0689336999999997E-2</v>
      </c>
      <c r="J39" s="69">
        <v>0.44976476999999998</v>
      </c>
      <c r="K39" s="68" t="s">
        <v>125</v>
      </c>
      <c r="L39" s="68" t="s">
        <v>125</v>
      </c>
      <c r="M39" s="72">
        <v>3.915</v>
      </c>
      <c r="N39" s="69">
        <v>0.83960000000000001</v>
      </c>
      <c r="O39" s="69">
        <f t="shared" si="0"/>
        <v>0.35914589300000005</v>
      </c>
      <c r="P39" s="69">
        <v>0.50222935700000004</v>
      </c>
      <c r="Q39" s="69">
        <v>0.188424437</v>
      </c>
      <c r="R39" s="69" t="s">
        <v>125</v>
      </c>
      <c r="S39" s="69" t="s">
        <v>125</v>
      </c>
      <c r="T39" s="69" t="s">
        <v>125</v>
      </c>
      <c r="U39" s="69" t="s">
        <v>125</v>
      </c>
      <c r="V39" s="69" t="s">
        <v>125</v>
      </c>
      <c r="W39" s="69" t="s">
        <v>125</v>
      </c>
      <c r="X39" s="69" t="s">
        <v>125</v>
      </c>
    </row>
    <row r="40" spans="1:24">
      <c r="A40" s="76" t="s">
        <v>142</v>
      </c>
      <c r="B40" s="71">
        <v>42158</v>
      </c>
      <c r="C40" s="68" t="s">
        <v>75</v>
      </c>
      <c r="D40" s="76" t="s">
        <v>254</v>
      </c>
      <c r="E40" s="68" t="s">
        <v>117</v>
      </c>
      <c r="F40" s="68" t="s">
        <v>121</v>
      </c>
      <c r="G40" s="68">
        <v>3</v>
      </c>
      <c r="H40" s="68" t="s">
        <v>191</v>
      </c>
      <c r="I40" s="69">
        <v>3.3504744000000003E-2</v>
      </c>
      <c r="J40" s="69">
        <v>0.366549183</v>
      </c>
      <c r="K40" s="68" t="s">
        <v>125</v>
      </c>
      <c r="L40" s="68" t="s">
        <v>125</v>
      </c>
      <c r="M40" s="72">
        <v>3.9079999999999999</v>
      </c>
      <c r="N40" s="69">
        <v>0.78669999999999995</v>
      </c>
      <c r="O40" s="69">
        <f t="shared" si="0"/>
        <v>0.38664607299999998</v>
      </c>
      <c r="P40" s="69">
        <v>0.420895242</v>
      </c>
      <c r="Q40" s="69">
        <v>0.46949623899999998</v>
      </c>
      <c r="R40" s="69" t="s">
        <v>125</v>
      </c>
      <c r="S40" s="69" t="s">
        <v>125</v>
      </c>
      <c r="T40" s="69" t="s">
        <v>125</v>
      </c>
      <c r="U40" s="69" t="s">
        <v>125</v>
      </c>
      <c r="V40" s="69" t="s">
        <v>125</v>
      </c>
      <c r="W40" s="69" t="s">
        <v>125</v>
      </c>
      <c r="X40" s="69" t="s">
        <v>125</v>
      </c>
    </row>
    <row r="41" spans="1:24">
      <c r="A41" s="76" t="s">
        <v>143</v>
      </c>
      <c r="B41" s="71">
        <v>42158</v>
      </c>
      <c r="C41" s="68" t="s">
        <v>75</v>
      </c>
      <c r="D41" s="76" t="s">
        <v>254</v>
      </c>
      <c r="E41" s="68" t="s">
        <v>117</v>
      </c>
      <c r="F41" s="68" t="s">
        <v>122</v>
      </c>
      <c r="G41" s="68">
        <v>1</v>
      </c>
      <c r="H41" s="68" t="s">
        <v>192</v>
      </c>
      <c r="I41" s="69">
        <v>2.9456721000000005E-2</v>
      </c>
      <c r="J41" s="69">
        <v>0.49392884100000001</v>
      </c>
      <c r="K41" s="68" t="s">
        <v>125</v>
      </c>
      <c r="L41" s="68" t="s">
        <v>125</v>
      </c>
      <c r="M41" s="72">
        <v>4.524</v>
      </c>
      <c r="N41" s="69">
        <v>0.91459999999999997</v>
      </c>
      <c r="O41" s="69">
        <f t="shared" si="0"/>
        <v>0.39121443799999994</v>
      </c>
      <c r="P41" s="69">
        <v>0.46408194699999999</v>
      </c>
      <c r="Q41" s="69">
        <v>0.23715419500000001</v>
      </c>
      <c r="R41" s="69" t="s">
        <v>125</v>
      </c>
      <c r="S41" s="69" t="s">
        <v>125</v>
      </c>
      <c r="T41" s="69" t="s">
        <v>125</v>
      </c>
      <c r="U41" s="69" t="s">
        <v>125</v>
      </c>
      <c r="V41" s="69" t="s">
        <v>125</v>
      </c>
      <c r="W41" s="69" t="s">
        <v>125</v>
      </c>
      <c r="X41" s="69" t="s">
        <v>125</v>
      </c>
    </row>
    <row r="42" spans="1:24">
      <c r="A42" s="76" t="s">
        <v>144</v>
      </c>
      <c r="B42" s="71">
        <v>42158</v>
      </c>
      <c r="C42" s="68" t="s">
        <v>75</v>
      </c>
      <c r="D42" s="76" t="s">
        <v>254</v>
      </c>
      <c r="E42" s="68" t="s">
        <v>117</v>
      </c>
      <c r="F42" s="68" t="s">
        <v>122</v>
      </c>
      <c r="G42" s="68">
        <v>2</v>
      </c>
      <c r="H42" s="68" t="s">
        <v>193</v>
      </c>
      <c r="I42" s="69">
        <v>3.1571778000000002E-2</v>
      </c>
      <c r="J42" s="69">
        <v>0.50420997899999997</v>
      </c>
      <c r="K42" s="68" t="s">
        <v>125</v>
      </c>
      <c r="L42" s="68" t="s">
        <v>125</v>
      </c>
      <c r="M42" s="72">
        <v>4.0069999999999997</v>
      </c>
      <c r="N42" s="69">
        <v>0.80769999999999997</v>
      </c>
      <c r="O42" s="69">
        <f t="shared" si="0"/>
        <v>0.271918243</v>
      </c>
      <c r="P42" s="69">
        <v>0.82888285799999994</v>
      </c>
      <c r="Q42" s="69">
        <v>0.50071748299999996</v>
      </c>
      <c r="R42" s="69" t="s">
        <v>125</v>
      </c>
      <c r="S42" s="69" t="s">
        <v>125</v>
      </c>
      <c r="T42" s="69" t="s">
        <v>125</v>
      </c>
      <c r="U42" s="69" t="s">
        <v>125</v>
      </c>
      <c r="V42" s="69" t="s">
        <v>125</v>
      </c>
      <c r="W42" s="69" t="s">
        <v>125</v>
      </c>
      <c r="X42" s="69" t="s">
        <v>125</v>
      </c>
    </row>
    <row r="43" spans="1:24">
      <c r="A43" s="76" t="s">
        <v>145</v>
      </c>
      <c r="B43" s="71">
        <v>42158</v>
      </c>
      <c r="C43" s="68" t="s">
        <v>75</v>
      </c>
      <c r="D43" s="76" t="s">
        <v>254</v>
      </c>
      <c r="E43" s="68" t="s">
        <v>117</v>
      </c>
      <c r="F43" s="68" t="s">
        <v>122</v>
      </c>
      <c r="G43" s="68">
        <v>3</v>
      </c>
      <c r="H43" s="68" t="s">
        <v>194</v>
      </c>
      <c r="I43" s="69">
        <v>2.5408698E-2</v>
      </c>
      <c r="J43" s="69">
        <v>0.33961372200000001</v>
      </c>
      <c r="K43" s="68" t="s">
        <v>125</v>
      </c>
      <c r="L43" s="68" t="s">
        <v>125</v>
      </c>
      <c r="M43" s="72">
        <v>3.7389999999999999</v>
      </c>
      <c r="N43" s="69">
        <v>0.72319999999999995</v>
      </c>
      <c r="O43" s="69">
        <f t="shared" si="0"/>
        <v>0.35817757999999994</v>
      </c>
      <c r="P43" s="69">
        <v>0.56557906199999997</v>
      </c>
      <c r="Q43" s="69">
        <v>0.51298210300000002</v>
      </c>
      <c r="R43" s="69" t="s">
        <v>125</v>
      </c>
      <c r="S43" s="69" t="s">
        <v>125</v>
      </c>
      <c r="T43" s="69" t="s">
        <v>125</v>
      </c>
      <c r="U43" s="69" t="s">
        <v>125</v>
      </c>
      <c r="V43" s="69" t="s">
        <v>125</v>
      </c>
      <c r="W43" s="69" t="s">
        <v>125</v>
      </c>
      <c r="X43" s="69" t="s">
        <v>125</v>
      </c>
    </row>
    <row r="44" spans="1:24">
      <c r="A44" s="76" t="s">
        <v>146</v>
      </c>
      <c r="B44" s="71">
        <v>42158</v>
      </c>
      <c r="C44" s="68" t="s">
        <v>75</v>
      </c>
      <c r="D44" s="76" t="s">
        <v>254</v>
      </c>
      <c r="E44" s="68" t="s">
        <v>117</v>
      </c>
      <c r="F44" s="68" t="s">
        <v>123</v>
      </c>
      <c r="G44" s="68">
        <v>1</v>
      </c>
      <c r="H44" s="68" t="s">
        <v>195</v>
      </c>
      <c r="I44" s="69">
        <v>2.9988987000000002E-2</v>
      </c>
      <c r="J44" s="69">
        <v>1.1373964139999999</v>
      </c>
      <c r="K44" s="68" t="s">
        <v>125</v>
      </c>
      <c r="L44" s="68" t="s">
        <v>125</v>
      </c>
      <c r="M44" s="72">
        <v>8.5399999999999991</v>
      </c>
      <c r="N44" s="69">
        <v>1.526</v>
      </c>
      <c r="O44" s="69">
        <f t="shared" si="0"/>
        <v>0.35861459900000009</v>
      </c>
      <c r="P44" s="69">
        <v>0.62316985800000002</v>
      </c>
      <c r="Q44" s="69">
        <v>0.33487194100000001</v>
      </c>
      <c r="R44" s="69" t="s">
        <v>125</v>
      </c>
      <c r="S44" s="69" t="s">
        <v>125</v>
      </c>
      <c r="T44" s="69" t="s">
        <v>125</v>
      </c>
      <c r="U44" s="69" t="s">
        <v>125</v>
      </c>
      <c r="V44" s="69" t="s">
        <v>125</v>
      </c>
      <c r="W44" s="69" t="s">
        <v>125</v>
      </c>
      <c r="X44" s="69" t="s">
        <v>125</v>
      </c>
    </row>
    <row r="45" spans="1:24">
      <c r="A45" s="76" t="s">
        <v>147</v>
      </c>
      <c r="B45" s="71">
        <v>42158</v>
      </c>
      <c r="C45" s="68" t="s">
        <v>75</v>
      </c>
      <c r="D45" s="76" t="s">
        <v>254</v>
      </c>
      <c r="E45" s="68" t="s">
        <v>117</v>
      </c>
      <c r="F45" s="68" t="s">
        <v>123</v>
      </c>
      <c r="G45" s="68">
        <v>2</v>
      </c>
      <c r="H45" s="68" t="s">
        <v>196</v>
      </c>
      <c r="I45" s="69">
        <v>3.2622303000000005E-2</v>
      </c>
      <c r="J45" s="69">
        <v>1.2241977930000001</v>
      </c>
      <c r="K45" s="68" t="s">
        <v>125</v>
      </c>
      <c r="L45" s="68" t="s">
        <v>125</v>
      </c>
      <c r="M45" s="72">
        <v>8.3849999999999998</v>
      </c>
      <c r="N45" s="69">
        <v>1.548</v>
      </c>
      <c r="O45" s="69">
        <f t="shared" si="0"/>
        <v>0.29117990399999993</v>
      </c>
      <c r="P45" s="69">
        <v>0.51271806600000003</v>
      </c>
      <c r="Q45" s="69">
        <v>0.50818749500000004</v>
      </c>
      <c r="R45" s="69" t="s">
        <v>125</v>
      </c>
      <c r="S45" s="69" t="s">
        <v>125</v>
      </c>
      <c r="T45" s="69" t="s">
        <v>125</v>
      </c>
      <c r="U45" s="69" t="s">
        <v>125</v>
      </c>
      <c r="V45" s="69" t="s">
        <v>125</v>
      </c>
      <c r="W45" s="69" t="s">
        <v>125</v>
      </c>
      <c r="X45" s="69" t="s">
        <v>125</v>
      </c>
    </row>
    <row r="46" spans="1:24">
      <c r="A46" s="76" t="s">
        <v>148</v>
      </c>
      <c r="B46" s="71">
        <v>42158</v>
      </c>
      <c r="C46" s="68" t="s">
        <v>75</v>
      </c>
      <c r="D46" s="76" t="s">
        <v>254</v>
      </c>
      <c r="E46" s="68" t="s">
        <v>117</v>
      </c>
      <c r="F46" s="68" t="s">
        <v>123</v>
      </c>
      <c r="G46" s="68">
        <v>3</v>
      </c>
      <c r="H46" s="68" t="s">
        <v>197</v>
      </c>
      <c r="I46" s="69">
        <v>3.1753868999999997E-2</v>
      </c>
      <c r="J46" s="69">
        <v>1.191911658</v>
      </c>
      <c r="K46" s="68" t="s">
        <v>125</v>
      </c>
      <c r="L46" s="68" t="s">
        <v>125</v>
      </c>
      <c r="M46" s="72">
        <v>8.7539999999999996</v>
      </c>
      <c r="N46" s="69">
        <v>1.5760000000000001</v>
      </c>
      <c r="O46" s="69">
        <f t="shared" si="0"/>
        <v>0.35233447300000009</v>
      </c>
      <c r="P46" s="69">
        <v>0.42610185699999997</v>
      </c>
      <c r="Q46" s="69">
        <v>0.43327528700000001</v>
      </c>
      <c r="R46" s="69" t="s">
        <v>125</v>
      </c>
      <c r="S46" s="69" t="s">
        <v>125</v>
      </c>
      <c r="T46" s="69" t="s">
        <v>125</v>
      </c>
      <c r="U46" s="69" t="s">
        <v>125</v>
      </c>
      <c r="V46" s="69" t="s">
        <v>125</v>
      </c>
      <c r="W46" s="69" t="s">
        <v>125</v>
      </c>
      <c r="X46" s="69" t="s">
        <v>125</v>
      </c>
    </row>
    <row r="47" spans="1:24">
      <c r="A47" s="76" t="s">
        <v>149</v>
      </c>
      <c r="B47" s="71">
        <v>42158</v>
      </c>
      <c r="C47" s="68" t="s">
        <v>75</v>
      </c>
      <c r="D47" s="76" t="s">
        <v>254</v>
      </c>
      <c r="E47" s="68" t="s">
        <v>117</v>
      </c>
      <c r="F47" s="76" t="s">
        <v>124</v>
      </c>
      <c r="G47" s="68">
        <v>1</v>
      </c>
      <c r="H47" s="68" t="s">
        <v>198</v>
      </c>
      <c r="I47" s="69">
        <v>5.4627299999999997E-2</v>
      </c>
      <c r="J47" s="69">
        <v>0.5808002550000001</v>
      </c>
      <c r="K47" s="68" t="s">
        <v>125</v>
      </c>
      <c r="L47" s="68" t="s">
        <v>125</v>
      </c>
      <c r="M47" s="72">
        <v>4.8879999999999999</v>
      </c>
      <c r="N47" s="69">
        <v>1.0269999999999999</v>
      </c>
      <c r="O47" s="69">
        <f t="shared" si="0"/>
        <v>0.39157244499999982</v>
      </c>
      <c r="P47" s="69">
        <v>0.47976236500000002</v>
      </c>
      <c r="Q47" s="69">
        <v>0.51207340099999998</v>
      </c>
      <c r="R47" s="69" t="s">
        <v>125</v>
      </c>
      <c r="S47" s="69" t="s">
        <v>125</v>
      </c>
      <c r="T47" s="69" t="s">
        <v>125</v>
      </c>
      <c r="U47" s="69" t="s">
        <v>125</v>
      </c>
      <c r="V47" s="69" t="s">
        <v>125</v>
      </c>
      <c r="W47" s="69" t="s">
        <v>125</v>
      </c>
      <c r="X47" s="69" t="s">
        <v>125</v>
      </c>
    </row>
    <row r="48" spans="1:24">
      <c r="A48" s="76" t="s">
        <v>150</v>
      </c>
      <c r="B48" s="71">
        <v>42158</v>
      </c>
      <c r="C48" s="68" t="s">
        <v>75</v>
      </c>
      <c r="D48" s="76" t="s">
        <v>254</v>
      </c>
      <c r="E48" s="68" t="s">
        <v>117</v>
      </c>
      <c r="F48" s="76" t="s">
        <v>124</v>
      </c>
      <c r="G48" s="68">
        <v>2</v>
      </c>
      <c r="H48" s="68" t="s">
        <v>199</v>
      </c>
      <c r="I48" s="69">
        <v>5.1293633999999998E-2</v>
      </c>
      <c r="J48" s="69">
        <v>0.55114743600000005</v>
      </c>
      <c r="K48" s="68" t="s">
        <v>125</v>
      </c>
      <c r="L48" s="68" t="s">
        <v>125</v>
      </c>
      <c r="M48" s="72">
        <v>4.5469999999999997</v>
      </c>
      <c r="N48" s="69">
        <v>0.95750000000000002</v>
      </c>
      <c r="O48" s="69">
        <f t="shared" si="0"/>
        <v>0.35505892999999999</v>
      </c>
      <c r="P48" s="69">
        <v>0.24505228500000001</v>
      </c>
      <c r="Q48" s="69">
        <v>0.48833002199999997</v>
      </c>
      <c r="R48" s="69" t="s">
        <v>125</v>
      </c>
      <c r="S48" s="69" t="s">
        <v>125</v>
      </c>
      <c r="T48" s="69" t="s">
        <v>125</v>
      </c>
      <c r="U48" s="69" t="s">
        <v>125</v>
      </c>
      <c r="V48" s="69" t="s">
        <v>125</v>
      </c>
      <c r="W48" s="69" t="s">
        <v>125</v>
      </c>
      <c r="X48" s="69" t="s">
        <v>125</v>
      </c>
    </row>
    <row r="49" spans="1:24">
      <c r="A49" s="76" t="s">
        <v>151</v>
      </c>
      <c r="B49" s="71">
        <v>42158</v>
      </c>
      <c r="C49" s="68" t="s">
        <v>75</v>
      </c>
      <c r="D49" s="76" t="s">
        <v>254</v>
      </c>
      <c r="E49" s="68" t="s">
        <v>117</v>
      </c>
      <c r="F49" s="76" t="s">
        <v>124</v>
      </c>
      <c r="G49" s="68">
        <v>3</v>
      </c>
      <c r="H49" s="68" t="s">
        <v>200</v>
      </c>
      <c r="I49" s="69">
        <v>5.4977474999999998E-2</v>
      </c>
      <c r="J49" s="69">
        <v>0.54292532700000007</v>
      </c>
      <c r="K49" s="68" t="s">
        <v>125</v>
      </c>
      <c r="L49" s="68" t="s">
        <v>125</v>
      </c>
      <c r="M49" s="72">
        <v>4.8419999999999996</v>
      </c>
      <c r="N49" s="69">
        <v>1.0329999999999999</v>
      </c>
      <c r="O49" s="69">
        <f t="shared" si="0"/>
        <v>0.43509719799999985</v>
      </c>
      <c r="P49" s="69">
        <v>0.52148135500000004</v>
      </c>
      <c r="Q49" s="69">
        <v>0.47512309600000002</v>
      </c>
      <c r="R49" s="69" t="s">
        <v>125</v>
      </c>
      <c r="S49" s="69" t="s">
        <v>125</v>
      </c>
      <c r="T49" s="69" t="s">
        <v>125</v>
      </c>
      <c r="U49" s="69" t="s">
        <v>125</v>
      </c>
      <c r="V49" s="69" t="s">
        <v>125</v>
      </c>
      <c r="W49" s="69" t="s">
        <v>125</v>
      </c>
      <c r="X49" s="69" t="s">
        <v>125</v>
      </c>
    </row>
    <row r="50" spans="1:24">
      <c r="A50" s="76" t="s">
        <v>152</v>
      </c>
      <c r="B50" s="71">
        <v>42158</v>
      </c>
      <c r="C50" s="68" t="s">
        <v>75</v>
      </c>
      <c r="D50" s="76" t="s">
        <v>254</v>
      </c>
      <c r="E50" s="68" t="s">
        <v>117</v>
      </c>
      <c r="F50" s="76" t="s">
        <v>161</v>
      </c>
      <c r="G50" s="68">
        <v>1</v>
      </c>
      <c r="H50" s="68" t="s">
        <v>201</v>
      </c>
      <c r="I50" s="69">
        <v>1.5729861000000001E-2</v>
      </c>
      <c r="J50" s="69">
        <v>4.6419198000000002E-2</v>
      </c>
      <c r="K50" s="68" t="s">
        <v>125</v>
      </c>
      <c r="L50" s="68" t="s">
        <v>125</v>
      </c>
      <c r="M50" s="72">
        <v>20.05</v>
      </c>
      <c r="N50" s="69">
        <v>1.0640000000000001</v>
      </c>
      <c r="O50" s="69">
        <f t="shared" si="0"/>
        <v>1.0018509410000001</v>
      </c>
      <c r="P50" s="68" t="s">
        <v>125</v>
      </c>
      <c r="Q50" s="68" t="s">
        <v>125</v>
      </c>
      <c r="R50" s="69" t="s">
        <v>125</v>
      </c>
      <c r="S50" s="69" t="s">
        <v>125</v>
      </c>
      <c r="T50" s="69" t="s">
        <v>125</v>
      </c>
      <c r="U50" s="69" t="s">
        <v>125</v>
      </c>
      <c r="V50" s="69" t="s">
        <v>125</v>
      </c>
      <c r="W50" s="69" t="s">
        <v>125</v>
      </c>
      <c r="X50" s="69" t="s">
        <v>125</v>
      </c>
    </row>
    <row r="51" spans="1:24">
      <c r="A51" s="76" t="s">
        <v>153</v>
      </c>
      <c r="B51" s="71">
        <v>42158</v>
      </c>
      <c r="C51" s="68" t="s">
        <v>75</v>
      </c>
      <c r="D51" s="76" t="s">
        <v>254</v>
      </c>
      <c r="E51" s="68" t="s">
        <v>117</v>
      </c>
      <c r="F51" s="76" t="s">
        <v>161</v>
      </c>
      <c r="G51" s="68">
        <v>2</v>
      </c>
      <c r="H51" s="68" t="s">
        <v>202</v>
      </c>
      <c r="I51" s="69">
        <v>1.5379686000000002E-2</v>
      </c>
      <c r="J51" s="69">
        <v>5.9641805999999999E-2</v>
      </c>
      <c r="K51" s="68" t="s">
        <v>125</v>
      </c>
      <c r="L51" s="68" t="s">
        <v>125</v>
      </c>
      <c r="M51" s="72">
        <v>21.24</v>
      </c>
      <c r="N51" s="69">
        <v>1.08</v>
      </c>
      <c r="O51" s="69">
        <f t="shared" si="0"/>
        <v>1.0049785080000002</v>
      </c>
      <c r="P51" s="68" t="s">
        <v>125</v>
      </c>
      <c r="Q51" s="68" t="s">
        <v>125</v>
      </c>
      <c r="R51" s="69" t="s">
        <v>125</v>
      </c>
      <c r="S51" s="69" t="s">
        <v>125</v>
      </c>
      <c r="T51" s="69" t="s">
        <v>125</v>
      </c>
      <c r="U51" s="69" t="s">
        <v>125</v>
      </c>
      <c r="V51" s="69" t="s">
        <v>125</v>
      </c>
      <c r="W51" s="69" t="s">
        <v>125</v>
      </c>
      <c r="X51" s="69" t="s">
        <v>125</v>
      </c>
    </row>
    <row r="52" spans="1:24">
      <c r="A52" s="76" t="s">
        <v>154</v>
      </c>
      <c r="B52" s="71">
        <v>42158</v>
      </c>
      <c r="C52" s="68" t="s">
        <v>75</v>
      </c>
      <c r="D52" s="76" t="s">
        <v>254</v>
      </c>
      <c r="E52" s="68" t="s">
        <v>117</v>
      </c>
      <c r="F52" s="76" t="s">
        <v>161</v>
      </c>
      <c r="G52" s="68">
        <v>3</v>
      </c>
      <c r="H52" s="68" t="s">
        <v>203</v>
      </c>
      <c r="I52" s="69">
        <v>1.6612301999999999E-2</v>
      </c>
      <c r="J52" s="69">
        <v>6.3927947999999998E-2</v>
      </c>
      <c r="K52" s="68" t="s">
        <v>125</v>
      </c>
      <c r="L52" s="68" t="s">
        <v>125</v>
      </c>
      <c r="M52" s="72">
        <v>21.25</v>
      </c>
      <c r="N52" s="69">
        <v>1.0900000000000001</v>
      </c>
      <c r="O52" s="69">
        <f t="shared" si="0"/>
        <v>1.0094597500000002</v>
      </c>
      <c r="P52" s="68" t="s">
        <v>125</v>
      </c>
      <c r="Q52" s="68" t="s">
        <v>125</v>
      </c>
      <c r="R52" s="69" t="s">
        <v>125</v>
      </c>
      <c r="S52" s="69" t="s">
        <v>125</v>
      </c>
      <c r="T52" s="69" t="s">
        <v>125</v>
      </c>
      <c r="U52" s="69" t="s">
        <v>125</v>
      </c>
      <c r="V52" s="69" t="s">
        <v>125</v>
      </c>
      <c r="W52" s="69" t="s">
        <v>125</v>
      </c>
      <c r="X52" s="69" t="s">
        <v>125</v>
      </c>
    </row>
    <row r="53" spans="1:24">
      <c r="A53" s="76" t="s">
        <v>155</v>
      </c>
      <c r="B53" s="71">
        <v>42158</v>
      </c>
      <c r="C53" s="68" t="s">
        <v>75</v>
      </c>
      <c r="D53" s="76" t="s">
        <v>254</v>
      </c>
      <c r="E53" s="68" t="s">
        <v>117</v>
      </c>
      <c r="F53" s="76" t="s">
        <v>162</v>
      </c>
      <c r="G53" s="68">
        <v>1</v>
      </c>
      <c r="H53" s="68" t="s">
        <v>204</v>
      </c>
      <c r="I53" s="69">
        <v>1.5729861000000001E-2</v>
      </c>
      <c r="J53" s="69">
        <v>0.325214526</v>
      </c>
      <c r="K53" s="68" t="s">
        <v>125</v>
      </c>
      <c r="L53" s="68" t="s">
        <v>125</v>
      </c>
      <c r="M53" s="72">
        <v>11.47</v>
      </c>
      <c r="N53" s="69">
        <v>0.92020000000000002</v>
      </c>
      <c r="O53" s="69">
        <f t="shared" si="0"/>
        <v>0.57925561300000006</v>
      </c>
      <c r="P53" s="68" t="s">
        <v>125</v>
      </c>
      <c r="Q53" s="68" t="s">
        <v>125</v>
      </c>
      <c r="R53" s="69" t="s">
        <v>125</v>
      </c>
      <c r="S53" s="69" t="s">
        <v>125</v>
      </c>
      <c r="T53" s="69" t="s">
        <v>125</v>
      </c>
      <c r="U53" s="69" t="s">
        <v>125</v>
      </c>
      <c r="V53" s="69" t="s">
        <v>125</v>
      </c>
      <c r="W53" s="69" t="s">
        <v>125</v>
      </c>
      <c r="X53" s="69" t="s">
        <v>125</v>
      </c>
    </row>
    <row r="54" spans="1:24">
      <c r="A54" s="76" t="s">
        <v>156</v>
      </c>
      <c r="B54" s="71">
        <v>42158</v>
      </c>
      <c r="C54" s="68" t="s">
        <v>75</v>
      </c>
      <c r="D54" s="76" t="s">
        <v>254</v>
      </c>
      <c r="E54" s="68" t="s">
        <v>117</v>
      </c>
      <c r="F54" s="76" t="s">
        <v>162</v>
      </c>
      <c r="G54" s="68">
        <v>2</v>
      </c>
      <c r="H54" s="68" t="s">
        <v>205</v>
      </c>
      <c r="I54" s="69">
        <v>1.5729861000000001E-2</v>
      </c>
      <c r="J54" s="69">
        <v>0.31063323900000001</v>
      </c>
      <c r="K54" s="68" t="s">
        <v>125</v>
      </c>
      <c r="L54" s="68" t="s">
        <v>125</v>
      </c>
      <c r="M54" s="72">
        <v>11.92</v>
      </c>
      <c r="N54" s="69">
        <v>0.92459999999999998</v>
      </c>
      <c r="O54" s="69">
        <f t="shared" si="0"/>
        <v>0.59823689999999996</v>
      </c>
      <c r="P54" s="68" t="s">
        <v>125</v>
      </c>
      <c r="Q54" s="68" t="s">
        <v>125</v>
      </c>
      <c r="R54" s="69" t="s">
        <v>125</v>
      </c>
      <c r="S54" s="69" t="s">
        <v>125</v>
      </c>
      <c r="T54" s="69" t="s">
        <v>125</v>
      </c>
      <c r="U54" s="69" t="s">
        <v>125</v>
      </c>
      <c r="V54" s="69" t="s">
        <v>125</v>
      </c>
      <c r="W54" s="69" t="s">
        <v>125</v>
      </c>
      <c r="X54" s="69" t="s">
        <v>125</v>
      </c>
    </row>
    <row r="55" spans="1:24">
      <c r="A55" s="76" t="s">
        <v>157</v>
      </c>
      <c r="B55" s="71">
        <v>42158</v>
      </c>
      <c r="C55" s="68" t="s">
        <v>75</v>
      </c>
      <c r="D55" s="76" t="s">
        <v>254</v>
      </c>
      <c r="E55" s="68" t="s">
        <v>117</v>
      </c>
      <c r="F55" s="76" t="s">
        <v>162</v>
      </c>
      <c r="G55" s="68">
        <v>3</v>
      </c>
      <c r="H55" s="68" t="s">
        <v>206</v>
      </c>
      <c r="I55" s="69">
        <v>1.4847420000000002E-2</v>
      </c>
      <c r="J55" s="69">
        <v>0.33853518300000002</v>
      </c>
      <c r="K55" s="68" t="s">
        <v>125</v>
      </c>
      <c r="L55" s="68" t="s">
        <v>125</v>
      </c>
      <c r="M55" s="72">
        <v>11.55</v>
      </c>
      <c r="N55" s="69">
        <v>0.93389999999999995</v>
      </c>
      <c r="O55" s="69">
        <f t="shared" si="0"/>
        <v>0.58051739699999982</v>
      </c>
      <c r="P55" s="68" t="s">
        <v>125</v>
      </c>
      <c r="Q55" s="68" t="s">
        <v>125</v>
      </c>
      <c r="R55" s="69" t="s">
        <v>125</v>
      </c>
      <c r="S55" s="69" t="s">
        <v>125</v>
      </c>
      <c r="T55" s="69" t="s">
        <v>125</v>
      </c>
      <c r="U55" s="69" t="s">
        <v>125</v>
      </c>
      <c r="V55" s="69" t="s">
        <v>125</v>
      </c>
      <c r="W55" s="69" t="s">
        <v>125</v>
      </c>
      <c r="X55" s="69" t="s">
        <v>125</v>
      </c>
    </row>
    <row r="56" spans="1:24">
      <c r="A56" s="76" t="s">
        <v>158</v>
      </c>
      <c r="B56" s="71">
        <v>42158</v>
      </c>
      <c r="C56" s="68" t="s">
        <v>75</v>
      </c>
      <c r="D56" s="76" t="s">
        <v>254</v>
      </c>
      <c r="E56" s="68" t="s">
        <v>117</v>
      </c>
      <c r="F56" s="76" t="s">
        <v>163</v>
      </c>
      <c r="G56" s="68">
        <v>1</v>
      </c>
      <c r="H56" s="68" t="s">
        <v>207</v>
      </c>
      <c r="I56" s="69">
        <v>3.0171078E-2</v>
      </c>
      <c r="J56" s="69">
        <v>0.40193086500000003</v>
      </c>
      <c r="K56" s="68" t="s">
        <v>125</v>
      </c>
      <c r="L56" s="68" t="s">
        <v>125</v>
      </c>
      <c r="M56" s="72">
        <v>11.07</v>
      </c>
      <c r="N56" s="69">
        <v>0.99580000000000002</v>
      </c>
      <c r="O56" s="69">
        <f t="shared" si="0"/>
        <v>0.56369805700000009</v>
      </c>
      <c r="P56" s="68" t="s">
        <v>125</v>
      </c>
      <c r="Q56" s="68" t="s">
        <v>125</v>
      </c>
      <c r="R56" s="69" t="s">
        <v>125</v>
      </c>
      <c r="S56" s="69" t="s">
        <v>125</v>
      </c>
      <c r="T56" s="69" t="s">
        <v>125</v>
      </c>
      <c r="U56" s="69" t="s">
        <v>125</v>
      </c>
      <c r="V56" s="69" t="s">
        <v>125</v>
      </c>
      <c r="W56" s="69" t="s">
        <v>125</v>
      </c>
      <c r="X56" s="69" t="s">
        <v>125</v>
      </c>
    </row>
    <row r="57" spans="1:24">
      <c r="A57" s="76" t="s">
        <v>159</v>
      </c>
      <c r="B57" s="71">
        <v>42158</v>
      </c>
      <c r="C57" s="68" t="s">
        <v>75</v>
      </c>
      <c r="D57" s="76" t="s">
        <v>254</v>
      </c>
      <c r="E57" s="68" t="s">
        <v>117</v>
      </c>
      <c r="F57" s="76" t="s">
        <v>163</v>
      </c>
      <c r="G57" s="68">
        <v>2</v>
      </c>
      <c r="H57" s="68" t="s">
        <v>208</v>
      </c>
      <c r="I57" s="69">
        <v>1.7844918000000001E-2</v>
      </c>
      <c r="J57" s="69">
        <v>0.39571175700000005</v>
      </c>
      <c r="K57" s="68" t="s">
        <v>125</v>
      </c>
      <c r="L57" s="68" t="s">
        <v>125</v>
      </c>
      <c r="M57" s="72">
        <v>10.92</v>
      </c>
      <c r="N57" s="69">
        <v>0.94110000000000005</v>
      </c>
      <c r="O57" s="69">
        <f t="shared" si="0"/>
        <v>0.52754332500000001</v>
      </c>
      <c r="P57" s="68" t="s">
        <v>125</v>
      </c>
      <c r="Q57" s="68" t="s">
        <v>125</v>
      </c>
      <c r="R57" s="69" t="s">
        <v>125</v>
      </c>
      <c r="S57" s="69" t="s">
        <v>125</v>
      </c>
      <c r="T57" s="69" t="s">
        <v>125</v>
      </c>
      <c r="U57" s="69" t="s">
        <v>125</v>
      </c>
      <c r="V57" s="69" t="s">
        <v>125</v>
      </c>
      <c r="W57" s="69" t="s">
        <v>125</v>
      </c>
      <c r="X57" s="69" t="s">
        <v>125</v>
      </c>
    </row>
    <row r="58" spans="1:24">
      <c r="A58" s="76" t="s">
        <v>160</v>
      </c>
      <c r="B58" s="71">
        <v>42158</v>
      </c>
      <c r="C58" s="68" t="s">
        <v>75</v>
      </c>
      <c r="D58" s="76" t="s">
        <v>254</v>
      </c>
      <c r="E58" s="68" t="s">
        <v>117</v>
      </c>
      <c r="F58" s="76" t="s">
        <v>163</v>
      </c>
      <c r="G58" s="68">
        <v>3</v>
      </c>
      <c r="H58" s="68" t="s">
        <v>209</v>
      </c>
      <c r="I58" s="69">
        <v>1.8895443000000001E-2</v>
      </c>
      <c r="J58" s="69">
        <v>0.38715347999999999</v>
      </c>
      <c r="K58" s="68" t="s">
        <v>125</v>
      </c>
      <c r="L58" s="68" t="s">
        <v>125</v>
      </c>
      <c r="M58" s="72">
        <v>10.89</v>
      </c>
      <c r="N58" s="69">
        <v>0.95550000000000002</v>
      </c>
      <c r="O58" s="69">
        <f t="shared" si="0"/>
        <v>0.54945107699999995</v>
      </c>
      <c r="P58" s="68" t="s">
        <v>125</v>
      </c>
      <c r="Q58" s="68" t="s">
        <v>125</v>
      </c>
      <c r="R58" s="69" t="s">
        <v>125</v>
      </c>
      <c r="S58" s="69" t="s">
        <v>125</v>
      </c>
      <c r="T58" s="69" t="s">
        <v>125</v>
      </c>
      <c r="U58" s="69" t="s">
        <v>125</v>
      </c>
      <c r="V58" s="69" t="s">
        <v>125</v>
      </c>
      <c r="W58" s="69" t="s">
        <v>125</v>
      </c>
      <c r="X58" s="69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topLeftCell="A8" zoomScale="200" zoomScaleNormal="200" zoomScalePageLayoutView="200" workbookViewId="0">
      <selection activeCell="B43" sqref="B43"/>
    </sheetView>
  </sheetViews>
  <sheetFormatPr baseColWidth="10" defaultColWidth="10.83203125" defaultRowHeight="16"/>
  <cols>
    <col min="1" max="1" width="24.83203125" style="7" customWidth="1"/>
    <col min="2" max="2" width="28.6640625" style="7" customWidth="1"/>
    <col min="3" max="3" width="33.83203125" style="7" bestFit="1" customWidth="1"/>
    <col min="4" max="4" width="29.83203125" style="7" bestFit="1" customWidth="1"/>
    <col min="5" max="5" width="40" style="7" customWidth="1"/>
    <col min="6" max="6" width="30.5" style="2" bestFit="1" customWidth="1"/>
    <col min="7" max="16384" width="10.83203125" style="2"/>
  </cols>
  <sheetData>
    <row r="1" spans="1:5" s="1" customFormat="1" ht="21">
      <c r="A1" s="13" t="s">
        <v>167</v>
      </c>
      <c r="B1" s="14"/>
      <c r="C1" s="14"/>
      <c r="D1" s="3"/>
      <c r="E1" s="7"/>
    </row>
    <row r="3" spans="1:5" ht="22">
      <c r="A3" s="16" t="s">
        <v>24</v>
      </c>
      <c r="B3" s="4"/>
      <c r="E3" s="7" t="s">
        <v>99</v>
      </c>
    </row>
    <row r="4" spans="1:5" ht="20" customHeight="1">
      <c r="A4" s="8" t="s">
        <v>2</v>
      </c>
      <c r="B4" s="9" t="s">
        <v>3</v>
      </c>
      <c r="C4" s="8" t="s">
        <v>4</v>
      </c>
      <c r="D4" s="8" t="s">
        <v>5</v>
      </c>
      <c r="E4" s="8" t="s">
        <v>6</v>
      </c>
    </row>
    <row r="5" spans="1:5" ht="20" customHeight="1">
      <c r="A5" s="5" t="s">
        <v>1</v>
      </c>
      <c r="B5" s="51" t="s">
        <v>166</v>
      </c>
      <c r="C5" s="10" t="s">
        <v>28</v>
      </c>
      <c r="E5" s="7" t="s">
        <v>29</v>
      </c>
    </row>
    <row r="6" spans="1:5" ht="20" customHeight="1">
      <c r="A6" s="5" t="s">
        <v>13</v>
      </c>
      <c r="B6" s="52" t="s">
        <v>165</v>
      </c>
      <c r="C6" s="10"/>
    </row>
    <row r="7" spans="1:5" ht="20" customHeight="1">
      <c r="A7" s="5" t="s">
        <v>7</v>
      </c>
      <c r="B7" s="51" t="s">
        <v>100</v>
      </c>
      <c r="C7" s="10"/>
    </row>
    <row r="8" spans="1:5" ht="102">
      <c r="A8" s="53" t="s">
        <v>105</v>
      </c>
      <c r="B8" s="54" t="s">
        <v>139</v>
      </c>
      <c r="C8" s="55" t="s">
        <v>164</v>
      </c>
    </row>
    <row r="9" spans="1:5" ht="34">
      <c r="A9" s="53" t="s">
        <v>0</v>
      </c>
      <c r="B9" s="54" t="s">
        <v>101</v>
      </c>
      <c r="C9" s="55" t="s">
        <v>102</v>
      </c>
    </row>
    <row r="10" spans="1:5" ht="20" customHeight="1">
      <c r="A10" s="5" t="s">
        <v>103</v>
      </c>
      <c r="B10" s="51" t="s">
        <v>18</v>
      </c>
      <c r="C10" s="10" t="s">
        <v>104</v>
      </c>
    </row>
    <row r="13" spans="1:5" ht="21">
      <c r="A13" s="33" t="s">
        <v>115</v>
      </c>
    </row>
    <row r="14" spans="1:5">
      <c r="A14" s="30" t="s">
        <v>132</v>
      </c>
      <c r="B14" s="30" t="s">
        <v>133</v>
      </c>
      <c r="C14" s="30" t="s">
        <v>134</v>
      </c>
      <c r="D14" s="30" t="s">
        <v>135</v>
      </c>
      <c r="E14" s="30" t="s">
        <v>136</v>
      </c>
    </row>
    <row r="15" spans="1:5">
      <c r="A15" s="10" t="s">
        <v>127</v>
      </c>
      <c r="B15" s="10" t="s">
        <v>121</v>
      </c>
      <c r="C15" s="10" t="s">
        <v>130</v>
      </c>
      <c r="D15" s="10"/>
      <c r="E15" s="10"/>
    </row>
    <row r="16" spans="1:5">
      <c r="A16" s="10" t="s">
        <v>128</v>
      </c>
      <c r="B16" s="32" t="s">
        <v>137</v>
      </c>
      <c r="C16" s="10" t="s">
        <v>130</v>
      </c>
      <c r="D16" s="10"/>
      <c r="E16" s="10"/>
    </row>
    <row r="17" spans="1:6">
      <c r="A17" s="10" t="s">
        <v>129</v>
      </c>
      <c r="B17" s="10"/>
      <c r="C17" s="10" t="s">
        <v>130</v>
      </c>
      <c r="D17" s="10"/>
      <c r="E17" s="10"/>
    </row>
    <row r="18" spans="1:6" ht="20">
      <c r="A18" s="10" t="s">
        <v>131</v>
      </c>
      <c r="B18" s="31" t="s">
        <v>138</v>
      </c>
      <c r="C18" s="32" t="s">
        <v>130</v>
      </c>
      <c r="D18" s="10"/>
      <c r="E18" s="10"/>
    </row>
    <row r="20" spans="1:6" ht="21">
      <c r="A20" s="15" t="s">
        <v>106</v>
      </c>
      <c r="C20" s="40" t="s">
        <v>234</v>
      </c>
    </row>
    <row r="21" spans="1:6" ht="17">
      <c r="A21" s="8" t="s">
        <v>2</v>
      </c>
      <c r="B21" s="9" t="s">
        <v>3</v>
      </c>
      <c r="C21" s="8" t="s">
        <v>4</v>
      </c>
      <c r="D21" s="8" t="s">
        <v>5</v>
      </c>
      <c r="E21" s="8" t="s">
        <v>6</v>
      </c>
      <c r="F21" s="2" t="s">
        <v>25</v>
      </c>
    </row>
    <row r="22" spans="1:6" s="39" customFormat="1" ht="34">
      <c r="A22" s="36" t="s">
        <v>10</v>
      </c>
      <c r="B22" s="37" t="s">
        <v>8</v>
      </c>
      <c r="C22" s="38" t="s">
        <v>11</v>
      </c>
      <c r="D22" s="38" t="s">
        <v>107</v>
      </c>
      <c r="E22" s="56" t="s">
        <v>12</v>
      </c>
      <c r="F22" s="59" t="s">
        <v>26</v>
      </c>
    </row>
    <row r="23" spans="1:6" s="39" customFormat="1" ht="34">
      <c r="A23" s="36" t="s">
        <v>9</v>
      </c>
      <c r="B23" s="37"/>
      <c r="C23" s="37"/>
      <c r="D23" s="38" t="s">
        <v>107</v>
      </c>
      <c r="E23" s="57"/>
      <c r="F23" s="59" t="s">
        <v>27</v>
      </c>
    </row>
    <row r="24" spans="1:6" ht="34">
      <c r="A24" s="34" t="s">
        <v>211</v>
      </c>
      <c r="B24" s="6" t="s">
        <v>212</v>
      </c>
      <c r="C24" s="50" t="s">
        <v>242</v>
      </c>
      <c r="D24" s="11" t="s">
        <v>107</v>
      </c>
      <c r="E24" s="55" t="s">
        <v>23</v>
      </c>
      <c r="F24" s="60" t="s">
        <v>27</v>
      </c>
    </row>
    <row r="25" spans="1:6" ht="34">
      <c r="A25" s="34" t="s">
        <v>210</v>
      </c>
      <c r="B25" s="6" t="s">
        <v>212</v>
      </c>
      <c r="C25" s="50" t="s">
        <v>242</v>
      </c>
      <c r="D25" s="11" t="s">
        <v>107</v>
      </c>
      <c r="E25" s="55" t="s">
        <v>23</v>
      </c>
      <c r="F25" s="60" t="s">
        <v>27</v>
      </c>
    </row>
    <row r="26" spans="1:6" ht="34">
      <c r="A26" s="35" t="s">
        <v>214</v>
      </c>
      <c r="B26" s="6" t="s">
        <v>108</v>
      </c>
      <c r="C26" s="12" t="s">
        <v>109</v>
      </c>
      <c r="D26" s="18" t="s">
        <v>110</v>
      </c>
      <c r="E26" s="58" t="s">
        <v>111</v>
      </c>
      <c r="F26" s="60" t="s">
        <v>26</v>
      </c>
    </row>
    <row r="28" spans="1:6" ht="21">
      <c r="A28" s="25" t="s">
        <v>213</v>
      </c>
      <c r="B28" s="26"/>
      <c r="C28" s="26"/>
      <c r="D28" s="26"/>
      <c r="E28" s="26"/>
    </row>
    <row r="29" spans="1:6" ht="17">
      <c r="A29" s="27" t="s">
        <v>2</v>
      </c>
      <c r="B29" s="9" t="s">
        <v>3</v>
      </c>
      <c r="C29" s="27" t="s">
        <v>4</v>
      </c>
      <c r="D29" s="27" t="s">
        <v>5</v>
      </c>
      <c r="E29" s="27" t="s">
        <v>6</v>
      </c>
    </row>
    <row r="30" spans="1:6" ht="17">
      <c r="A30" s="41" t="s">
        <v>112</v>
      </c>
      <c r="B30" s="6" t="s">
        <v>212</v>
      </c>
      <c r="C30" s="62" t="s">
        <v>241</v>
      </c>
      <c r="D30" s="65" t="s">
        <v>107</v>
      </c>
      <c r="E30" s="28" t="s">
        <v>126</v>
      </c>
    </row>
    <row r="31" spans="1:6">
      <c r="A31" s="43" t="s">
        <v>238</v>
      </c>
      <c r="B31" s="6" t="s">
        <v>212</v>
      </c>
      <c r="C31" s="63"/>
      <c r="D31" s="66"/>
      <c r="E31" s="29" t="s">
        <v>126</v>
      </c>
    </row>
    <row r="32" spans="1:6" ht="17">
      <c r="A32" s="44" t="s">
        <v>235</v>
      </c>
      <c r="B32" s="6" t="s">
        <v>212</v>
      </c>
      <c r="C32" s="63"/>
      <c r="D32" s="66"/>
      <c r="E32" s="28" t="s">
        <v>126</v>
      </c>
    </row>
    <row r="33" spans="1:6" ht="17">
      <c r="A33" s="44" t="s">
        <v>236</v>
      </c>
      <c r="B33" s="6" t="s">
        <v>212</v>
      </c>
      <c r="C33" s="63"/>
      <c r="D33" s="66"/>
      <c r="E33" s="28" t="s">
        <v>126</v>
      </c>
    </row>
    <row r="34" spans="1:6" ht="17">
      <c r="A34" s="44" t="s">
        <v>237</v>
      </c>
      <c r="B34" s="6" t="s">
        <v>212</v>
      </c>
      <c r="C34" s="63"/>
      <c r="D34" s="66"/>
      <c r="E34" s="42" t="s">
        <v>239</v>
      </c>
    </row>
    <row r="35" spans="1:6" ht="17">
      <c r="A35" s="43" t="s">
        <v>113</v>
      </c>
      <c r="B35" s="6" t="s">
        <v>212</v>
      </c>
      <c r="C35" s="63"/>
      <c r="D35" s="66"/>
      <c r="E35" s="42" t="s">
        <v>239</v>
      </c>
    </row>
    <row r="36" spans="1:6" ht="17">
      <c r="A36" s="45" t="s">
        <v>240</v>
      </c>
      <c r="B36" s="6" t="s">
        <v>212</v>
      </c>
      <c r="C36" s="64"/>
      <c r="D36" s="67"/>
      <c r="E36" s="28" t="s">
        <v>126</v>
      </c>
    </row>
    <row r="37" spans="1:6">
      <c r="A37" s="46"/>
      <c r="B37" s="47"/>
      <c r="D37" s="48"/>
      <c r="E37" s="48"/>
    </row>
    <row r="38" spans="1:6" ht="17">
      <c r="A38" s="8" t="s">
        <v>2</v>
      </c>
      <c r="B38" s="9" t="s">
        <v>3</v>
      </c>
      <c r="C38" s="8" t="s">
        <v>4</v>
      </c>
      <c r="D38" s="8" t="s">
        <v>5</v>
      </c>
      <c r="E38" s="8" t="s">
        <v>6</v>
      </c>
      <c r="F38" s="2" t="s">
        <v>25</v>
      </c>
    </row>
    <row r="39" spans="1:6">
      <c r="A39" s="10" t="s">
        <v>19</v>
      </c>
      <c r="B39" s="10" t="s">
        <v>20</v>
      </c>
      <c r="C39" s="10" t="s">
        <v>21</v>
      </c>
      <c r="D39" s="10" t="s">
        <v>22</v>
      </c>
      <c r="E39" s="49" t="s">
        <v>243</v>
      </c>
      <c r="F39" s="61" t="s">
        <v>114</v>
      </c>
    </row>
  </sheetData>
  <mergeCells count="2">
    <mergeCell ref="C30:C36"/>
    <mergeCell ref="D30:D36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43"/>
  <sheetViews>
    <sheetView topLeftCell="A6" zoomScale="90" zoomScaleNormal="90" zoomScalePageLayoutView="90" workbookViewId="0">
      <selection activeCell="A28" sqref="A28"/>
    </sheetView>
  </sheetViews>
  <sheetFormatPr baseColWidth="10" defaultColWidth="11.1640625" defaultRowHeight="16"/>
  <cols>
    <col min="1" max="1" width="138.6640625" bestFit="1" customWidth="1"/>
  </cols>
  <sheetData>
    <row r="1" spans="1:1">
      <c r="A1" s="17" t="s">
        <v>30</v>
      </c>
    </row>
    <row r="2" spans="1:1">
      <c r="A2" s="17"/>
    </row>
    <row r="3" spans="1:1">
      <c r="A3" s="17" t="s">
        <v>97</v>
      </c>
    </row>
    <row r="4" spans="1:1">
      <c r="A4" t="s">
        <v>15</v>
      </c>
    </row>
    <row r="5" spans="1:1">
      <c r="A5" t="s">
        <v>80</v>
      </c>
    </row>
    <row r="7" spans="1:1">
      <c r="A7" s="17" t="s">
        <v>82</v>
      </c>
    </row>
    <row r="8" spans="1:1">
      <c r="A8" s="19" t="s">
        <v>83</v>
      </c>
    </row>
    <row r="9" spans="1:1">
      <c r="A9" t="s">
        <v>16</v>
      </c>
    </row>
    <row r="10" spans="1:1">
      <c r="A10" t="s">
        <v>17</v>
      </c>
    </row>
    <row r="12" spans="1:1">
      <c r="A12" s="19" t="s">
        <v>33</v>
      </c>
    </row>
    <row r="13" spans="1:1">
      <c r="A13" t="s">
        <v>81</v>
      </c>
    </row>
    <row r="14" spans="1:1">
      <c r="A14" t="s">
        <v>34</v>
      </c>
    </row>
    <row r="15" spans="1:1">
      <c r="A15" t="s">
        <v>35</v>
      </c>
    </row>
    <row r="16" spans="1:1">
      <c r="A16" t="s">
        <v>233</v>
      </c>
    </row>
    <row r="17" spans="1:1">
      <c r="A17" t="s">
        <v>36</v>
      </c>
    </row>
    <row r="19" spans="1:1">
      <c r="A19" s="19" t="s">
        <v>31</v>
      </c>
    </row>
    <row r="20" spans="1:1">
      <c r="A20" t="s">
        <v>14</v>
      </c>
    </row>
    <row r="21" spans="1:1">
      <c r="A21" t="s">
        <v>37</v>
      </c>
    </row>
    <row r="23" spans="1:1" s="24" customFormat="1">
      <c r="A23" s="23" t="s">
        <v>96</v>
      </c>
    </row>
    <row r="24" spans="1:1" s="24" customFormat="1">
      <c r="A24" s="24" t="s">
        <v>168</v>
      </c>
    </row>
    <row r="25" spans="1:1" s="24" customFormat="1"/>
    <row r="26" spans="1:1">
      <c r="A26" s="19" t="s">
        <v>32</v>
      </c>
    </row>
    <row r="27" spans="1:1">
      <c r="A27" t="s">
        <v>84</v>
      </c>
    </row>
    <row r="28" spans="1:1">
      <c r="A28" t="s">
        <v>38</v>
      </c>
    </row>
    <row r="30" spans="1:1">
      <c r="A30" s="17" t="s">
        <v>98</v>
      </c>
    </row>
    <row r="31" spans="1:1">
      <c r="A31" s="19" t="s">
        <v>95</v>
      </c>
    </row>
    <row r="32" spans="1:1">
      <c r="A32" s="21" t="s">
        <v>85</v>
      </c>
    </row>
    <row r="33" spans="1:1">
      <c r="A33" s="21" t="s">
        <v>87</v>
      </c>
    </row>
    <row r="34" spans="1:1">
      <c r="A34" s="21" t="s">
        <v>86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9" spans="1:1">
      <c r="A39" s="19" t="s">
        <v>91</v>
      </c>
    </row>
    <row r="40" spans="1:1">
      <c r="A40" s="21" t="s">
        <v>85</v>
      </c>
    </row>
    <row r="41" spans="1:1" s="20" customFormat="1">
      <c r="A41" s="22" t="s">
        <v>93</v>
      </c>
    </row>
    <row r="42" spans="1:1">
      <c r="A42" s="21" t="s">
        <v>92</v>
      </c>
    </row>
    <row r="43" spans="1:1">
      <c r="A43" s="21" t="s">
        <v>94</v>
      </c>
    </row>
  </sheetData>
  <phoneticPr fontId="18" type="noConversion"/>
  <pageMargins left="0.75" right="0.75" top="1" bottom="1" header="0.5" footer="0.5"/>
  <pageSetup scale="9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WaterQualitySedimentData</vt:lpstr>
      <vt:lpstr>Metadata</vt:lpstr>
      <vt:lpstr>SoilProcessingNotes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Ariane Peralta</dc:creator>
  <cp:lastModifiedBy>Ariane Peralta</cp:lastModifiedBy>
  <cp:lastPrinted>2015-06-03T16:41:21Z</cp:lastPrinted>
  <dcterms:created xsi:type="dcterms:W3CDTF">2013-07-20T22:44:33Z</dcterms:created>
  <dcterms:modified xsi:type="dcterms:W3CDTF">2019-12-30T16:41:44Z</dcterms:modified>
</cp:coreProperties>
</file>