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B-rizzle\Desktop\Biogeochemical Assays\Denitrification\January\"/>
    </mc:Choice>
  </mc:AlternateContent>
  <bookViews>
    <workbookView xWindow="0" yWindow="0" windowWidth="23040" windowHeight="9048" xr2:uid="{00000000-000D-0000-FFFF-FFFF00000000}"/>
  </bookViews>
  <sheets>
    <sheet name="Rate DEA Calc" sheetId="19" r:id="rId1"/>
    <sheet name="RATE DEA calc Corrected" sheetId="17" r:id="rId2"/>
  </sheets>
  <calcPr calcId="171027"/>
</workbook>
</file>

<file path=xl/calcChain.xml><?xml version="1.0" encoding="utf-8"?>
<calcChain xmlns="http://schemas.openxmlformats.org/spreadsheetml/2006/main">
  <c r="V44" i="17" l="1"/>
  <c r="V45" i="17"/>
  <c r="V46" i="17"/>
  <c r="V47" i="17"/>
  <c r="V48" i="17"/>
  <c r="V49" i="17"/>
  <c r="V50" i="17"/>
  <c r="V51" i="17"/>
  <c r="V52" i="17"/>
  <c r="V53" i="17"/>
  <c r="V54" i="17"/>
  <c r="V43" i="17"/>
  <c r="V31" i="17"/>
  <c r="V32" i="17"/>
  <c r="V33" i="17"/>
  <c r="V34" i="17"/>
  <c r="V35" i="17"/>
  <c r="V36" i="17"/>
  <c r="V37" i="17"/>
  <c r="V38" i="17"/>
  <c r="V39" i="17"/>
  <c r="V40" i="17"/>
  <c r="V41" i="17"/>
  <c r="V30" i="17"/>
  <c r="V18" i="17"/>
  <c r="V19" i="17"/>
  <c r="V20" i="17"/>
  <c r="V21" i="17"/>
  <c r="V22" i="17"/>
  <c r="V23" i="17"/>
  <c r="V24" i="17"/>
  <c r="V25" i="17"/>
  <c r="V26" i="17"/>
  <c r="V27" i="17"/>
  <c r="V28" i="17"/>
  <c r="V17" i="17"/>
  <c r="V15" i="17"/>
  <c r="V5" i="17"/>
  <c r="V6" i="17"/>
  <c r="V7" i="17"/>
  <c r="V8" i="17"/>
  <c r="V9" i="17"/>
  <c r="V10" i="17"/>
  <c r="V11" i="17"/>
  <c r="V12" i="17"/>
  <c r="V13" i="17"/>
  <c r="V14" i="17"/>
  <c r="V4" i="17"/>
  <c r="N5" i="17" l="1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4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30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4" i="17"/>
  <c r="N54" i="19"/>
  <c r="M54" i="19"/>
  <c r="L54" i="19"/>
  <c r="K54" i="19"/>
  <c r="J54" i="19"/>
  <c r="R54" i="19" s="1"/>
  <c r="I54" i="19"/>
  <c r="Q54" i="19" s="1"/>
  <c r="H54" i="19"/>
  <c r="P54" i="19" s="1"/>
  <c r="G54" i="19"/>
  <c r="O54" i="19" s="1"/>
  <c r="S54" i="19" s="1"/>
  <c r="T54" i="19" s="1"/>
  <c r="U54" i="19" s="1"/>
  <c r="W54" i="19" s="1"/>
  <c r="N53" i="19"/>
  <c r="M53" i="19"/>
  <c r="L53" i="19"/>
  <c r="K53" i="19"/>
  <c r="J53" i="19"/>
  <c r="R53" i="19" s="1"/>
  <c r="I53" i="19"/>
  <c r="Q53" i="19" s="1"/>
  <c r="H53" i="19"/>
  <c r="P53" i="19" s="1"/>
  <c r="G53" i="19"/>
  <c r="O53" i="19" s="1"/>
  <c r="S53" i="19" s="1"/>
  <c r="T53" i="19" s="1"/>
  <c r="U53" i="19" s="1"/>
  <c r="W53" i="19" s="1"/>
  <c r="N52" i="19"/>
  <c r="M52" i="19"/>
  <c r="L52" i="19"/>
  <c r="K52" i="19"/>
  <c r="J52" i="19"/>
  <c r="R52" i="19" s="1"/>
  <c r="I52" i="19"/>
  <c r="Q52" i="19" s="1"/>
  <c r="H52" i="19"/>
  <c r="P52" i="19" s="1"/>
  <c r="G52" i="19"/>
  <c r="O52" i="19" s="1"/>
  <c r="S52" i="19" s="1"/>
  <c r="T52" i="19" s="1"/>
  <c r="U52" i="19" s="1"/>
  <c r="W52" i="19" s="1"/>
  <c r="N51" i="19"/>
  <c r="M51" i="19"/>
  <c r="L51" i="19"/>
  <c r="K51" i="19"/>
  <c r="J51" i="19"/>
  <c r="R51" i="19" s="1"/>
  <c r="I51" i="19"/>
  <c r="Q51" i="19" s="1"/>
  <c r="H51" i="19"/>
  <c r="P51" i="19" s="1"/>
  <c r="G51" i="19"/>
  <c r="O51" i="19" s="1"/>
  <c r="S51" i="19" s="1"/>
  <c r="T51" i="19" s="1"/>
  <c r="U51" i="19" s="1"/>
  <c r="W51" i="19" s="1"/>
  <c r="N50" i="19"/>
  <c r="M50" i="19"/>
  <c r="L50" i="19"/>
  <c r="K50" i="19"/>
  <c r="J50" i="19"/>
  <c r="R50" i="19" s="1"/>
  <c r="I50" i="19"/>
  <c r="Q50" i="19" s="1"/>
  <c r="H50" i="19"/>
  <c r="P50" i="19" s="1"/>
  <c r="G50" i="19"/>
  <c r="O50" i="19" s="1"/>
  <c r="S50" i="19" s="1"/>
  <c r="T50" i="19" s="1"/>
  <c r="U50" i="19" s="1"/>
  <c r="W50" i="19" s="1"/>
  <c r="N49" i="19"/>
  <c r="M49" i="19"/>
  <c r="L49" i="19"/>
  <c r="K49" i="19"/>
  <c r="J49" i="19"/>
  <c r="R49" i="19" s="1"/>
  <c r="I49" i="19"/>
  <c r="Q49" i="19" s="1"/>
  <c r="H49" i="19"/>
  <c r="P49" i="19" s="1"/>
  <c r="G49" i="19"/>
  <c r="O49" i="19" s="1"/>
  <c r="S49" i="19" s="1"/>
  <c r="T49" i="19" s="1"/>
  <c r="U49" i="19" s="1"/>
  <c r="W49" i="19" s="1"/>
  <c r="N48" i="19"/>
  <c r="M48" i="19"/>
  <c r="L48" i="19"/>
  <c r="K48" i="19"/>
  <c r="J48" i="19"/>
  <c r="R48" i="19" s="1"/>
  <c r="I48" i="19"/>
  <c r="Q48" i="19" s="1"/>
  <c r="H48" i="19"/>
  <c r="P48" i="19" s="1"/>
  <c r="G48" i="19"/>
  <c r="O48" i="19" s="1"/>
  <c r="S48" i="19" s="1"/>
  <c r="T48" i="19" s="1"/>
  <c r="U48" i="19" s="1"/>
  <c r="W48" i="19" s="1"/>
  <c r="N47" i="19"/>
  <c r="M47" i="19"/>
  <c r="L47" i="19"/>
  <c r="K47" i="19"/>
  <c r="J47" i="19"/>
  <c r="R47" i="19" s="1"/>
  <c r="I47" i="19"/>
  <c r="Q47" i="19" s="1"/>
  <c r="H47" i="19"/>
  <c r="P47" i="19" s="1"/>
  <c r="G47" i="19"/>
  <c r="O47" i="19" s="1"/>
  <c r="S47" i="19" s="1"/>
  <c r="T47" i="19" s="1"/>
  <c r="U47" i="19" s="1"/>
  <c r="W47" i="19" s="1"/>
  <c r="N46" i="19"/>
  <c r="M46" i="19"/>
  <c r="L46" i="19"/>
  <c r="K46" i="19"/>
  <c r="J46" i="19"/>
  <c r="R46" i="19" s="1"/>
  <c r="I46" i="19"/>
  <c r="Q46" i="19" s="1"/>
  <c r="H46" i="19"/>
  <c r="P46" i="19" s="1"/>
  <c r="G46" i="19"/>
  <c r="O46" i="19" s="1"/>
  <c r="S46" i="19" s="1"/>
  <c r="T46" i="19" s="1"/>
  <c r="U46" i="19" s="1"/>
  <c r="W46" i="19" s="1"/>
  <c r="N45" i="19"/>
  <c r="M45" i="19"/>
  <c r="L45" i="19"/>
  <c r="K45" i="19"/>
  <c r="J45" i="19"/>
  <c r="R45" i="19" s="1"/>
  <c r="I45" i="19"/>
  <c r="Q45" i="19" s="1"/>
  <c r="H45" i="19"/>
  <c r="P45" i="19" s="1"/>
  <c r="G45" i="19"/>
  <c r="O45" i="19" s="1"/>
  <c r="S45" i="19" s="1"/>
  <c r="T45" i="19" s="1"/>
  <c r="U45" i="19" s="1"/>
  <c r="W45" i="19" s="1"/>
  <c r="N44" i="19"/>
  <c r="M44" i="19"/>
  <c r="L44" i="19"/>
  <c r="K44" i="19"/>
  <c r="J44" i="19"/>
  <c r="R44" i="19" s="1"/>
  <c r="I44" i="19"/>
  <c r="Q44" i="19" s="1"/>
  <c r="H44" i="19"/>
  <c r="P44" i="19" s="1"/>
  <c r="G44" i="19"/>
  <c r="O44" i="19" s="1"/>
  <c r="S44" i="19" s="1"/>
  <c r="T44" i="19" s="1"/>
  <c r="U44" i="19" s="1"/>
  <c r="W44" i="19" s="1"/>
  <c r="N43" i="19"/>
  <c r="M43" i="19"/>
  <c r="L43" i="19"/>
  <c r="K43" i="19"/>
  <c r="J43" i="19"/>
  <c r="R43" i="19" s="1"/>
  <c r="I43" i="19"/>
  <c r="Q43" i="19" s="1"/>
  <c r="H43" i="19"/>
  <c r="P43" i="19" s="1"/>
  <c r="G43" i="19"/>
  <c r="O43" i="19" s="1"/>
  <c r="S43" i="19" s="1"/>
  <c r="T43" i="19" s="1"/>
  <c r="U43" i="19" s="1"/>
  <c r="W43" i="19" s="1"/>
  <c r="N42" i="19"/>
  <c r="M42" i="19"/>
  <c r="L42" i="19"/>
  <c r="K42" i="19"/>
  <c r="J42" i="19"/>
  <c r="R42" i="19" s="1"/>
  <c r="I42" i="19"/>
  <c r="Q42" i="19" s="1"/>
  <c r="H42" i="19"/>
  <c r="P42" i="19" s="1"/>
  <c r="G42" i="19"/>
  <c r="O42" i="19" s="1"/>
  <c r="S42" i="19" s="1"/>
  <c r="T42" i="19" s="1"/>
  <c r="U42" i="19" s="1"/>
  <c r="W42" i="19" s="1"/>
  <c r="N41" i="19"/>
  <c r="M41" i="19"/>
  <c r="L41" i="19"/>
  <c r="K41" i="19"/>
  <c r="J41" i="19"/>
  <c r="R41" i="19" s="1"/>
  <c r="I41" i="19"/>
  <c r="Q41" i="19" s="1"/>
  <c r="H41" i="19"/>
  <c r="P41" i="19" s="1"/>
  <c r="G41" i="19"/>
  <c r="O41" i="19" s="1"/>
  <c r="S41" i="19" s="1"/>
  <c r="T41" i="19" s="1"/>
  <c r="U41" i="19" s="1"/>
  <c r="W41" i="19" s="1"/>
  <c r="N40" i="19"/>
  <c r="M40" i="19"/>
  <c r="L40" i="19"/>
  <c r="K40" i="19"/>
  <c r="J40" i="19"/>
  <c r="R40" i="19" s="1"/>
  <c r="I40" i="19"/>
  <c r="Q40" i="19" s="1"/>
  <c r="H40" i="19"/>
  <c r="P40" i="19" s="1"/>
  <c r="G40" i="19"/>
  <c r="O40" i="19" s="1"/>
  <c r="S40" i="19" s="1"/>
  <c r="T40" i="19" s="1"/>
  <c r="U40" i="19" s="1"/>
  <c r="W40" i="19" s="1"/>
  <c r="N39" i="19"/>
  <c r="M39" i="19"/>
  <c r="L39" i="19"/>
  <c r="K39" i="19"/>
  <c r="J39" i="19"/>
  <c r="R39" i="19" s="1"/>
  <c r="I39" i="19"/>
  <c r="Q39" i="19" s="1"/>
  <c r="H39" i="19"/>
  <c r="P39" i="19" s="1"/>
  <c r="G39" i="19"/>
  <c r="O39" i="19" s="1"/>
  <c r="S39" i="19" s="1"/>
  <c r="T39" i="19" s="1"/>
  <c r="U39" i="19" s="1"/>
  <c r="W39" i="19" s="1"/>
  <c r="N38" i="19"/>
  <c r="M38" i="19"/>
  <c r="L38" i="19"/>
  <c r="K38" i="19"/>
  <c r="J38" i="19"/>
  <c r="R38" i="19" s="1"/>
  <c r="I38" i="19"/>
  <c r="Q38" i="19" s="1"/>
  <c r="H38" i="19"/>
  <c r="P38" i="19" s="1"/>
  <c r="G38" i="19"/>
  <c r="O38" i="19" s="1"/>
  <c r="S38" i="19" s="1"/>
  <c r="T38" i="19" s="1"/>
  <c r="U38" i="19" s="1"/>
  <c r="W38" i="19" s="1"/>
  <c r="N37" i="19"/>
  <c r="M37" i="19"/>
  <c r="L37" i="19"/>
  <c r="K37" i="19"/>
  <c r="J37" i="19"/>
  <c r="R37" i="19" s="1"/>
  <c r="I37" i="19"/>
  <c r="Q37" i="19" s="1"/>
  <c r="H37" i="19"/>
  <c r="P37" i="19" s="1"/>
  <c r="G37" i="19"/>
  <c r="O37" i="19" s="1"/>
  <c r="S37" i="19" s="1"/>
  <c r="T37" i="19" s="1"/>
  <c r="U37" i="19" s="1"/>
  <c r="W37" i="19" s="1"/>
  <c r="N36" i="19"/>
  <c r="M36" i="19"/>
  <c r="L36" i="19"/>
  <c r="K36" i="19"/>
  <c r="J36" i="19"/>
  <c r="R36" i="19" s="1"/>
  <c r="I36" i="19"/>
  <c r="Q36" i="19" s="1"/>
  <c r="H36" i="19"/>
  <c r="P36" i="19" s="1"/>
  <c r="G36" i="19"/>
  <c r="O36" i="19" s="1"/>
  <c r="S36" i="19" s="1"/>
  <c r="T36" i="19" s="1"/>
  <c r="U36" i="19" s="1"/>
  <c r="W36" i="19" s="1"/>
  <c r="N35" i="19"/>
  <c r="M35" i="19"/>
  <c r="L35" i="19"/>
  <c r="K35" i="19"/>
  <c r="J35" i="19"/>
  <c r="R35" i="19" s="1"/>
  <c r="I35" i="19"/>
  <c r="Q35" i="19" s="1"/>
  <c r="H35" i="19"/>
  <c r="P35" i="19" s="1"/>
  <c r="G35" i="19"/>
  <c r="O35" i="19" s="1"/>
  <c r="S35" i="19" s="1"/>
  <c r="T35" i="19" s="1"/>
  <c r="U35" i="19" s="1"/>
  <c r="W35" i="19" s="1"/>
  <c r="N34" i="19"/>
  <c r="M34" i="19"/>
  <c r="L34" i="19"/>
  <c r="K34" i="19"/>
  <c r="J34" i="19"/>
  <c r="R34" i="19" s="1"/>
  <c r="I34" i="19"/>
  <c r="Q34" i="19" s="1"/>
  <c r="H34" i="19"/>
  <c r="P34" i="19" s="1"/>
  <c r="G34" i="19"/>
  <c r="O34" i="19" s="1"/>
  <c r="S34" i="19" s="1"/>
  <c r="T34" i="19" s="1"/>
  <c r="U34" i="19" s="1"/>
  <c r="W34" i="19" s="1"/>
  <c r="N33" i="19"/>
  <c r="M33" i="19"/>
  <c r="L33" i="19"/>
  <c r="K33" i="19"/>
  <c r="J33" i="19"/>
  <c r="R33" i="19" s="1"/>
  <c r="I33" i="19"/>
  <c r="Q33" i="19" s="1"/>
  <c r="H33" i="19"/>
  <c r="P33" i="19" s="1"/>
  <c r="G33" i="19"/>
  <c r="O33" i="19" s="1"/>
  <c r="S33" i="19" s="1"/>
  <c r="T33" i="19" s="1"/>
  <c r="U33" i="19" s="1"/>
  <c r="W33" i="19" s="1"/>
  <c r="N32" i="19"/>
  <c r="M32" i="19"/>
  <c r="L32" i="19"/>
  <c r="K32" i="19"/>
  <c r="J32" i="19"/>
  <c r="R32" i="19" s="1"/>
  <c r="I32" i="19"/>
  <c r="Q32" i="19" s="1"/>
  <c r="H32" i="19"/>
  <c r="P32" i="19" s="1"/>
  <c r="G32" i="19"/>
  <c r="O32" i="19" s="1"/>
  <c r="S32" i="19" s="1"/>
  <c r="T32" i="19" s="1"/>
  <c r="U32" i="19" s="1"/>
  <c r="W32" i="19" s="1"/>
  <c r="N31" i="19"/>
  <c r="M31" i="19"/>
  <c r="L31" i="19"/>
  <c r="K31" i="19"/>
  <c r="J31" i="19"/>
  <c r="R31" i="19" s="1"/>
  <c r="I31" i="19"/>
  <c r="Q31" i="19" s="1"/>
  <c r="H31" i="19"/>
  <c r="P31" i="19" s="1"/>
  <c r="G31" i="19"/>
  <c r="O31" i="19" s="1"/>
  <c r="S31" i="19" s="1"/>
  <c r="T31" i="19" s="1"/>
  <c r="U31" i="19" s="1"/>
  <c r="W31" i="19" s="1"/>
  <c r="N30" i="19"/>
  <c r="M30" i="19"/>
  <c r="L30" i="19"/>
  <c r="K30" i="19"/>
  <c r="J30" i="19"/>
  <c r="R30" i="19" s="1"/>
  <c r="I30" i="19"/>
  <c r="Q30" i="19" s="1"/>
  <c r="H30" i="19"/>
  <c r="P30" i="19" s="1"/>
  <c r="G30" i="19"/>
  <c r="O30" i="19" s="1"/>
  <c r="S30" i="19" s="1"/>
  <c r="T30" i="19" s="1"/>
  <c r="U30" i="19" s="1"/>
  <c r="W30" i="19" s="1"/>
  <c r="N28" i="19"/>
  <c r="M28" i="19"/>
  <c r="L28" i="19"/>
  <c r="K28" i="19"/>
  <c r="J28" i="19"/>
  <c r="R28" i="19" s="1"/>
  <c r="I28" i="19"/>
  <c r="Q28" i="19" s="1"/>
  <c r="H28" i="19"/>
  <c r="P28" i="19" s="1"/>
  <c r="G28" i="19"/>
  <c r="O28" i="19" s="1"/>
  <c r="S28" i="19" s="1"/>
  <c r="T28" i="19" s="1"/>
  <c r="U28" i="19" s="1"/>
  <c r="W28" i="19" s="1"/>
  <c r="N27" i="19"/>
  <c r="M27" i="19"/>
  <c r="L27" i="19"/>
  <c r="K27" i="19"/>
  <c r="J27" i="19"/>
  <c r="R27" i="19" s="1"/>
  <c r="I27" i="19"/>
  <c r="Q27" i="19" s="1"/>
  <c r="H27" i="19"/>
  <c r="P27" i="19" s="1"/>
  <c r="G27" i="19"/>
  <c r="O27" i="19" s="1"/>
  <c r="S27" i="19" s="1"/>
  <c r="T27" i="19" s="1"/>
  <c r="U27" i="19" s="1"/>
  <c r="W27" i="19" s="1"/>
  <c r="N26" i="19"/>
  <c r="M26" i="19"/>
  <c r="L26" i="19"/>
  <c r="K26" i="19"/>
  <c r="J26" i="19"/>
  <c r="R26" i="19" s="1"/>
  <c r="I26" i="19"/>
  <c r="Q26" i="19" s="1"/>
  <c r="H26" i="19"/>
  <c r="P26" i="19" s="1"/>
  <c r="G26" i="19"/>
  <c r="O26" i="19" s="1"/>
  <c r="S26" i="19" s="1"/>
  <c r="T26" i="19" s="1"/>
  <c r="U26" i="19" s="1"/>
  <c r="W26" i="19" s="1"/>
  <c r="N25" i="19"/>
  <c r="M25" i="19"/>
  <c r="L25" i="19"/>
  <c r="K25" i="19"/>
  <c r="J25" i="19"/>
  <c r="R25" i="19" s="1"/>
  <c r="I25" i="19"/>
  <c r="Q25" i="19" s="1"/>
  <c r="H25" i="19"/>
  <c r="P25" i="19" s="1"/>
  <c r="G25" i="19"/>
  <c r="O25" i="19" s="1"/>
  <c r="S25" i="19" s="1"/>
  <c r="T25" i="19" s="1"/>
  <c r="U25" i="19" s="1"/>
  <c r="W25" i="19" s="1"/>
  <c r="N24" i="19"/>
  <c r="M24" i="19"/>
  <c r="L24" i="19"/>
  <c r="K24" i="19"/>
  <c r="J24" i="19"/>
  <c r="R24" i="19" s="1"/>
  <c r="I24" i="19"/>
  <c r="Q24" i="19" s="1"/>
  <c r="H24" i="19"/>
  <c r="P24" i="19" s="1"/>
  <c r="G24" i="19"/>
  <c r="O24" i="19" s="1"/>
  <c r="S24" i="19" s="1"/>
  <c r="T24" i="19" s="1"/>
  <c r="U24" i="19" s="1"/>
  <c r="W24" i="19" s="1"/>
  <c r="N23" i="19"/>
  <c r="M23" i="19"/>
  <c r="L23" i="19"/>
  <c r="K23" i="19"/>
  <c r="J23" i="19"/>
  <c r="R23" i="19" s="1"/>
  <c r="I23" i="19"/>
  <c r="Q23" i="19" s="1"/>
  <c r="H23" i="19"/>
  <c r="P23" i="19" s="1"/>
  <c r="G23" i="19"/>
  <c r="O23" i="19" s="1"/>
  <c r="S23" i="19" s="1"/>
  <c r="T23" i="19" s="1"/>
  <c r="U23" i="19" s="1"/>
  <c r="W23" i="19" s="1"/>
  <c r="N22" i="19"/>
  <c r="M22" i="19"/>
  <c r="L22" i="19"/>
  <c r="K22" i="19"/>
  <c r="J22" i="19"/>
  <c r="R22" i="19" s="1"/>
  <c r="I22" i="19"/>
  <c r="Q22" i="19" s="1"/>
  <c r="H22" i="19"/>
  <c r="P22" i="19" s="1"/>
  <c r="G22" i="19"/>
  <c r="O22" i="19" s="1"/>
  <c r="S22" i="19" s="1"/>
  <c r="T22" i="19" s="1"/>
  <c r="U22" i="19" s="1"/>
  <c r="W22" i="19" s="1"/>
  <c r="N21" i="19"/>
  <c r="M21" i="19"/>
  <c r="L21" i="19"/>
  <c r="K21" i="19"/>
  <c r="J21" i="19"/>
  <c r="R21" i="19" s="1"/>
  <c r="I21" i="19"/>
  <c r="Q21" i="19" s="1"/>
  <c r="H21" i="19"/>
  <c r="P21" i="19" s="1"/>
  <c r="G21" i="19"/>
  <c r="O21" i="19" s="1"/>
  <c r="S21" i="19" s="1"/>
  <c r="T21" i="19" s="1"/>
  <c r="U21" i="19" s="1"/>
  <c r="W21" i="19" s="1"/>
  <c r="N20" i="19"/>
  <c r="M20" i="19"/>
  <c r="L20" i="19"/>
  <c r="K20" i="19"/>
  <c r="J20" i="19"/>
  <c r="R20" i="19" s="1"/>
  <c r="I20" i="19"/>
  <c r="Q20" i="19" s="1"/>
  <c r="H20" i="19"/>
  <c r="P20" i="19" s="1"/>
  <c r="G20" i="19"/>
  <c r="O20" i="19" s="1"/>
  <c r="S20" i="19" s="1"/>
  <c r="T20" i="19" s="1"/>
  <c r="U20" i="19" s="1"/>
  <c r="W20" i="19" s="1"/>
  <c r="N19" i="19"/>
  <c r="M19" i="19"/>
  <c r="L19" i="19"/>
  <c r="K19" i="19"/>
  <c r="J19" i="19"/>
  <c r="R19" i="19" s="1"/>
  <c r="I19" i="19"/>
  <c r="Q19" i="19" s="1"/>
  <c r="H19" i="19"/>
  <c r="P19" i="19" s="1"/>
  <c r="G19" i="19"/>
  <c r="O19" i="19" s="1"/>
  <c r="S19" i="19" s="1"/>
  <c r="T19" i="19" s="1"/>
  <c r="U19" i="19" s="1"/>
  <c r="W19" i="19" s="1"/>
  <c r="N18" i="19"/>
  <c r="M18" i="19"/>
  <c r="L18" i="19"/>
  <c r="K18" i="19"/>
  <c r="J18" i="19"/>
  <c r="R18" i="19" s="1"/>
  <c r="I18" i="19"/>
  <c r="Q18" i="19" s="1"/>
  <c r="H18" i="19"/>
  <c r="P18" i="19" s="1"/>
  <c r="G18" i="19"/>
  <c r="O18" i="19" s="1"/>
  <c r="S18" i="19" s="1"/>
  <c r="T18" i="19" s="1"/>
  <c r="U18" i="19" s="1"/>
  <c r="W18" i="19" s="1"/>
  <c r="N17" i="19"/>
  <c r="M17" i="19"/>
  <c r="L17" i="19"/>
  <c r="K17" i="19"/>
  <c r="J17" i="19"/>
  <c r="R17" i="19" s="1"/>
  <c r="I17" i="19"/>
  <c r="Q17" i="19" s="1"/>
  <c r="H17" i="19"/>
  <c r="P17" i="19" s="1"/>
  <c r="G17" i="19"/>
  <c r="O17" i="19" s="1"/>
  <c r="S17" i="19" s="1"/>
  <c r="T17" i="19" s="1"/>
  <c r="U17" i="19" s="1"/>
  <c r="W17" i="19" s="1"/>
  <c r="N16" i="19"/>
  <c r="M16" i="19"/>
  <c r="L16" i="19"/>
  <c r="K16" i="19"/>
  <c r="J16" i="19"/>
  <c r="R16" i="19" s="1"/>
  <c r="I16" i="19"/>
  <c r="Q16" i="19" s="1"/>
  <c r="H16" i="19"/>
  <c r="P16" i="19" s="1"/>
  <c r="G16" i="19"/>
  <c r="O16" i="19" s="1"/>
  <c r="S16" i="19" s="1"/>
  <c r="T16" i="19" s="1"/>
  <c r="U16" i="19" s="1"/>
  <c r="W16" i="19" s="1"/>
  <c r="N15" i="19"/>
  <c r="M15" i="19"/>
  <c r="L15" i="19"/>
  <c r="K15" i="19"/>
  <c r="J15" i="19"/>
  <c r="R15" i="19" s="1"/>
  <c r="I15" i="19"/>
  <c r="Q15" i="19" s="1"/>
  <c r="H15" i="19"/>
  <c r="P15" i="19" s="1"/>
  <c r="G15" i="19"/>
  <c r="O15" i="19" s="1"/>
  <c r="S15" i="19" s="1"/>
  <c r="T15" i="19" s="1"/>
  <c r="U15" i="19" s="1"/>
  <c r="W15" i="19" s="1"/>
  <c r="N14" i="19"/>
  <c r="M14" i="19"/>
  <c r="L14" i="19"/>
  <c r="K14" i="19"/>
  <c r="J14" i="19"/>
  <c r="R14" i="19" s="1"/>
  <c r="I14" i="19"/>
  <c r="Q14" i="19" s="1"/>
  <c r="H14" i="19"/>
  <c r="P14" i="19" s="1"/>
  <c r="G14" i="19"/>
  <c r="O14" i="19" s="1"/>
  <c r="S14" i="19" s="1"/>
  <c r="T14" i="19" s="1"/>
  <c r="U14" i="19" s="1"/>
  <c r="W14" i="19" s="1"/>
  <c r="N13" i="19"/>
  <c r="M13" i="19"/>
  <c r="L13" i="19"/>
  <c r="K13" i="19"/>
  <c r="J13" i="19"/>
  <c r="I13" i="19"/>
  <c r="H13" i="19"/>
  <c r="P13" i="19" s="1"/>
  <c r="G13" i="19"/>
  <c r="O13" i="19" s="1"/>
  <c r="N12" i="19"/>
  <c r="M12" i="19"/>
  <c r="L12" i="19"/>
  <c r="R12" i="19" s="1"/>
  <c r="K12" i="19"/>
  <c r="J12" i="19"/>
  <c r="I12" i="19"/>
  <c r="H12" i="19"/>
  <c r="P12" i="19" s="1"/>
  <c r="G12" i="19"/>
  <c r="O12" i="19" s="1"/>
  <c r="N11" i="19"/>
  <c r="M11" i="19"/>
  <c r="L11" i="19"/>
  <c r="K11" i="19"/>
  <c r="J11" i="19"/>
  <c r="R11" i="19" s="1"/>
  <c r="I11" i="19"/>
  <c r="Q11" i="19" s="1"/>
  <c r="H11" i="19"/>
  <c r="P11" i="19" s="1"/>
  <c r="G11" i="19"/>
  <c r="O11" i="19" s="1"/>
  <c r="S11" i="19" s="1"/>
  <c r="T11" i="19" s="1"/>
  <c r="U11" i="19" s="1"/>
  <c r="W11" i="19" s="1"/>
  <c r="N10" i="19"/>
  <c r="M10" i="19"/>
  <c r="L10" i="19"/>
  <c r="K10" i="19"/>
  <c r="J10" i="19"/>
  <c r="R10" i="19" s="1"/>
  <c r="I10" i="19"/>
  <c r="Q10" i="19" s="1"/>
  <c r="H10" i="19"/>
  <c r="P10" i="19" s="1"/>
  <c r="G10" i="19"/>
  <c r="O10" i="19" s="1"/>
  <c r="S10" i="19" s="1"/>
  <c r="T10" i="19" s="1"/>
  <c r="U10" i="19" s="1"/>
  <c r="W10" i="19" s="1"/>
  <c r="N9" i="19"/>
  <c r="M9" i="19"/>
  <c r="L9" i="19"/>
  <c r="K9" i="19"/>
  <c r="J9" i="19"/>
  <c r="R9" i="19" s="1"/>
  <c r="I9" i="19"/>
  <c r="Q9" i="19" s="1"/>
  <c r="H9" i="19"/>
  <c r="P9" i="19" s="1"/>
  <c r="G9" i="19"/>
  <c r="O9" i="19" s="1"/>
  <c r="S9" i="19" s="1"/>
  <c r="T9" i="19" s="1"/>
  <c r="U9" i="19" s="1"/>
  <c r="W9" i="19" s="1"/>
  <c r="N8" i="19"/>
  <c r="M8" i="19"/>
  <c r="L8" i="19"/>
  <c r="K8" i="19"/>
  <c r="J8" i="19"/>
  <c r="R8" i="19" s="1"/>
  <c r="I8" i="19"/>
  <c r="Q8" i="19" s="1"/>
  <c r="H8" i="19"/>
  <c r="P8" i="19" s="1"/>
  <c r="G8" i="19"/>
  <c r="O8" i="19" s="1"/>
  <c r="S8" i="19" s="1"/>
  <c r="T8" i="19" s="1"/>
  <c r="U8" i="19" s="1"/>
  <c r="W8" i="19" s="1"/>
  <c r="N7" i="19"/>
  <c r="M7" i="19"/>
  <c r="L7" i="19"/>
  <c r="K7" i="19"/>
  <c r="J7" i="19"/>
  <c r="R7" i="19" s="1"/>
  <c r="I7" i="19"/>
  <c r="Q7" i="19" s="1"/>
  <c r="H7" i="19"/>
  <c r="P7" i="19" s="1"/>
  <c r="G7" i="19"/>
  <c r="O7" i="19" s="1"/>
  <c r="S7" i="19" s="1"/>
  <c r="T7" i="19" s="1"/>
  <c r="U7" i="19" s="1"/>
  <c r="N6" i="19"/>
  <c r="M6" i="19"/>
  <c r="L6" i="19"/>
  <c r="K6" i="19"/>
  <c r="J6" i="19"/>
  <c r="R6" i="19" s="1"/>
  <c r="I6" i="19"/>
  <c r="Q6" i="19" s="1"/>
  <c r="H6" i="19"/>
  <c r="P6" i="19" s="1"/>
  <c r="G6" i="19"/>
  <c r="O6" i="19" s="1"/>
  <c r="S6" i="19" s="1"/>
  <c r="T6" i="19" s="1"/>
  <c r="U6" i="19" s="1"/>
  <c r="N5" i="19"/>
  <c r="M5" i="19"/>
  <c r="L5" i="19"/>
  <c r="K5" i="19"/>
  <c r="J5" i="19"/>
  <c r="R5" i="19" s="1"/>
  <c r="I5" i="19"/>
  <c r="Q5" i="19" s="1"/>
  <c r="H5" i="19"/>
  <c r="P5" i="19" s="1"/>
  <c r="G5" i="19"/>
  <c r="O5" i="19" s="1"/>
  <c r="S5" i="19" s="1"/>
  <c r="T5" i="19" s="1"/>
  <c r="U5" i="19" s="1"/>
  <c r="N4" i="19"/>
  <c r="M4" i="19"/>
  <c r="L4" i="19"/>
  <c r="K4" i="19"/>
  <c r="J4" i="19"/>
  <c r="R4" i="19" s="1"/>
  <c r="I4" i="19"/>
  <c r="Q4" i="19" s="1"/>
  <c r="H4" i="19"/>
  <c r="P4" i="19" s="1"/>
  <c r="G4" i="19"/>
  <c r="O4" i="19" s="1"/>
  <c r="S4" i="19" s="1"/>
  <c r="T4" i="19" s="1"/>
  <c r="U4" i="19" s="1"/>
  <c r="W5" i="19" l="1"/>
  <c r="S12" i="19"/>
  <c r="T12" i="19" s="1"/>
  <c r="U12" i="19" s="1"/>
  <c r="W12" i="19" s="1"/>
  <c r="W6" i="19"/>
  <c r="W4" i="19"/>
  <c r="W7" i="19"/>
  <c r="Q12" i="19"/>
  <c r="Q13" i="19"/>
  <c r="S13" i="19" s="1"/>
  <c r="T13" i="19" s="1"/>
  <c r="U13" i="19" s="1"/>
  <c r="R13" i="19"/>
  <c r="J54" i="17"/>
  <c r="R54" i="17"/>
  <c r="I54" i="17"/>
  <c r="Q54" i="17" s="1"/>
  <c r="H54" i="17"/>
  <c r="P54" i="17" s="1"/>
  <c r="G54" i="17"/>
  <c r="O54" i="17"/>
  <c r="J53" i="17"/>
  <c r="R53" i="17"/>
  <c r="I53" i="17"/>
  <c r="Q53" i="17"/>
  <c r="H53" i="17"/>
  <c r="P53" i="17" s="1"/>
  <c r="G53" i="17"/>
  <c r="O53" i="17"/>
  <c r="J52" i="17"/>
  <c r="R52" i="17"/>
  <c r="I52" i="17"/>
  <c r="Q52" i="17"/>
  <c r="H52" i="17"/>
  <c r="P52" i="17" s="1"/>
  <c r="G52" i="17"/>
  <c r="O52" i="17"/>
  <c r="J51" i="17"/>
  <c r="R51" i="17"/>
  <c r="I51" i="17"/>
  <c r="Q51" i="17"/>
  <c r="H51" i="17"/>
  <c r="P51" i="17" s="1"/>
  <c r="G51" i="17"/>
  <c r="O51" i="17"/>
  <c r="J50" i="17"/>
  <c r="R50" i="17"/>
  <c r="I50" i="17"/>
  <c r="Q50" i="17"/>
  <c r="H50" i="17"/>
  <c r="P50" i="17" s="1"/>
  <c r="S50" i="17" s="1"/>
  <c r="T50" i="17" s="1"/>
  <c r="U50" i="17" s="1"/>
  <c r="W50" i="17" s="1"/>
  <c r="G50" i="17"/>
  <c r="O50" i="17"/>
  <c r="J49" i="17"/>
  <c r="R49" i="17"/>
  <c r="I49" i="17"/>
  <c r="Q49" i="17"/>
  <c r="H49" i="17"/>
  <c r="P49" i="17" s="1"/>
  <c r="G49" i="17"/>
  <c r="O49" i="17"/>
  <c r="J48" i="17"/>
  <c r="I48" i="17"/>
  <c r="Q48" i="17" s="1"/>
  <c r="H48" i="17"/>
  <c r="P48" i="17" s="1"/>
  <c r="G48" i="17"/>
  <c r="O48" i="17"/>
  <c r="J47" i="17"/>
  <c r="Q47" i="17"/>
  <c r="I47" i="17"/>
  <c r="H47" i="17"/>
  <c r="P47" i="17" s="1"/>
  <c r="G47" i="17"/>
  <c r="O47" i="17"/>
  <c r="J46" i="17"/>
  <c r="R46" i="17"/>
  <c r="I46" i="17"/>
  <c r="Q46" i="17"/>
  <c r="H46" i="17"/>
  <c r="P46" i="17" s="1"/>
  <c r="G46" i="17"/>
  <c r="O46" i="17"/>
  <c r="J45" i="17"/>
  <c r="R45" i="17"/>
  <c r="I45" i="17"/>
  <c r="Q45" i="17"/>
  <c r="H45" i="17"/>
  <c r="P45" i="17" s="1"/>
  <c r="G45" i="17"/>
  <c r="O45" i="17"/>
  <c r="J44" i="17"/>
  <c r="I44" i="17"/>
  <c r="Q44" i="17"/>
  <c r="H44" i="17"/>
  <c r="P44" i="17" s="1"/>
  <c r="G44" i="17"/>
  <c r="O44" i="17"/>
  <c r="J43" i="17"/>
  <c r="R43" i="17"/>
  <c r="I43" i="17"/>
  <c r="Q43" i="17"/>
  <c r="H43" i="17"/>
  <c r="P43" i="17" s="1"/>
  <c r="G43" i="17"/>
  <c r="O43" i="17"/>
  <c r="J42" i="17"/>
  <c r="R42" i="17"/>
  <c r="I42" i="17"/>
  <c r="Q42" i="17"/>
  <c r="H42" i="17"/>
  <c r="P42" i="17" s="1"/>
  <c r="S42" i="17" s="1"/>
  <c r="T42" i="17" s="1"/>
  <c r="U42" i="17" s="1"/>
  <c r="W42" i="17" s="1"/>
  <c r="G42" i="17"/>
  <c r="O42" i="17"/>
  <c r="J41" i="17"/>
  <c r="R41" i="17"/>
  <c r="I41" i="17"/>
  <c r="Q41" i="17" s="1"/>
  <c r="H41" i="17"/>
  <c r="P41" i="17" s="1"/>
  <c r="G41" i="17"/>
  <c r="O41" i="17"/>
  <c r="J40" i="17"/>
  <c r="I40" i="17"/>
  <c r="H40" i="17"/>
  <c r="P40" i="17" s="1"/>
  <c r="G40" i="17"/>
  <c r="O40" i="17" s="1"/>
  <c r="J39" i="17"/>
  <c r="I39" i="17"/>
  <c r="H39" i="17"/>
  <c r="P39" i="17" s="1"/>
  <c r="G39" i="17"/>
  <c r="O39" i="17" s="1"/>
  <c r="J38" i="17"/>
  <c r="I38" i="17"/>
  <c r="H38" i="17"/>
  <c r="P38" i="17" s="1"/>
  <c r="G38" i="17"/>
  <c r="O38" i="17" s="1"/>
  <c r="J37" i="17"/>
  <c r="I37" i="17"/>
  <c r="H37" i="17"/>
  <c r="P37" i="17" s="1"/>
  <c r="G37" i="17"/>
  <c r="O37" i="17" s="1"/>
  <c r="J36" i="17"/>
  <c r="I36" i="17"/>
  <c r="H36" i="17"/>
  <c r="P36" i="17" s="1"/>
  <c r="G36" i="17"/>
  <c r="O36" i="17" s="1"/>
  <c r="J35" i="17"/>
  <c r="I35" i="17"/>
  <c r="H35" i="17"/>
  <c r="G35" i="17"/>
  <c r="O35" i="17" s="1"/>
  <c r="J34" i="17"/>
  <c r="I34" i="17"/>
  <c r="H34" i="17"/>
  <c r="P34" i="17" s="1"/>
  <c r="G34" i="17"/>
  <c r="O34" i="17" s="1"/>
  <c r="J33" i="17"/>
  <c r="I33" i="17"/>
  <c r="H33" i="17"/>
  <c r="P33" i="17" s="1"/>
  <c r="G33" i="17"/>
  <c r="O33" i="17" s="1"/>
  <c r="J32" i="17"/>
  <c r="I32" i="17"/>
  <c r="H32" i="17"/>
  <c r="P32" i="17" s="1"/>
  <c r="G32" i="17"/>
  <c r="O32" i="17" s="1"/>
  <c r="J31" i="17"/>
  <c r="I31" i="17"/>
  <c r="H31" i="17"/>
  <c r="P31" i="17" s="1"/>
  <c r="G31" i="17"/>
  <c r="O31" i="17" s="1"/>
  <c r="J30" i="17"/>
  <c r="I30" i="17"/>
  <c r="H30" i="17"/>
  <c r="P30" i="17" s="1"/>
  <c r="G30" i="17"/>
  <c r="O30" i="17" s="1"/>
  <c r="J28" i="17"/>
  <c r="R28" i="17"/>
  <c r="I28" i="17"/>
  <c r="Q28" i="17" s="1"/>
  <c r="H28" i="17"/>
  <c r="P28" i="17" s="1"/>
  <c r="G28" i="17"/>
  <c r="O28" i="17"/>
  <c r="J27" i="17"/>
  <c r="R27" i="17"/>
  <c r="I27" i="17"/>
  <c r="Q27" i="17"/>
  <c r="H27" i="17"/>
  <c r="P27" i="17" s="1"/>
  <c r="G27" i="17"/>
  <c r="O27" i="17"/>
  <c r="J26" i="17"/>
  <c r="R26" i="17"/>
  <c r="I26" i="17"/>
  <c r="Q26" i="17"/>
  <c r="H26" i="17"/>
  <c r="P26" i="17" s="1"/>
  <c r="G26" i="17"/>
  <c r="O26" i="17"/>
  <c r="J25" i="17"/>
  <c r="R25" i="17"/>
  <c r="I25" i="17"/>
  <c r="Q25" i="17"/>
  <c r="H25" i="17"/>
  <c r="P25" i="17" s="1"/>
  <c r="G25" i="17"/>
  <c r="O25" i="17"/>
  <c r="J24" i="17"/>
  <c r="R24" i="17"/>
  <c r="I24" i="17"/>
  <c r="Q24" i="17"/>
  <c r="H24" i="17"/>
  <c r="P24" i="17" s="1"/>
  <c r="G24" i="17"/>
  <c r="O24" i="17"/>
  <c r="J23" i="17"/>
  <c r="R23" i="17"/>
  <c r="I23" i="17"/>
  <c r="Q23" i="17"/>
  <c r="H23" i="17"/>
  <c r="P23" i="17" s="1"/>
  <c r="G23" i="17"/>
  <c r="O23" i="17"/>
  <c r="J22" i="17"/>
  <c r="R22" i="17"/>
  <c r="I22" i="17"/>
  <c r="Q22" i="17"/>
  <c r="H22" i="17"/>
  <c r="P22" i="17" s="1"/>
  <c r="G22" i="17"/>
  <c r="O22" i="17"/>
  <c r="J21" i="17"/>
  <c r="R21" i="17"/>
  <c r="I21" i="17"/>
  <c r="Q21" i="17"/>
  <c r="H21" i="17"/>
  <c r="P21" i="17" s="1"/>
  <c r="G21" i="17"/>
  <c r="O21" i="17"/>
  <c r="J20" i="17"/>
  <c r="R20" i="17"/>
  <c r="I20" i="17"/>
  <c r="Q20" i="17"/>
  <c r="H20" i="17"/>
  <c r="P20" i="17" s="1"/>
  <c r="G20" i="17"/>
  <c r="O20" i="17"/>
  <c r="J19" i="17"/>
  <c r="R19" i="17"/>
  <c r="I19" i="17"/>
  <c r="Q19" i="17"/>
  <c r="H19" i="17"/>
  <c r="P19" i="17" s="1"/>
  <c r="G19" i="17"/>
  <c r="O19" i="17"/>
  <c r="J18" i="17"/>
  <c r="R18" i="17"/>
  <c r="I18" i="17"/>
  <c r="Q18" i="17"/>
  <c r="H18" i="17"/>
  <c r="P18" i="17" s="1"/>
  <c r="G18" i="17"/>
  <c r="O18" i="17"/>
  <c r="J17" i="17"/>
  <c r="R17" i="17"/>
  <c r="I17" i="17"/>
  <c r="Q17" i="17"/>
  <c r="H17" i="17"/>
  <c r="P17" i="17" s="1"/>
  <c r="S17" i="17" s="1"/>
  <c r="T17" i="17" s="1"/>
  <c r="U17" i="17" s="1"/>
  <c r="W17" i="17" s="1"/>
  <c r="G17" i="17"/>
  <c r="O17" i="17"/>
  <c r="J16" i="17"/>
  <c r="I16" i="17"/>
  <c r="Q16" i="17" s="1"/>
  <c r="H16" i="17"/>
  <c r="P16" i="17" s="1"/>
  <c r="G16" i="17"/>
  <c r="O16" i="17"/>
  <c r="J15" i="17"/>
  <c r="R15" i="17"/>
  <c r="I15" i="17"/>
  <c r="Q15" i="17" s="1"/>
  <c r="H15" i="17"/>
  <c r="P15" i="17" s="1"/>
  <c r="G15" i="17"/>
  <c r="O15" i="17" s="1"/>
  <c r="S15" i="17" s="1"/>
  <c r="T15" i="17" s="1"/>
  <c r="U15" i="17" s="1"/>
  <c r="W15" i="17" s="1"/>
  <c r="J14" i="17"/>
  <c r="R14" i="17"/>
  <c r="I14" i="17"/>
  <c r="Q14" i="17" s="1"/>
  <c r="H14" i="17"/>
  <c r="P14" i="17" s="1"/>
  <c r="G14" i="17"/>
  <c r="O14" i="17" s="1"/>
  <c r="J13" i="17"/>
  <c r="R13" i="17"/>
  <c r="I13" i="17"/>
  <c r="Q13" i="17" s="1"/>
  <c r="H13" i="17"/>
  <c r="P13" i="17" s="1"/>
  <c r="G13" i="17"/>
  <c r="O13" i="17" s="1"/>
  <c r="S13" i="17" s="1"/>
  <c r="T13" i="17" s="1"/>
  <c r="U13" i="17" s="1"/>
  <c r="W13" i="17" s="1"/>
  <c r="J12" i="17"/>
  <c r="R12" i="17"/>
  <c r="I12" i="17"/>
  <c r="Q12" i="17" s="1"/>
  <c r="H12" i="17"/>
  <c r="P12" i="17" s="1"/>
  <c r="G12" i="17"/>
  <c r="O12" i="17" s="1"/>
  <c r="S12" i="17" s="1"/>
  <c r="T12" i="17" s="1"/>
  <c r="U12" i="17" s="1"/>
  <c r="W12" i="17" s="1"/>
  <c r="J11" i="17"/>
  <c r="I11" i="17"/>
  <c r="H11" i="17"/>
  <c r="P11" i="17" s="1"/>
  <c r="G11" i="17"/>
  <c r="O11" i="17" s="1"/>
  <c r="J10" i="17"/>
  <c r="R10" i="17"/>
  <c r="I10" i="17"/>
  <c r="H10" i="17"/>
  <c r="P10" i="17" s="1"/>
  <c r="G10" i="17"/>
  <c r="O10" i="17" s="1"/>
  <c r="J9" i="17"/>
  <c r="R9" i="17"/>
  <c r="I9" i="17"/>
  <c r="Q9" i="17" s="1"/>
  <c r="H9" i="17"/>
  <c r="P9" i="17" s="1"/>
  <c r="G9" i="17"/>
  <c r="O9" i="17" s="1"/>
  <c r="J8" i="17"/>
  <c r="R8" i="17"/>
  <c r="I8" i="17"/>
  <c r="Q8" i="17" s="1"/>
  <c r="H8" i="17"/>
  <c r="P8" i="17" s="1"/>
  <c r="G8" i="17"/>
  <c r="O8" i="17" s="1"/>
  <c r="J7" i="17"/>
  <c r="R7" i="17"/>
  <c r="I7" i="17"/>
  <c r="Q7" i="17" s="1"/>
  <c r="H7" i="17"/>
  <c r="P7" i="17" s="1"/>
  <c r="G7" i="17"/>
  <c r="O7" i="17" s="1"/>
  <c r="J6" i="17"/>
  <c r="R6" i="17"/>
  <c r="I6" i="17"/>
  <c r="H6" i="17"/>
  <c r="P6" i="17" s="1"/>
  <c r="G6" i="17"/>
  <c r="O6" i="17" s="1"/>
  <c r="J5" i="17"/>
  <c r="R5" i="17"/>
  <c r="I5" i="17"/>
  <c r="H5" i="17"/>
  <c r="G5" i="17"/>
  <c r="O5" i="17" s="1"/>
  <c r="J4" i="17"/>
  <c r="R4" i="17"/>
  <c r="I4" i="17"/>
  <c r="Q4" i="17" s="1"/>
  <c r="H4" i="17"/>
  <c r="P4" i="17" s="1"/>
  <c r="G4" i="17"/>
  <c r="O4" i="17" s="1"/>
  <c r="S51" i="17" l="1"/>
  <c r="T51" i="17" s="1"/>
  <c r="U51" i="17" s="1"/>
  <c r="W51" i="17" s="1"/>
  <c r="S45" i="17"/>
  <c r="T45" i="17" s="1"/>
  <c r="U45" i="17" s="1"/>
  <c r="W45" i="17" s="1"/>
  <c r="S52" i="17"/>
  <c r="T52" i="17" s="1"/>
  <c r="U52" i="17" s="1"/>
  <c r="W52" i="17" s="1"/>
  <c r="S46" i="17"/>
  <c r="T46" i="17" s="1"/>
  <c r="U46" i="17" s="1"/>
  <c r="W46" i="17" s="1"/>
  <c r="S49" i="17"/>
  <c r="T49" i="17" s="1"/>
  <c r="U49" i="17" s="1"/>
  <c r="W49" i="17" s="1"/>
  <c r="S53" i="17"/>
  <c r="T53" i="17" s="1"/>
  <c r="U53" i="17" s="1"/>
  <c r="W53" i="17" s="1"/>
  <c r="S43" i="17"/>
  <c r="T43" i="17" s="1"/>
  <c r="U43" i="17" s="1"/>
  <c r="W43" i="17" s="1"/>
  <c r="S21" i="17"/>
  <c r="T21" i="17" s="1"/>
  <c r="U21" i="17" s="1"/>
  <c r="W21" i="17" s="1"/>
  <c r="S14" i="17"/>
  <c r="T14" i="17" s="1"/>
  <c r="U14" i="17" s="1"/>
  <c r="W14" i="17" s="1"/>
  <c r="S23" i="17"/>
  <c r="T23" i="17" s="1"/>
  <c r="U23" i="17" s="1"/>
  <c r="W23" i="17" s="1"/>
  <c r="S19" i="17"/>
  <c r="T19" i="17" s="1"/>
  <c r="U19" i="17" s="1"/>
  <c r="W19" i="17" s="1"/>
  <c r="S25" i="17"/>
  <c r="T25" i="17" s="1"/>
  <c r="U25" i="17" s="1"/>
  <c r="W25" i="17" s="1"/>
  <c r="S27" i="17"/>
  <c r="T27" i="17" s="1"/>
  <c r="U27" i="17" s="1"/>
  <c r="W27" i="17" s="1"/>
  <c r="S7" i="17"/>
  <c r="T7" i="17" s="1"/>
  <c r="U7" i="17" s="1"/>
  <c r="S8" i="17"/>
  <c r="T8" i="17" s="1"/>
  <c r="U8" i="17" s="1"/>
  <c r="W8" i="17" s="1"/>
  <c r="S9" i="17"/>
  <c r="T9" i="17" s="1"/>
  <c r="U9" i="17" s="1"/>
  <c r="W9" i="17" s="1"/>
  <c r="S20" i="17"/>
  <c r="T20" i="17" s="1"/>
  <c r="U20" i="17" s="1"/>
  <c r="W20" i="17" s="1"/>
  <c r="S26" i="17"/>
  <c r="T26" i="17" s="1"/>
  <c r="U26" i="17" s="1"/>
  <c r="W26" i="17" s="1"/>
  <c r="S18" i="17"/>
  <c r="T18" i="17" s="1"/>
  <c r="U18" i="17" s="1"/>
  <c r="W18" i="17" s="1"/>
  <c r="S22" i="17"/>
  <c r="T22" i="17" s="1"/>
  <c r="U22" i="17" s="1"/>
  <c r="W22" i="17" s="1"/>
  <c r="S24" i="17"/>
  <c r="T24" i="17" s="1"/>
  <c r="U24" i="17" s="1"/>
  <c r="W24" i="17" s="1"/>
  <c r="S4" i="17"/>
  <c r="T4" i="17" s="1"/>
  <c r="U4" i="17" s="1"/>
  <c r="R48" i="17"/>
  <c r="S48" i="17" s="1"/>
  <c r="T48" i="17" s="1"/>
  <c r="U48" i="17" s="1"/>
  <c r="W48" i="17" s="1"/>
  <c r="R47" i="17"/>
  <c r="S47" i="17" s="1"/>
  <c r="T47" i="17" s="1"/>
  <c r="U47" i="17" s="1"/>
  <c r="W47" i="17" s="1"/>
  <c r="R44" i="17"/>
  <c r="S44" i="17" s="1"/>
  <c r="T44" i="17" s="1"/>
  <c r="U44" i="17" s="1"/>
  <c r="W44" i="17" s="1"/>
  <c r="P35" i="17"/>
  <c r="R16" i="17"/>
  <c r="S16" i="17" s="1"/>
  <c r="T16" i="17" s="1"/>
  <c r="U16" i="17" s="1"/>
  <c r="W16" i="17" s="1"/>
  <c r="R11" i="17"/>
  <c r="Q11" i="17"/>
  <c r="Q10" i="17"/>
  <c r="S10" i="17" s="1"/>
  <c r="T10" i="17" s="1"/>
  <c r="U10" i="17" s="1"/>
  <c r="W10" i="17" s="1"/>
  <c r="Q6" i="17"/>
  <c r="S6" i="17" s="1"/>
  <c r="T6" i="17" s="1"/>
  <c r="U6" i="17" s="1"/>
  <c r="P5" i="17"/>
  <c r="Q5" i="17"/>
  <c r="W13" i="19"/>
  <c r="S54" i="17"/>
  <c r="T54" i="17" s="1"/>
  <c r="U54" i="17" s="1"/>
  <c r="W54" i="17" s="1"/>
  <c r="R30" i="17"/>
  <c r="R31" i="17"/>
  <c r="R32" i="17"/>
  <c r="R33" i="17"/>
  <c r="R34" i="17"/>
  <c r="R35" i="17"/>
  <c r="Q30" i="17"/>
  <c r="Q31" i="17"/>
  <c r="S31" i="17" s="1"/>
  <c r="T31" i="17" s="1"/>
  <c r="U31" i="17" s="1"/>
  <c r="W31" i="17" s="1"/>
  <c r="Q32" i="17"/>
  <c r="Q33" i="17"/>
  <c r="Q34" i="17"/>
  <c r="Q35" i="17"/>
  <c r="S35" i="17" s="1"/>
  <c r="T35" i="17" s="1"/>
  <c r="U35" i="17" s="1"/>
  <c r="W35" i="17" s="1"/>
  <c r="Q36" i="17"/>
  <c r="Q37" i="17"/>
  <c r="Q38" i="17"/>
  <c r="Q39" i="17"/>
  <c r="Q40" i="17"/>
  <c r="R36" i="17"/>
  <c r="R37" i="17"/>
  <c r="R38" i="17"/>
  <c r="R39" i="17"/>
  <c r="R40" i="17"/>
  <c r="S40" i="17" s="1"/>
  <c r="T40" i="17" s="1"/>
  <c r="U40" i="17" s="1"/>
  <c r="W40" i="17" s="1"/>
  <c r="S41" i="17"/>
  <c r="T41" i="17" s="1"/>
  <c r="U41" i="17" s="1"/>
  <c r="W41" i="17" s="1"/>
  <c r="S28" i="17"/>
  <c r="T28" i="17" s="1"/>
  <c r="U28" i="17" s="1"/>
  <c r="W28" i="17" s="1"/>
  <c r="W7" i="17"/>
  <c r="S34" i="17" l="1"/>
  <c r="T34" i="17" s="1"/>
  <c r="U34" i="17" s="1"/>
  <c r="W34" i="17" s="1"/>
  <c r="S30" i="17"/>
  <c r="T30" i="17" s="1"/>
  <c r="U30" i="17" s="1"/>
  <c r="W30" i="17" s="1"/>
  <c r="S39" i="17"/>
  <c r="T39" i="17" s="1"/>
  <c r="U39" i="17" s="1"/>
  <c r="W39" i="17" s="1"/>
  <c r="S37" i="17"/>
  <c r="T37" i="17" s="1"/>
  <c r="U37" i="17" s="1"/>
  <c r="W37" i="17" s="1"/>
  <c r="S36" i="17"/>
  <c r="T36" i="17" s="1"/>
  <c r="U36" i="17" s="1"/>
  <c r="W36" i="17" s="1"/>
  <c r="S33" i="17"/>
  <c r="T33" i="17" s="1"/>
  <c r="U33" i="17" s="1"/>
  <c r="W33" i="17" s="1"/>
  <c r="S38" i="17"/>
  <c r="T38" i="17" s="1"/>
  <c r="U38" i="17" s="1"/>
  <c r="W38" i="17" s="1"/>
  <c r="S5" i="17"/>
  <c r="T5" i="17" s="1"/>
  <c r="U5" i="17" s="1"/>
  <c r="S11" i="17"/>
  <c r="T11" i="17" s="1"/>
  <c r="U11" i="17" s="1"/>
  <c r="W4" i="17"/>
  <c r="S32" i="17"/>
  <c r="T32" i="17" s="1"/>
  <c r="U32" i="17" s="1"/>
  <c r="W32" i="17" s="1"/>
  <c r="W6" i="17"/>
  <c r="W5" i="17"/>
  <c r="W11" i="17" l="1"/>
</calcChain>
</file>

<file path=xl/sharedStrings.xml><?xml version="1.0" encoding="utf-8"?>
<sst xmlns="http://schemas.openxmlformats.org/spreadsheetml/2006/main" count="294" uniqueCount="48">
  <si>
    <t>ug/mL in 15 mL</t>
    <phoneticPr fontId="2" type="noConversion"/>
  </si>
  <si>
    <t>Final Conc. N2O ppm-v at each time point (hr)</t>
    <phoneticPr fontId="2" type="noConversion"/>
  </si>
  <si>
    <t>ppm-m (ug/mL) in 61 mL</t>
    <phoneticPr fontId="2" type="noConversion"/>
  </si>
  <si>
    <t>GRAPH</t>
    <phoneticPr fontId="2" type="noConversion"/>
  </si>
  <si>
    <t>ng N2O g DM-1 day-1</t>
    <phoneticPr fontId="2" type="noConversion"/>
  </si>
  <si>
    <t>ng N2O g-1 DM hr-1</t>
    <phoneticPr fontId="2" type="noConversion"/>
  </si>
  <si>
    <t>ng N2O hr-1</t>
    <phoneticPr fontId="2" type="noConversion"/>
  </si>
  <si>
    <t>ug N20  hr-1</t>
    <phoneticPr fontId="2" type="noConversion"/>
  </si>
  <si>
    <t>ug N2O</t>
  </si>
  <si>
    <t>ppm-v</t>
    <phoneticPr fontId="2" type="noConversion"/>
  </si>
  <si>
    <t>Denitrification rate</t>
    <phoneticPr fontId="2" type="noConversion"/>
  </si>
  <si>
    <t xml:space="preserve">Slope-denitrification rate </t>
    <phoneticPr fontId="2" type="noConversion"/>
  </si>
  <si>
    <t>HR 3</t>
    <phoneticPr fontId="2" type="noConversion"/>
  </si>
  <si>
    <t>HR 1</t>
    <phoneticPr fontId="2" type="noConversion"/>
  </si>
  <si>
    <t>ug N2O accounting for sampling</t>
    <phoneticPr fontId="2" type="noConversion"/>
  </si>
  <si>
    <t>Sample ID</t>
    <phoneticPr fontId="2" type="noConversion"/>
  </si>
  <si>
    <t>HR 0</t>
    <phoneticPr fontId="2" type="noConversion"/>
  </si>
  <si>
    <t>HR 2</t>
    <phoneticPr fontId="2" type="noConversion"/>
  </si>
  <si>
    <t>dry mass (g)</t>
    <phoneticPr fontId="2" type="noConversion"/>
  </si>
  <si>
    <t>Ag1</t>
  </si>
  <si>
    <t>Ag2</t>
  </si>
  <si>
    <t>Ag7</t>
  </si>
  <si>
    <t>Ag8</t>
  </si>
  <si>
    <t>Ag3</t>
  </si>
  <si>
    <t>Ag5</t>
  </si>
  <si>
    <t>Ag4</t>
  </si>
  <si>
    <t>Ag6</t>
  </si>
  <si>
    <t>Ag9</t>
  </si>
  <si>
    <t>Ag10</t>
  </si>
  <si>
    <t>Ag11</t>
  </si>
  <si>
    <t>Ag12</t>
  </si>
  <si>
    <t>MI9-1</t>
  </si>
  <si>
    <t>MI9-7</t>
  </si>
  <si>
    <t>MI9-6</t>
  </si>
  <si>
    <t>MI9-4</t>
  </si>
  <si>
    <t>MI9-3</t>
  </si>
  <si>
    <t>MI9-9</t>
  </si>
  <si>
    <t>MI9-5</t>
  </si>
  <si>
    <t>MI9-2</t>
  </si>
  <si>
    <t>MI9-8</t>
  </si>
  <si>
    <t>MI9-10</t>
  </si>
  <si>
    <t>MI9-11</t>
  </si>
  <si>
    <t>MI9-12</t>
  </si>
  <si>
    <t>Control A +</t>
  </si>
  <si>
    <t>+</t>
  </si>
  <si>
    <t>-</t>
  </si>
  <si>
    <t>Control A -</t>
  </si>
  <si>
    <t>ug/mL in 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</si>
</sst>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0"/>
  </numFmts>
  <fonts count="3">
    <font>
      <sz val="11"/>
      <name val="ＭＳ Ｐゴシック"/>
      <family val="3"/>
      <charset val="128"/>
    </font>
    <font>
      <sz val="11"/>
      <name val="Calibri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>
      <alignment vertical="center"/>
    </xf>
    <xf numFmtId="164" fontId="1" fillId="0" borderId="1" xfId="0" applyNumberFormat="1" applyFont="1" applyBorder="1">
      <alignment vertical="center"/>
    </xf>
    <xf numFmtId="2" fontId="1" fillId="0" borderId="2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0" fillId="0" borderId="1" xfId="0" applyBorder="1">
      <alignment vertical="center"/>
    </xf>
    <xf numFmtId="165" fontId="1" fillId="0" borderId="3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165" fontId="1" fillId="3" borderId="4" xfId="0" applyNumberFormat="1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5751-F834-4542-B825-5026F29E20E3}">
  <dimension ref="A1:AD61"/>
  <sheetViews>
    <sheetView tabSelected="1" zoomScaleNormal="100" workbookViewId="0">
      <selection activeCell="C57" sqref="C57:C61"/>
    </sheetView>
  </sheetViews>
  <sheetFormatPr defaultColWidth="11" defaultRowHeight="13.2"/>
  <cols>
    <col min="2" max="2" width="12.77734375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7.109375" customWidth="1"/>
    <col min="24" max="24" width="13.33203125" bestFit="1" customWidth="1"/>
  </cols>
  <sheetData>
    <row r="1" spans="1:30" ht="14.4">
      <c r="B1" s="8" t="s">
        <v>1</v>
      </c>
      <c r="C1" s="20">
        <v>8.3000000000000004E-2</v>
      </c>
      <c r="D1" s="21">
        <v>1</v>
      </c>
      <c r="E1" s="21">
        <v>2</v>
      </c>
      <c r="F1" s="22">
        <v>3</v>
      </c>
      <c r="G1" s="12" t="s">
        <v>2</v>
      </c>
      <c r="H1" s="13"/>
      <c r="I1" s="13"/>
      <c r="J1" s="14"/>
      <c r="K1" s="29" t="s">
        <v>0</v>
      </c>
      <c r="L1" s="30"/>
      <c r="M1" s="30"/>
      <c r="N1" s="30"/>
      <c r="O1" s="35" t="s">
        <v>14</v>
      </c>
      <c r="P1" s="35"/>
      <c r="Q1" s="35"/>
      <c r="R1" s="35"/>
      <c r="S1" s="40"/>
      <c r="T1" s="2"/>
      <c r="U1" s="2" t="s">
        <v>3</v>
      </c>
      <c r="V1" s="2"/>
      <c r="W1" s="7"/>
    </row>
    <row r="2" spans="1:30" ht="14.4">
      <c r="B2" s="6" t="s">
        <v>15</v>
      </c>
      <c r="C2" s="23" t="s">
        <v>16</v>
      </c>
      <c r="D2" s="24" t="s">
        <v>13</v>
      </c>
      <c r="E2" s="24" t="s">
        <v>17</v>
      </c>
      <c r="F2" s="25" t="s">
        <v>12</v>
      </c>
      <c r="G2" s="15" t="s">
        <v>16</v>
      </c>
      <c r="H2" s="16" t="s">
        <v>13</v>
      </c>
      <c r="I2" s="16" t="s">
        <v>17</v>
      </c>
      <c r="J2" s="17" t="s">
        <v>12</v>
      </c>
      <c r="K2" s="31" t="s">
        <v>16</v>
      </c>
      <c r="L2" s="30" t="s">
        <v>13</v>
      </c>
      <c r="M2" s="30" t="s">
        <v>17</v>
      </c>
      <c r="N2" s="32" t="s">
        <v>12</v>
      </c>
      <c r="O2" s="36" t="s">
        <v>16</v>
      </c>
      <c r="P2" s="35" t="s">
        <v>13</v>
      </c>
      <c r="Q2" s="35" t="s">
        <v>17</v>
      </c>
      <c r="R2" s="37" t="s">
        <v>12</v>
      </c>
      <c r="S2" s="40" t="s">
        <v>11</v>
      </c>
      <c r="T2" s="2" t="s">
        <v>10</v>
      </c>
      <c r="U2" s="2" t="s">
        <v>10</v>
      </c>
      <c r="V2" s="2" t="s">
        <v>18</v>
      </c>
      <c r="W2" s="2" t="s">
        <v>10</v>
      </c>
    </row>
    <row r="3" spans="1:30" ht="15" thickBot="1">
      <c r="B3" s="6"/>
      <c r="C3" s="26" t="s">
        <v>9</v>
      </c>
      <c r="D3" s="27" t="s">
        <v>9</v>
      </c>
      <c r="E3" s="27" t="s">
        <v>9</v>
      </c>
      <c r="F3" s="28" t="s">
        <v>9</v>
      </c>
      <c r="G3" s="18" t="s">
        <v>8</v>
      </c>
      <c r="H3" s="19" t="s">
        <v>8</v>
      </c>
      <c r="I3" s="19" t="s">
        <v>8</v>
      </c>
      <c r="J3" s="19" t="s">
        <v>8</v>
      </c>
      <c r="K3" s="33" t="s">
        <v>8</v>
      </c>
      <c r="L3" s="34" t="s">
        <v>8</v>
      </c>
      <c r="M3" s="34" t="s">
        <v>8</v>
      </c>
      <c r="N3" s="34" t="s">
        <v>8</v>
      </c>
      <c r="O3" s="38" t="s">
        <v>8</v>
      </c>
      <c r="P3" s="39" t="s">
        <v>8</v>
      </c>
      <c r="Q3" s="39" t="s">
        <v>8</v>
      </c>
      <c r="R3" s="39" t="s">
        <v>8</v>
      </c>
      <c r="S3" s="40" t="s">
        <v>7</v>
      </c>
      <c r="T3" s="2" t="s">
        <v>6</v>
      </c>
      <c r="U3" s="2" t="s">
        <v>5</v>
      </c>
      <c r="V3" s="2"/>
      <c r="W3" s="2" t="s">
        <v>4</v>
      </c>
    </row>
    <row r="4" spans="1:30" ht="14.4">
      <c r="A4" t="s">
        <v>44</v>
      </c>
      <c r="B4" s="2" t="s">
        <v>19</v>
      </c>
      <c r="C4" s="41">
        <v>3.8773840000000002</v>
      </c>
      <c r="D4" s="41">
        <v>4.533614</v>
      </c>
      <c r="E4" s="41"/>
      <c r="F4" s="41">
        <v>6.2396419999999999</v>
      </c>
      <c r="G4" s="5">
        <f>C4*0.001818*61</f>
        <v>0.429994130832</v>
      </c>
      <c r="H4" s="5">
        <f>D4*0.001818*61</f>
        <v>0.50276872537200001</v>
      </c>
      <c r="I4" s="5">
        <f>E4*0.001818*61</f>
        <v>0</v>
      </c>
      <c r="J4" s="5">
        <f>F4*0.001818*61</f>
        <v>0.69196381851599997</v>
      </c>
      <c r="K4" s="3">
        <f t="shared" ref="K4:N28" si="0">C4*0.001818*15</f>
        <v>0.10573626168</v>
      </c>
      <c r="L4" s="3">
        <f t="shared" si="0"/>
        <v>0.12363165377999999</v>
      </c>
      <c r="M4" s="3">
        <f t="shared" si="0"/>
        <v>0</v>
      </c>
      <c r="N4" s="3">
        <f t="shared" si="0"/>
        <v>0.17015503734000001</v>
      </c>
      <c r="O4" s="3">
        <f>G4</f>
        <v>0.429994130832</v>
      </c>
      <c r="P4" s="3">
        <f>H4+K4</f>
        <v>0.60850498705200007</v>
      </c>
      <c r="Q4" s="3">
        <f t="shared" ref="Q4:Q28" si="1">I4+K4+L4</f>
        <v>0.22936791545999999</v>
      </c>
      <c r="R4" s="3">
        <f t="shared" ref="R4:R28" si="2">J4+K4+L4+M4</f>
        <v>0.92133173397599988</v>
      </c>
      <c r="S4" s="3">
        <f>SLOPE(O4:R4,$C$1:$F$1)</f>
        <v>0.11305354408719286</v>
      </c>
      <c r="T4" s="4">
        <f>S4*10^3</f>
        <v>113.05354408719286</v>
      </c>
      <c r="U4" s="4">
        <f>(T4)*(1/V4)</f>
        <v>5.2548963119233392</v>
      </c>
      <c r="V4" s="41">
        <v>21.513943829999999</v>
      </c>
      <c r="W4" s="9">
        <f t="shared" ref="W4:W28" si="3">+U4*24</f>
        <v>126.11751148616014</v>
      </c>
      <c r="X4" s="2"/>
      <c r="AA4" s="10"/>
      <c r="AB4" s="10"/>
      <c r="AC4" s="10"/>
      <c r="AD4" s="10"/>
    </row>
    <row r="5" spans="1:30" ht="14.4">
      <c r="A5" t="s">
        <v>44</v>
      </c>
      <c r="B5" s="2" t="s">
        <v>20</v>
      </c>
      <c r="C5" s="41">
        <v>13.099308000000001</v>
      </c>
      <c r="D5" s="41">
        <v>3.518373</v>
      </c>
      <c r="E5" s="41">
        <v>5.6255569999999997</v>
      </c>
      <c r="F5" s="41">
        <v>16.978729999999999</v>
      </c>
      <c r="G5" s="5">
        <f t="shared" ref="G5:J28" si="4">C5*0.001818*61</f>
        <v>1.4526870585840002</v>
      </c>
      <c r="H5" s="5">
        <f t="shared" si="4"/>
        <v>0.39018052895399996</v>
      </c>
      <c r="I5" s="5">
        <f t="shared" si="4"/>
        <v>0.62386302018599993</v>
      </c>
      <c r="J5" s="5">
        <f t="shared" si="4"/>
        <v>1.8829071995399997</v>
      </c>
      <c r="K5" s="3">
        <f t="shared" si="0"/>
        <v>0.35721812916000001</v>
      </c>
      <c r="L5" s="3">
        <f t="shared" si="0"/>
        <v>9.594603170999999E-2</v>
      </c>
      <c r="M5" s="3">
        <f t="shared" si="0"/>
        <v>0.15340893939</v>
      </c>
      <c r="N5" s="3">
        <f t="shared" si="0"/>
        <v>0.46300996709999992</v>
      </c>
      <c r="O5" s="3">
        <f t="shared" ref="O5:O28" si="5">G5</f>
        <v>1.4526870585840002</v>
      </c>
      <c r="P5" s="3">
        <f t="shared" ref="P5:P28" si="6">H5+K5</f>
        <v>0.74739865811399997</v>
      </c>
      <c r="Q5" s="3">
        <f t="shared" si="1"/>
        <v>1.0770271810559999</v>
      </c>
      <c r="R5" s="3">
        <f t="shared" si="2"/>
        <v>2.4894802997999994</v>
      </c>
      <c r="S5" s="3">
        <f t="shared" ref="S5:S28" si="7">SLOPE(O5:R5,$C$1:$F$1)</f>
        <v>0.36182926940234494</v>
      </c>
      <c r="T5" s="4">
        <f t="shared" ref="T5:T28" si="8">S5*10^3</f>
        <v>361.82926940234495</v>
      </c>
      <c r="U5" s="4">
        <f t="shared" ref="U5:U28" si="9">(T5)*(1/V5)</f>
        <v>16.308593512664533</v>
      </c>
      <c r="V5" s="41">
        <v>22.186417800000001</v>
      </c>
      <c r="W5" s="9">
        <f t="shared" si="3"/>
        <v>391.40624430394882</v>
      </c>
      <c r="X5" s="2"/>
      <c r="AA5" s="11"/>
      <c r="AB5" s="11"/>
      <c r="AC5" s="11"/>
      <c r="AD5" s="11"/>
    </row>
    <row r="6" spans="1:30" ht="14.4">
      <c r="A6" t="s">
        <v>44</v>
      </c>
      <c r="B6" s="2" t="s">
        <v>23</v>
      </c>
      <c r="C6" s="41">
        <v>4.350174</v>
      </c>
      <c r="D6" s="41">
        <v>5.4203570000000001</v>
      </c>
      <c r="E6" s="41">
        <v>7.6161479999999999</v>
      </c>
      <c r="F6" s="41">
        <v>20.172229000000002</v>
      </c>
      <c r="G6" s="5">
        <f t="shared" si="4"/>
        <v>0.48242559625199993</v>
      </c>
      <c r="H6" s="5">
        <f t="shared" si="4"/>
        <v>0.60110675058600005</v>
      </c>
      <c r="I6" s="5">
        <f t="shared" si="4"/>
        <v>0.84461558090399991</v>
      </c>
      <c r="J6" s="5">
        <f t="shared" si="4"/>
        <v>2.2370598516420004</v>
      </c>
      <c r="K6" s="3">
        <f t="shared" si="0"/>
        <v>0.11862924497999998</v>
      </c>
      <c r="L6" s="3">
        <f t="shared" si="0"/>
        <v>0.14781313538999999</v>
      </c>
      <c r="M6" s="3">
        <f t="shared" si="0"/>
        <v>0.20769235595999999</v>
      </c>
      <c r="N6" s="3">
        <f t="shared" si="0"/>
        <v>0.55009668483000007</v>
      </c>
      <c r="O6" s="3">
        <f t="shared" si="5"/>
        <v>0.48242559625199993</v>
      </c>
      <c r="P6" s="3">
        <f t="shared" si="6"/>
        <v>0.71973599556599999</v>
      </c>
      <c r="Q6" s="3">
        <f t="shared" si="1"/>
        <v>1.1110579612739999</v>
      </c>
      <c r="R6" s="3">
        <f t="shared" si="2"/>
        <v>2.7111945879720003</v>
      </c>
      <c r="S6" s="3">
        <f t="shared" si="7"/>
        <v>0.73054612761334292</v>
      </c>
      <c r="T6" s="4">
        <f t="shared" si="8"/>
        <v>730.54612761334295</v>
      </c>
      <c r="U6" s="4">
        <f t="shared" si="9"/>
        <v>32.525178541252146</v>
      </c>
      <c r="V6" s="41">
        <v>22.460941349999999</v>
      </c>
      <c r="W6" s="9">
        <f t="shared" si="3"/>
        <v>780.6042849900515</v>
      </c>
      <c r="X6" s="2"/>
      <c r="AA6" s="11"/>
      <c r="AB6" s="11"/>
      <c r="AC6" s="11"/>
      <c r="AD6" s="11"/>
    </row>
    <row r="7" spans="1:30" ht="14.4">
      <c r="A7" t="s">
        <v>44</v>
      </c>
      <c r="B7" s="2" t="s">
        <v>25</v>
      </c>
      <c r="C7" s="41"/>
      <c r="D7" s="41">
        <v>3.2579639999999999</v>
      </c>
      <c r="E7" s="41">
        <v>3.680193</v>
      </c>
      <c r="F7" s="41">
        <v>11.002745000000001</v>
      </c>
      <c r="G7" s="5">
        <f t="shared" si="4"/>
        <v>0</v>
      </c>
      <c r="H7" s="5">
        <f t="shared" si="4"/>
        <v>0.36130169167199994</v>
      </c>
      <c r="I7" s="5">
        <f t="shared" si="4"/>
        <v>0.40812604331399999</v>
      </c>
      <c r="J7" s="5">
        <f t="shared" si="4"/>
        <v>1.22018241501</v>
      </c>
      <c r="K7" s="3">
        <f t="shared" si="0"/>
        <v>0</v>
      </c>
      <c r="L7" s="3">
        <f t="shared" si="0"/>
        <v>8.8844678279999992E-2</v>
      </c>
      <c r="M7" s="3">
        <f t="shared" si="0"/>
        <v>0.10035886311</v>
      </c>
      <c r="N7" s="3">
        <f t="shared" si="0"/>
        <v>0.30004485615000004</v>
      </c>
      <c r="O7" s="3">
        <f t="shared" si="5"/>
        <v>0</v>
      </c>
      <c r="P7" s="3">
        <f t="shared" si="6"/>
        <v>0.36130169167199994</v>
      </c>
      <c r="Q7" s="3">
        <f t="shared" si="1"/>
        <v>0.49697072159399996</v>
      </c>
      <c r="R7" s="3">
        <f t="shared" si="2"/>
        <v>1.4093859564000002</v>
      </c>
      <c r="S7" s="3">
        <f t="shared" si="7"/>
        <v>0.44886137316157615</v>
      </c>
      <c r="T7" s="4">
        <f t="shared" si="8"/>
        <v>448.86137316157613</v>
      </c>
      <c r="U7" s="4">
        <f t="shared" si="9"/>
        <v>20.130366049327979</v>
      </c>
      <c r="V7" s="41">
        <v>22.29772534</v>
      </c>
      <c r="W7" s="9">
        <f t="shared" si="3"/>
        <v>483.12878518387151</v>
      </c>
      <c r="X7" s="2"/>
    </row>
    <row r="8" spans="1:30" ht="14.4">
      <c r="A8" t="s">
        <v>44</v>
      </c>
      <c r="B8" s="2" t="s">
        <v>24</v>
      </c>
      <c r="C8" s="41">
        <v>2.1691790000000002</v>
      </c>
      <c r="D8" s="41">
        <v>3.5441060000000002</v>
      </c>
      <c r="E8" s="41">
        <v>5.059755</v>
      </c>
      <c r="F8" s="41">
        <v>9.4220629999999996</v>
      </c>
      <c r="G8" s="5">
        <f t="shared" si="4"/>
        <v>0.24055761274200002</v>
      </c>
      <c r="H8" s="5">
        <f t="shared" si="4"/>
        <v>0.393034267188</v>
      </c>
      <c r="I8" s="5">
        <f t="shared" si="4"/>
        <v>0.56111670998999996</v>
      </c>
      <c r="J8" s="5">
        <f t="shared" si="4"/>
        <v>1.0448879425739999</v>
      </c>
      <c r="K8" s="3">
        <f t="shared" si="0"/>
        <v>5.9153511330000005E-2</v>
      </c>
      <c r="L8" s="3">
        <f t="shared" si="0"/>
        <v>9.6647770620000004E-2</v>
      </c>
      <c r="M8" s="3">
        <f t="shared" si="0"/>
        <v>0.13797951884999998</v>
      </c>
      <c r="N8" s="3">
        <f t="shared" si="0"/>
        <v>0.25693965800999996</v>
      </c>
      <c r="O8" s="3">
        <f t="shared" si="5"/>
        <v>0.24055761274200002</v>
      </c>
      <c r="P8" s="3">
        <f t="shared" si="6"/>
        <v>0.45218777851800002</v>
      </c>
      <c r="Q8" s="3">
        <f t="shared" si="1"/>
        <v>0.71691799193999994</v>
      </c>
      <c r="R8" s="3">
        <f t="shared" si="2"/>
        <v>1.3386687433739997</v>
      </c>
      <c r="S8" s="3">
        <f t="shared" si="7"/>
        <v>0.3663601981343852</v>
      </c>
      <c r="T8" s="4">
        <f t="shared" si="8"/>
        <v>366.3601981343852</v>
      </c>
      <c r="U8" s="4">
        <f t="shared" si="9"/>
        <v>15.662046391460144</v>
      </c>
      <c r="V8" s="41">
        <v>23.391591940000001</v>
      </c>
      <c r="W8" s="9">
        <f t="shared" si="3"/>
        <v>375.88911339504347</v>
      </c>
      <c r="X8" s="2"/>
    </row>
    <row r="9" spans="1:30" ht="14.4">
      <c r="A9" t="s">
        <v>44</v>
      </c>
      <c r="B9" s="2" t="s">
        <v>26</v>
      </c>
      <c r="C9" s="41">
        <v>2.0643379999999998</v>
      </c>
      <c r="D9" s="41">
        <v>3.2247319999999999</v>
      </c>
      <c r="E9" s="41"/>
      <c r="F9" s="41">
        <v>5.9240370000000002</v>
      </c>
      <c r="G9" s="5">
        <f t="shared" si="4"/>
        <v>0.22893095552399995</v>
      </c>
      <c r="H9" s="5">
        <f t="shared" si="4"/>
        <v>0.35761632933599996</v>
      </c>
      <c r="I9" s="5">
        <f t="shared" si="4"/>
        <v>0</v>
      </c>
      <c r="J9" s="5">
        <f t="shared" si="4"/>
        <v>0.65696385522600009</v>
      </c>
      <c r="K9" s="3">
        <f t="shared" si="0"/>
        <v>5.6294497259999993E-2</v>
      </c>
      <c r="L9" s="3">
        <f t="shared" si="0"/>
        <v>8.793844163999999E-2</v>
      </c>
      <c r="M9" s="3">
        <f t="shared" si="0"/>
        <v>0</v>
      </c>
      <c r="N9" s="3">
        <f t="shared" si="0"/>
        <v>0.16154848899000002</v>
      </c>
      <c r="O9" s="3">
        <f t="shared" si="5"/>
        <v>0.22893095552399995</v>
      </c>
      <c r="P9" s="3">
        <f t="shared" si="6"/>
        <v>0.41391082659599998</v>
      </c>
      <c r="Q9" s="3">
        <f t="shared" si="1"/>
        <v>0.1442329389</v>
      </c>
      <c r="R9" s="3">
        <f t="shared" si="2"/>
        <v>0.80119679412600009</v>
      </c>
      <c r="S9" s="3">
        <f t="shared" si="7"/>
        <v>0.14919671380828115</v>
      </c>
      <c r="T9" s="4">
        <f t="shared" si="8"/>
        <v>149.19671380828115</v>
      </c>
      <c r="U9" s="4">
        <f t="shared" si="9"/>
        <v>6.7451344509632474</v>
      </c>
      <c r="V9" s="41">
        <v>22.119160839999999</v>
      </c>
      <c r="W9" s="9">
        <f t="shared" si="3"/>
        <v>161.88322682311792</v>
      </c>
      <c r="X9" s="2"/>
    </row>
    <row r="10" spans="1:30" ht="14.4">
      <c r="A10" t="s">
        <v>44</v>
      </c>
      <c r="B10" s="2" t="s">
        <v>21</v>
      </c>
      <c r="C10" s="41">
        <v>2.416779</v>
      </c>
      <c r="D10" s="41">
        <v>2.016591</v>
      </c>
      <c r="E10" s="41">
        <v>6.5003690000000001</v>
      </c>
      <c r="F10" s="41">
        <v>26.990613</v>
      </c>
      <c r="G10" s="5">
        <f t="shared" si="4"/>
        <v>0.26801595754200003</v>
      </c>
      <c r="H10" s="5">
        <f t="shared" si="4"/>
        <v>0.22363590871800001</v>
      </c>
      <c r="I10" s="5">
        <f t="shared" si="4"/>
        <v>0.72087792136200002</v>
      </c>
      <c r="J10" s="5">
        <f t="shared" si="4"/>
        <v>2.9932050004739996</v>
      </c>
      <c r="K10" s="3">
        <f t="shared" si="0"/>
        <v>6.590556333E-2</v>
      </c>
      <c r="L10" s="3">
        <f t="shared" si="0"/>
        <v>5.4992436570000004E-2</v>
      </c>
      <c r="M10" s="3">
        <f t="shared" si="0"/>
        <v>0.17726506263</v>
      </c>
      <c r="N10" s="3">
        <f t="shared" si="0"/>
        <v>0.73603401651</v>
      </c>
      <c r="O10" s="3">
        <f t="shared" si="5"/>
        <v>0.26801595754200003</v>
      </c>
      <c r="P10" s="3">
        <f t="shared" si="6"/>
        <v>0.28954147204800001</v>
      </c>
      <c r="Q10" s="3">
        <f t="shared" si="1"/>
        <v>0.84177592126199996</v>
      </c>
      <c r="R10" s="3">
        <f t="shared" si="2"/>
        <v>3.2913680630039996</v>
      </c>
      <c r="S10" s="3">
        <f t="shared" si="7"/>
        <v>0.99577220519832965</v>
      </c>
      <c r="T10" s="4">
        <f t="shared" si="8"/>
        <v>995.77220519832963</v>
      </c>
      <c r="U10" s="4">
        <f t="shared" si="9"/>
        <v>44.682833004247946</v>
      </c>
      <c r="V10" s="41">
        <v>22.28534178</v>
      </c>
      <c r="W10" s="9">
        <f t="shared" si="3"/>
        <v>1072.3879921019507</v>
      </c>
      <c r="X10" s="2"/>
    </row>
    <row r="11" spans="1:30" ht="14.4">
      <c r="A11" t="s">
        <v>44</v>
      </c>
      <c r="B11" s="2" t="s">
        <v>22</v>
      </c>
      <c r="C11" s="41">
        <v>3.7337210000000001</v>
      </c>
      <c r="D11" s="41">
        <v>-0.169714</v>
      </c>
      <c r="E11" s="41">
        <v>11.145967000000001</v>
      </c>
      <c r="F11" s="41">
        <v>17.469211000000001</v>
      </c>
      <c r="G11" s="5">
        <f t="shared" si="4"/>
        <v>0.414062191458</v>
      </c>
      <c r="H11" s="5">
        <f t="shared" si="4"/>
        <v>-1.8820943172000001E-2</v>
      </c>
      <c r="I11" s="5">
        <f t="shared" si="4"/>
        <v>1.2360654483660001</v>
      </c>
      <c r="J11" s="5">
        <f t="shared" si="4"/>
        <v>1.9373005614779999</v>
      </c>
      <c r="K11" s="3">
        <f t="shared" si="0"/>
        <v>0.10181857167000001</v>
      </c>
      <c r="L11" s="3">
        <f t="shared" si="0"/>
        <v>-4.6281007799999999E-3</v>
      </c>
      <c r="M11" s="3">
        <f t="shared" si="0"/>
        <v>0.30395052009000001</v>
      </c>
      <c r="N11" s="3">
        <f t="shared" si="0"/>
        <v>0.47638538397000002</v>
      </c>
      <c r="O11" s="3">
        <f t="shared" si="5"/>
        <v>0.414062191458</v>
      </c>
      <c r="P11" s="3">
        <f t="shared" si="6"/>
        <v>8.2997628498000006E-2</v>
      </c>
      <c r="Q11" s="3">
        <f t="shared" si="1"/>
        <v>1.3332559192560001</v>
      </c>
      <c r="R11" s="3">
        <f t="shared" si="2"/>
        <v>2.3384415524579998</v>
      </c>
      <c r="S11" s="3">
        <f t="shared" si="7"/>
        <v>0.7273848493574917</v>
      </c>
      <c r="T11" s="4">
        <f t="shared" si="8"/>
        <v>727.3848493574917</v>
      </c>
      <c r="U11" s="4">
        <f t="shared" si="9"/>
        <v>32.004775803257026</v>
      </c>
      <c r="V11" s="41">
        <v>22.727384619999999</v>
      </c>
      <c r="W11" s="9">
        <f t="shared" si="3"/>
        <v>768.11461927816868</v>
      </c>
      <c r="X11" s="2"/>
    </row>
    <row r="12" spans="1:30" ht="14.4">
      <c r="A12" t="s">
        <v>44</v>
      </c>
      <c r="B12" s="2" t="s">
        <v>27</v>
      </c>
      <c r="C12" s="41">
        <v>1.828109</v>
      </c>
      <c r="D12" s="41">
        <v>3.798289</v>
      </c>
      <c r="E12" s="41">
        <v>6.4338280000000001</v>
      </c>
      <c r="F12" s="41">
        <v>12.095523</v>
      </c>
      <c r="G12" s="5">
        <f t="shared" si="4"/>
        <v>0.202733631882</v>
      </c>
      <c r="H12" s="5">
        <f t="shared" si="4"/>
        <v>0.42122265352199995</v>
      </c>
      <c r="I12" s="5">
        <f t="shared" si="4"/>
        <v>0.71349865754399999</v>
      </c>
      <c r="J12" s="5">
        <f t="shared" si="4"/>
        <v>1.341369309654</v>
      </c>
      <c r="K12" s="3">
        <f t="shared" si="0"/>
        <v>4.9852532429999999E-2</v>
      </c>
      <c r="L12" s="3">
        <f t="shared" si="0"/>
        <v>0.10357934102999999</v>
      </c>
      <c r="M12" s="3">
        <f t="shared" si="0"/>
        <v>0.17545048956000001</v>
      </c>
      <c r="N12" s="3">
        <f t="shared" si="0"/>
        <v>0.32984491221000001</v>
      </c>
      <c r="O12" s="3">
        <f t="shared" si="5"/>
        <v>0.202733631882</v>
      </c>
      <c r="P12" s="3">
        <f t="shared" si="6"/>
        <v>0.47107518595199993</v>
      </c>
      <c r="Q12" s="3">
        <f t="shared" si="1"/>
        <v>0.86693053100399997</v>
      </c>
      <c r="R12" s="3">
        <f t="shared" si="2"/>
        <v>1.6702516726740002</v>
      </c>
      <c r="S12" s="3">
        <f t="shared" si="7"/>
        <v>0.49396997308049223</v>
      </c>
      <c r="T12" s="4">
        <f t="shared" si="8"/>
        <v>493.96997308049225</v>
      </c>
      <c r="U12" s="4">
        <f t="shared" si="9"/>
        <v>21.819508322082367</v>
      </c>
      <c r="V12" s="41">
        <v>22.638914029999999</v>
      </c>
      <c r="W12" s="9">
        <f t="shared" si="3"/>
        <v>523.66819972997678</v>
      </c>
      <c r="X12" s="2"/>
    </row>
    <row r="13" spans="1:30" ht="14.4">
      <c r="A13" t="s">
        <v>44</v>
      </c>
      <c r="B13" s="2" t="s">
        <v>28</v>
      </c>
      <c r="C13" s="41">
        <v>1.4247369999999999</v>
      </c>
      <c r="D13" s="41">
        <v>4.1841910000000002</v>
      </c>
      <c r="E13" s="41">
        <v>9.0662859999999998</v>
      </c>
      <c r="F13" s="41">
        <v>19.912215</v>
      </c>
      <c r="G13" s="5">
        <f t="shared" si="4"/>
        <v>0.15800048382599999</v>
      </c>
      <c r="H13" s="5">
        <f t="shared" si="4"/>
        <v>0.46401841351800005</v>
      </c>
      <c r="I13" s="5">
        <f t="shared" si="4"/>
        <v>1.0054329848279999</v>
      </c>
      <c r="J13" s="5">
        <f t="shared" si="4"/>
        <v>2.2082248190699998</v>
      </c>
      <c r="K13" s="3">
        <f t="shared" si="0"/>
        <v>3.8852577989999998E-2</v>
      </c>
      <c r="L13" s="3">
        <f t="shared" si="0"/>
        <v>0.11410288857000001</v>
      </c>
      <c r="M13" s="3">
        <f t="shared" si="0"/>
        <v>0.24723761921999998</v>
      </c>
      <c r="N13" s="3">
        <f t="shared" si="0"/>
        <v>0.54300610304999997</v>
      </c>
      <c r="O13" s="3">
        <f t="shared" si="5"/>
        <v>0.15800048382599999</v>
      </c>
      <c r="P13" s="3">
        <f t="shared" si="6"/>
        <v>0.50287099150800008</v>
      </c>
      <c r="Q13" s="3">
        <f t="shared" si="1"/>
        <v>1.1583884513879998</v>
      </c>
      <c r="R13" s="3">
        <f t="shared" si="2"/>
        <v>2.60841790485</v>
      </c>
      <c r="S13" s="3">
        <f t="shared" si="7"/>
        <v>0.82516547314671818</v>
      </c>
      <c r="T13" s="4">
        <f t="shared" si="8"/>
        <v>825.16547314671823</v>
      </c>
      <c r="U13" s="4">
        <f t="shared" si="9"/>
        <v>34.878462745607855</v>
      </c>
      <c r="V13" s="41">
        <v>23.658309689999999</v>
      </c>
      <c r="W13" s="9">
        <f t="shared" si="3"/>
        <v>837.08310589458847</v>
      </c>
      <c r="X13" s="2"/>
    </row>
    <row r="14" spans="1:30" ht="14.4">
      <c r="A14" t="s">
        <v>44</v>
      </c>
      <c r="B14" s="2" t="s">
        <v>29</v>
      </c>
      <c r="C14" s="41">
        <v>2.5060730000000002</v>
      </c>
      <c r="D14" s="41">
        <v>4.7412340000000004</v>
      </c>
      <c r="E14" s="41">
        <v>9.3114670000000004</v>
      </c>
      <c r="F14" s="41">
        <v>23.960981</v>
      </c>
      <c r="G14" s="5">
        <f t="shared" si="4"/>
        <v>0.27791848355400001</v>
      </c>
      <c r="H14" s="5">
        <f t="shared" si="4"/>
        <v>0.52579336813200006</v>
      </c>
      <c r="I14" s="5">
        <f t="shared" si="4"/>
        <v>1.032623067366</v>
      </c>
      <c r="J14" s="5">
        <f t="shared" si="4"/>
        <v>2.6572248709379997</v>
      </c>
      <c r="K14" s="3">
        <f t="shared" si="0"/>
        <v>6.8340610710000013E-2</v>
      </c>
      <c r="L14" s="3">
        <f t="shared" si="0"/>
        <v>0.12929345118000002</v>
      </c>
      <c r="M14" s="3">
        <f t="shared" si="0"/>
        <v>0.25392370509000001</v>
      </c>
      <c r="N14" s="3">
        <f t="shared" si="0"/>
        <v>0.6534159518699999</v>
      </c>
      <c r="O14" s="3">
        <f t="shared" si="5"/>
        <v>0.27791848355400001</v>
      </c>
      <c r="P14" s="3">
        <f t="shared" si="6"/>
        <v>0.59413397884200003</v>
      </c>
      <c r="Q14" s="3">
        <f t="shared" si="1"/>
        <v>1.2302571292560001</v>
      </c>
      <c r="R14" s="3">
        <f t="shared" si="2"/>
        <v>3.1087826379179999</v>
      </c>
      <c r="S14" s="3">
        <f t="shared" si="7"/>
        <v>0.9417867607615743</v>
      </c>
      <c r="T14" s="4">
        <f t="shared" si="8"/>
        <v>941.78676076157433</v>
      </c>
      <c r="U14" s="4">
        <f t="shared" si="9"/>
        <v>41.967784981880762</v>
      </c>
      <c r="V14" s="41">
        <v>22.44070687</v>
      </c>
      <c r="W14" s="9">
        <f t="shared" si="3"/>
        <v>1007.2268395651383</v>
      </c>
      <c r="X14" s="2"/>
    </row>
    <row r="15" spans="1:30" ht="14.4">
      <c r="A15" t="s">
        <v>44</v>
      </c>
      <c r="B15" s="2" t="s">
        <v>30</v>
      </c>
      <c r="C15" s="41"/>
      <c r="D15" s="41">
        <v>3.8185340000000001</v>
      </c>
      <c r="E15" s="41">
        <v>6.436337</v>
      </c>
      <c r="F15" s="41">
        <v>17.691413000000001</v>
      </c>
      <c r="G15" s="5">
        <f t="shared" si="4"/>
        <v>0</v>
      </c>
      <c r="H15" s="5">
        <f t="shared" si="4"/>
        <v>0.42346778353199999</v>
      </c>
      <c r="I15" s="5">
        <f t="shared" si="4"/>
        <v>0.71377690062599997</v>
      </c>
      <c r="J15" s="5">
        <f t="shared" si="4"/>
        <v>1.9619423188739999</v>
      </c>
      <c r="K15" s="3">
        <f t="shared" si="0"/>
        <v>0</v>
      </c>
      <c r="L15" s="3">
        <f t="shared" si="0"/>
        <v>0.10413142217999999</v>
      </c>
      <c r="M15" s="3">
        <f t="shared" si="0"/>
        <v>0.17551890999</v>
      </c>
      <c r="N15" s="3">
        <f t="shared" si="0"/>
        <v>0.48244483250999998</v>
      </c>
      <c r="O15" s="3">
        <f t="shared" si="5"/>
        <v>0</v>
      </c>
      <c r="P15" s="3">
        <f t="shared" si="6"/>
        <v>0.42346778353199999</v>
      </c>
      <c r="Q15" s="3">
        <f t="shared" si="1"/>
        <v>0.81790832280600001</v>
      </c>
      <c r="R15" s="3">
        <f t="shared" si="2"/>
        <v>2.2415926510439999</v>
      </c>
      <c r="S15" s="3">
        <f t="shared" si="7"/>
        <v>0.73322442794658593</v>
      </c>
      <c r="T15" s="4">
        <f t="shared" si="8"/>
        <v>733.22442794658593</v>
      </c>
      <c r="U15" s="4">
        <f t="shared" si="9"/>
        <v>31.998311332139018</v>
      </c>
      <c r="V15" s="41">
        <v>22.914472589999999</v>
      </c>
      <c r="W15" s="9">
        <f t="shared" si="3"/>
        <v>767.95947197133637</v>
      </c>
      <c r="X15" s="2"/>
    </row>
    <row r="16" spans="1:30" ht="14.4">
      <c r="A16" t="s">
        <v>44</v>
      </c>
      <c r="B16" s="2" t="s">
        <v>43</v>
      </c>
      <c r="C16" s="41">
        <v>1.2755860000000001</v>
      </c>
      <c r="D16" s="41">
        <v>1.9230050000000001</v>
      </c>
      <c r="E16" s="41">
        <v>2.3554840000000001</v>
      </c>
      <c r="F16" s="41">
        <v>2.3356340000000002</v>
      </c>
      <c r="G16" s="5">
        <f t="shared" si="4"/>
        <v>0.14145993622800002</v>
      </c>
      <c r="H16" s="5">
        <f t="shared" si="4"/>
        <v>0.21325740848999999</v>
      </c>
      <c r="I16" s="5">
        <f t="shared" si="4"/>
        <v>0.26121846463199999</v>
      </c>
      <c r="J16" s="5">
        <f t="shared" si="4"/>
        <v>0.25901713933200005</v>
      </c>
      <c r="K16" s="3">
        <f>C16*0.001818*15</f>
        <v>3.4785230220000005E-2</v>
      </c>
      <c r="L16" s="3">
        <f>D16*0.001818*15</f>
        <v>5.244034635E-2</v>
      </c>
      <c r="M16" s="3">
        <f>E16*0.001818*15</f>
        <v>6.4234048680000003E-2</v>
      </c>
      <c r="N16" s="3">
        <f>F16*0.001818*15</f>
        <v>6.3692739180000013E-2</v>
      </c>
      <c r="O16" s="3">
        <f>G16</f>
        <v>0.14145993622800002</v>
      </c>
      <c r="P16" s="3">
        <f>H16+K16</f>
        <v>0.24804263870999999</v>
      </c>
      <c r="Q16" s="3">
        <f>I16+K16+L16</f>
        <v>0.34844404120200001</v>
      </c>
      <c r="R16" s="3">
        <f>J16+K16+L16+M16</f>
        <v>0.41047676458200005</v>
      </c>
      <c r="S16" s="3">
        <f>SLOPE(O16:R16,$C$1:$F$1)</f>
        <v>9.285572952923539E-2</v>
      </c>
      <c r="T16" s="4">
        <f>S16*10^3</f>
        <v>92.85572952923539</v>
      </c>
      <c r="U16" s="4">
        <f>(T16)*(1/V16)</f>
        <v>3.7142291811694155</v>
      </c>
      <c r="V16" s="41">
        <v>25</v>
      </c>
      <c r="W16" s="9">
        <f>+U16*24</f>
        <v>89.141500348065975</v>
      </c>
      <c r="X16" s="2"/>
    </row>
    <row r="17" spans="1:30" ht="14.4">
      <c r="A17" t="s">
        <v>44</v>
      </c>
      <c r="B17" s="2" t="s">
        <v>31</v>
      </c>
      <c r="C17" s="41">
        <v>3.134941</v>
      </c>
      <c r="D17" s="41">
        <v>4.2186329999999996</v>
      </c>
      <c r="E17" s="41">
        <v>5.1442230000000002</v>
      </c>
      <c r="F17" s="41">
        <v>6.7510120000000002</v>
      </c>
      <c r="G17" s="5">
        <f t="shared" si="4"/>
        <v>0.34765868701800001</v>
      </c>
      <c r="H17" s="5">
        <f t="shared" si="4"/>
        <v>0.46783796243399994</v>
      </c>
      <c r="I17" s="5">
        <f t="shared" si="4"/>
        <v>0.57048404225400007</v>
      </c>
      <c r="J17" s="5">
        <f t="shared" si="4"/>
        <v>0.74867372877600002</v>
      </c>
      <c r="K17" s="3">
        <f t="shared" si="0"/>
        <v>8.5489841070000003E-2</v>
      </c>
      <c r="L17" s="3">
        <f t="shared" si="0"/>
        <v>0.11504212190999999</v>
      </c>
      <c r="M17" s="3">
        <f t="shared" si="0"/>
        <v>0.14028296121</v>
      </c>
      <c r="N17" s="3">
        <f t="shared" si="0"/>
        <v>0.18410009723999998</v>
      </c>
      <c r="O17" s="3">
        <f t="shared" si="5"/>
        <v>0.34765868701800001</v>
      </c>
      <c r="P17" s="3">
        <f t="shared" si="6"/>
        <v>0.5533278035039999</v>
      </c>
      <c r="Q17" s="3">
        <f t="shared" si="1"/>
        <v>0.77101600523400005</v>
      </c>
      <c r="R17" s="3">
        <f t="shared" si="2"/>
        <v>1.0894886529659999</v>
      </c>
      <c r="S17" s="3">
        <f t="shared" si="7"/>
        <v>0.25086247858604038</v>
      </c>
      <c r="T17" s="4">
        <f t="shared" si="8"/>
        <v>250.8624785860404</v>
      </c>
      <c r="U17" s="4">
        <f t="shared" si="9"/>
        <v>20.15836062205457</v>
      </c>
      <c r="V17" s="41">
        <v>12.4445873</v>
      </c>
      <c r="W17" s="9">
        <f t="shared" si="3"/>
        <v>483.80065492930964</v>
      </c>
      <c r="X17" s="2"/>
    </row>
    <row r="18" spans="1:30" ht="14.4">
      <c r="A18" t="s">
        <v>44</v>
      </c>
      <c r="B18" s="2" t="s">
        <v>38</v>
      </c>
      <c r="C18" s="41">
        <v>3.0092180000000002</v>
      </c>
      <c r="D18" s="41">
        <v>4.6190379999999998</v>
      </c>
      <c r="E18" s="41">
        <v>6.2060279999999999</v>
      </c>
      <c r="F18" s="41">
        <v>8.3503019999999992</v>
      </c>
      <c r="G18" s="5">
        <f t="shared" si="4"/>
        <v>0.33371625776400005</v>
      </c>
      <c r="H18" s="5">
        <f t="shared" si="4"/>
        <v>0.51224207612399997</v>
      </c>
      <c r="I18" s="5">
        <f t="shared" si="4"/>
        <v>0.68823609314400003</v>
      </c>
      <c r="J18" s="5">
        <f t="shared" si="4"/>
        <v>0.92603179119599988</v>
      </c>
      <c r="K18" s="3">
        <f t="shared" si="0"/>
        <v>8.2061374860000008E-2</v>
      </c>
      <c r="L18" s="3">
        <f t="shared" si="0"/>
        <v>0.12596116626000001</v>
      </c>
      <c r="M18" s="3">
        <f t="shared" si="0"/>
        <v>0.16923838355999998</v>
      </c>
      <c r="N18" s="3">
        <f t="shared" si="0"/>
        <v>0.22771273553999996</v>
      </c>
      <c r="O18" s="3">
        <f t="shared" si="5"/>
        <v>0.33371625776400005</v>
      </c>
      <c r="P18" s="3">
        <f t="shared" si="6"/>
        <v>0.59430345098399995</v>
      </c>
      <c r="Q18" s="3">
        <f t="shared" si="1"/>
        <v>0.89625863426399999</v>
      </c>
      <c r="R18" s="3">
        <f t="shared" si="2"/>
        <v>1.3032927158759999</v>
      </c>
      <c r="S18" s="3">
        <f t="shared" si="7"/>
        <v>0.32970745374528465</v>
      </c>
      <c r="T18" s="4">
        <f t="shared" si="8"/>
        <v>329.70745374528462</v>
      </c>
      <c r="U18" s="4">
        <f t="shared" si="9"/>
        <v>25.808395727453401</v>
      </c>
      <c r="V18" s="41">
        <v>12.77520142</v>
      </c>
      <c r="W18" s="9">
        <f t="shared" si="3"/>
        <v>619.40149745888164</v>
      </c>
      <c r="X18" s="2"/>
    </row>
    <row r="19" spans="1:30" ht="14.4">
      <c r="A19" t="s">
        <v>44</v>
      </c>
      <c r="B19" s="2" t="s">
        <v>35</v>
      </c>
      <c r="C19" s="41">
        <v>2.4504060000000001</v>
      </c>
      <c r="D19" s="41">
        <v>3.781749</v>
      </c>
      <c r="E19" s="41">
        <v>4.3222639999999997</v>
      </c>
      <c r="F19" s="41">
        <v>4.8729909999999999</v>
      </c>
      <c r="G19" s="5">
        <f t="shared" si="4"/>
        <v>0.27174512458800004</v>
      </c>
      <c r="H19" s="5">
        <f t="shared" si="4"/>
        <v>0.419388400602</v>
      </c>
      <c r="I19" s="5">
        <f t="shared" si="4"/>
        <v>0.47933043307200002</v>
      </c>
      <c r="J19" s="5">
        <f t="shared" si="4"/>
        <v>0.54040495591799997</v>
      </c>
      <c r="K19" s="3">
        <f t="shared" si="0"/>
        <v>6.6822571620000007E-2</v>
      </c>
      <c r="L19" s="3">
        <f t="shared" si="0"/>
        <v>0.10312829523</v>
      </c>
      <c r="M19" s="3">
        <f t="shared" si="0"/>
        <v>0.11786813928000001</v>
      </c>
      <c r="N19" s="3">
        <f t="shared" si="0"/>
        <v>0.13288646457</v>
      </c>
      <c r="O19" s="3">
        <f t="shared" si="5"/>
        <v>0.27174512458800004</v>
      </c>
      <c r="P19" s="3">
        <f t="shared" si="6"/>
        <v>0.48621097222199999</v>
      </c>
      <c r="Q19" s="3">
        <f t="shared" si="1"/>
        <v>0.64928129992200001</v>
      </c>
      <c r="R19" s="3">
        <f t="shared" si="2"/>
        <v>0.82822396204800008</v>
      </c>
      <c r="S19" s="3">
        <f t="shared" si="7"/>
        <v>0.18763480952094858</v>
      </c>
      <c r="T19" s="4">
        <f t="shared" si="8"/>
        <v>187.63480952094858</v>
      </c>
      <c r="U19" s="4">
        <f t="shared" si="9"/>
        <v>14.028704547864095</v>
      </c>
      <c r="V19" s="41">
        <v>13.375063170000001</v>
      </c>
      <c r="W19" s="9">
        <f t="shared" si="3"/>
        <v>336.68890914873828</v>
      </c>
      <c r="X19" s="2"/>
    </row>
    <row r="20" spans="1:30" ht="14.4">
      <c r="A20" t="s">
        <v>44</v>
      </c>
      <c r="B20" s="2" t="s">
        <v>34</v>
      </c>
      <c r="C20" s="41">
        <v>2.174909</v>
      </c>
      <c r="D20" s="41">
        <v>5.1259009999999998</v>
      </c>
      <c r="E20" s="41">
        <v>7.6216480000000004</v>
      </c>
      <c r="F20" s="41">
        <v>9.8891749999999998</v>
      </c>
      <c r="G20" s="5">
        <f t="shared" si="4"/>
        <v>0.24119305828200002</v>
      </c>
      <c r="H20" s="5">
        <f t="shared" si="4"/>
        <v>0.568452169098</v>
      </c>
      <c r="I20" s="5">
        <f t="shared" si="4"/>
        <v>0.84522551990400008</v>
      </c>
      <c r="J20" s="5">
        <f t="shared" si="4"/>
        <v>1.09668972915</v>
      </c>
      <c r="K20" s="3">
        <f t="shared" si="0"/>
        <v>5.930976843E-2</v>
      </c>
      <c r="L20" s="3">
        <f t="shared" si="0"/>
        <v>0.13978332027000001</v>
      </c>
      <c r="M20" s="3">
        <f t="shared" si="0"/>
        <v>0.20784234096000001</v>
      </c>
      <c r="N20" s="3">
        <f t="shared" si="0"/>
        <v>0.26967780224999999</v>
      </c>
      <c r="O20" s="3">
        <f t="shared" si="5"/>
        <v>0.24119305828200002</v>
      </c>
      <c r="P20" s="3">
        <f t="shared" si="6"/>
        <v>0.62776193752800002</v>
      </c>
      <c r="Q20" s="3">
        <f t="shared" si="1"/>
        <v>1.0443186086040002</v>
      </c>
      <c r="R20" s="3">
        <f t="shared" si="2"/>
        <v>1.50362515881</v>
      </c>
      <c r="S20" s="3">
        <f t="shared" si="7"/>
        <v>0.43123905629055337</v>
      </c>
      <c r="T20" s="4">
        <f t="shared" si="8"/>
        <v>431.23905629055338</v>
      </c>
      <c r="U20" s="4">
        <f t="shared" si="9"/>
        <v>30.669484339409248</v>
      </c>
      <c r="V20" s="41">
        <v>14.06085122</v>
      </c>
      <c r="W20" s="9">
        <f t="shared" si="3"/>
        <v>736.06762414582192</v>
      </c>
      <c r="X20" s="2"/>
    </row>
    <row r="21" spans="1:30" ht="14.4">
      <c r="A21" t="s">
        <v>44</v>
      </c>
      <c r="B21" s="2" t="s">
        <v>37</v>
      </c>
      <c r="C21" s="41">
        <v>2.003412</v>
      </c>
      <c r="D21" s="41">
        <v>3.8358500000000002</v>
      </c>
      <c r="E21" s="41">
        <v>4.7248590000000004</v>
      </c>
      <c r="F21" s="41">
        <v>5.4128449999999999</v>
      </c>
      <c r="G21" s="5">
        <f t="shared" si="4"/>
        <v>0.22217438397600001</v>
      </c>
      <c r="H21" s="5">
        <f t="shared" si="4"/>
        <v>0.42538809330000005</v>
      </c>
      <c r="I21" s="5">
        <f t="shared" si="4"/>
        <v>0.52397741338199999</v>
      </c>
      <c r="J21" s="5">
        <f t="shared" si="4"/>
        <v>0.60027368480999999</v>
      </c>
      <c r="K21" s="3">
        <f t="shared" si="0"/>
        <v>5.4633045239999997E-2</v>
      </c>
      <c r="L21" s="3">
        <f t="shared" si="0"/>
        <v>0.1046036295</v>
      </c>
      <c r="M21" s="3">
        <f t="shared" si="0"/>
        <v>0.12884690493000001</v>
      </c>
      <c r="N21" s="3">
        <f t="shared" si="0"/>
        <v>0.14760828314999999</v>
      </c>
      <c r="O21" s="3">
        <f t="shared" si="5"/>
        <v>0.22217438397600001</v>
      </c>
      <c r="P21" s="3">
        <f t="shared" si="6"/>
        <v>0.48002113854000006</v>
      </c>
      <c r="Q21" s="3">
        <f t="shared" si="1"/>
        <v>0.68321408812200002</v>
      </c>
      <c r="R21" s="3">
        <f t="shared" si="2"/>
        <v>0.88835726447999996</v>
      </c>
      <c r="S21" s="3">
        <f t="shared" si="7"/>
        <v>0.22541905343379925</v>
      </c>
      <c r="T21" s="4">
        <f t="shared" si="8"/>
        <v>225.41905343379926</v>
      </c>
      <c r="U21" s="4">
        <f t="shared" si="9"/>
        <v>15.138255977264722</v>
      </c>
      <c r="V21" s="41">
        <v>14.890688450000001</v>
      </c>
      <c r="W21" s="9">
        <f t="shared" si="3"/>
        <v>363.31814345435333</v>
      </c>
      <c r="X21" s="2"/>
      <c r="AA21" s="10"/>
      <c r="AB21" s="10"/>
      <c r="AC21" s="10"/>
      <c r="AD21" s="10"/>
    </row>
    <row r="22" spans="1:30" ht="14.4">
      <c r="A22" t="s">
        <v>44</v>
      </c>
      <c r="B22" s="2" t="s">
        <v>33</v>
      </c>
      <c r="C22" s="41">
        <v>2.2806920000000002</v>
      </c>
      <c r="D22" s="41">
        <v>4.9549010000000004</v>
      </c>
      <c r="E22" s="41">
        <v>6.6993179999999999</v>
      </c>
      <c r="F22" s="41">
        <v>8.9870380000000001</v>
      </c>
      <c r="G22" s="5">
        <f t="shared" si="4"/>
        <v>0.25292418141600004</v>
      </c>
      <c r="H22" s="5">
        <f t="shared" si="4"/>
        <v>0.54948861109800007</v>
      </c>
      <c r="I22" s="5">
        <f t="shared" si="4"/>
        <v>0.74294096756399997</v>
      </c>
      <c r="J22" s="5">
        <f t="shared" si="4"/>
        <v>0.99664454012399994</v>
      </c>
      <c r="K22" s="3">
        <f t="shared" si="0"/>
        <v>6.2194470840000002E-2</v>
      </c>
      <c r="L22" s="3">
        <f t="shared" si="0"/>
        <v>0.13512015027000002</v>
      </c>
      <c r="M22" s="3">
        <f t="shared" si="0"/>
        <v>0.18269040185999999</v>
      </c>
      <c r="N22" s="3">
        <f t="shared" si="0"/>
        <v>0.24507652625999998</v>
      </c>
      <c r="O22" s="3">
        <f t="shared" si="5"/>
        <v>0.25292418141600004</v>
      </c>
      <c r="P22" s="3">
        <f t="shared" si="6"/>
        <v>0.61168308193800003</v>
      </c>
      <c r="Q22" s="3">
        <f t="shared" si="1"/>
        <v>0.94025558867399994</v>
      </c>
      <c r="R22" s="3">
        <f t="shared" si="2"/>
        <v>1.3766495630939999</v>
      </c>
      <c r="S22" s="3">
        <f t="shared" si="7"/>
        <v>0.37947589838576334</v>
      </c>
      <c r="T22" s="4">
        <f t="shared" si="8"/>
        <v>379.47589838576334</v>
      </c>
      <c r="U22" s="4">
        <f t="shared" si="9"/>
        <v>23.248759452150708</v>
      </c>
      <c r="V22" s="41">
        <v>16.322414930000001</v>
      </c>
      <c r="W22" s="9">
        <f t="shared" si="3"/>
        <v>557.97022685161699</v>
      </c>
      <c r="X22" s="2"/>
      <c r="AA22" s="11"/>
      <c r="AB22" s="11"/>
      <c r="AC22" s="11"/>
      <c r="AD22" s="11"/>
    </row>
    <row r="23" spans="1:30" ht="14.4">
      <c r="A23" t="s">
        <v>44</v>
      </c>
      <c r="B23" s="2" t="s">
        <v>32</v>
      </c>
      <c r="C23" s="41">
        <v>2.1692559999999999</v>
      </c>
      <c r="D23" s="41">
        <v>3.9548369999999999</v>
      </c>
      <c r="E23" s="41">
        <v>7.3558789999999998</v>
      </c>
      <c r="F23" s="41">
        <v>11.207879</v>
      </c>
      <c r="G23" s="5">
        <f t="shared" si="4"/>
        <v>0.24056615188799996</v>
      </c>
      <c r="H23" s="5">
        <f t="shared" si="4"/>
        <v>0.43858351362600001</v>
      </c>
      <c r="I23" s="5">
        <f t="shared" si="4"/>
        <v>0.81575226934199996</v>
      </c>
      <c r="J23" s="5">
        <f t="shared" si="4"/>
        <v>1.242931365342</v>
      </c>
      <c r="K23" s="3">
        <f t="shared" si="0"/>
        <v>5.9155611119999993E-2</v>
      </c>
      <c r="L23" s="3">
        <f t="shared" si="0"/>
        <v>0.10784840499000001</v>
      </c>
      <c r="M23" s="3">
        <f t="shared" si="0"/>
        <v>0.20059482033000001</v>
      </c>
      <c r="N23" s="3">
        <f t="shared" si="0"/>
        <v>0.30563886032999998</v>
      </c>
      <c r="O23" s="3">
        <f t="shared" si="5"/>
        <v>0.24056615188799996</v>
      </c>
      <c r="P23" s="3">
        <f t="shared" si="6"/>
        <v>0.49773912474600002</v>
      </c>
      <c r="Q23" s="3">
        <f t="shared" si="1"/>
        <v>0.982756285452</v>
      </c>
      <c r="R23" s="3">
        <f t="shared" si="2"/>
        <v>1.610530201782</v>
      </c>
      <c r="S23" s="3">
        <f t="shared" si="7"/>
        <v>0.47271074267958396</v>
      </c>
      <c r="T23" s="4">
        <f t="shared" si="8"/>
        <v>472.71074267958397</v>
      </c>
      <c r="U23" s="4">
        <f t="shared" si="9"/>
        <v>32.755531952369687</v>
      </c>
      <c r="V23" s="41">
        <v>14.43147812</v>
      </c>
      <c r="W23" s="9">
        <f t="shared" si="3"/>
        <v>786.13276685687242</v>
      </c>
      <c r="X23" s="2"/>
      <c r="AA23" s="11"/>
      <c r="AB23" s="11"/>
      <c r="AC23" s="11"/>
      <c r="AD23" s="11"/>
    </row>
    <row r="24" spans="1:30" ht="14.4">
      <c r="A24" t="s">
        <v>44</v>
      </c>
      <c r="B24" s="2" t="s">
        <v>39</v>
      </c>
      <c r="C24" s="41">
        <v>2.2969140000000001</v>
      </c>
      <c r="D24" s="41">
        <v>3.1699809999999999</v>
      </c>
      <c r="E24" s="41">
        <v>3.8627929999999999</v>
      </c>
      <c r="F24" s="41">
        <v>4.606725</v>
      </c>
      <c r="G24" s="5">
        <f t="shared" si="4"/>
        <v>0.25472316877200002</v>
      </c>
      <c r="H24" s="5">
        <f t="shared" si="4"/>
        <v>0.35154455293799997</v>
      </c>
      <c r="I24" s="5">
        <f t="shared" si="4"/>
        <v>0.42837601811399995</v>
      </c>
      <c r="J24" s="5">
        <f t="shared" si="4"/>
        <v>0.51087658905</v>
      </c>
      <c r="K24" s="3">
        <f t="shared" si="0"/>
        <v>6.2636844780000006E-2</v>
      </c>
      <c r="L24" s="3">
        <f t="shared" si="0"/>
        <v>8.644538186999999E-2</v>
      </c>
      <c r="M24" s="3">
        <f t="shared" si="0"/>
        <v>0.10533836511</v>
      </c>
      <c r="N24" s="3">
        <f t="shared" si="0"/>
        <v>0.12562539074999998</v>
      </c>
      <c r="O24" s="3">
        <f t="shared" si="5"/>
        <v>0.25472316877200002</v>
      </c>
      <c r="P24" s="3">
        <f t="shared" si="6"/>
        <v>0.414181397718</v>
      </c>
      <c r="Q24" s="3">
        <f t="shared" si="1"/>
        <v>0.57745824476399987</v>
      </c>
      <c r="R24" s="3">
        <f t="shared" si="2"/>
        <v>0.76529718080999998</v>
      </c>
      <c r="S24" s="3">
        <f t="shared" si="7"/>
        <v>0.173858395472099</v>
      </c>
      <c r="T24" s="4">
        <f t="shared" si="8"/>
        <v>173.85839547209901</v>
      </c>
      <c r="U24" s="4">
        <f t="shared" si="9"/>
        <v>9.8611597754824611</v>
      </c>
      <c r="V24" s="41">
        <v>17.63062352</v>
      </c>
      <c r="W24" s="9">
        <f t="shared" si="3"/>
        <v>236.66783461157905</v>
      </c>
      <c r="X24" s="2"/>
    </row>
    <row r="25" spans="1:30" ht="14.4">
      <c r="A25" t="s">
        <v>44</v>
      </c>
      <c r="B25" s="2" t="s">
        <v>36</v>
      </c>
      <c r="C25" s="41">
        <v>1.5263690000000001</v>
      </c>
      <c r="D25" s="41">
        <v>3.6381749999999999</v>
      </c>
      <c r="E25" s="41">
        <v>4.7952709999999996</v>
      </c>
      <c r="F25" s="41"/>
      <c r="G25" s="5">
        <f t="shared" si="4"/>
        <v>0.16927126936199999</v>
      </c>
      <c r="H25" s="5">
        <f t="shared" si="4"/>
        <v>0.40346633114999997</v>
      </c>
      <c r="I25" s="5">
        <f t="shared" si="4"/>
        <v>0.53178596335799988</v>
      </c>
      <c r="J25" s="5">
        <f t="shared" si="4"/>
        <v>0</v>
      </c>
      <c r="K25" s="3">
        <f t="shared" si="0"/>
        <v>4.1624082629999996E-2</v>
      </c>
      <c r="L25" s="3">
        <f t="shared" si="0"/>
        <v>9.9213032249999999E-2</v>
      </c>
      <c r="M25" s="3">
        <f t="shared" si="0"/>
        <v>0.13076704016999999</v>
      </c>
      <c r="N25" s="3">
        <f t="shared" si="0"/>
        <v>0</v>
      </c>
      <c r="O25" s="3">
        <f t="shared" si="5"/>
        <v>0.16927126936199999</v>
      </c>
      <c r="P25" s="3">
        <f t="shared" si="6"/>
        <v>0.44509041377999997</v>
      </c>
      <c r="Q25" s="3">
        <f t="shared" si="1"/>
        <v>0.67262307823799983</v>
      </c>
      <c r="R25" s="3">
        <f t="shared" si="2"/>
        <v>0.27160415505000002</v>
      </c>
      <c r="S25" s="3">
        <f t="shared" si="7"/>
        <v>5.2347713860562903E-2</v>
      </c>
      <c r="T25" s="4">
        <f t="shared" si="8"/>
        <v>52.347713860562905</v>
      </c>
      <c r="U25" s="4">
        <f t="shared" si="9"/>
        <v>3.6854008334563146</v>
      </c>
      <c r="V25" s="41">
        <v>14.204076089999999</v>
      </c>
      <c r="W25" s="9">
        <f t="shared" si="3"/>
        <v>88.449620002951548</v>
      </c>
      <c r="X25" s="2"/>
    </row>
    <row r="26" spans="1:30" ht="14.4">
      <c r="A26" t="s">
        <v>44</v>
      </c>
      <c r="B26" s="2" t="s">
        <v>40</v>
      </c>
      <c r="C26" s="41">
        <v>2.071825</v>
      </c>
      <c r="D26" s="41">
        <v>2.6151420000000001</v>
      </c>
      <c r="E26" s="41">
        <v>2.996397</v>
      </c>
      <c r="F26" s="41"/>
      <c r="G26" s="5">
        <f t="shared" si="4"/>
        <v>0.22976124884999999</v>
      </c>
      <c r="H26" s="5">
        <f t="shared" si="4"/>
        <v>0.29001401751599998</v>
      </c>
      <c r="I26" s="5">
        <f t="shared" si="4"/>
        <v>0.33229443450599999</v>
      </c>
      <c r="J26" s="5">
        <f t="shared" si="4"/>
        <v>0</v>
      </c>
      <c r="K26" s="3">
        <f t="shared" si="0"/>
        <v>5.6498667749999995E-2</v>
      </c>
      <c r="L26" s="3">
        <f t="shared" si="0"/>
        <v>7.1314922340000003E-2</v>
      </c>
      <c r="M26" s="3">
        <f t="shared" si="0"/>
        <v>8.171174618999999E-2</v>
      </c>
      <c r="N26" s="3">
        <f t="shared" si="0"/>
        <v>0</v>
      </c>
      <c r="O26" s="3">
        <f t="shared" si="5"/>
        <v>0.22976124884999999</v>
      </c>
      <c r="P26" s="3">
        <f t="shared" si="6"/>
        <v>0.34651268526599999</v>
      </c>
      <c r="Q26" s="3">
        <f t="shared" si="1"/>
        <v>0.46010802459599998</v>
      </c>
      <c r="R26" s="3">
        <f t="shared" si="2"/>
        <v>0.20952533627999997</v>
      </c>
      <c r="S26" s="3">
        <f t="shared" si="7"/>
        <v>4.1338769490085634E-3</v>
      </c>
      <c r="T26" s="4">
        <f t="shared" si="8"/>
        <v>4.1338769490085632</v>
      </c>
      <c r="U26" s="4">
        <f t="shared" si="9"/>
        <v>0.24197242373419056</v>
      </c>
      <c r="V26" s="41">
        <v>17.084082909999999</v>
      </c>
      <c r="W26" s="9">
        <f t="shared" si="3"/>
        <v>5.8073381696205733</v>
      </c>
      <c r="X26" s="2"/>
    </row>
    <row r="27" spans="1:30" ht="14.4">
      <c r="A27" t="s">
        <v>44</v>
      </c>
      <c r="B27" s="2" t="s">
        <v>41</v>
      </c>
      <c r="C27" s="41">
        <v>2.5439280000000002</v>
      </c>
      <c r="D27" s="41">
        <v>3.4442439999999999</v>
      </c>
      <c r="E27" s="41">
        <v>4.0941070000000002</v>
      </c>
      <c r="F27" s="41">
        <v>7.8304900000000002</v>
      </c>
      <c r="G27" s="5">
        <f t="shared" si="4"/>
        <v>0.28211652734400006</v>
      </c>
      <c r="H27" s="5">
        <f t="shared" si="4"/>
        <v>0.38195977111200002</v>
      </c>
      <c r="I27" s="5">
        <f t="shared" si="4"/>
        <v>0.45402827808599999</v>
      </c>
      <c r="J27" s="5">
        <f t="shared" si="4"/>
        <v>0.86838568001999994</v>
      </c>
      <c r="K27" s="3">
        <f t="shared" si="0"/>
        <v>6.9372916560000011E-2</v>
      </c>
      <c r="L27" s="3">
        <f t="shared" si="0"/>
        <v>9.3924533879999994E-2</v>
      </c>
      <c r="M27" s="3">
        <f t="shared" si="0"/>
        <v>0.11164629789000001</v>
      </c>
      <c r="N27" s="3">
        <f t="shared" si="0"/>
        <v>0.21353746230000001</v>
      </c>
      <c r="O27" s="3">
        <f t="shared" si="5"/>
        <v>0.28211652734400006</v>
      </c>
      <c r="P27" s="3">
        <f t="shared" si="6"/>
        <v>0.45133268767200002</v>
      </c>
      <c r="Q27" s="3">
        <f t="shared" si="1"/>
        <v>0.61732572852599998</v>
      </c>
      <c r="R27" s="3">
        <f t="shared" si="2"/>
        <v>1.1433294283499997</v>
      </c>
      <c r="S27" s="3">
        <f t="shared" si="7"/>
        <v>0.28310169696821341</v>
      </c>
      <c r="T27" s="4">
        <f t="shared" si="8"/>
        <v>283.10169696821339</v>
      </c>
      <c r="U27" s="4">
        <f t="shared" si="9"/>
        <v>17.896729866865432</v>
      </c>
      <c r="V27" s="41">
        <v>15.818627149999999</v>
      </c>
      <c r="W27" s="9">
        <f t="shared" si="3"/>
        <v>429.52151680477039</v>
      </c>
      <c r="X27" s="2"/>
    </row>
    <row r="28" spans="1:30" ht="14.4">
      <c r="A28" t="s">
        <v>44</v>
      </c>
      <c r="B28" s="2" t="s">
        <v>42</v>
      </c>
      <c r="C28" s="41">
        <v>1.78809</v>
      </c>
      <c r="D28" s="41">
        <v>2.7694489999999998</v>
      </c>
      <c r="E28" s="41">
        <v>3.9901070000000001</v>
      </c>
      <c r="F28" s="41">
        <v>7.9190069999999997</v>
      </c>
      <c r="G28" s="5">
        <f t="shared" si="4"/>
        <v>0.19829560481999997</v>
      </c>
      <c r="H28" s="5">
        <f t="shared" si="4"/>
        <v>0.30712635520199999</v>
      </c>
      <c r="I28" s="5">
        <f t="shared" si="4"/>
        <v>0.44249488608600002</v>
      </c>
      <c r="J28" s="5">
        <f t="shared" si="4"/>
        <v>0.87820203828599996</v>
      </c>
      <c r="K28" s="3">
        <f t="shared" si="0"/>
        <v>4.8761214299999994E-2</v>
      </c>
      <c r="L28" s="3">
        <f t="shared" si="0"/>
        <v>7.5522874229999995E-2</v>
      </c>
      <c r="M28" s="3">
        <f t="shared" si="0"/>
        <v>0.10881021789</v>
      </c>
      <c r="N28" s="3">
        <f t="shared" si="0"/>
        <v>0.21595132088999999</v>
      </c>
      <c r="O28" s="3">
        <f t="shared" si="5"/>
        <v>0.19829560481999997</v>
      </c>
      <c r="P28" s="3">
        <f t="shared" si="6"/>
        <v>0.35588756950199996</v>
      </c>
      <c r="Q28" s="3">
        <f t="shared" si="1"/>
        <v>0.56677897461600002</v>
      </c>
      <c r="R28" s="3">
        <f t="shared" si="2"/>
        <v>1.111296344706</v>
      </c>
      <c r="S28" s="3">
        <f t="shared" si="7"/>
        <v>0.30383417146653807</v>
      </c>
      <c r="T28" s="4">
        <f t="shared" si="8"/>
        <v>303.83417146653807</v>
      </c>
      <c r="U28" s="4">
        <f t="shared" si="9"/>
        <v>23.755908080312366</v>
      </c>
      <c r="V28" s="41">
        <v>12.789836129999999</v>
      </c>
      <c r="W28" s="9">
        <f t="shared" si="3"/>
        <v>570.14179392749679</v>
      </c>
      <c r="X28" s="2"/>
    </row>
    <row r="29" spans="1:30" ht="14.4">
      <c r="B29" s="2"/>
      <c r="C29" s="41"/>
      <c r="D29" s="41"/>
      <c r="E29" s="41"/>
      <c r="F29" s="41"/>
      <c r="G29" s="5"/>
      <c r="H29" s="5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1"/>
      <c r="W29" s="9"/>
      <c r="X29" s="2"/>
    </row>
    <row r="30" spans="1:30" ht="14.4">
      <c r="A30" t="s">
        <v>45</v>
      </c>
      <c r="B30" s="2" t="s">
        <v>19</v>
      </c>
      <c r="C30" s="41">
        <v>2.226731</v>
      </c>
      <c r="D30" s="41">
        <v>2.171395</v>
      </c>
      <c r="E30" s="41">
        <v>2.9725990000000002</v>
      </c>
      <c r="F30" s="41">
        <v>3.166671</v>
      </c>
      <c r="G30" s="5">
        <f t="shared" ref="G30:J54" si="10">C30*0.001818*61</f>
        <v>0.24694001443800001</v>
      </c>
      <c r="H30" s="5">
        <f t="shared" si="10"/>
        <v>0.24080336271</v>
      </c>
      <c r="I30" s="5">
        <f t="shared" si="10"/>
        <v>0.32965528390200005</v>
      </c>
      <c r="J30" s="5">
        <f t="shared" si="10"/>
        <v>0.35117748055799997</v>
      </c>
      <c r="K30" s="3">
        <f t="shared" ref="K30:N54" si="11">C30*0.001818*15</f>
        <v>6.0722954369999999E-2</v>
      </c>
      <c r="L30" s="3">
        <f t="shared" si="11"/>
        <v>5.9213941649999997E-2</v>
      </c>
      <c r="M30" s="3">
        <f t="shared" si="11"/>
        <v>8.1062774730000009E-2</v>
      </c>
      <c r="N30" s="3">
        <f t="shared" si="11"/>
        <v>8.6355118169999995E-2</v>
      </c>
      <c r="O30" s="3">
        <f t="shared" ref="O30:O54" si="12">G30</f>
        <v>0.24694001443800001</v>
      </c>
      <c r="P30" s="3">
        <f t="shared" ref="P30:P54" si="13">H30+K30</f>
        <v>0.30152631707999999</v>
      </c>
      <c r="Q30" s="3">
        <f t="shared" ref="Q30:Q54" si="14">I30+K30+L30</f>
        <v>0.44959217992200001</v>
      </c>
      <c r="R30" s="3">
        <f t="shared" ref="R30:R54" si="15">J30+K30+L30+M30</f>
        <v>0.55217715130800005</v>
      </c>
      <c r="S30" s="3">
        <f t="shared" ref="S30:S54" si="16">SLOPE(O30:R30,$C$1:$F$1)</f>
        <v>0.10937742414568055</v>
      </c>
      <c r="T30" s="4">
        <f t="shared" ref="T30:T54" si="17">S30*10^3</f>
        <v>109.37742414568055</v>
      </c>
      <c r="U30" s="4">
        <f t="shared" ref="U30:U54" si="18">(T30)*(1/V30)</f>
        <v>5.0959172634597278</v>
      </c>
      <c r="V30" s="41">
        <v>21.463736260000001</v>
      </c>
      <c r="W30" s="9">
        <f t="shared" ref="W30:W54" si="19">+U30*24</f>
        <v>122.30201432303346</v>
      </c>
      <c r="X30" s="2"/>
    </row>
    <row r="31" spans="1:30" ht="14.4">
      <c r="A31" t="s">
        <v>45</v>
      </c>
      <c r="B31" s="2" t="s">
        <v>20</v>
      </c>
      <c r="C31" s="41">
        <v>2.6708090000000002</v>
      </c>
      <c r="D31" s="41">
        <v>3.1772010000000002</v>
      </c>
      <c r="E31" s="41">
        <v>3.4378639999999998</v>
      </c>
      <c r="F31" s="41">
        <v>3.7887900000000001</v>
      </c>
      <c r="G31" s="5">
        <f t="shared" si="10"/>
        <v>0.29618737648200005</v>
      </c>
      <c r="H31" s="5">
        <f t="shared" si="10"/>
        <v>0.35234523649800004</v>
      </c>
      <c r="I31" s="5">
        <f t="shared" si="10"/>
        <v>0.38125224187199996</v>
      </c>
      <c r="J31" s="5">
        <f t="shared" si="10"/>
        <v>0.42016923342000001</v>
      </c>
      <c r="K31" s="3">
        <f t="shared" si="11"/>
        <v>7.2832961430000009E-2</v>
      </c>
      <c r="L31" s="3">
        <f t="shared" si="11"/>
        <v>8.6642271270000001E-2</v>
      </c>
      <c r="M31" s="3">
        <f t="shared" si="11"/>
        <v>9.3750551279999983E-2</v>
      </c>
      <c r="N31" s="3">
        <f t="shared" si="11"/>
        <v>0.1033203033</v>
      </c>
      <c r="O31" s="3">
        <f t="shared" si="12"/>
        <v>0.29618737648200005</v>
      </c>
      <c r="P31" s="3">
        <f t="shared" si="13"/>
        <v>0.42517819792800005</v>
      </c>
      <c r="Q31" s="3">
        <f t="shared" si="14"/>
        <v>0.54072747457199999</v>
      </c>
      <c r="R31" s="3">
        <f t="shared" si="15"/>
        <v>0.67339501739999996</v>
      </c>
      <c r="S31" s="3">
        <f t="shared" si="16"/>
        <v>0.12783577753441452</v>
      </c>
      <c r="T31" s="4">
        <f t="shared" si="17"/>
        <v>127.83577753441452</v>
      </c>
      <c r="U31" s="4">
        <f t="shared" si="18"/>
        <v>6.0363774515261239</v>
      </c>
      <c r="V31" s="41">
        <v>21.17756528</v>
      </c>
      <c r="W31" s="9">
        <f t="shared" si="19"/>
        <v>144.87305883662697</v>
      </c>
      <c r="X31" s="2"/>
    </row>
    <row r="32" spans="1:30" ht="14.4">
      <c r="A32" t="s">
        <v>45</v>
      </c>
      <c r="B32" s="2" t="s">
        <v>23</v>
      </c>
      <c r="C32" s="41">
        <v>2.5563289999999999</v>
      </c>
      <c r="D32" s="41">
        <v>4.6467700000000001</v>
      </c>
      <c r="E32" s="41">
        <v>5.326632</v>
      </c>
      <c r="F32" s="41">
        <v>5.9382720000000004</v>
      </c>
      <c r="G32" s="5">
        <f t="shared" si="10"/>
        <v>0.28349177344199994</v>
      </c>
      <c r="H32" s="5">
        <f t="shared" si="10"/>
        <v>0.51531749945999994</v>
      </c>
      <c r="I32" s="5">
        <f t="shared" si="10"/>
        <v>0.59071283553599996</v>
      </c>
      <c r="J32" s="5">
        <f t="shared" si="10"/>
        <v>0.65854248825600004</v>
      </c>
      <c r="K32" s="3">
        <f t="shared" si="11"/>
        <v>6.9711091829999988E-2</v>
      </c>
      <c r="L32" s="3">
        <f t="shared" si="11"/>
        <v>0.12671741789999999</v>
      </c>
      <c r="M32" s="3">
        <f t="shared" si="11"/>
        <v>0.14525725464</v>
      </c>
      <c r="N32" s="3">
        <f t="shared" si="11"/>
        <v>0.16193667744000001</v>
      </c>
      <c r="O32" s="3">
        <f t="shared" si="12"/>
        <v>0.28349177344199994</v>
      </c>
      <c r="P32" s="3">
        <f t="shared" si="13"/>
        <v>0.58502859128999996</v>
      </c>
      <c r="Q32" s="3">
        <f t="shared" si="14"/>
        <v>0.78714134526599999</v>
      </c>
      <c r="R32" s="3">
        <f t="shared" si="15"/>
        <v>1.000228252626</v>
      </c>
      <c r="S32" s="3">
        <f t="shared" si="16"/>
        <v>0.24065203269738977</v>
      </c>
      <c r="T32" s="4">
        <f t="shared" si="17"/>
        <v>240.65203269738979</v>
      </c>
      <c r="U32" s="4">
        <f t="shared" si="18"/>
        <v>10.693095865189683</v>
      </c>
      <c r="V32" s="41">
        <v>22.505365680000001</v>
      </c>
      <c r="W32" s="9">
        <f t="shared" si="19"/>
        <v>256.63430076455239</v>
      </c>
      <c r="X32" s="2"/>
    </row>
    <row r="33" spans="1:24" ht="14.4">
      <c r="A33" t="s">
        <v>45</v>
      </c>
      <c r="B33" s="2" t="s">
        <v>25</v>
      </c>
      <c r="C33" s="41">
        <v>2.901742</v>
      </c>
      <c r="D33" s="41">
        <v>4.6848910000000004</v>
      </c>
      <c r="E33" s="41">
        <v>5.4618779999999996</v>
      </c>
      <c r="F33" s="41">
        <v>5.8793959999999998</v>
      </c>
      <c r="G33" s="5">
        <f t="shared" si="10"/>
        <v>0.32179738431599997</v>
      </c>
      <c r="H33" s="5">
        <f t="shared" si="10"/>
        <v>0.51954504211800001</v>
      </c>
      <c r="I33" s="5">
        <f t="shared" si="10"/>
        <v>0.60571134644399993</v>
      </c>
      <c r="J33" s="5">
        <f t="shared" si="10"/>
        <v>0.652013257608</v>
      </c>
      <c r="K33" s="3">
        <f t="shared" si="11"/>
        <v>7.9130504339999991E-2</v>
      </c>
      <c r="L33" s="3">
        <f t="shared" si="11"/>
        <v>0.12775697756999999</v>
      </c>
      <c r="M33" s="3">
        <f t="shared" si="11"/>
        <v>0.14894541305999998</v>
      </c>
      <c r="N33" s="3">
        <f t="shared" si="11"/>
        <v>0.16033112891999998</v>
      </c>
      <c r="O33" s="3">
        <f t="shared" si="12"/>
        <v>0.32179738431599997</v>
      </c>
      <c r="P33" s="3">
        <f t="shared" si="13"/>
        <v>0.59867554645800003</v>
      </c>
      <c r="Q33" s="3">
        <f t="shared" si="14"/>
        <v>0.81259882835399999</v>
      </c>
      <c r="R33" s="3">
        <f t="shared" si="15"/>
        <v>1.0078461525779998</v>
      </c>
      <c r="S33" s="3">
        <f t="shared" si="16"/>
        <v>0.23251285913626304</v>
      </c>
      <c r="T33" s="4">
        <f t="shared" si="17"/>
        <v>232.51285913626305</v>
      </c>
      <c r="U33" s="4">
        <f t="shared" si="18"/>
        <v>9.8135722608465166</v>
      </c>
      <c r="V33" s="41">
        <v>23.69298895</v>
      </c>
      <c r="W33" s="9">
        <f t="shared" si="19"/>
        <v>235.5257342603164</v>
      </c>
      <c r="X33" s="2"/>
    </row>
    <row r="34" spans="1:24" ht="14.4">
      <c r="A34" t="s">
        <v>45</v>
      </c>
      <c r="B34" s="2" t="s">
        <v>24</v>
      </c>
      <c r="C34" s="41">
        <v>3.255036</v>
      </c>
      <c r="D34" s="41">
        <v>4.5879450000000004</v>
      </c>
      <c r="E34" s="41">
        <v>-0.169714</v>
      </c>
      <c r="F34" s="41">
        <v>5.4427159999999999</v>
      </c>
      <c r="G34" s="5">
        <f t="shared" si="10"/>
        <v>0.36097698232800002</v>
      </c>
      <c r="H34" s="5">
        <f t="shared" si="10"/>
        <v>0.50879392461000006</v>
      </c>
      <c r="I34" s="5">
        <f t="shared" si="10"/>
        <v>-1.8820943172000001E-2</v>
      </c>
      <c r="J34" s="5">
        <f t="shared" si="10"/>
        <v>0.60358631896799997</v>
      </c>
      <c r="K34" s="3">
        <f t="shared" si="11"/>
        <v>8.8764831719999993E-2</v>
      </c>
      <c r="L34" s="3">
        <f t="shared" si="11"/>
        <v>0.12511326015000002</v>
      </c>
      <c r="M34" s="3">
        <f t="shared" si="11"/>
        <v>-4.6281007799999999E-3</v>
      </c>
      <c r="N34" s="3">
        <f t="shared" si="11"/>
        <v>0.14842286531999999</v>
      </c>
      <c r="O34" s="3">
        <f t="shared" si="12"/>
        <v>0.36097698232800002</v>
      </c>
      <c r="P34" s="3">
        <f t="shared" si="13"/>
        <v>0.59755875633</v>
      </c>
      <c r="Q34" s="3">
        <f t="shared" si="14"/>
        <v>0.195057148698</v>
      </c>
      <c r="R34" s="3">
        <f t="shared" si="15"/>
        <v>0.81283631005800006</v>
      </c>
      <c r="S34" s="3">
        <f t="shared" si="16"/>
        <v>9.7914117806295067E-2</v>
      </c>
      <c r="T34" s="4">
        <f t="shared" si="17"/>
        <v>97.914117806295067</v>
      </c>
      <c r="U34" s="4">
        <f t="shared" si="18"/>
        <v>4.2596419912596977</v>
      </c>
      <c r="V34" s="41">
        <v>22.98646647</v>
      </c>
      <c r="W34" s="9">
        <f t="shared" si="19"/>
        <v>102.23140779023274</v>
      </c>
      <c r="X34" s="2"/>
    </row>
    <row r="35" spans="1:24" ht="14.4">
      <c r="A35" t="s">
        <v>45</v>
      </c>
      <c r="B35" s="2" t="s">
        <v>26</v>
      </c>
      <c r="C35" s="41">
        <v>-0.169714</v>
      </c>
      <c r="D35" s="41">
        <v>5.626385</v>
      </c>
      <c r="E35" s="41">
        <v>6.2583460000000004</v>
      </c>
      <c r="F35" s="41">
        <v>6.6907990000000002</v>
      </c>
      <c r="G35" s="5">
        <f t="shared" si="10"/>
        <v>-1.8820943172000001E-2</v>
      </c>
      <c r="H35" s="5">
        <f t="shared" si="10"/>
        <v>0.62395484372999999</v>
      </c>
      <c r="I35" s="5">
        <f t="shared" si="10"/>
        <v>0.69403805470800006</v>
      </c>
      <c r="J35" s="5">
        <f t="shared" si="10"/>
        <v>0.74199622750200001</v>
      </c>
      <c r="K35" s="3">
        <f t="shared" si="11"/>
        <v>-4.6281007799999999E-3</v>
      </c>
      <c r="L35" s="3">
        <f t="shared" si="11"/>
        <v>0.15343151895000001</v>
      </c>
      <c r="M35" s="3">
        <f t="shared" si="11"/>
        <v>0.17066509542000002</v>
      </c>
      <c r="N35" s="3">
        <f t="shared" si="11"/>
        <v>0.18245808873</v>
      </c>
      <c r="O35" s="3">
        <f t="shared" si="12"/>
        <v>-1.8820943172000001E-2</v>
      </c>
      <c r="P35" s="3">
        <f t="shared" si="13"/>
        <v>0.61932674295000001</v>
      </c>
      <c r="Q35" s="3">
        <f t="shared" si="14"/>
        <v>0.84284147287800004</v>
      </c>
      <c r="R35" s="3">
        <f t="shared" si="15"/>
        <v>1.061464741092</v>
      </c>
      <c r="S35" s="3">
        <f t="shared" si="16"/>
        <v>0.35294155819735568</v>
      </c>
      <c r="T35" s="4">
        <f t="shared" si="17"/>
        <v>352.94155819735568</v>
      </c>
      <c r="U35" s="4">
        <f t="shared" si="18"/>
        <v>15.636752817829224</v>
      </c>
      <c r="V35" s="41">
        <v>22.571282050000001</v>
      </c>
      <c r="W35" s="9">
        <f t="shared" si="19"/>
        <v>375.28206762790137</v>
      </c>
      <c r="X35" s="2"/>
    </row>
    <row r="36" spans="1:24" ht="14.4">
      <c r="A36" t="s">
        <v>45</v>
      </c>
      <c r="B36" s="2" t="s">
        <v>21</v>
      </c>
      <c r="C36" s="41">
        <v>3.6656900000000001</v>
      </c>
      <c r="D36" s="41">
        <v>5.5378030000000003</v>
      </c>
      <c r="E36" s="41">
        <v>6.2321419999999996</v>
      </c>
      <c r="F36" s="41">
        <v>6.7874790000000003</v>
      </c>
      <c r="G36" s="5">
        <f t="shared" si="10"/>
        <v>0.40651768962000001</v>
      </c>
      <c r="H36" s="5">
        <f t="shared" si="10"/>
        <v>0.61413127709400006</v>
      </c>
      <c r="I36" s="5">
        <f t="shared" si="10"/>
        <v>0.69113208351599986</v>
      </c>
      <c r="J36" s="5">
        <f t="shared" si="10"/>
        <v>0.75271784614199999</v>
      </c>
      <c r="K36" s="3">
        <f t="shared" si="11"/>
        <v>9.9963366299999995E-2</v>
      </c>
      <c r="L36" s="3">
        <f t="shared" si="11"/>
        <v>0.15101588781</v>
      </c>
      <c r="M36" s="3">
        <f t="shared" si="11"/>
        <v>0.16995051233999997</v>
      </c>
      <c r="N36" s="3">
        <f t="shared" si="11"/>
        <v>0.18509455233</v>
      </c>
      <c r="O36" s="3">
        <f t="shared" si="12"/>
        <v>0.40651768962000001</v>
      </c>
      <c r="P36" s="3">
        <f t="shared" si="13"/>
        <v>0.71409464339400008</v>
      </c>
      <c r="Q36" s="3">
        <f t="shared" si="14"/>
        <v>0.94211133762599986</v>
      </c>
      <c r="R36" s="3">
        <f t="shared" si="15"/>
        <v>1.1736476125920001</v>
      </c>
      <c r="S36" s="3">
        <f t="shared" si="16"/>
        <v>0.25888274326912447</v>
      </c>
      <c r="T36" s="4">
        <f t="shared" si="17"/>
        <v>258.88274326912449</v>
      </c>
      <c r="U36" s="4">
        <f t="shared" si="18"/>
        <v>11.028924593395342</v>
      </c>
      <c r="V36" s="41">
        <v>23.473072200000001</v>
      </c>
      <c r="W36" s="9">
        <f t="shared" si="19"/>
        <v>264.69419024148817</v>
      </c>
      <c r="X36" s="2"/>
    </row>
    <row r="37" spans="1:24" ht="14.4">
      <c r="A37" t="s">
        <v>45</v>
      </c>
      <c r="B37" s="2" t="s">
        <v>22</v>
      </c>
      <c r="C37" s="41">
        <v>3.5577429999999999</v>
      </c>
      <c r="D37" s="41">
        <v>5.7584609999999996</v>
      </c>
      <c r="E37" s="41">
        <v>6.7519799999999996</v>
      </c>
      <c r="F37" s="41">
        <v>7.8487869999999997</v>
      </c>
      <c r="G37" s="5">
        <f t="shared" si="10"/>
        <v>0.39454658321399999</v>
      </c>
      <c r="H37" s="5">
        <f t="shared" si="10"/>
        <v>0.63860180797799992</v>
      </c>
      <c r="I37" s="5">
        <f t="shared" si="10"/>
        <v>0.74878107803999994</v>
      </c>
      <c r="J37" s="5">
        <f t="shared" si="10"/>
        <v>0.87041478072599998</v>
      </c>
      <c r="K37" s="3">
        <f t="shared" si="11"/>
        <v>9.7019651609999993E-2</v>
      </c>
      <c r="L37" s="3">
        <f t="shared" si="11"/>
        <v>0.15703323146999998</v>
      </c>
      <c r="M37" s="3">
        <f t="shared" si="11"/>
        <v>0.18412649459999997</v>
      </c>
      <c r="N37" s="3">
        <f t="shared" si="11"/>
        <v>0.21403642148999999</v>
      </c>
      <c r="O37" s="3">
        <f t="shared" si="12"/>
        <v>0.39454658321399999</v>
      </c>
      <c r="P37" s="3">
        <f t="shared" si="13"/>
        <v>0.73562145958799996</v>
      </c>
      <c r="Q37" s="3">
        <f t="shared" si="14"/>
        <v>1.0028339611199999</v>
      </c>
      <c r="R37" s="3">
        <f t="shared" si="15"/>
        <v>1.3085941584060001</v>
      </c>
      <c r="S37" s="3">
        <f t="shared" si="16"/>
        <v>0.30823390697823122</v>
      </c>
      <c r="T37" s="4">
        <f t="shared" si="17"/>
        <v>308.23390697823123</v>
      </c>
      <c r="U37" s="4">
        <f t="shared" si="18"/>
        <v>14.191650102940679</v>
      </c>
      <c r="V37" s="41">
        <v>21.71938462</v>
      </c>
      <c r="W37" s="9">
        <f t="shared" si="19"/>
        <v>340.59960247057631</v>
      </c>
      <c r="X37" s="2"/>
    </row>
    <row r="38" spans="1:24" ht="14.4">
      <c r="A38" t="s">
        <v>45</v>
      </c>
      <c r="B38" s="2" t="s">
        <v>27</v>
      </c>
      <c r="C38" s="41">
        <v>2.1730749999999999</v>
      </c>
      <c r="D38" s="41">
        <v>3.061321</v>
      </c>
      <c r="E38" s="41">
        <v>3.011841</v>
      </c>
      <c r="F38" s="41">
        <v>3.1217630000000001</v>
      </c>
      <c r="G38" s="5">
        <f t="shared" si="10"/>
        <v>0.24098967134999996</v>
      </c>
      <c r="H38" s="5">
        <f t="shared" si="10"/>
        <v>0.339494376258</v>
      </c>
      <c r="I38" s="5">
        <f t="shared" si="10"/>
        <v>0.33400714321800001</v>
      </c>
      <c r="J38" s="5">
        <f t="shared" si="10"/>
        <v>0.34619727317400001</v>
      </c>
      <c r="K38" s="3">
        <f t="shared" si="11"/>
        <v>5.925975524999999E-2</v>
      </c>
      <c r="L38" s="3">
        <f t="shared" si="11"/>
        <v>8.3482223669999994E-2</v>
      </c>
      <c r="M38" s="3">
        <f t="shared" si="11"/>
        <v>8.2132904069999998E-2</v>
      </c>
      <c r="N38" s="3">
        <f t="shared" si="11"/>
        <v>8.5130477010000011E-2</v>
      </c>
      <c r="O38" s="3">
        <f t="shared" si="12"/>
        <v>0.24098967134999996</v>
      </c>
      <c r="P38" s="3">
        <f t="shared" si="13"/>
        <v>0.39875413150799999</v>
      </c>
      <c r="Q38" s="3">
        <f t="shared" si="14"/>
        <v>0.47674912213800003</v>
      </c>
      <c r="R38" s="3">
        <f t="shared" si="15"/>
        <v>0.57107215616399998</v>
      </c>
      <c r="S38" s="3">
        <f t="shared" si="16"/>
        <v>0.10914385830227252</v>
      </c>
      <c r="T38" s="4">
        <f t="shared" si="17"/>
        <v>109.14385830227252</v>
      </c>
      <c r="U38" s="4">
        <f t="shared" si="18"/>
        <v>4.8439217369691301</v>
      </c>
      <c r="V38" s="41">
        <v>22.532126699999999</v>
      </c>
      <c r="W38" s="9">
        <f t="shared" si="19"/>
        <v>116.25412168725913</v>
      </c>
      <c r="X38" s="2"/>
    </row>
    <row r="39" spans="1:24" ht="14.4">
      <c r="A39" t="s">
        <v>45</v>
      </c>
      <c r="B39" s="2" t="s">
        <v>28</v>
      </c>
      <c r="C39" s="41">
        <v>2.1968350000000001</v>
      </c>
      <c r="D39" s="41">
        <v>2.9597389999999999</v>
      </c>
      <c r="E39" s="41">
        <v>4.0543430000000003</v>
      </c>
      <c r="F39" s="41">
        <v>4.7447220000000003</v>
      </c>
      <c r="G39" s="5">
        <f t="shared" si="10"/>
        <v>0.24362460783000003</v>
      </c>
      <c r="H39" s="5">
        <f t="shared" si="10"/>
        <v>0.32822913562199996</v>
      </c>
      <c r="I39" s="5">
        <f t="shared" si="10"/>
        <v>0.44961853001400004</v>
      </c>
      <c r="J39" s="5">
        <f t="shared" si="10"/>
        <v>0.526180180356</v>
      </c>
      <c r="K39" s="3">
        <f t="shared" si="11"/>
        <v>5.9907690450000009E-2</v>
      </c>
      <c r="L39" s="3">
        <f t="shared" si="11"/>
        <v>8.0712082529999993E-2</v>
      </c>
      <c r="M39" s="3">
        <f t="shared" si="11"/>
        <v>0.11056193361000001</v>
      </c>
      <c r="N39" s="3">
        <f t="shared" si="11"/>
        <v>0.12938856894</v>
      </c>
      <c r="O39" s="3">
        <f t="shared" si="12"/>
        <v>0.24362460783000003</v>
      </c>
      <c r="P39" s="3">
        <f t="shared" si="13"/>
        <v>0.38813682607199995</v>
      </c>
      <c r="Q39" s="3">
        <f t="shared" si="14"/>
        <v>0.59023830299400004</v>
      </c>
      <c r="R39" s="3">
        <f t="shared" si="15"/>
        <v>0.77736188694599995</v>
      </c>
      <c r="S39" s="3">
        <f t="shared" si="16"/>
        <v>0.18510510504918032</v>
      </c>
      <c r="T39" s="4">
        <f t="shared" si="17"/>
        <v>185.10510504918031</v>
      </c>
      <c r="U39" s="4">
        <f t="shared" si="18"/>
        <v>7.8182246755889402</v>
      </c>
      <c r="V39" s="41">
        <v>23.676104580000001</v>
      </c>
      <c r="W39" s="9">
        <f t="shared" si="19"/>
        <v>187.63739221413456</v>
      </c>
      <c r="X39" s="2"/>
    </row>
    <row r="40" spans="1:24" ht="14.4">
      <c r="A40" t="s">
        <v>45</v>
      </c>
      <c r="B40" s="2" t="s">
        <v>29</v>
      </c>
      <c r="C40" s="41">
        <v>2.084838</v>
      </c>
      <c r="D40" s="41">
        <v>2.59999</v>
      </c>
      <c r="E40" s="41">
        <v>2.591688</v>
      </c>
      <c r="F40" s="41"/>
      <c r="G40" s="5">
        <f t="shared" si="10"/>
        <v>0.23120436452399998</v>
      </c>
      <c r="H40" s="5">
        <f t="shared" si="10"/>
        <v>0.28833369101999995</v>
      </c>
      <c r="I40" s="5">
        <f t="shared" si="10"/>
        <v>0.28741301582399997</v>
      </c>
      <c r="J40" s="5">
        <f t="shared" si="10"/>
        <v>0</v>
      </c>
      <c r="K40" s="3">
        <f t="shared" si="11"/>
        <v>5.6853532259999992E-2</v>
      </c>
      <c r="L40" s="3">
        <f t="shared" si="11"/>
        <v>7.0901727299999995E-2</v>
      </c>
      <c r="M40" s="3">
        <f t="shared" si="11"/>
        <v>7.0675331760000001E-2</v>
      </c>
      <c r="N40" s="3">
        <f t="shared" si="11"/>
        <v>0</v>
      </c>
      <c r="O40" s="3">
        <f t="shared" si="12"/>
        <v>0.23120436452399998</v>
      </c>
      <c r="P40" s="3">
        <f t="shared" si="13"/>
        <v>0.34518722327999996</v>
      </c>
      <c r="Q40" s="3">
        <f t="shared" si="14"/>
        <v>0.41516827538399997</v>
      </c>
      <c r="R40" s="3">
        <f t="shared" si="15"/>
        <v>0.19843059132000002</v>
      </c>
      <c r="S40" s="3">
        <f t="shared" si="16"/>
        <v>-4.1362034730066857E-3</v>
      </c>
      <c r="T40" s="4">
        <f t="shared" si="17"/>
        <v>-4.1362034730066854</v>
      </c>
      <c r="U40" s="4">
        <f t="shared" si="18"/>
        <v>-0.17643842052347172</v>
      </c>
      <c r="V40" s="41">
        <v>23.442759580000001</v>
      </c>
      <c r="W40" s="9">
        <f t="shared" si="19"/>
        <v>-4.2345220925633216</v>
      </c>
      <c r="X40" s="2"/>
    </row>
    <row r="41" spans="1:24" ht="14.4">
      <c r="A41" t="s">
        <v>45</v>
      </c>
      <c r="B41" s="2" t="s">
        <v>30</v>
      </c>
      <c r="C41" s="41">
        <v>1.976483</v>
      </c>
      <c r="D41" s="41">
        <v>3.2556210000000001</v>
      </c>
      <c r="E41" s="41">
        <v>3.6598839999999999</v>
      </c>
      <c r="F41" s="41"/>
      <c r="G41" s="5">
        <f t="shared" si="10"/>
        <v>0.21918801173400002</v>
      </c>
      <c r="H41" s="5">
        <f t="shared" si="10"/>
        <v>0.36104185765800001</v>
      </c>
      <c r="I41" s="5">
        <f t="shared" si="10"/>
        <v>0.405873815832</v>
      </c>
      <c r="J41" s="5">
        <f t="shared" si="10"/>
        <v>0</v>
      </c>
      <c r="K41" s="3">
        <f t="shared" si="11"/>
        <v>5.3898691410000005E-2</v>
      </c>
      <c r="L41" s="3">
        <f t="shared" si="11"/>
        <v>8.8780784670000001E-2</v>
      </c>
      <c r="M41" s="3">
        <f t="shared" si="11"/>
        <v>9.9805036680000001E-2</v>
      </c>
      <c r="N41" s="3">
        <f t="shared" si="11"/>
        <v>0</v>
      </c>
      <c r="O41" s="3">
        <f t="shared" si="12"/>
        <v>0.21918801173400002</v>
      </c>
      <c r="P41" s="3">
        <f t="shared" si="13"/>
        <v>0.41494054906800004</v>
      </c>
      <c r="Q41" s="3">
        <f t="shared" si="14"/>
        <v>0.54855329191199997</v>
      </c>
      <c r="R41" s="3">
        <f t="shared" si="15"/>
        <v>0.24248451275999999</v>
      </c>
      <c r="S41" s="3">
        <f t="shared" si="16"/>
        <v>1.9000916200285965E-2</v>
      </c>
      <c r="T41" s="4">
        <f t="shared" si="17"/>
        <v>19.000916200285964</v>
      </c>
      <c r="U41" s="4">
        <f t="shared" si="18"/>
        <v>0.85439812081325828</v>
      </c>
      <c r="V41" s="41">
        <v>22.238948959999998</v>
      </c>
      <c r="W41" s="9">
        <f t="shared" si="19"/>
        <v>20.505554899518199</v>
      </c>
      <c r="X41" s="2"/>
    </row>
    <row r="42" spans="1:24" ht="14.4">
      <c r="A42" t="s">
        <v>45</v>
      </c>
      <c r="B42" s="2" t="s">
        <v>46</v>
      </c>
      <c r="C42" s="41">
        <v>0.82328299999999999</v>
      </c>
      <c r="D42" s="41">
        <v>2.081909</v>
      </c>
      <c r="E42" s="41">
        <v>2.7914889999999999</v>
      </c>
      <c r="F42" s="41">
        <v>3.0667960000000001</v>
      </c>
      <c r="G42" s="5">
        <f t="shared" si="10"/>
        <v>9.1300438133999989E-2</v>
      </c>
      <c r="H42" s="5">
        <f t="shared" si="10"/>
        <v>0.230879544282</v>
      </c>
      <c r="I42" s="5">
        <f t="shared" si="10"/>
        <v>0.30957054712199999</v>
      </c>
      <c r="J42" s="5">
        <f t="shared" si="10"/>
        <v>0.34010154280799998</v>
      </c>
      <c r="K42" s="3">
        <f t="shared" si="11"/>
        <v>2.2450927409999998E-2</v>
      </c>
      <c r="L42" s="3">
        <f t="shared" si="11"/>
        <v>5.6773658429999999E-2</v>
      </c>
      <c r="M42" s="3">
        <f t="shared" si="11"/>
        <v>7.6123905029999994E-2</v>
      </c>
      <c r="N42" s="3">
        <f t="shared" si="11"/>
        <v>8.3631526919999991E-2</v>
      </c>
      <c r="O42" s="3">
        <f t="shared" si="12"/>
        <v>9.1300438133999989E-2</v>
      </c>
      <c r="P42" s="3">
        <f t="shared" si="13"/>
        <v>0.25333047169200001</v>
      </c>
      <c r="Q42" s="3">
        <f t="shared" si="14"/>
        <v>0.38879513296199997</v>
      </c>
      <c r="R42" s="3">
        <f t="shared" si="15"/>
        <v>0.49545003367799995</v>
      </c>
      <c r="S42" s="3">
        <f t="shared" si="16"/>
        <v>0.13793365880820987</v>
      </c>
      <c r="T42" s="4">
        <f t="shared" si="17"/>
        <v>137.93365880820988</v>
      </c>
      <c r="U42" s="4">
        <f t="shared" si="18"/>
        <v>5.5173463523283957</v>
      </c>
      <c r="V42" s="41">
        <v>25</v>
      </c>
      <c r="W42" s="9">
        <f t="shared" si="19"/>
        <v>132.4163124558815</v>
      </c>
      <c r="X42" s="2"/>
    </row>
    <row r="43" spans="1:24" ht="14.4">
      <c r="A43" t="s">
        <v>45</v>
      </c>
      <c r="B43" s="2" t="s">
        <v>31</v>
      </c>
      <c r="C43" s="41">
        <v>1.389238</v>
      </c>
      <c r="D43" s="41">
        <v>2.0255040000000002</v>
      </c>
      <c r="E43" s="41">
        <v>2.678385</v>
      </c>
      <c r="F43" s="41">
        <v>3.5709590000000002</v>
      </c>
      <c r="G43" s="5">
        <f t="shared" si="10"/>
        <v>0.15406371572399999</v>
      </c>
      <c r="H43" s="5">
        <f t="shared" si="10"/>
        <v>0.22462434259200001</v>
      </c>
      <c r="I43" s="5">
        <f t="shared" si="10"/>
        <v>0.29702753973000001</v>
      </c>
      <c r="J43" s="5">
        <f t="shared" si="10"/>
        <v>0.39601221118200003</v>
      </c>
      <c r="K43" s="3">
        <f t="shared" si="11"/>
        <v>3.7884520259999999E-2</v>
      </c>
      <c r="L43" s="3">
        <f t="shared" si="11"/>
        <v>5.5235494080000003E-2</v>
      </c>
      <c r="M43" s="3">
        <f t="shared" si="11"/>
        <v>7.303955895E-2</v>
      </c>
      <c r="N43" s="3">
        <f t="shared" si="11"/>
        <v>9.7380051930000003E-2</v>
      </c>
      <c r="O43" s="3">
        <f t="shared" si="12"/>
        <v>0.15406371572399999</v>
      </c>
      <c r="P43" s="3">
        <f t="shared" si="13"/>
        <v>0.26250886285200004</v>
      </c>
      <c r="Q43" s="3">
        <f t="shared" si="14"/>
        <v>0.39014755407000001</v>
      </c>
      <c r="R43" s="3">
        <f t="shared" si="15"/>
        <v>0.562171784472</v>
      </c>
      <c r="S43" s="3">
        <f t="shared" si="16"/>
        <v>0.13884379261006635</v>
      </c>
      <c r="T43" s="4">
        <f t="shared" si="17"/>
        <v>138.84379261006634</v>
      </c>
      <c r="U43" s="4">
        <f t="shared" si="18"/>
        <v>11.165692423356141</v>
      </c>
      <c r="V43" s="41">
        <v>12.434857360000001</v>
      </c>
      <c r="W43" s="9">
        <f t="shared" si="19"/>
        <v>267.97661816054739</v>
      </c>
      <c r="X43" s="2"/>
    </row>
    <row r="44" spans="1:24" ht="14.4">
      <c r="A44" t="s">
        <v>45</v>
      </c>
      <c r="B44" s="2" t="s">
        <v>38</v>
      </c>
      <c r="C44" s="41">
        <v>1.2299519999999999</v>
      </c>
      <c r="D44" s="41">
        <v>2.4451480000000001</v>
      </c>
      <c r="E44" s="41">
        <v>3.0404900000000001</v>
      </c>
      <c r="F44" s="41">
        <v>2.2879879999999999</v>
      </c>
      <c r="G44" s="5">
        <f t="shared" si="10"/>
        <v>0.13639921689599999</v>
      </c>
      <c r="H44" s="5">
        <f t="shared" si="10"/>
        <v>0.27116202290399999</v>
      </c>
      <c r="I44" s="5">
        <f t="shared" si="10"/>
        <v>0.33718426002000002</v>
      </c>
      <c r="J44" s="5">
        <f t="shared" si="10"/>
        <v>0.25373329322399996</v>
      </c>
      <c r="K44" s="3">
        <f t="shared" si="11"/>
        <v>3.3540791039999997E-2</v>
      </c>
      <c r="L44" s="3">
        <f t="shared" si="11"/>
        <v>6.6679185959999998E-2</v>
      </c>
      <c r="M44" s="3">
        <f t="shared" si="11"/>
        <v>8.2914162299999997E-2</v>
      </c>
      <c r="N44" s="3">
        <f t="shared" si="11"/>
        <v>6.2393432759999992E-2</v>
      </c>
      <c r="O44" s="3">
        <f t="shared" si="12"/>
        <v>0.13639921689599999</v>
      </c>
      <c r="P44" s="3">
        <f t="shared" si="13"/>
        <v>0.30470281394400001</v>
      </c>
      <c r="Q44" s="3">
        <f t="shared" si="14"/>
        <v>0.43740423702000003</v>
      </c>
      <c r="R44" s="3">
        <f t="shared" si="15"/>
        <v>0.43686743252399995</v>
      </c>
      <c r="S44" s="3">
        <f t="shared" si="16"/>
        <v>0.10535378426321994</v>
      </c>
      <c r="T44" s="4">
        <f t="shared" si="17"/>
        <v>105.35378426321994</v>
      </c>
      <c r="U44" s="4">
        <f t="shared" si="18"/>
        <v>8.3251264124223301</v>
      </c>
      <c r="V44" s="41">
        <v>12.654917060000001</v>
      </c>
      <c r="W44" s="9">
        <f t="shared" si="19"/>
        <v>199.80303389813594</v>
      </c>
      <c r="X44" s="2"/>
    </row>
    <row r="45" spans="1:24" ht="14.4">
      <c r="A45" t="s">
        <v>45</v>
      </c>
      <c r="B45" s="2" t="s">
        <v>35</v>
      </c>
      <c r="C45" s="41">
        <v>1.2326520000000001</v>
      </c>
      <c r="D45" s="41">
        <v>2.0019100000000001</v>
      </c>
      <c r="E45" s="41">
        <v>2.7639100000000001</v>
      </c>
      <c r="F45" s="41">
        <v>3.42997</v>
      </c>
      <c r="G45" s="5">
        <f t="shared" si="10"/>
        <v>0.136698641496</v>
      </c>
      <c r="H45" s="5">
        <f t="shared" si="10"/>
        <v>0.22200781518000001</v>
      </c>
      <c r="I45" s="5">
        <f t="shared" si="10"/>
        <v>0.30651209118</v>
      </c>
      <c r="J45" s="5">
        <f t="shared" si="10"/>
        <v>0.38037681305999999</v>
      </c>
      <c r="K45" s="3">
        <f t="shared" si="11"/>
        <v>3.3614420040000002E-2</v>
      </c>
      <c r="L45" s="3">
        <f t="shared" si="11"/>
        <v>5.4592085700000001E-2</v>
      </c>
      <c r="M45" s="3">
        <f t="shared" si="11"/>
        <v>7.5371825699999992E-2</v>
      </c>
      <c r="N45" s="3">
        <f t="shared" si="11"/>
        <v>9.3535281899999989E-2</v>
      </c>
      <c r="O45" s="3">
        <f t="shared" si="12"/>
        <v>0.136698641496</v>
      </c>
      <c r="P45" s="3">
        <f t="shared" si="13"/>
        <v>0.25562223521999999</v>
      </c>
      <c r="Q45" s="3">
        <f t="shared" si="14"/>
        <v>0.39471859692</v>
      </c>
      <c r="R45" s="3">
        <f t="shared" si="15"/>
        <v>0.54395514449999993</v>
      </c>
      <c r="S45" s="3">
        <f t="shared" si="16"/>
        <v>0.13964203090100782</v>
      </c>
      <c r="T45" s="4">
        <f t="shared" si="17"/>
        <v>139.64203090100781</v>
      </c>
      <c r="U45" s="4">
        <f t="shared" si="18"/>
        <v>9.9745246959180882</v>
      </c>
      <c r="V45" s="41">
        <v>13.99986818</v>
      </c>
      <c r="W45" s="9">
        <f t="shared" si="19"/>
        <v>239.38859270203412</v>
      </c>
      <c r="X45" s="2"/>
    </row>
    <row r="46" spans="1:24" ht="14.4">
      <c r="A46" t="s">
        <v>45</v>
      </c>
      <c r="B46" s="2" t="s">
        <v>34</v>
      </c>
      <c r="C46" s="41">
        <v>1.280972</v>
      </c>
      <c r="D46" s="41">
        <v>2.250032</v>
      </c>
      <c r="E46" s="41">
        <v>4.2149279999999996</v>
      </c>
      <c r="F46" s="41">
        <v>7.3890729999999998</v>
      </c>
      <c r="G46" s="5">
        <f t="shared" si="10"/>
        <v>0.142057232856</v>
      </c>
      <c r="H46" s="5">
        <f t="shared" si="10"/>
        <v>0.24952404873600004</v>
      </c>
      <c r="I46" s="5">
        <f t="shared" si="10"/>
        <v>0.4674270853439999</v>
      </c>
      <c r="J46" s="5">
        <f t="shared" si="10"/>
        <v>0.81943341755400001</v>
      </c>
      <c r="K46" s="3">
        <f t="shared" si="11"/>
        <v>3.4932106439999999E-2</v>
      </c>
      <c r="L46" s="3">
        <f t="shared" si="11"/>
        <v>6.1358372640000006E-2</v>
      </c>
      <c r="M46" s="3">
        <f t="shared" si="11"/>
        <v>0.11494108655999997</v>
      </c>
      <c r="N46" s="3">
        <f t="shared" si="11"/>
        <v>0.20150002071000001</v>
      </c>
      <c r="O46" s="3">
        <f t="shared" si="12"/>
        <v>0.142057232856</v>
      </c>
      <c r="P46" s="3">
        <f t="shared" si="13"/>
        <v>0.28445615517600004</v>
      </c>
      <c r="Q46" s="3">
        <f t="shared" si="14"/>
        <v>0.5637175644239999</v>
      </c>
      <c r="R46" s="3">
        <f t="shared" si="15"/>
        <v>1.030664983194</v>
      </c>
      <c r="S46" s="3">
        <f t="shared" si="16"/>
        <v>0.30326932708852361</v>
      </c>
      <c r="T46" s="4">
        <f t="shared" si="17"/>
        <v>303.2693270885236</v>
      </c>
      <c r="U46" s="4">
        <f t="shared" si="18"/>
        <v>21.292045041407555</v>
      </c>
      <c r="V46" s="41">
        <v>14.24331606</v>
      </c>
      <c r="W46" s="9">
        <f t="shared" si="19"/>
        <v>511.00908099378131</v>
      </c>
      <c r="X46" s="2"/>
    </row>
    <row r="47" spans="1:24" ht="14.4">
      <c r="A47" t="s">
        <v>45</v>
      </c>
      <c r="B47" s="2" t="s">
        <v>37</v>
      </c>
      <c r="C47" s="41">
        <v>1.401092</v>
      </c>
      <c r="D47" s="41">
        <v>1.539077</v>
      </c>
      <c r="E47" s="41">
        <v>2.8593419999999998</v>
      </c>
      <c r="F47" s="41">
        <v>3.2474729999999998</v>
      </c>
      <c r="G47" s="5">
        <f t="shared" si="10"/>
        <v>0.155378300616</v>
      </c>
      <c r="H47" s="5">
        <f t="shared" si="10"/>
        <v>0.170680561146</v>
      </c>
      <c r="I47" s="5">
        <f t="shared" si="10"/>
        <v>0.31709530911599998</v>
      </c>
      <c r="J47" s="5">
        <f t="shared" si="10"/>
        <v>0.36013826075400002</v>
      </c>
      <c r="K47" s="3">
        <f t="shared" si="11"/>
        <v>3.8207778839999998E-2</v>
      </c>
      <c r="L47" s="3">
        <f t="shared" si="11"/>
        <v>4.1970629789999998E-2</v>
      </c>
      <c r="M47" s="3">
        <f t="shared" si="11"/>
        <v>7.7974256339999992E-2</v>
      </c>
      <c r="N47" s="3">
        <f t="shared" si="11"/>
        <v>8.8558588709999997E-2</v>
      </c>
      <c r="O47" s="3">
        <f t="shared" si="12"/>
        <v>0.155378300616</v>
      </c>
      <c r="P47" s="3">
        <f t="shared" si="13"/>
        <v>0.20888833998599998</v>
      </c>
      <c r="Q47" s="3">
        <f t="shared" si="14"/>
        <v>0.39727371774599995</v>
      </c>
      <c r="R47" s="3">
        <f t="shared" si="15"/>
        <v>0.51829092572400004</v>
      </c>
      <c r="S47" s="3">
        <f t="shared" si="16"/>
        <v>0.13138764034053979</v>
      </c>
      <c r="T47" s="4">
        <f t="shared" si="17"/>
        <v>131.3876403405398</v>
      </c>
      <c r="U47" s="4">
        <f t="shared" si="18"/>
        <v>8.2417806903665447</v>
      </c>
      <c r="V47" s="41">
        <v>15.94165694</v>
      </c>
      <c r="W47" s="9">
        <f t="shared" si="19"/>
        <v>197.80273656879706</v>
      </c>
      <c r="X47" s="2"/>
    </row>
    <row r="48" spans="1:24" ht="14.4">
      <c r="A48" t="s">
        <v>45</v>
      </c>
      <c r="B48" s="2" t="s">
        <v>33</v>
      </c>
      <c r="C48" s="41">
        <v>1.279852</v>
      </c>
      <c r="D48" s="41">
        <v>2.8324630000000002</v>
      </c>
      <c r="E48" s="41">
        <v>-0.169714</v>
      </c>
      <c r="F48" s="41">
        <v>4.0041130000000003</v>
      </c>
      <c r="G48" s="5">
        <f t="shared" si="10"/>
        <v>0.141933027096</v>
      </c>
      <c r="H48" s="5">
        <f t="shared" si="10"/>
        <v>0.31411448177400003</v>
      </c>
      <c r="I48" s="5">
        <f t="shared" si="10"/>
        <v>-1.8820943172000001E-2</v>
      </c>
      <c r="J48" s="5">
        <f t="shared" si="10"/>
        <v>0.44404812347400002</v>
      </c>
      <c r="K48" s="3">
        <f t="shared" si="11"/>
        <v>3.4901564039999999E-2</v>
      </c>
      <c r="L48" s="3">
        <f t="shared" si="11"/>
        <v>7.7241266010000004E-2</v>
      </c>
      <c r="M48" s="3">
        <f t="shared" si="11"/>
        <v>-4.6281007799999999E-3</v>
      </c>
      <c r="N48" s="3">
        <f t="shared" si="11"/>
        <v>0.10919216151000001</v>
      </c>
      <c r="O48" s="3">
        <f t="shared" si="12"/>
        <v>0.141933027096</v>
      </c>
      <c r="P48" s="3">
        <f t="shared" si="13"/>
        <v>0.34901604581400003</v>
      </c>
      <c r="Q48" s="3">
        <f t="shared" si="14"/>
        <v>9.3321886877999999E-2</v>
      </c>
      <c r="R48" s="3">
        <f t="shared" si="15"/>
        <v>0.55156285274400008</v>
      </c>
      <c r="S48" s="3">
        <f t="shared" si="16"/>
        <v>9.9830298978253657E-2</v>
      </c>
      <c r="T48" s="4">
        <f t="shared" si="17"/>
        <v>99.830298978253651</v>
      </c>
      <c r="U48" s="4">
        <f t="shared" si="18"/>
        <v>6.0681024556584395</v>
      </c>
      <c r="V48" s="41">
        <v>16.4516502</v>
      </c>
      <c r="W48" s="9">
        <f t="shared" si="19"/>
        <v>145.63445893580254</v>
      </c>
      <c r="X48" s="2"/>
    </row>
    <row r="49" spans="1:24" ht="14.4">
      <c r="A49" t="s">
        <v>45</v>
      </c>
      <c r="B49" s="2" t="s">
        <v>32</v>
      </c>
      <c r="C49" s="41">
        <v>2.9548369999999999</v>
      </c>
      <c r="D49" s="41">
        <v>3.5794649999999999</v>
      </c>
      <c r="E49" s="41">
        <v>4.259849</v>
      </c>
      <c r="F49" s="41">
        <v>4.686496</v>
      </c>
      <c r="G49" s="5">
        <f t="shared" si="10"/>
        <v>0.32768551362600001</v>
      </c>
      <c r="H49" s="5">
        <f t="shared" si="10"/>
        <v>0.39695550956999998</v>
      </c>
      <c r="I49" s="5">
        <f t="shared" si="10"/>
        <v>0.47240873440199999</v>
      </c>
      <c r="J49" s="5">
        <f t="shared" si="10"/>
        <v>0.51972303340800008</v>
      </c>
      <c r="K49" s="3">
        <f t="shared" si="11"/>
        <v>8.0578404990000005E-2</v>
      </c>
      <c r="L49" s="3">
        <f t="shared" si="11"/>
        <v>9.7612010549999989E-2</v>
      </c>
      <c r="M49" s="3">
        <f t="shared" si="11"/>
        <v>0.11616608223</v>
      </c>
      <c r="N49" s="3">
        <f t="shared" si="11"/>
        <v>0.12780074592000001</v>
      </c>
      <c r="O49" s="3">
        <f t="shared" si="12"/>
        <v>0.32768551362600001</v>
      </c>
      <c r="P49" s="3">
        <f t="shared" si="13"/>
        <v>0.47753391455999999</v>
      </c>
      <c r="Q49" s="3">
        <f t="shared" si="14"/>
        <v>0.65059914994199997</v>
      </c>
      <c r="R49" s="3">
        <f t="shared" si="15"/>
        <v>0.81407953117800014</v>
      </c>
      <c r="S49" s="3">
        <f t="shared" si="16"/>
        <v>0.16740816664635624</v>
      </c>
      <c r="T49" s="4">
        <f t="shared" si="17"/>
        <v>167.40816664635625</v>
      </c>
      <c r="U49" s="4">
        <f t="shared" si="18"/>
        <v>11.522046961236255</v>
      </c>
      <c r="V49" s="41">
        <v>14.529377220000001</v>
      </c>
      <c r="W49" s="9">
        <f t="shared" si="19"/>
        <v>276.5291270696701</v>
      </c>
      <c r="X49" s="2"/>
    </row>
    <row r="50" spans="1:24" ht="14.4">
      <c r="A50" t="s">
        <v>45</v>
      </c>
      <c r="B50" s="2" t="s">
        <v>39</v>
      </c>
      <c r="C50" s="41">
        <v>2.2349049999999999</v>
      </c>
      <c r="D50" s="41">
        <v>3.0478619999999998</v>
      </c>
      <c r="E50" s="41">
        <v>3.4996179999999999</v>
      </c>
      <c r="F50" s="41">
        <v>3.9708800000000002</v>
      </c>
      <c r="G50" s="5">
        <f t="shared" si="10"/>
        <v>0.24784649469</v>
      </c>
      <c r="H50" s="5">
        <f t="shared" si="10"/>
        <v>0.33800180007599995</v>
      </c>
      <c r="I50" s="5">
        <f t="shared" si="10"/>
        <v>0.38810063696399999</v>
      </c>
      <c r="J50" s="5">
        <f t="shared" si="10"/>
        <v>0.44036265023999999</v>
      </c>
      <c r="K50" s="3">
        <f t="shared" si="11"/>
        <v>6.0945859349999999E-2</v>
      </c>
      <c r="L50" s="3">
        <f t="shared" si="11"/>
        <v>8.3115196739999994E-2</v>
      </c>
      <c r="M50" s="3">
        <f t="shared" si="11"/>
        <v>9.5434582860000006E-2</v>
      </c>
      <c r="N50" s="3">
        <f t="shared" si="11"/>
        <v>0.1082858976</v>
      </c>
      <c r="O50" s="3">
        <f t="shared" si="12"/>
        <v>0.24784649469</v>
      </c>
      <c r="P50" s="3">
        <f t="shared" si="13"/>
        <v>0.39894765942599997</v>
      </c>
      <c r="Q50" s="3">
        <f t="shared" si="14"/>
        <v>0.53216169305399996</v>
      </c>
      <c r="R50" s="3">
        <f t="shared" si="15"/>
        <v>0.67985828919000002</v>
      </c>
      <c r="S50" s="3">
        <f t="shared" si="16"/>
        <v>0.14646786181199389</v>
      </c>
      <c r="T50" s="4">
        <f t="shared" si="17"/>
        <v>146.46786181199388</v>
      </c>
      <c r="U50" s="4">
        <f t="shared" si="18"/>
        <v>8.1761233969561236</v>
      </c>
      <c r="V50" s="41">
        <v>17.91409629</v>
      </c>
      <c r="W50" s="9">
        <f t="shared" si="19"/>
        <v>196.22696152694698</v>
      </c>
      <c r="X50" s="2"/>
    </row>
    <row r="51" spans="1:24" ht="14.4">
      <c r="A51" t="s">
        <v>45</v>
      </c>
      <c r="B51" s="2" t="s">
        <v>36</v>
      </c>
      <c r="C51" s="41">
        <v>2.373386</v>
      </c>
      <c r="D51" s="41">
        <v>3.4410349999999998</v>
      </c>
      <c r="E51" s="41">
        <v>4.0220659999999997</v>
      </c>
      <c r="F51" s="41">
        <v>4.5579210000000003</v>
      </c>
      <c r="G51" s="5">
        <f t="shared" si="10"/>
        <v>0.26320376062799999</v>
      </c>
      <c r="H51" s="5">
        <f t="shared" si="10"/>
        <v>0.38160389942999995</v>
      </c>
      <c r="I51" s="5">
        <f t="shared" si="10"/>
        <v>0.44603907526799996</v>
      </c>
      <c r="J51" s="5">
        <f t="shared" si="10"/>
        <v>0.50546432305800004</v>
      </c>
      <c r="K51" s="3">
        <f t="shared" si="11"/>
        <v>6.4722236220000007E-2</v>
      </c>
      <c r="L51" s="3">
        <f t="shared" si="11"/>
        <v>9.3837024449999987E-2</v>
      </c>
      <c r="M51" s="3">
        <f t="shared" si="11"/>
        <v>0.10968173982</v>
      </c>
      <c r="N51" s="3">
        <f t="shared" si="11"/>
        <v>0.12429450567000001</v>
      </c>
      <c r="O51" s="3">
        <f t="shared" si="12"/>
        <v>0.26320376062799999</v>
      </c>
      <c r="P51" s="3">
        <f t="shared" si="13"/>
        <v>0.44632613564999996</v>
      </c>
      <c r="Q51" s="3">
        <f t="shared" si="14"/>
        <v>0.60459833593799994</v>
      </c>
      <c r="R51" s="3">
        <f t="shared" si="15"/>
        <v>0.77370532354799992</v>
      </c>
      <c r="S51" s="3">
        <f t="shared" si="16"/>
        <v>0.17312509288578262</v>
      </c>
      <c r="T51" s="4">
        <f t="shared" si="17"/>
        <v>173.12509288578264</v>
      </c>
      <c r="U51" s="4">
        <f t="shared" si="18"/>
        <v>11.889394571014694</v>
      </c>
      <c r="V51" s="41">
        <v>14.56130435</v>
      </c>
      <c r="W51" s="9">
        <f t="shared" si="19"/>
        <v>285.34546970435269</v>
      </c>
      <c r="X51" s="2"/>
    </row>
    <row r="52" spans="1:24" ht="14.4">
      <c r="A52" t="s">
        <v>45</v>
      </c>
      <c r="B52" s="2" t="s">
        <v>40</v>
      </c>
      <c r="C52" s="41">
        <v>2.0859329999999998</v>
      </c>
      <c r="D52" s="41">
        <v>3.0620210000000001</v>
      </c>
      <c r="E52" s="41">
        <v>3.594973</v>
      </c>
      <c r="F52" s="41">
        <v>4.3648809999999996</v>
      </c>
      <c r="G52" s="5">
        <f t="shared" si="10"/>
        <v>0.23132579783399998</v>
      </c>
      <c r="H52" s="5">
        <f t="shared" si="10"/>
        <v>0.33957200485800004</v>
      </c>
      <c r="I52" s="5">
        <f t="shared" si="10"/>
        <v>0.39867531575399995</v>
      </c>
      <c r="J52" s="5">
        <f t="shared" si="10"/>
        <v>0.48405657313799993</v>
      </c>
      <c r="K52" s="3">
        <f t="shared" si="11"/>
        <v>5.6883392909999997E-2</v>
      </c>
      <c r="L52" s="3">
        <f t="shared" si="11"/>
        <v>8.3501312670000008E-2</v>
      </c>
      <c r="M52" s="3">
        <f t="shared" si="11"/>
        <v>9.8034913709999991E-2</v>
      </c>
      <c r="N52" s="3">
        <f t="shared" si="11"/>
        <v>0.11903030486999999</v>
      </c>
      <c r="O52" s="3">
        <f t="shared" si="12"/>
        <v>0.23132579783399998</v>
      </c>
      <c r="P52" s="3">
        <f t="shared" si="13"/>
        <v>0.39645539776800004</v>
      </c>
      <c r="Q52" s="3">
        <f t="shared" si="14"/>
        <v>0.53906002133399999</v>
      </c>
      <c r="R52" s="3">
        <f t="shared" si="15"/>
        <v>0.72247619242799987</v>
      </c>
      <c r="S52" s="3">
        <f t="shared" si="16"/>
        <v>0.16568481511921734</v>
      </c>
      <c r="T52" s="4">
        <f t="shared" si="17"/>
        <v>165.68481511921735</v>
      </c>
      <c r="U52" s="4">
        <f t="shared" si="18"/>
        <v>9.8526042760944552</v>
      </c>
      <c r="V52" s="41">
        <v>16.816347279999999</v>
      </c>
      <c r="W52" s="9">
        <f t="shared" si="19"/>
        <v>236.46250262626694</v>
      </c>
      <c r="X52" s="2"/>
    </row>
    <row r="53" spans="1:24" ht="14.4">
      <c r="A53" t="s">
        <v>45</v>
      </c>
      <c r="B53" s="2" t="s">
        <v>41</v>
      </c>
      <c r="C53" s="41">
        <v>2.3223029999999998</v>
      </c>
      <c r="D53" s="41">
        <v>2.6900740000000001</v>
      </c>
      <c r="E53" s="41">
        <v>3.0493389999999998</v>
      </c>
      <c r="F53" s="41">
        <v>3.3529249999999999</v>
      </c>
      <c r="G53" s="5">
        <f t="shared" si="10"/>
        <v>0.25753875809400001</v>
      </c>
      <c r="H53" s="5">
        <f t="shared" si="10"/>
        <v>0.29832382645200001</v>
      </c>
      <c r="I53" s="5">
        <f t="shared" si="10"/>
        <v>0.33816559642199995</v>
      </c>
      <c r="J53" s="5">
        <f t="shared" si="10"/>
        <v>0.37183267664999997</v>
      </c>
      <c r="K53" s="3">
        <f t="shared" si="11"/>
        <v>6.3329202809999999E-2</v>
      </c>
      <c r="L53" s="3">
        <f t="shared" si="11"/>
        <v>7.335831797999999E-2</v>
      </c>
      <c r="M53" s="3">
        <f t="shared" si="11"/>
        <v>8.3155474529999995E-2</v>
      </c>
      <c r="N53" s="3">
        <f t="shared" si="11"/>
        <v>9.1434264749999994E-2</v>
      </c>
      <c r="O53" s="3">
        <f t="shared" si="12"/>
        <v>0.25753875809400001</v>
      </c>
      <c r="P53" s="3">
        <f t="shared" si="13"/>
        <v>0.36165302926199999</v>
      </c>
      <c r="Q53" s="3">
        <f t="shared" si="14"/>
        <v>0.47485311721199991</v>
      </c>
      <c r="R53" s="3">
        <f t="shared" si="15"/>
        <v>0.59167567197000004</v>
      </c>
      <c r="S53" s="3">
        <f t="shared" si="16"/>
        <v>0.11442038480834138</v>
      </c>
      <c r="T53" s="4">
        <f t="shared" si="17"/>
        <v>114.42038480834138</v>
      </c>
      <c r="U53" s="4">
        <f t="shared" si="18"/>
        <v>7.8092132069803188</v>
      </c>
      <c r="V53" s="41">
        <v>14.651973480000001</v>
      </c>
      <c r="W53" s="9">
        <f t="shared" si="19"/>
        <v>187.42111696752767</v>
      </c>
      <c r="X53" s="2"/>
    </row>
    <row r="54" spans="1:24" ht="14.4">
      <c r="A54" t="s">
        <v>45</v>
      </c>
      <c r="B54" s="2" t="s">
        <v>42</v>
      </c>
      <c r="C54" s="41">
        <v>1.7687999999999999</v>
      </c>
      <c r="D54" s="41">
        <v>2.4574729999999998</v>
      </c>
      <c r="E54" s="41">
        <v>2.7957040000000002</v>
      </c>
      <c r="F54" s="41">
        <v>3.2958820000000002</v>
      </c>
      <c r="G54" s="5">
        <f t="shared" si="10"/>
        <v>0.1961563824</v>
      </c>
      <c r="H54" s="5">
        <f t="shared" si="10"/>
        <v>0.27252884075399997</v>
      </c>
      <c r="I54" s="5">
        <f t="shared" si="10"/>
        <v>0.31003798219200002</v>
      </c>
      <c r="J54" s="5">
        <f t="shared" si="10"/>
        <v>0.36550672203600004</v>
      </c>
      <c r="K54" s="3">
        <f t="shared" si="11"/>
        <v>4.8235175999999998E-2</v>
      </c>
      <c r="L54" s="3">
        <f t="shared" si="11"/>
        <v>6.7015288709999996E-2</v>
      </c>
      <c r="M54" s="3">
        <f t="shared" si="11"/>
        <v>7.6238848080000005E-2</v>
      </c>
      <c r="N54" s="3">
        <f t="shared" si="11"/>
        <v>8.9878702140000002E-2</v>
      </c>
      <c r="O54" s="3">
        <f t="shared" si="12"/>
        <v>0.1961563824</v>
      </c>
      <c r="P54" s="3">
        <f t="shared" si="13"/>
        <v>0.32076401675399996</v>
      </c>
      <c r="Q54" s="3">
        <f t="shared" si="14"/>
        <v>0.42528844690200002</v>
      </c>
      <c r="R54" s="3">
        <f t="shared" si="15"/>
        <v>0.55699603482600002</v>
      </c>
      <c r="S54" s="3">
        <f t="shared" si="16"/>
        <v>0.12167238925630572</v>
      </c>
      <c r="T54" s="4">
        <f t="shared" si="17"/>
        <v>121.67238925630572</v>
      </c>
      <c r="U54" s="4">
        <f t="shared" si="18"/>
        <v>9.6225999884391662</v>
      </c>
      <c r="V54" s="41">
        <v>12.64444011</v>
      </c>
      <c r="W54" s="9">
        <f t="shared" si="19"/>
        <v>230.94239972253999</v>
      </c>
      <c r="X54" s="2"/>
    </row>
    <row r="55" spans="1:24" ht="14.4">
      <c r="B55" s="1"/>
      <c r="C55" s="1"/>
      <c r="D55" s="1"/>
      <c r="E55" s="1"/>
      <c r="F55" s="1"/>
      <c r="G55" s="1"/>
      <c r="H55" s="1"/>
      <c r="I55" s="1"/>
    </row>
    <row r="57" spans="1:24" ht="14.4">
      <c r="C57" s="1"/>
    </row>
    <row r="58" spans="1:24" ht="14.4">
      <c r="C58" s="1"/>
    </row>
    <row r="59" spans="1:24" ht="14.4">
      <c r="C59" s="1"/>
    </row>
    <row r="60" spans="1:24" ht="14.4">
      <c r="C60" s="1"/>
    </row>
    <row r="61" spans="1:24" ht="14.4">
      <c r="C61" s="1"/>
    </row>
  </sheetData>
  <pageMargins left="0.75" right="0.75" top="1" bottom="1" header="0.5" footer="0.5"/>
  <pageSetup orientation="portrait" horizontalDpi="4294967292" verticalDpi="4294967292"/>
  <headerFooter alignWithMargins="0">
    <oddHeader xml:space="preserve">&amp;LCheck times: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0902-9CEA-4E1C-BFD1-F536F90D72D2}">
  <dimension ref="A1:AD61"/>
  <sheetViews>
    <sheetView zoomScaleNormal="100" workbookViewId="0">
      <selection activeCell="F4" sqref="F4"/>
    </sheetView>
  </sheetViews>
  <sheetFormatPr defaultColWidth="11" defaultRowHeight="13.2"/>
  <cols>
    <col min="2" max="2" width="12.77734375" customWidth="1"/>
    <col min="3" max="3" width="5.44140625" customWidth="1"/>
    <col min="4" max="4" width="7" customWidth="1"/>
    <col min="5" max="6" width="7.33203125" bestFit="1" customWidth="1"/>
    <col min="7" max="7" width="6.6640625" customWidth="1"/>
    <col min="8" max="10" width="6.33203125" customWidth="1"/>
    <col min="11" max="11" width="9" customWidth="1"/>
    <col min="12" max="18" width="6.33203125" customWidth="1"/>
    <col min="19" max="19" width="20.109375" customWidth="1"/>
    <col min="20" max="20" width="15.33203125" customWidth="1"/>
    <col min="21" max="21" width="16.109375" customWidth="1"/>
    <col min="22" max="22" width="15.33203125" customWidth="1"/>
    <col min="23" max="23" width="17.109375" customWidth="1"/>
    <col min="24" max="24" width="13.33203125" bestFit="1" customWidth="1"/>
  </cols>
  <sheetData>
    <row r="1" spans="1:30" ht="14.4">
      <c r="B1" s="8" t="s">
        <v>1</v>
      </c>
      <c r="C1" s="20">
        <v>8.3000000000000004E-2</v>
      </c>
      <c r="D1" s="21">
        <v>1</v>
      </c>
      <c r="E1" s="21">
        <v>2</v>
      </c>
      <c r="F1" s="22">
        <v>3</v>
      </c>
      <c r="G1" s="12" t="s">
        <v>2</v>
      </c>
      <c r="H1" s="13"/>
      <c r="I1" s="13"/>
      <c r="J1" s="14"/>
      <c r="K1" s="29" t="s">
        <v>47</v>
      </c>
      <c r="L1" s="30"/>
      <c r="M1" s="30"/>
      <c r="N1" s="30"/>
      <c r="O1" s="35" t="s">
        <v>14</v>
      </c>
      <c r="P1" s="35"/>
      <c r="Q1" s="35"/>
      <c r="R1" s="35"/>
      <c r="S1" s="40"/>
      <c r="T1" s="2"/>
      <c r="U1" s="2" t="s">
        <v>3</v>
      </c>
      <c r="V1" s="2"/>
      <c r="W1" s="7"/>
    </row>
    <row r="2" spans="1:30" ht="14.4">
      <c r="B2" s="6" t="s">
        <v>15</v>
      </c>
      <c r="C2" s="23" t="s">
        <v>16</v>
      </c>
      <c r="D2" s="24" t="s">
        <v>13</v>
      </c>
      <c r="E2" s="24" t="s">
        <v>17</v>
      </c>
      <c r="F2" s="25" t="s">
        <v>12</v>
      </c>
      <c r="G2" s="15" t="s">
        <v>16</v>
      </c>
      <c r="H2" s="16" t="s">
        <v>13</v>
      </c>
      <c r="I2" s="16" t="s">
        <v>17</v>
      </c>
      <c r="J2" s="17" t="s">
        <v>12</v>
      </c>
      <c r="K2" s="31" t="s">
        <v>16</v>
      </c>
      <c r="L2" s="30" t="s">
        <v>13</v>
      </c>
      <c r="M2" s="30" t="s">
        <v>17</v>
      </c>
      <c r="N2" s="32" t="s">
        <v>12</v>
      </c>
      <c r="O2" s="36" t="s">
        <v>16</v>
      </c>
      <c r="P2" s="35" t="s">
        <v>13</v>
      </c>
      <c r="Q2" s="35" t="s">
        <v>17</v>
      </c>
      <c r="R2" s="37" t="s">
        <v>12</v>
      </c>
      <c r="S2" s="40" t="s">
        <v>11</v>
      </c>
      <c r="T2" s="2" t="s">
        <v>10</v>
      </c>
      <c r="U2" s="2" t="s">
        <v>10</v>
      </c>
      <c r="V2" s="2" t="s">
        <v>18</v>
      </c>
      <c r="W2" s="2" t="s">
        <v>10</v>
      </c>
    </row>
    <row r="3" spans="1:30" ht="15" thickBot="1">
      <c r="B3" s="6"/>
      <c r="C3" s="26" t="s">
        <v>9</v>
      </c>
      <c r="D3" s="27" t="s">
        <v>9</v>
      </c>
      <c r="E3" s="27" t="s">
        <v>9</v>
      </c>
      <c r="F3" s="28" t="s">
        <v>9</v>
      </c>
      <c r="G3" s="18" t="s">
        <v>8</v>
      </c>
      <c r="H3" s="19" t="s">
        <v>8</v>
      </c>
      <c r="I3" s="19" t="s">
        <v>8</v>
      </c>
      <c r="J3" s="19" t="s">
        <v>8</v>
      </c>
      <c r="K3" s="33" t="s">
        <v>8</v>
      </c>
      <c r="L3" s="34" t="s">
        <v>8</v>
      </c>
      <c r="M3" s="34" t="s">
        <v>8</v>
      </c>
      <c r="N3" s="34" t="s">
        <v>8</v>
      </c>
      <c r="O3" s="38" t="s">
        <v>8</v>
      </c>
      <c r="P3" s="39" t="s">
        <v>8</v>
      </c>
      <c r="Q3" s="39" t="s">
        <v>8</v>
      </c>
      <c r="R3" s="39" t="s">
        <v>8</v>
      </c>
      <c r="S3" s="40" t="s">
        <v>7</v>
      </c>
      <c r="T3" s="2" t="s">
        <v>6</v>
      </c>
      <c r="U3" s="2" t="s">
        <v>5</v>
      </c>
      <c r="V3" s="2"/>
      <c r="W3" s="2" t="s">
        <v>4</v>
      </c>
    </row>
    <row r="4" spans="1:30" ht="14.4">
      <c r="A4" t="s">
        <v>44</v>
      </c>
      <c r="B4" s="2" t="s">
        <v>19</v>
      </c>
      <c r="C4" s="41">
        <v>3.8773840000000002</v>
      </c>
      <c r="D4" s="41">
        <v>4.533614</v>
      </c>
      <c r="E4" s="41"/>
      <c r="F4" s="41">
        <v>6.2396419999999999</v>
      </c>
      <c r="G4" s="5">
        <f>C4*0.001818*61</f>
        <v>0.429994130832</v>
      </c>
      <c r="H4" s="5">
        <f>D4*0.001818*61</f>
        <v>0.50276872537200001</v>
      </c>
      <c r="I4" s="5">
        <f>E4*0.001818*61</f>
        <v>0</v>
      </c>
      <c r="J4" s="5">
        <f>F4*0.001818*61</f>
        <v>0.69196381851599997</v>
      </c>
      <c r="K4" s="3">
        <f>C4*0.001818*10</f>
        <v>7.0490841120000008E-2</v>
      </c>
      <c r="L4" s="3">
        <f>D4*0.001818*10</f>
        <v>8.2421102519999997E-2</v>
      </c>
      <c r="M4" s="3">
        <f>E4*0.001818*10</f>
        <v>0</v>
      </c>
      <c r="N4" s="3">
        <f>F4*0.001818*10</f>
        <v>0.11343669156</v>
      </c>
      <c r="O4" s="3">
        <f>G4</f>
        <v>0.429994130832</v>
      </c>
      <c r="P4" s="3">
        <f>H4+K4</f>
        <v>0.57325956649200005</v>
      </c>
      <c r="Q4" s="3">
        <f t="shared" ref="Q4:Q28" si="0">I4+K4+L4</f>
        <v>0.15291194363999999</v>
      </c>
      <c r="R4" s="3">
        <f t="shared" ref="R4:R28" si="1">J4+K4+L4+M4</f>
        <v>0.84487576215600002</v>
      </c>
      <c r="S4" s="3">
        <f>SLOPE(O4:R4,$C$1:$F$1)</f>
        <v>8.5429414203006232E-2</v>
      </c>
      <c r="T4" s="4">
        <f>S4*10^3</f>
        <v>85.429414203006232</v>
      </c>
      <c r="U4" s="4" t="e">
        <f>(T4)*(1/V4)</f>
        <v>#REF!</v>
      </c>
      <c r="V4" s="41" t="e">
        <f>#REF!</f>
        <v>#REF!</v>
      </c>
      <c r="W4" s="9" t="e">
        <f t="shared" ref="W4:W28" si="2">+U4*24</f>
        <v>#REF!</v>
      </c>
      <c r="X4" s="2"/>
      <c r="AA4" s="10"/>
      <c r="AB4" s="10"/>
      <c r="AC4" s="10"/>
      <c r="AD4" s="10"/>
    </row>
    <row r="5" spans="1:30" ht="14.4">
      <c r="A5" t="s">
        <v>44</v>
      </c>
      <c r="B5" s="2" t="s">
        <v>20</v>
      </c>
      <c r="C5" s="41"/>
      <c r="D5" s="41">
        <v>3.518373</v>
      </c>
      <c r="E5" s="41">
        <v>5.6255569999999997</v>
      </c>
      <c r="F5" s="41">
        <v>16.978729999999999</v>
      </c>
      <c r="G5" s="5">
        <f t="shared" ref="G5:J28" si="3">C5*0.001818*61</f>
        <v>0</v>
      </c>
      <c r="H5" s="5">
        <f t="shared" si="3"/>
        <v>0.39018052895399996</v>
      </c>
      <c r="I5" s="5">
        <f t="shared" si="3"/>
        <v>0.62386302018599993</v>
      </c>
      <c r="J5" s="5">
        <f t="shared" si="3"/>
        <v>1.8829071995399997</v>
      </c>
      <c r="K5" s="3">
        <f t="shared" ref="K5:K28" si="4">C5*0.001818*10</f>
        <v>0</v>
      </c>
      <c r="L5" s="3">
        <f t="shared" ref="L5:L28" si="5">D5*0.001818*10</f>
        <v>6.3964021139999994E-2</v>
      </c>
      <c r="M5" s="3">
        <f t="shared" ref="M5:M28" si="6">E5*0.001818*10</f>
        <v>0.10227262626</v>
      </c>
      <c r="N5" s="3">
        <f t="shared" ref="N5:N28" si="7">F5*0.001818*10</f>
        <v>0.30867331139999998</v>
      </c>
      <c r="O5" s="3">
        <f t="shared" ref="O5:O28" si="8">G5</f>
        <v>0</v>
      </c>
      <c r="P5" s="3">
        <f t="shared" ref="P5:P28" si="9">H5+K5</f>
        <v>0.39018052895399996</v>
      </c>
      <c r="Q5" s="3">
        <f t="shared" si="0"/>
        <v>0.68782704132599992</v>
      </c>
      <c r="R5" s="3">
        <f t="shared" si="1"/>
        <v>2.0491438469399998</v>
      </c>
      <c r="S5" s="3">
        <f t="shared" ref="S5:S28" si="10">SLOPE(O5:R5,$C$1:$F$1)</f>
        <v>0.66390662915438881</v>
      </c>
      <c r="T5" s="4">
        <f t="shared" ref="T5:T28" si="11">S5*10^3</f>
        <v>663.90662915438884</v>
      </c>
      <c r="U5" s="4" t="e">
        <f t="shared" ref="U5:U28" si="12">(T5)*(1/V5)</f>
        <v>#REF!</v>
      </c>
      <c r="V5" s="41" t="e">
        <f>#REF!</f>
        <v>#REF!</v>
      </c>
      <c r="W5" s="9" t="e">
        <f t="shared" si="2"/>
        <v>#REF!</v>
      </c>
      <c r="X5" s="2"/>
      <c r="AA5" s="11"/>
      <c r="AB5" s="11"/>
      <c r="AC5" s="11"/>
      <c r="AD5" s="11"/>
    </row>
    <row r="6" spans="1:30" ht="14.4">
      <c r="A6" t="s">
        <v>44</v>
      </c>
      <c r="B6" s="2" t="s">
        <v>23</v>
      </c>
      <c r="C6" s="41"/>
      <c r="D6" s="41">
        <v>5.4203570000000001</v>
      </c>
      <c r="E6" s="41">
        <v>7.6161479999999999</v>
      </c>
      <c r="F6" s="41">
        <v>20.172229000000002</v>
      </c>
      <c r="G6" s="5">
        <f t="shared" si="3"/>
        <v>0</v>
      </c>
      <c r="H6" s="5">
        <f t="shared" si="3"/>
        <v>0.60110675058600005</v>
      </c>
      <c r="I6" s="5">
        <f t="shared" si="3"/>
        <v>0.84461558090399991</v>
      </c>
      <c r="J6" s="5">
        <f t="shared" si="3"/>
        <v>2.2370598516420004</v>
      </c>
      <c r="K6" s="3">
        <f t="shared" si="4"/>
        <v>0</v>
      </c>
      <c r="L6" s="3">
        <f t="shared" si="5"/>
        <v>9.8542090259999993E-2</v>
      </c>
      <c r="M6" s="3">
        <f t="shared" si="6"/>
        <v>0.13846157064</v>
      </c>
      <c r="N6" s="3">
        <f t="shared" si="7"/>
        <v>0.36673112322000001</v>
      </c>
      <c r="O6" s="3">
        <f t="shared" si="8"/>
        <v>0</v>
      </c>
      <c r="P6" s="3">
        <f t="shared" si="9"/>
        <v>0.60110675058600005</v>
      </c>
      <c r="Q6" s="3">
        <f t="shared" si="0"/>
        <v>0.94315767116399996</v>
      </c>
      <c r="R6" s="3">
        <f t="shared" si="1"/>
        <v>2.4740635125420005</v>
      </c>
      <c r="S6" s="3">
        <f t="shared" si="10"/>
        <v>0.79869790613742497</v>
      </c>
      <c r="T6" s="4">
        <f t="shared" si="11"/>
        <v>798.69790613742498</v>
      </c>
      <c r="U6" s="4" t="e">
        <f t="shared" si="12"/>
        <v>#REF!</v>
      </c>
      <c r="V6" s="41" t="e">
        <f>#REF!</f>
        <v>#REF!</v>
      </c>
      <c r="W6" s="9" t="e">
        <f t="shared" si="2"/>
        <v>#REF!</v>
      </c>
      <c r="X6" s="2"/>
      <c r="AA6" s="11"/>
      <c r="AB6" s="11"/>
      <c r="AC6" s="11"/>
      <c r="AD6" s="11"/>
    </row>
    <row r="7" spans="1:30" ht="14.4">
      <c r="A7" t="s">
        <v>44</v>
      </c>
      <c r="B7" s="2" t="s">
        <v>25</v>
      </c>
      <c r="C7" s="41"/>
      <c r="D7" s="41">
        <v>3.2579639999999999</v>
      </c>
      <c r="E7" s="41">
        <v>3.680193</v>
      </c>
      <c r="F7" s="41">
        <v>11.002745000000001</v>
      </c>
      <c r="G7" s="5">
        <f t="shared" si="3"/>
        <v>0</v>
      </c>
      <c r="H7" s="5">
        <f t="shared" si="3"/>
        <v>0.36130169167199994</v>
      </c>
      <c r="I7" s="5">
        <f t="shared" si="3"/>
        <v>0.40812604331399999</v>
      </c>
      <c r="J7" s="5">
        <f t="shared" si="3"/>
        <v>1.22018241501</v>
      </c>
      <c r="K7" s="3">
        <f t="shared" si="4"/>
        <v>0</v>
      </c>
      <c r="L7" s="3">
        <f t="shared" si="5"/>
        <v>5.9229785519999995E-2</v>
      </c>
      <c r="M7" s="3">
        <f t="shared" si="6"/>
        <v>6.6905908739999992E-2</v>
      </c>
      <c r="N7" s="3">
        <f t="shared" si="7"/>
        <v>0.20002990410000002</v>
      </c>
      <c r="O7" s="3">
        <f t="shared" si="8"/>
        <v>0</v>
      </c>
      <c r="P7" s="3">
        <f t="shared" si="9"/>
        <v>0.36130169167199994</v>
      </c>
      <c r="Q7" s="3">
        <f t="shared" si="0"/>
        <v>0.46735582883399995</v>
      </c>
      <c r="R7" s="3">
        <f t="shared" si="1"/>
        <v>1.3463181092699998</v>
      </c>
      <c r="S7" s="3">
        <f t="shared" si="10"/>
        <v>0.42626207085110029</v>
      </c>
      <c r="T7" s="4">
        <f t="shared" si="11"/>
        <v>426.2620708511003</v>
      </c>
      <c r="U7" s="4" t="e">
        <f t="shared" si="12"/>
        <v>#REF!</v>
      </c>
      <c r="V7" s="41" t="e">
        <f>#REF!</f>
        <v>#REF!</v>
      </c>
      <c r="W7" s="9" t="e">
        <f t="shared" si="2"/>
        <v>#REF!</v>
      </c>
      <c r="X7" s="2"/>
    </row>
    <row r="8" spans="1:30" ht="14.4">
      <c r="A8" t="s">
        <v>44</v>
      </c>
      <c r="B8" s="2" t="s">
        <v>24</v>
      </c>
      <c r="C8" s="41">
        <v>2.1691790000000002</v>
      </c>
      <c r="D8" s="41">
        <v>3.5441060000000002</v>
      </c>
      <c r="E8" s="41">
        <v>5.059755</v>
      </c>
      <c r="F8" s="41">
        <v>9.4220629999999996</v>
      </c>
      <c r="G8" s="5">
        <f t="shared" si="3"/>
        <v>0.24055761274200002</v>
      </c>
      <c r="H8" s="5">
        <f t="shared" si="3"/>
        <v>0.393034267188</v>
      </c>
      <c r="I8" s="5">
        <f t="shared" si="3"/>
        <v>0.56111670998999996</v>
      </c>
      <c r="J8" s="5">
        <f t="shared" si="3"/>
        <v>1.0448879425739999</v>
      </c>
      <c r="K8" s="3">
        <f t="shared" si="4"/>
        <v>3.9435674220000001E-2</v>
      </c>
      <c r="L8" s="3">
        <f t="shared" si="5"/>
        <v>6.4431847079999993E-2</v>
      </c>
      <c r="M8" s="3">
        <f t="shared" si="6"/>
        <v>9.1986345899999988E-2</v>
      </c>
      <c r="N8" s="3">
        <f t="shared" si="7"/>
        <v>0.17129310533999997</v>
      </c>
      <c r="O8" s="3">
        <f t="shared" si="8"/>
        <v>0.24055761274200002</v>
      </c>
      <c r="P8" s="3">
        <f t="shared" si="9"/>
        <v>0.43246994140799999</v>
      </c>
      <c r="Q8" s="3">
        <f t="shared" si="0"/>
        <v>0.66498423129000006</v>
      </c>
      <c r="R8" s="3">
        <f t="shared" si="1"/>
        <v>1.2407418097739997</v>
      </c>
      <c r="S8" s="3">
        <f t="shared" si="10"/>
        <v>0.33282907611384627</v>
      </c>
      <c r="T8" s="4">
        <f t="shared" si="11"/>
        <v>332.82907611384627</v>
      </c>
      <c r="U8" s="4" t="e">
        <f t="shared" si="12"/>
        <v>#REF!</v>
      </c>
      <c r="V8" s="41" t="e">
        <f>#REF!</f>
        <v>#REF!</v>
      </c>
      <c r="W8" s="9" t="e">
        <f t="shared" si="2"/>
        <v>#REF!</v>
      </c>
      <c r="X8" s="2"/>
    </row>
    <row r="9" spans="1:30" ht="14.4">
      <c r="A9" t="s">
        <v>44</v>
      </c>
      <c r="B9" s="2" t="s">
        <v>26</v>
      </c>
      <c r="C9" s="41">
        <v>2.0643379999999998</v>
      </c>
      <c r="D9" s="41">
        <v>3.2247319999999999</v>
      </c>
      <c r="E9" s="41"/>
      <c r="F9" s="41">
        <v>5.9240370000000002</v>
      </c>
      <c r="G9" s="5">
        <f t="shared" si="3"/>
        <v>0.22893095552399995</v>
      </c>
      <c r="H9" s="5">
        <f t="shared" si="3"/>
        <v>0.35761632933599996</v>
      </c>
      <c r="I9" s="5">
        <f t="shared" si="3"/>
        <v>0</v>
      </c>
      <c r="J9" s="5">
        <f t="shared" si="3"/>
        <v>0.65696385522600009</v>
      </c>
      <c r="K9" s="3">
        <f t="shared" si="4"/>
        <v>3.752966483999999E-2</v>
      </c>
      <c r="L9" s="3">
        <f t="shared" si="5"/>
        <v>5.8625627759999993E-2</v>
      </c>
      <c r="M9" s="3">
        <f t="shared" si="6"/>
        <v>0</v>
      </c>
      <c r="N9" s="3">
        <f t="shared" si="7"/>
        <v>0.10769899266000001</v>
      </c>
      <c r="O9" s="3">
        <f t="shared" si="8"/>
        <v>0.22893095552399995</v>
      </c>
      <c r="P9" s="3">
        <f t="shared" si="9"/>
        <v>0.39514599417599994</v>
      </c>
      <c r="Q9" s="3">
        <f t="shared" si="0"/>
        <v>9.6155292599999984E-2</v>
      </c>
      <c r="R9" s="3">
        <f t="shared" si="1"/>
        <v>0.75311914782600009</v>
      </c>
      <c r="S9" s="3">
        <f t="shared" si="10"/>
        <v>0.13145379430365381</v>
      </c>
      <c r="T9" s="4">
        <f t="shared" si="11"/>
        <v>131.45379430365381</v>
      </c>
      <c r="U9" s="4" t="e">
        <f t="shared" si="12"/>
        <v>#REF!</v>
      </c>
      <c r="V9" s="41" t="e">
        <f>#REF!</f>
        <v>#REF!</v>
      </c>
      <c r="W9" s="9" t="e">
        <f t="shared" si="2"/>
        <v>#REF!</v>
      </c>
      <c r="X9" s="2"/>
    </row>
    <row r="10" spans="1:30" ht="14.4">
      <c r="A10" t="s">
        <v>44</v>
      </c>
      <c r="B10" s="2" t="s">
        <v>21</v>
      </c>
      <c r="C10" s="41"/>
      <c r="D10" s="41">
        <v>2.016591</v>
      </c>
      <c r="E10" s="41">
        <v>6.5003690000000001</v>
      </c>
      <c r="F10" s="41">
        <v>26.990613</v>
      </c>
      <c r="G10" s="5">
        <f t="shared" si="3"/>
        <v>0</v>
      </c>
      <c r="H10" s="5">
        <f t="shared" si="3"/>
        <v>0.22363590871800001</v>
      </c>
      <c r="I10" s="5">
        <f t="shared" si="3"/>
        <v>0.72087792136200002</v>
      </c>
      <c r="J10" s="5">
        <f t="shared" si="3"/>
        <v>2.9932050004739996</v>
      </c>
      <c r="K10" s="3">
        <f t="shared" si="4"/>
        <v>0</v>
      </c>
      <c r="L10" s="3">
        <f t="shared" si="5"/>
        <v>3.6661624380000001E-2</v>
      </c>
      <c r="M10" s="3">
        <f t="shared" si="6"/>
        <v>0.11817670842</v>
      </c>
      <c r="N10" s="3">
        <f t="shared" si="7"/>
        <v>0.49068934434</v>
      </c>
      <c r="O10" s="3">
        <f t="shared" si="8"/>
        <v>0</v>
      </c>
      <c r="P10" s="3">
        <f t="shared" si="9"/>
        <v>0.22363590871800001</v>
      </c>
      <c r="Q10" s="3">
        <f t="shared" si="0"/>
        <v>0.757539545742</v>
      </c>
      <c r="R10" s="3">
        <f t="shared" si="1"/>
        <v>3.1480433332739999</v>
      </c>
      <c r="S10" s="3">
        <f t="shared" si="10"/>
        <v>1.0309427289481639</v>
      </c>
      <c r="T10" s="4">
        <f t="shared" si="11"/>
        <v>1030.9427289481639</v>
      </c>
      <c r="U10" s="4" t="e">
        <f t="shared" si="12"/>
        <v>#REF!</v>
      </c>
      <c r="V10" s="41" t="e">
        <f>#REF!</f>
        <v>#REF!</v>
      </c>
      <c r="W10" s="9" t="e">
        <f t="shared" si="2"/>
        <v>#REF!</v>
      </c>
      <c r="X10" s="2"/>
    </row>
    <row r="11" spans="1:30" ht="14.4">
      <c r="A11" t="s">
        <v>44</v>
      </c>
      <c r="B11" s="2" t="s">
        <v>22</v>
      </c>
      <c r="C11" s="41">
        <v>3.7337210000000001</v>
      </c>
      <c r="D11" s="41"/>
      <c r="E11" s="41">
        <v>11.145967000000001</v>
      </c>
      <c r="F11" s="41">
        <v>17.469211000000001</v>
      </c>
      <c r="G11" s="5">
        <f t="shared" si="3"/>
        <v>0.414062191458</v>
      </c>
      <c r="H11" s="5">
        <f t="shared" si="3"/>
        <v>0</v>
      </c>
      <c r="I11" s="5">
        <f t="shared" si="3"/>
        <v>1.2360654483660001</v>
      </c>
      <c r="J11" s="5">
        <f t="shared" si="3"/>
        <v>1.9373005614779999</v>
      </c>
      <c r="K11" s="3">
        <f t="shared" si="4"/>
        <v>6.7879047780000007E-2</v>
      </c>
      <c r="L11" s="3">
        <f t="shared" si="5"/>
        <v>0</v>
      </c>
      <c r="M11" s="3">
        <f t="shared" si="6"/>
        <v>0.20263368005999999</v>
      </c>
      <c r="N11" s="3">
        <f t="shared" si="7"/>
        <v>0.31759025598000001</v>
      </c>
      <c r="O11" s="3">
        <f t="shared" si="8"/>
        <v>0.414062191458</v>
      </c>
      <c r="P11" s="3">
        <f t="shared" si="9"/>
        <v>6.7879047780000007E-2</v>
      </c>
      <c r="Q11" s="3">
        <f t="shared" si="0"/>
        <v>1.3039444961460001</v>
      </c>
      <c r="R11" s="3">
        <f t="shared" si="1"/>
        <v>2.207813289318</v>
      </c>
      <c r="S11" s="3">
        <f t="shared" si="10"/>
        <v>0.68545899449413694</v>
      </c>
      <c r="T11" s="4">
        <f t="shared" si="11"/>
        <v>685.45899449413696</v>
      </c>
      <c r="U11" s="4" t="e">
        <f t="shared" si="12"/>
        <v>#REF!</v>
      </c>
      <c r="V11" s="41" t="e">
        <f>#REF!</f>
        <v>#REF!</v>
      </c>
      <c r="W11" s="9" t="e">
        <f t="shared" si="2"/>
        <v>#REF!</v>
      </c>
      <c r="X11" s="2"/>
    </row>
    <row r="12" spans="1:30" ht="14.4">
      <c r="A12" t="s">
        <v>44</v>
      </c>
      <c r="B12" s="2" t="s">
        <v>27</v>
      </c>
      <c r="C12" s="41">
        <v>1.828109</v>
      </c>
      <c r="D12" s="41">
        <v>3.798289</v>
      </c>
      <c r="E12" s="41">
        <v>6.4338280000000001</v>
      </c>
      <c r="F12" s="41">
        <v>12.095523</v>
      </c>
      <c r="G12" s="5">
        <f t="shared" si="3"/>
        <v>0.202733631882</v>
      </c>
      <c r="H12" s="5">
        <f t="shared" si="3"/>
        <v>0.42122265352199995</v>
      </c>
      <c r="I12" s="5">
        <f t="shared" si="3"/>
        <v>0.71349865754399999</v>
      </c>
      <c r="J12" s="5">
        <f t="shared" si="3"/>
        <v>1.341369309654</v>
      </c>
      <c r="K12" s="3">
        <f t="shared" si="4"/>
        <v>3.3235021619999999E-2</v>
      </c>
      <c r="L12" s="3">
        <f t="shared" si="5"/>
        <v>6.9052894019999991E-2</v>
      </c>
      <c r="M12" s="3">
        <f t="shared" si="6"/>
        <v>0.11696699303999999</v>
      </c>
      <c r="N12" s="3">
        <f t="shared" si="7"/>
        <v>0.21989660814</v>
      </c>
      <c r="O12" s="3">
        <f t="shared" si="8"/>
        <v>0.202733631882</v>
      </c>
      <c r="P12" s="3">
        <f t="shared" si="9"/>
        <v>0.45445767514199997</v>
      </c>
      <c r="Q12" s="3">
        <f t="shared" si="0"/>
        <v>0.81578657318400005</v>
      </c>
      <c r="R12" s="3">
        <f t="shared" si="1"/>
        <v>1.5606242183339998</v>
      </c>
      <c r="S12" s="3">
        <f t="shared" si="10"/>
        <v>0.45653991769747326</v>
      </c>
      <c r="T12" s="4">
        <f t="shared" si="11"/>
        <v>456.53991769747324</v>
      </c>
      <c r="U12" s="4" t="e">
        <f t="shared" si="12"/>
        <v>#REF!</v>
      </c>
      <c r="V12" s="41" t="e">
        <f>#REF!</f>
        <v>#REF!</v>
      </c>
      <c r="W12" s="9" t="e">
        <f t="shared" si="2"/>
        <v>#REF!</v>
      </c>
      <c r="X12" s="2"/>
    </row>
    <row r="13" spans="1:30" ht="14.4">
      <c r="A13" t="s">
        <v>44</v>
      </c>
      <c r="B13" s="2" t="s">
        <v>28</v>
      </c>
      <c r="C13" s="41">
        <v>1.4247369999999999</v>
      </c>
      <c r="D13" s="41">
        <v>4.1841910000000002</v>
      </c>
      <c r="E13" s="41">
        <v>9.0662859999999998</v>
      </c>
      <c r="F13" s="41">
        <v>19.912215</v>
      </c>
      <c r="G13" s="5">
        <f t="shared" si="3"/>
        <v>0.15800048382599999</v>
      </c>
      <c r="H13" s="5">
        <f t="shared" si="3"/>
        <v>0.46401841351800005</v>
      </c>
      <c r="I13" s="5">
        <f t="shared" si="3"/>
        <v>1.0054329848279999</v>
      </c>
      <c r="J13" s="5">
        <f t="shared" si="3"/>
        <v>2.2082248190699998</v>
      </c>
      <c r="K13" s="3">
        <f t="shared" si="4"/>
        <v>2.5901718659999996E-2</v>
      </c>
      <c r="L13" s="3">
        <f t="shared" si="5"/>
        <v>7.6068592380000008E-2</v>
      </c>
      <c r="M13" s="3">
        <f t="shared" si="6"/>
        <v>0.16482507947999997</v>
      </c>
      <c r="N13" s="3">
        <f t="shared" si="7"/>
        <v>0.36200406870000001</v>
      </c>
      <c r="O13" s="3">
        <f t="shared" si="8"/>
        <v>0.15800048382599999</v>
      </c>
      <c r="P13" s="3">
        <f t="shared" si="9"/>
        <v>0.48992013217800007</v>
      </c>
      <c r="Q13" s="3">
        <f t="shared" si="0"/>
        <v>1.1074032958679998</v>
      </c>
      <c r="R13" s="3">
        <f t="shared" si="1"/>
        <v>2.4750202095899998</v>
      </c>
      <c r="S13" s="3">
        <f t="shared" si="10"/>
        <v>0.77995700426782155</v>
      </c>
      <c r="T13" s="4">
        <f t="shared" si="11"/>
        <v>779.9570042678215</v>
      </c>
      <c r="U13" s="4" t="e">
        <f t="shared" si="12"/>
        <v>#REF!</v>
      </c>
      <c r="V13" s="41" t="e">
        <f>#REF!</f>
        <v>#REF!</v>
      </c>
      <c r="W13" s="9" t="e">
        <f t="shared" si="2"/>
        <v>#REF!</v>
      </c>
      <c r="X13" s="2"/>
    </row>
    <row r="14" spans="1:30" ht="14.4">
      <c r="A14" t="s">
        <v>44</v>
      </c>
      <c r="B14" s="2" t="s">
        <v>29</v>
      </c>
      <c r="C14" s="41"/>
      <c r="D14" s="41">
        <v>4.7412340000000004</v>
      </c>
      <c r="E14" s="41">
        <v>9.3114670000000004</v>
      </c>
      <c r="F14" s="41">
        <v>23.960981</v>
      </c>
      <c r="G14" s="5">
        <f t="shared" si="3"/>
        <v>0</v>
      </c>
      <c r="H14" s="5">
        <f t="shared" si="3"/>
        <v>0.52579336813200006</v>
      </c>
      <c r="I14" s="5">
        <f t="shared" si="3"/>
        <v>1.032623067366</v>
      </c>
      <c r="J14" s="5">
        <f t="shared" si="3"/>
        <v>2.6572248709379997</v>
      </c>
      <c r="K14" s="3">
        <f t="shared" si="4"/>
        <v>0</v>
      </c>
      <c r="L14" s="3">
        <f t="shared" si="5"/>
        <v>8.6195634120000003E-2</v>
      </c>
      <c r="M14" s="3">
        <f t="shared" si="6"/>
        <v>0.16928247006</v>
      </c>
      <c r="N14" s="3">
        <f t="shared" si="7"/>
        <v>0.43561063457999993</v>
      </c>
      <c r="O14" s="3">
        <f t="shared" si="8"/>
        <v>0</v>
      </c>
      <c r="P14" s="3">
        <f t="shared" si="9"/>
        <v>0.52579336813200006</v>
      </c>
      <c r="Q14" s="3">
        <f t="shared" si="0"/>
        <v>1.118818701486</v>
      </c>
      <c r="R14" s="3">
        <f t="shared" si="1"/>
        <v>2.912702975118</v>
      </c>
      <c r="S14" s="3">
        <f t="shared" si="10"/>
        <v>0.96106866778287958</v>
      </c>
      <c r="T14" s="4">
        <f t="shared" si="11"/>
        <v>961.06866778287963</v>
      </c>
      <c r="U14" s="4" t="e">
        <f t="shared" si="12"/>
        <v>#REF!</v>
      </c>
      <c r="V14" s="41" t="e">
        <f>#REF!</f>
        <v>#REF!</v>
      </c>
      <c r="W14" s="9" t="e">
        <f t="shared" si="2"/>
        <v>#REF!</v>
      </c>
      <c r="X14" s="2"/>
    </row>
    <row r="15" spans="1:30" ht="14.4">
      <c r="A15" t="s">
        <v>44</v>
      </c>
      <c r="B15" s="2" t="s">
        <v>30</v>
      </c>
      <c r="C15" s="41"/>
      <c r="D15" s="41">
        <v>3.8185340000000001</v>
      </c>
      <c r="E15" s="41">
        <v>6.436337</v>
      </c>
      <c r="F15" s="41">
        <v>17.691413000000001</v>
      </c>
      <c r="G15" s="5">
        <f t="shared" si="3"/>
        <v>0</v>
      </c>
      <c r="H15" s="5">
        <f t="shared" si="3"/>
        <v>0.42346778353199999</v>
      </c>
      <c r="I15" s="5">
        <f t="shared" si="3"/>
        <v>0.71377690062599997</v>
      </c>
      <c r="J15" s="5">
        <f t="shared" si="3"/>
        <v>1.9619423188739999</v>
      </c>
      <c r="K15" s="3">
        <f t="shared" si="4"/>
        <v>0</v>
      </c>
      <c r="L15" s="3">
        <f t="shared" si="5"/>
        <v>6.9420948119999992E-2</v>
      </c>
      <c r="M15" s="3">
        <f t="shared" si="6"/>
        <v>0.11701260665999999</v>
      </c>
      <c r="N15" s="3">
        <f t="shared" si="7"/>
        <v>0.32162988833999995</v>
      </c>
      <c r="O15" s="3">
        <f t="shared" si="8"/>
        <v>0</v>
      </c>
      <c r="P15" s="3">
        <f t="shared" si="9"/>
        <v>0.42346778353199999</v>
      </c>
      <c r="Q15" s="3">
        <f t="shared" si="0"/>
        <v>0.78319784874599996</v>
      </c>
      <c r="R15" s="3">
        <f t="shared" si="1"/>
        <v>2.148375873654</v>
      </c>
      <c r="S15" s="3">
        <f t="shared" si="10"/>
        <v>0.70073483690198846</v>
      </c>
      <c r="T15" s="4">
        <f t="shared" si="11"/>
        <v>700.7348369019885</v>
      </c>
      <c r="U15" s="4" t="e">
        <f t="shared" si="12"/>
        <v>#REF!</v>
      </c>
      <c r="V15" s="41" t="e">
        <f>#REF!</f>
        <v>#REF!</v>
      </c>
      <c r="W15" s="9" t="e">
        <f t="shared" si="2"/>
        <v>#REF!</v>
      </c>
      <c r="X15" s="2"/>
    </row>
    <row r="16" spans="1:30" ht="14.4">
      <c r="A16" t="s">
        <v>44</v>
      </c>
      <c r="B16" s="2" t="s">
        <v>43</v>
      </c>
      <c r="C16" s="41">
        <v>1.2755860000000001</v>
      </c>
      <c r="D16" s="41">
        <v>1.9230050000000001</v>
      </c>
      <c r="E16" s="41">
        <v>2.3554840000000001</v>
      </c>
      <c r="F16" s="41"/>
      <c r="G16" s="5">
        <f t="shared" si="3"/>
        <v>0.14145993622800002</v>
      </c>
      <c r="H16" s="5">
        <f t="shared" si="3"/>
        <v>0.21325740848999999</v>
      </c>
      <c r="I16" s="5">
        <f t="shared" si="3"/>
        <v>0.26121846463199999</v>
      </c>
      <c r="J16" s="5">
        <f t="shared" si="3"/>
        <v>0</v>
      </c>
      <c r="K16" s="3">
        <f t="shared" si="4"/>
        <v>2.3190153480000003E-2</v>
      </c>
      <c r="L16" s="3">
        <f t="shared" si="5"/>
        <v>3.49602309E-2</v>
      </c>
      <c r="M16" s="3">
        <f t="shared" si="6"/>
        <v>4.2822699120000002E-2</v>
      </c>
      <c r="N16" s="3">
        <f t="shared" si="7"/>
        <v>0</v>
      </c>
      <c r="O16" s="3">
        <f>G16</f>
        <v>0.14145993622800002</v>
      </c>
      <c r="P16" s="3">
        <f>H16+K16</f>
        <v>0.23644756197</v>
      </c>
      <c r="Q16" s="3">
        <f>I16+K16+L16</f>
        <v>0.31936884901200002</v>
      </c>
      <c r="R16" s="3">
        <f>J16+K16+L16+M16</f>
        <v>0.1009730835</v>
      </c>
      <c r="S16" s="3">
        <f>SLOPE(O16:R16,$C$1:$F$1)</f>
        <v>-5.0654524573404587E-3</v>
      </c>
      <c r="T16" s="4">
        <f>S16*10^3</f>
        <v>-5.0654524573404585</v>
      </c>
      <c r="U16" s="4">
        <f>(T16)*(1/V16)</f>
        <v>-0.20261809829361835</v>
      </c>
      <c r="V16" s="41">
        <v>25</v>
      </c>
      <c r="W16" s="9">
        <f>+U16*24</f>
        <v>-4.8628343590468406</v>
      </c>
      <c r="X16" s="2"/>
    </row>
    <row r="17" spans="1:30" ht="14.4">
      <c r="A17" t="s">
        <v>44</v>
      </c>
      <c r="B17" s="2" t="s">
        <v>31</v>
      </c>
      <c r="C17" s="41">
        <v>3.134941</v>
      </c>
      <c r="D17" s="41">
        <v>4.2186329999999996</v>
      </c>
      <c r="E17" s="41">
        <v>5.1442230000000002</v>
      </c>
      <c r="F17" s="41">
        <v>6.7510120000000002</v>
      </c>
      <c r="G17" s="5">
        <f t="shared" si="3"/>
        <v>0.34765868701800001</v>
      </c>
      <c r="H17" s="5">
        <f t="shared" si="3"/>
        <v>0.46783796243399994</v>
      </c>
      <c r="I17" s="5">
        <f t="shared" si="3"/>
        <v>0.57048404225400007</v>
      </c>
      <c r="J17" s="5">
        <f t="shared" si="3"/>
        <v>0.74867372877600002</v>
      </c>
      <c r="K17" s="3">
        <f t="shared" si="4"/>
        <v>5.6993227380000004E-2</v>
      </c>
      <c r="L17" s="3">
        <f t="shared" si="5"/>
        <v>7.6694747939999988E-2</v>
      </c>
      <c r="M17" s="3">
        <f t="shared" si="6"/>
        <v>9.3521974140000005E-2</v>
      </c>
      <c r="N17" s="3">
        <f t="shared" si="7"/>
        <v>0.12273339815999999</v>
      </c>
      <c r="O17" s="3">
        <f t="shared" si="8"/>
        <v>0.34765868701800001</v>
      </c>
      <c r="P17" s="3">
        <f t="shared" si="9"/>
        <v>0.5248311898139999</v>
      </c>
      <c r="Q17" s="3">
        <f t="shared" si="0"/>
        <v>0.70417201757400005</v>
      </c>
      <c r="R17" s="3">
        <f t="shared" si="1"/>
        <v>0.97588367823599997</v>
      </c>
      <c r="S17" s="3">
        <f t="shared" si="10"/>
        <v>0.21191398537428749</v>
      </c>
      <c r="T17" s="4">
        <f t="shared" si="11"/>
        <v>211.91398537428748</v>
      </c>
      <c r="U17" s="4" t="e">
        <f t="shared" si="12"/>
        <v>#REF!</v>
      </c>
      <c r="V17" s="41" t="e">
        <f>#REF!</f>
        <v>#REF!</v>
      </c>
      <c r="W17" s="9" t="e">
        <f t="shared" si="2"/>
        <v>#REF!</v>
      </c>
      <c r="X17" s="2"/>
    </row>
    <row r="18" spans="1:30" ht="14.4">
      <c r="A18" t="s">
        <v>44</v>
      </c>
      <c r="B18" s="2" t="s">
        <v>38</v>
      </c>
      <c r="C18" s="41">
        <v>3.0092180000000002</v>
      </c>
      <c r="D18" s="41">
        <v>4.6190379999999998</v>
      </c>
      <c r="E18" s="41">
        <v>6.2060279999999999</v>
      </c>
      <c r="F18" s="41">
        <v>8.3503019999999992</v>
      </c>
      <c r="G18" s="5">
        <f t="shared" si="3"/>
        <v>0.33371625776400005</v>
      </c>
      <c r="H18" s="5">
        <f t="shared" si="3"/>
        <v>0.51224207612399997</v>
      </c>
      <c r="I18" s="5">
        <f t="shared" si="3"/>
        <v>0.68823609314400003</v>
      </c>
      <c r="J18" s="5">
        <f t="shared" si="3"/>
        <v>0.92603179119599988</v>
      </c>
      <c r="K18" s="3">
        <f t="shared" si="4"/>
        <v>5.4707583240000003E-2</v>
      </c>
      <c r="L18" s="3">
        <f t="shared" si="5"/>
        <v>8.3974110840000005E-2</v>
      </c>
      <c r="M18" s="3">
        <f t="shared" si="6"/>
        <v>0.11282558903999999</v>
      </c>
      <c r="N18" s="3">
        <f t="shared" si="7"/>
        <v>0.15180849035999999</v>
      </c>
      <c r="O18" s="3">
        <f t="shared" si="8"/>
        <v>0.33371625776400005</v>
      </c>
      <c r="P18" s="3">
        <f t="shared" si="9"/>
        <v>0.56694965936399999</v>
      </c>
      <c r="Q18" s="3">
        <f t="shared" si="0"/>
        <v>0.82691778722400011</v>
      </c>
      <c r="R18" s="3">
        <f t="shared" si="1"/>
        <v>1.1775390743159999</v>
      </c>
      <c r="S18" s="3">
        <f t="shared" si="10"/>
        <v>0.28660379506144329</v>
      </c>
      <c r="T18" s="4">
        <f t="shared" si="11"/>
        <v>286.60379506144329</v>
      </c>
      <c r="U18" s="4" t="e">
        <f t="shared" si="12"/>
        <v>#REF!</v>
      </c>
      <c r="V18" s="41" t="e">
        <f>#REF!</f>
        <v>#REF!</v>
      </c>
      <c r="W18" s="9" t="e">
        <f t="shared" si="2"/>
        <v>#REF!</v>
      </c>
      <c r="X18" s="2"/>
    </row>
    <row r="19" spans="1:30" ht="14.4">
      <c r="A19" t="s">
        <v>44</v>
      </c>
      <c r="B19" s="2" t="s">
        <v>35</v>
      </c>
      <c r="C19" s="41">
        <v>2.4504060000000001</v>
      </c>
      <c r="D19" s="41">
        <v>3.781749</v>
      </c>
      <c r="E19" s="41">
        <v>4.3222639999999997</v>
      </c>
      <c r="F19" s="41">
        <v>4.8729909999999999</v>
      </c>
      <c r="G19" s="5">
        <f t="shared" si="3"/>
        <v>0.27174512458800004</v>
      </c>
      <c r="H19" s="5">
        <f t="shared" si="3"/>
        <v>0.419388400602</v>
      </c>
      <c r="I19" s="5">
        <f t="shared" si="3"/>
        <v>0.47933043307200002</v>
      </c>
      <c r="J19" s="5">
        <f t="shared" si="3"/>
        <v>0.54040495591799997</v>
      </c>
      <c r="K19" s="3">
        <f t="shared" si="4"/>
        <v>4.4548381080000005E-2</v>
      </c>
      <c r="L19" s="3">
        <f t="shared" si="5"/>
        <v>6.875219682E-2</v>
      </c>
      <c r="M19" s="3">
        <f t="shared" si="6"/>
        <v>7.8578759519999999E-2</v>
      </c>
      <c r="N19" s="3">
        <f t="shared" si="7"/>
        <v>8.8590976379999992E-2</v>
      </c>
      <c r="O19" s="3">
        <f t="shared" si="8"/>
        <v>0.27174512458800004</v>
      </c>
      <c r="P19" s="3">
        <f t="shared" si="9"/>
        <v>0.46393678168200003</v>
      </c>
      <c r="Q19" s="3">
        <f t="shared" si="0"/>
        <v>0.59263101097199999</v>
      </c>
      <c r="R19" s="3">
        <f t="shared" si="1"/>
        <v>0.73228429333800005</v>
      </c>
      <c r="S19" s="3">
        <f t="shared" si="10"/>
        <v>0.15452639901476731</v>
      </c>
      <c r="T19" s="4">
        <f t="shared" si="11"/>
        <v>154.52639901476732</v>
      </c>
      <c r="U19" s="4" t="e">
        <f t="shared" si="12"/>
        <v>#REF!</v>
      </c>
      <c r="V19" s="41" t="e">
        <f>#REF!</f>
        <v>#REF!</v>
      </c>
      <c r="W19" s="9" t="e">
        <f t="shared" si="2"/>
        <v>#REF!</v>
      </c>
      <c r="X19" s="2"/>
    </row>
    <row r="20" spans="1:30" ht="14.4">
      <c r="A20" t="s">
        <v>44</v>
      </c>
      <c r="B20" s="2" t="s">
        <v>34</v>
      </c>
      <c r="C20" s="41">
        <v>2.174909</v>
      </c>
      <c r="D20" s="41">
        <v>5.1259009999999998</v>
      </c>
      <c r="E20" s="41">
        <v>7.6216480000000004</v>
      </c>
      <c r="F20" s="41">
        <v>9.8891749999999998</v>
      </c>
      <c r="G20" s="5">
        <f t="shared" si="3"/>
        <v>0.24119305828200002</v>
      </c>
      <c r="H20" s="5">
        <f t="shared" si="3"/>
        <v>0.568452169098</v>
      </c>
      <c r="I20" s="5">
        <f t="shared" si="3"/>
        <v>0.84522551990400008</v>
      </c>
      <c r="J20" s="5">
        <f t="shared" si="3"/>
        <v>1.09668972915</v>
      </c>
      <c r="K20" s="3">
        <f t="shared" si="4"/>
        <v>3.953984562E-2</v>
      </c>
      <c r="L20" s="3">
        <f t="shared" si="5"/>
        <v>9.3188880180000003E-2</v>
      </c>
      <c r="M20" s="3">
        <f t="shared" si="6"/>
        <v>0.13856156064000003</v>
      </c>
      <c r="N20" s="3">
        <f t="shared" si="7"/>
        <v>0.17978520149999999</v>
      </c>
      <c r="O20" s="3">
        <f t="shared" si="8"/>
        <v>0.24119305828200002</v>
      </c>
      <c r="P20" s="3">
        <f t="shared" si="9"/>
        <v>0.60799201471800002</v>
      </c>
      <c r="Q20" s="3">
        <f t="shared" si="0"/>
        <v>0.97795424570400014</v>
      </c>
      <c r="R20" s="3">
        <f t="shared" si="1"/>
        <v>1.3679800155900002</v>
      </c>
      <c r="S20" s="3">
        <f t="shared" si="10"/>
        <v>0.38452853847182833</v>
      </c>
      <c r="T20" s="4">
        <f t="shared" si="11"/>
        <v>384.52853847182831</v>
      </c>
      <c r="U20" s="4" t="e">
        <f t="shared" si="12"/>
        <v>#REF!</v>
      </c>
      <c r="V20" s="41" t="e">
        <f>#REF!</f>
        <v>#REF!</v>
      </c>
      <c r="W20" s="9" t="e">
        <f t="shared" si="2"/>
        <v>#REF!</v>
      </c>
      <c r="X20" s="2"/>
    </row>
    <row r="21" spans="1:30" ht="14.4">
      <c r="A21" t="s">
        <v>44</v>
      </c>
      <c r="B21" s="2" t="s">
        <v>37</v>
      </c>
      <c r="C21" s="41">
        <v>2.003412</v>
      </c>
      <c r="D21" s="41">
        <v>3.8358500000000002</v>
      </c>
      <c r="E21" s="41">
        <v>4.7248590000000004</v>
      </c>
      <c r="F21" s="41">
        <v>5.4128449999999999</v>
      </c>
      <c r="G21" s="5">
        <f t="shared" si="3"/>
        <v>0.22217438397600001</v>
      </c>
      <c r="H21" s="5">
        <f t="shared" si="3"/>
        <v>0.42538809330000005</v>
      </c>
      <c r="I21" s="5">
        <f t="shared" si="3"/>
        <v>0.52397741338199999</v>
      </c>
      <c r="J21" s="5">
        <f t="shared" si="3"/>
        <v>0.60027368480999999</v>
      </c>
      <c r="K21" s="3">
        <f t="shared" si="4"/>
        <v>3.642203016E-2</v>
      </c>
      <c r="L21" s="3">
        <f t="shared" si="5"/>
        <v>6.9735753000000011E-2</v>
      </c>
      <c r="M21" s="3">
        <f t="shared" si="6"/>
        <v>8.5897936620000004E-2</v>
      </c>
      <c r="N21" s="3">
        <f t="shared" si="7"/>
        <v>9.840552209999999E-2</v>
      </c>
      <c r="O21" s="3">
        <f t="shared" si="8"/>
        <v>0.22217438397600001</v>
      </c>
      <c r="P21" s="3">
        <f t="shared" si="9"/>
        <v>0.46181012346000005</v>
      </c>
      <c r="Q21" s="3">
        <f t="shared" si="0"/>
        <v>0.63013519654200001</v>
      </c>
      <c r="R21" s="3">
        <f t="shared" si="1"/>
        <v>0.79232940459000001</v>
      </c>
      <c r="S21" s="3">
        <f t="shared" si="10"/>
        <v>0.19219820716530217</v>
      </c>
      <c r="T21" s="4">
        <f t="shared" si="11"/>
        <v>192.19820716530216</v>
      </c>
      <c r="U21" s="4" t="e">
        <f t="shared" si="12"/>
        <v>#REF!</v>
      </c>
      <c r="V21" s="41" t="e">
        <f>#REF!</f>
        <v>#REF!</v>
      </c>
      <c r="W21" s="9" t="e">
        <f t="shared" si="2"/>
        <v>#REF!</v>
      </c>
      <c r="X21" s="2"/>
      <c r="AA21" s="10"/>
      <c r="AB21" s="10"/>
      <c r="AC21" s="10"/>
      <c r="AD21" s="10"/>
    </row>
    <row r="22" spans="1:30" ht="14.4">
      <c r="A22" t="s">
        <v>44</v>
      </c>
      <c r="B22" s="2" t="s">
        <v>33</v>
      </c>
      <c r="C22" s="41">
        <v>2.2806920000000002</v>
      </c>
      <c r="D22" s="41">
        <v>4.9549010000000004</v>
      </c>
      <c r="E22" s="41">
        <v>6.6993179999999999</v>
      </c>
      <c r="F22" s="41">
        <v>8.9870380000000001</v>
      </c>
      <c r="G22" s="5">
        <f t="shared" si="3"/>
        <v>0.25292418141600004</v>
      </c>
      <c r="H22" s="5">
        <f t="shared" si="3"/>
        <v>0.54948861109800007</v>
      </c>
      <c r="I22" s="5">
        <f t="shared" si="3"/>
        <v>0.74294096756399997</v>
      </c>
      <c r="J22" s="5">
        <f t="shared" si="3"/>
        <v>0.99664454012399994</v>
      </c>
      <c r="K22" s="3">
        <f t="shared" si="4"/>
        <v>4.1462980560000001E-2</v>
      </c>
      <c r="L22" s="3">
        <f t="shared" si="5"/>
        <v>9.0080100180000011E-2</v>
      </c>
      <c r="M22" s="3">
        <f t="shared" si="6"/>
        <v>0.12179360123999999</v>
      </c>
      <c r="N22" s="3">
        <f t="shared" si="7"/>
        <v>0.16338435084</v>
      </c>
      <c r="O22" s="3">
        <f t="shared" si="8"/>
        <v>0.25292418141600004</v>
      </c>
      <c r="P22" s="3">
        <f t="shared" si="9"/>
        <v>0.59095159165800004</v>
      </c>
      <c r="Q22" s="3">
        <f t="shared" si="0"/>
        <v>0.87448404830399995</v>
      </c>
      <c r="R22" s="3">
        <f t="shared" si="1"/>
        <v>1.2499812221040001</v>
      </c>
      <c r="S22" s="3">
        <f t="shared" si="10"/>
        <v>0.33572233769143534</v>
      </c>
      <c r="T22" s="4">
        <f t="shared" si="11"/>
        <v>335.72233769143531</v>
      </c>
      <c r="U22" s="4" t="e">
        <f t="shared" si="12"/>
        <v>#REF!</v>
      </c>
      <c r="V22" s="41" t="e">
        <f>#REF!</f>
        <v>#REF!</v>
      </c>
      <c r="W22" s="9" t="e">
        <f t="shared" si="2"/>
        <v>#REF!</v>
      </c>
      <c r="X22" s="2"/>
      <c r="AA22" s="11"/>
      <c r="AB22" s="11"/>
      <c r="AC22" s="11"/>
      <c r="AD22" s="11"/>
    </row>
    <row r="23" spans="1:30" ht="14.4">
      <c r="A23" t="s">
        <v>44</v>
      </c>
      <c r="B23" s="2" t="s">
        <v>32</v>
      </c>
      <c r="C23" s="41">
        <v>2.1692559999999999</v>
      </c>
      <c r="D23" s="41">
        <v>3.9548369999999999</v>
      </c>
      <c r="E23" s="41">
        <v>7.3558789999999998</v>
      </c>
      <c r="F23" s="41">
        <v>11.207879</v>
      </c>
      <c r="G23" s="5">
        <f t="shared" si="3"/>
        <v>0.24056615188799996</v>
      </c>
      <c r="H23" s="5">
        <f t="shared" si="3"/>
        <v>0.43858351362600001</v>
      </c>
      <c r="I23" s="5">
        <f t="shared" si="3"/>
        <v>0.81575226934199996</v>
      </c>
      <c r="J23" s="5">
        <f t="shared" si="3"/>
        <v>1.242931365342</v>
      </c>
      <c r="K23" s="3">
        <f t="shared" si="4"/>
        <v>3.9437074079999995E-2</v>
      </c>
      <c r="L23" s="3">
        <f t="shared" si="5"/>
        <v>7.1898936659999996E-2</v>
      </c>
      <c r="M23" s="3">
        <f t="shared" si="6"/>
        <v>0.13372988021999999</v>
      </c>
      <c r="N23" s="3">
        <f t="shared" si="7"/>
        <v>0.20375924022</v>
      </c>
      <c r="O23" s="3">
        <f t="shared" si="8"/>
        <v>0.24056615188799996</v>
      </c>
      <c r="P23" s="3">
        <f t="shared" si="9"/>
        <v>0.47802058770599998</v>
      </c>
      <c r="Q23" s="3">
        <f t="shared" si="0"/>
        <v>0.92708828008199995</v>
      </c>
      <c r="R23" s="3">
        <f t="shared" si="1"/>
        <v>1.4879972563020001</v>
      </c>
      <c r="S23" s="3">
        <f t="shared" si="10"/>
        <v>0.43115052551283245</v>
      </c>
      <c r="T23" s="4">
        <f t="shared" si="11"/>
        <v>431.15052551283247</v>
      </c>
      <c r="U23" s="4" t="e">
        <f t="shared" si="12"/>
        <v>#REF!</v>
      </c>
      <c r="V23" s="41" t="e">
        <f>#REF!</f>
        <v>#REF!</v>
      </c>
      <c r="W23" s="9" t="e">
        <f t="shared" si="2"/>
        <v>#REF!</v>
      </c>
      <c r="X23" s="2"/>
      <c r="AA23" s="11"/>
      <c r="AB23" s="11"/>
      <c r="AC23" s="11"/>
      <c r="AD23" s="11"/>
    </row>
    <row r="24" spans="1:30" ht="14.4">
      <c r="A24" t="s">
        <v>44</v>
      </c>
      <c r="B24" s="2" t="s">
        <v>39</v>
      </c>
      <c r="C24" s="41">
        <v>2.2969140000000001</v>
      </c>
      <c r="D24" s="41">
        <v>3.1699809999999999</v>
      </c>
      <c r="E24" s="41">
        <v>3.8627929999999999</v>
      </c>
      <c r="F24" s="41">
        <v>4.606725</v>
      </c>
      <c r="G24" s="5">
        <f t="shared" si="3"/>
        <v>0.25472316877200002</v>
      </c>
      <c r="H24" s="5">
        <f t="shared" si="3"/>
        <v>0.35154455293799997</v>
      </c>
      <c r="I24" s="5">
        <f t="shared" si="3"/>
        <v>0.42837601811399995</v>
      </c>
      <c r="J24" s="5">
        <f t="shared" si="3"/>
        <v>0.51087658905</v>
      </c>
      <c r="K24" s="3">
        <f t="shared" si="4"/>
        <v>4.1757896520000004E-2</v>
      </c>
      <c r="L24" s="3">
        <f t="shared" si="5"/>
        <v>5.7630254579999998E-2</v>
      </c>
      <c r="M24" s="3">
        <f t="shared" si="6"/>
        <v>7.022557673999999E-2</v>
      </c>
      <c r="N24" s="3">
        <f t="shared" si="7"/>
        <v>8.3750260499999993E-2</v>
      </c>
      <c r="O24" s="3">
        <f t="shared" si="8"/>
        <v>0.25472316877200002</v>
      </c>
      <c r="P24" s="3">
        <f t="shared" si="9"/>
        <v>0.39330244945799997</v>
      </c>
      <c r="Q24" s="3">
        <f t="shared" si="0"/>
        <v>0.52776416921399993</v>
      </c>
      <c r="R24" s="3">
        <f t="shared" si="1"/>
        <v>0.68049031689000006</v>
      </c>
      <c r="S24" s="3">
        <f t="shared" si="10"/>
        <v>0.14476065055922302</v>
      </c>
      <c r="T24" s="4">
        <f t="shared" si="11"/>
        <v>144.76065055922302</v>
      </c>
      <c r="U24" s="4" t="e">
        <f t="shared" si="12"/>
        <v>#REF!</v>
      </c>
      <c r="V24" s="41" t="e">
        <f>#REF!</f>
        <v>#REF!</v>
      </c>
      <c r="W24" s="9" t="e">
        <f t="shared" si="2"/>
        <v>#REF!</v>
      </c>
      <c r="X24" s="2"/>
    </row>
    <row r="25" spans="1:30" ht="14.4">
      <c r="A25" t="s">
        <v>44</v>
      </c>
      <c r="B25" s="2" t="s">
        <v>36</v>
      </c>
      <c r="C25" s="41">
        <v>1.5263690000000001</v>
      </c>
      <c r="D25" s="41">
        <v>3.6381749999999999</v>
      </c>
      <c r="E25" s="41">
        <v>4.7952709999999996</v>
      </c>
      <c r="F25" s="41"/>
      <c r="G25" s="5">
        <f t="shared" si="3"/>
        <v>0.16927126936199999</v>
      </c>
      <c r="H25" s="5">
        <f t="shared" si="3"/>
        <v>0.40346633114999997</v>
      </c>
      <c r="I25" s="5">
        <f t="shared" si="3"/>
        <v>0.53178596335799988</v>
      </c>
      <c r="J25" s="5">
        <f t="shared" si="3"/>
        <v>0</v>
      </c>
      <c r="K25" s="3">
        <f t="shared" si="4"/>
        <v>2.774938842E-2</v>
      </c>
      <c r="L25" s="3">
        <f t="shared" si="5"/>
        <v>6.6142021499999995E-2</v>
      </c>
      <c r="M25" s="3">
        <f t="shared" si="6"/>
        <v>8.7178026779999987E-2</v>
      </c>
      <c r="N25" s="3">
        <f t="shared" si="7"/>
        <v>0</v>
      </c>
      <c r="O25" s="3">
        <f t="shared" si="8"/>
        <v>0.16927126936199999</v>
      </c>
      <c r="P25" s="3">
        <f t="shared" si="9"/>
        <v>0.43121571956999999</v>
      </c>
      <c r="Q25" s="3">
        <f t="shared" si="0"/>
        <v>0.62567737327799988</v>
      </c>
      <c r="R25" s="3">
        <f t="shared" si="1"/>
        <v>0.18106943669999997</v>
      </c>
      <c r="S25" s="3">
        <f t="shared" si="10"/>
        <v>2.0978552085177297E-2</v>
      </c>
      <c r="T25" s="4">
        <f t="shared" si="11"/>
        <v>20.978552085177295</v>
      </c>
      <c r="U25" s="4" t="e">
        <f t="shared" si="12"/>
        <v>#REF!</v>
      </c>
      <c r="V25" s="41" t="e">
        <f>#REF!</f>
        <v>#REF!</v>
      </c>
      <c r="W25" s="9" t="e">
        <f t="shared" si="2"/>
        <v>#REF!</v>
      </c>
      <c r="X25" s="2"/>
    </row>
    <row r="26" spans="1:30" ht="14.4">
      <c r="A26" t="s">
        <v>44</v>
      </c>
      <c r="B26" s="2" t="s">
        <v>40</v>
      </c>
      <c r="C26" s="41">
        <v>2.071825</v>
      </c>
      <c r="D26" s="41">
        <v>2.6151420000000001</v>
      </c>
      <c r="E26" s="41">
        <v>2.996397</v>
      </c>
      <c r="F26" s="41"/>
      <c r="G26" s="5">
        <f t="shared" si="3"/>
        <v>0.22976124884999999</v>
      </c>
      <c r="H26" s="5">
        <f t="shared" si="3"/>
        <v>0.29001401751599998</v>
      </c>
      <c r="I26" s="5">
        <f t="shared" si="3"/>
        <v>0.33229443450599999</v>
      </c>
      <c r="J26" s="5">
        <f t="shared" si="3"/>
        <v>0</v>
      </c>
      <c r="K26" s="3">
        <f t="shared" si="4"/>
        <v>3.7665778499999997E-2</v>
      </c>
      <c r="L26" s="3">
        <f t="shared" si="5"/>
        <v>4.7543281559999997E-2</v>
      </c>
      <c r="M26" s="3">
        <f t="shared" si="6"/>
        <v>5.4474497459999993E-2</v>
      </c>
      <c r="N26" s="3">
        <f t="shared" si="7"/>
        <v>0</v>
      </c>
      <c r="O26" s="3">
        <f t="shared" si="8"/>
        <v>0.22976124884999999</v>
      </c>
      <c r="P26" s="3">
        <f t="shared" si="9"/>
        <v>0.32767979601599995</v>
      </c>
      <c r="Q26" s="3">
        <f t="shared" si="0"/>
        <v>0.417503494566</v>
      </c>
      <c r="R26" s="3">
        <f t="shared" si="1"/>
        <v>0.13968355752</v>
      </c>
      <c r="S26" s="3">
        <f t="shared" si="10"/>
        <v>-1.9819119478349648E-2</v>
      </c>
      <c r="T26" s="4">
        <f t="shared" si="11"/>
        <v>-19.819119478349648</v>
      </c>
      <c r="U26" s="4" t="e">
        <f t="shared" si="12"/>
        <v>#REF!</v>
      </c>
      <c r="V26" s="41" t="e">
        <f>#REF!</f>
        <v>#REF!</v>
      </c>
      <c r="W26" s="9" t="e">
        <f t="shared" si="2"/>
        <v>#REF!</v>
      </c>
      <c r="X26" s="2"/>
    </row>
    <row r="27" spans="1:30" ht="14.4">
      <c r="A27" t="s">
        <v>44</v>
      </c>
      <c r="B27" s="2" t="s">
        <v>41</v>
      </c>
      <c r="C27" s="41">
        <v>2.5439280000000002</v>
      </c>
      <c r="D27" s="41">
        <v>3.4442439999999999</v>
      </c>
      <c r="E27" s="41">
        <v>4.0941070000000002</v>
      </c>
      <c r="F27" s="41">
        <v>7.8304900000000002</v>
      </c>
      <c r="G27" s="5">
        <f t="shared" si="3"/>
        <v>0.28211652734400006</v>
      </c>
      <c r="H27" s="5">
        <f t="shared" si="3"/>
        <v>0.38195977111200002</v>
      </c>
      <c r="I27" s="5">
        <f t="shared" si="3"/>
        <v>0.45402827808599999</v>
      </c>
      <c r="J27" s="5">
        <f t="shared" si="3"/>
        <v>0.86838568001999994</v>
      </c>
      <c r="K27" s="3">
        <f t="shared" si="4"/>
        <v>4.6248611040000005E-2</v>
      </c>
      <c r="L27" s="3">
        <f t="shared" si="5"/>
        <v>6.2616355920000005E-2</v>
      </c>
      <c r="M27" s="3">
        <f t="shared" si="6"/>
        <v>7.4430865260000006E-2</v>
      </c>
      <c r="N27" s="3">
        <f t="shared" si="7"/>
        <v>0.14235830820000001</v>
      </c>
      <c r="O27" s="3">
        <f t="shared" si="8"/>
        <v>0.28211652734400006</v>
      </c>
      <c r="P27" s="3">
        <f t="shared" si="9"/>
        <v>0.42820838215200002</v>
      </c>
      <c r="Q27" s="3">
        <f t="shared" si="0"/>
        <v>0.56289324504600002</v>
      </c>
      <c r="R27" s="3">
        <f t="shared" si="1"/>
        <v>1.0516815122400001</v>
      </c>
      <c r="S27" s="3">
        <f t="shared" si="10"/>
        <v>0.25164464901799866</v>
      </c>
      <c r="T27" s="4">
        <f t="shared" si="11"/>
        <v>251.64464901799866</v>
      </c>
      <c r="U27" s="4" t="e">
        <f t="shared" si="12"/>
        <v>#REF!</v>
      </c>
      <c r="V27" s="41" t="e">
        <f>#REF!</f>
        <v>#REF!</v>
      </c>
      <c r="W27" s="9" t="e">
        <f t="shared" si="2"/>
        <v>#REF!</v>
      </c>
      <c r="X27" s="2"/>
    </row>
    <row r="28" spans="1:30" ht="14.4">
      <c r="A28" t="s">
        <v>44</v>
      </c>
      <c r="B28" s="2" t="s">
        <v>42</v>
      </c>
      <c r="C28" s="41">
        <v>1.78809</v>
      </c>
      <c r="D28" s="41">
        <v>2.7694489999999998</v>
      </c>
      <c r="E28" s="41">
        <v>3.9901070000000001</v>
      </c>
      <c r="F28" s="41">
        <v>7.9190069999999997</v>
      </c>
      <c r="G28" s="5">
        <f t="shared" si="3"/>
        <v>0.19829560481999997</v>
      </c>
      <c r="H28" s="5">
        <f t="shared" si="3"/>
        <v>0.30712635520199999</v>
      </c>
      <c r="I28" s="5">
        <f t="shared" si="3"/>
        <v>0.44249488608600002</v>
      </c>
      <c r="J28" s="5">
        <f t="shared" si="3"/>
        <v>0.87820203828599996</v>
      </c>
      <c r="K28" s="3">
        <f t="shared" si="4"/>
        <v>3.2507476199999996E-2</v>
      </c>
      <c r="L28" s="3">
        <f t="shared" si="5"/>
        <v>5.0348582819999994E-2</v>
      </c>
      <c r="M28" s="3">
        <f t="shared" si="6"/>
        <v>7.2540145259999994E-2</v>
      </c>
      <c r="N28" s="3">
        <f t="shared" si="7"/>
        <v>0.14396754726</v>
      </c>
      <c r="O28" s="3">
        <f t="shared" si="8"/>
        <v>0.19829560481999997</v>
      </c>
      <c r="P28" s="3">
        <f t="shared" si="9"/>
        <v>0.33963383140199999</v>
      </c>
      <c r="Q28" s="3">
        <f t="shared" si="0"/>
        <v>0.525350945106</v>
      </c>
      <c r="R28" s="3">
        <f t="shared" si="1"/>
        <v>1.033598242566</v>
      </c>
      <c r="S28" s="3">
        <f t="shared" si="10"/>
        <v>0.27727388179257162</v>
      </c>
      <c r="T28" s="4">
        <f t="shared" si="11"/>
        <v>277.27388179257161</v>
      </c>
      <c r="U28" s="4" t="e">
        <f t="shared" si="12"/>
        <v>#REF!</v>
      </c>
      <c r="V28" s="41" t="e">
        <f>#REF!</f>
        <v>#REF!</v>
      </c>
      <c r="W28" s="9" t="e">
        <f t="shared" si="2"/>
        <v>#REF!</v>
      </c>
      <c r="X28" s="2"/>
    </row>
    <row r="29" spans="1:30" ht="14.4">
      <c r="B29" s="2"/>
      <c r="C29" s="41"/>
      <c r="D29" s="41"/>
      <c r="E29" s="41"/>
      <c r="F29" s="41"/>
      <c r="G29" s="5"/>
      <c r="H29" s="5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1"/>
      <c r="W29" s="9"/>
      <c r="X29" s="2"/>
    </row>
    <row r="30" spans="1:30" ht="14.4">
      <c r="A30" t="s">
        <v>45</v>
      </c>
      <c r="B30" s="2" t="s">
        <v>19</v>
      </c>
      <c r="C30" s="41">
        <v>2.226731</v>
      </c>
      <c r="D30" s="41"/>
      <c r="E30" s="41">
        <v>2.9725990000000002</v>
      </c>
      <c r="F30" s="41">
        <v>3.166671</v>
      </c>
      <c r="G30" s="5">
        <f t="shared" ref="G30:J54" si="13">C30*0.001818*61</f>
        <v>0.24694001443800001</v>
      </c>
      <c r="H30" s="5">
        <f t="shared" si="13"/>
        <v>0</v>
      </c>
      <c r="I30" s="5">
        <f t="shared" si="13"/>
        <v>0.32965528390200005</v>
      </c>
      <c r="J30" s="5">
        <f t="shared" si="13"/>
        <v>0.35117748055799997</v>
      </c>
      <c r="K30" s="3">
        <f>C30*0.001818*10</f>
        <v>4.0481969579999999E-2</v>
      </c>
      <c r="L30" s="3">
        <f>D30*0.001818*10</f>
        <v>0</v>
      </c>
      <c r="M30" s="3">
        <f>E30*0.001818*10</f>
        <v>5.4041849820000008E-2</v>
      </c>
      <c r="N30" s="3">
        <f>F30*0.001818*10</f>
        <v>5.7570078779999999E-2</v>
      </c>
      <c r="O30" s="3">
        <f t="shared" ref="O30:O54" si="14">G30</f>
        <v>0.24694001443800001</v>
      </c>
      <c r="P30" s="3">
        <f t="shared" ref="P30:P54" si="15">H30+K30</f>
        <v>4.0481969579999999E-2</v>
      </c>
      <c r="Q30" s="3">
        <f t="shared" ref="Q30:Q54" si="16">I30+K30+L30</f>
        <v>0.37013725348200005</v>
      </c>
      <c r="R30" s="3">
        <f t="shared" ref="R30:R54" si="17">J30+K30+L30+M30</f>
        <v>0.44570129995799995</v>
      </c>
      <c r="S30" s="3">
        <f t="shared" ref="S30:S54" si="18">SLOPE(O30:R30,$C$1:$F$1)</f>
        <v>9.6837003302523067E-2</v>
      </c>
      <c r="T30" s="4">
        <f t="shared" ref="T30:T54" si="19">S30*10^3</f>
        <v>96.837003302523073</v>
      </c>
      <c r="U30" s="4" t="e">
        <f t="shared" ref="U30:U54" si="20">(T30)*(1/V30)</f>
        <v>#REF!</v>
      </c>
      <c r="V30" s="41" t="e">
        <f>#REF!</f>
        <v>#REF!</v>
      </c>
      <c r="W30" s="9" t="e">
        <f t="shared" ref="W30:W54" si="21">+U30*24</f>
        <v>#REF!</v>
      </c>
      <c r="X30" s="2"/>
    </row>
    <row r="31" spans="1:30" ht="14.4">
      <c r="A31" t="s">
        <v>45</v>
      </c>
      <c r="B31" s="2" t="s">
        <v>20</v>
      </c>
      <c r="C31" s="41">
        <v>2.6708090000000002</v>
      </c>
      <c r="D31" s="41">
        <v>3.1772010000000002</v>
      </c>
      <c r="E31" s="41">
        <v>3.4378639999999998</v>
      </c>
      <c r="F31" s="41">
        <v>3.7887900000000001</v>
      </c>
      <c r="G31" s="5">
        <f t="shared" si="13"/>
        <v>0.29618737648200005</v>
      </c>
      <c r="H31" s="5">
        <f t="shared" si="13"/>
        <v>0.35234523649800004</v>
      </c>
      <c r="I31" s="5">
        <f t="shared" si="13"/>
        <v>0.38125224187199996</v>
      </c>
      <c r="J31" s="5">
        <f t="shared" si="13"/>
        <v>0.42016923342000001</v>
      </c>
      <c r="K31" s="3">
        <f t="shared" ref="K31:K54" si="22">C31*0.001818*10</f>
        <v>4.8555307620000009E-2</v>
      </c>
      <c r="L31" s="3">
        <f t="shared" ref="L31:L54" si="23">D31*0.001818*10</f>
        <v>5.7761514180000001E-2</v>
      </c>
      <c r="M31" s="3">
        <f t="shared" ref="M31:M54" si="24">E31*0.001818*10</f>
        <v>6.2500367519999989E-2</v>
      </c>
      <c r="N31" s="3">
        <f t="shared" ref="N31:N54" si="25">F31*0.001818*10</f>
        <v>6.8880202200000004E-2</v>
      </c>
      <c r="O31" s="3">
        <f t="shared" si="14"/>
        <v>0.29618737648200005</v>
      </c>
      <c r="P31" s="3">
        <f t="shared" si="15"/>
        <v>0.40090054411800002</v>
      </c>
      <c r="Q31" s="3">
        <f t="shared" si="16"/>
        <v>0.48756906367199992</v>
      </c>
      <c r="R31" s="3">
        <f t="shared" si="17"/>
        <v>0.58898642274000002</v>
      </c>
      <c r="S31" s="3">
        <f t="shared" si="18"/>
        <v>9.8884943576990209E-2</v>
      </c>
      <c r="T31" s="4">
        <f t="shared" si="19"/>
        <v>98.88494357699021</v>
      </c>
      <c r="U31" s="4" t="e">
        <f t="shared" si="20"/>
        <v>#REF!</v>
      </c>
      <c r="V31" s="41" t="e">
        <f>#REF!</f>
        <v>#REF!</v>
      </c>
      <c r="W31" s="9" t="e">
        <f t="shared" si="21"/>
        <v>#REF!</v>
      </c>
      <c r="X31" s="2"/>
    </row>
    <row r="32" spans="1:30" ht="14.4">
      <c r="A32" t="s">
        <v>45</v>
      </c>
      <c r="B32" s="2" t="s">
        <v>23</v>
      </c>
      <c r="C32" s="41"/>
      <c r="D32" s="41">
        <v>4.6467700000000001</v>
      </c>
      <c r="E32" s="41">
        <v>5.326632</v>
      </c>
      <c r="F32" s="41">
        <v>5.9382720000000004</v>
      </c>
      <c r="G32" s="5">
        <f t="shared" si="13"/>
        <v>0</v>
      </c>
      <c r="H32" s="5">
        <f t="shared" si="13"/>
        <v>0.51531749945999994</v>
      </c>
      <c r="I32" s="5">
        <f t="shared" si="13"/>
        <v>0.59071283553599996</v>
      </c>
      <c r="J32" s="5">
        <f t="shared" si="13"/>
        <v>0.65854248825600004</v>
      </c>
      <c r="K32" s="3">
        <f t="shared" si="22"/>
        <v>0</v>
      </c>
      <c r="L32" s="3">
        <f t="shared" si="23"/>
        <v>8.4478278599999998E-2</v>
      </c>
      <c r="M32" s="3">
        <f t="shared" si="24"/>
        <v>9.6838169759999995E-2</v>
      </c>
      <c r="N32" s="3">
        <f t="shared" si="25"/>
        <v>0.10795778496</v>
      </c>
      <c r="O32" s="3">
        <f t="shared" si="14"/>
        <v>0</v>
      </c>
      <c r="P32" s="3">
        <f t="shared" si="15"/>
        <v>0.51531749945999994</v>
      </c>
      <c r="Q32" s="3">
        <f t="shared" si="16"/>
        <v>0.67519111413599997</v>
      </c>
      <c r="R32" s="3">
        <f t="shared" si="17"/>
        <v>0.83985893661600008</v>
      </c>
      <c r="S32" s="3">
        <f t="shared" si="18"/>
        <v>0.2728237157780688</v>
      </c>
      <c r="T32" s="4">
        <f t="shared" si="19"/>
        <v>272.82371577806879</v>
      </c>
      <c r="U32" s="4" t="e">
        <f t="shared" si="20"/>
        <v>#REF!</v>
      </c>
      <c r="V32" s="41" t="e">
        <f>#REF!</f>
        <v>#REF!</v>
      </c>
      <c r="W32" s="9" t="e">
        <f t="shared" si="21"/>
        <v>#REF!</v>
      </c>
      <c r="X32" s="2"/>
    </row>
    <row r="33" spans="1:24" ht="14.4">
      <c r="A33" t="s">
        <v>45</v>
      </c>
      <c r="B33" s="2" t="s">
        <v>25</v>
      </c>
      <c r="C33" s="41">
        <v>2.901742</v>
      </c>
      <c r="D33" s="41">
        <v>4.6848910000000004</v>
      </c>
      <c r="E33" s="41">
        <v>5.4618779999999996</v>
      </c>
      <c r="F33" s="41"/>
      <c r="G33" s="5">
        <f t="shared" si="13"/>
        <v>0.32179738431599997</v>
      </c>
      <c r="H33" s="5">
        <f t="shared" si="13"/>
        <v>0.51954504211800001</v>
      </c>
      <c r="I33" s="5">
        <f t="shared" si="13"/>
        <v>0.60571134644399993</v>
      </c>
      <c r="J33" s="5">
        <f t="shared" si="13"/>
        <v>0</v>
      </c>
      <c r="K33" s="3">
        <f t="shared" si="22"/>
        <v>5.2753669559999994E-2</v>
      </c>
      <c r="L33" s="3">
        <f t="shared" si="23"/>
        <v>8.517131838E-2</v>
      </c>
      <c r="M33" s="3">
        <f t="shared" si="24"/>
        <v>9.9296942039999989E-2</v>
      </c>
      <c r="N33" s="3">
        <f t="shared" si="25"/>
        <v>0</v>
      </c>
      <c r="O33" s="3">
        <f t="shared" si="14"/>
        <v>0.32179738431599997</v>
      </c>
      <c r="P33" s="3">
        <f t="shared" si="15"/>
        <v>0.57229871167800006</v>
      </c>
      <c r="Q33" s="3">
        <f t="shared" si="16"/>
        <v>0.74363633438400001</v>
      </c>
      <c r="R33" s="3">
        <f t="shared" si="17"/>
        <v>0.23722192997999997</v>
      </c>
      <c r="S33" s="3">
        <f t="shared" si="18"/>
        <v>-1.1225529514960874E-2</v>
      </c>
      <c r="T33" s="4">
        <f t="shared" si="19"/>
        <v>-11.225529514960874</v>
      </c>
      <c r="U33" s="4" t="e">
        <f t="shared" si="20"/>
        <v>#REF!</v>
      </c>
      <c r="V33" s="41" t="e">
        <f>#REF!</f>
        <v>#REF!</v>
      </c>
      <c r="W33" s="9" t="e">
        <f t="shared" si="21"/>
        <v>#REF!</v>
      </c>
      <c r="X33" s="2"/>
    </row>
    <row r="34" spans="1:24" ht="14.4">
      <c r="A34" t="s">
        <v>45</v>
      </c>
      <c r="B34" s="2" t="s">
        <v>24</v>
      </c>
      <c r="C34" s="41">
        <v>3.255036</v>
      </c>
      <c r="D34" s="41">
        <v>4.5879450000000004</v>
      </c>
      <c r="E34" s="41"/>
      <c r="F34" s="41">
        <v>5.4427159999999999</v>
      </c>
      <c r="G34" s="5">
        <f t="shared" si="13"/>
        <v>0.36097698232800002</v>
      </c>
      <c r="H34" s="5">
        <f t="shared" si="13"/>
        <v>0.50879392461000006</v>
      </c>
      <c r="I34" s="5">
        <f t="shared" si="13"/>
        <v>0</v>
      </c>
      <c r="J34" s="5">
        <f t="shared" si="13"/>
        <v>0.60358631896799997</v>
      </c>
      <c r="K34" s="3">
        <f t="shared" si="22"/>
        <v>5.9176554479999997E-2</v>
      </c>
      <c r="L34" s="3">
        <f t="shared" si="23"/>
        <v>8.3408840100000006E-2</v>
      </c>
      <c r="M34" s="3">
        <f t="shared" si="24"/>
        <v>0</v>
      </c>
      <c r="N34" s="3">
        <f t="shared" si="25"/>
        <v>9.8948576879999986E-2</v>
      </c>
      <c r="O34" s="3">
        <f t="shared" si="14"/>
        <v>0.36097698232800002</v>
      </c>
      <c r="P34" s="3">
        <f t="shared" si="15"/>
        <v>0.56797047909000009</v>
      </c>
      <c r="Q34" s="3">
        <f t="shared" si="16"/>
        <v>0.14258539458</v>
      </c>
      <c r="R34" s="3">
        <f t="shared" si="17"/>
        <v>0.74617171354800005</v>
      </c>
      <c r="S34" s="3">
        <f t="shared" si="18"/>
        <v>7.5132621094528368E-2</v>
      </c>
      <c r="T34" s="4">
        <f t="shared" si="19"/>
        <v>75.132621094528375</v>
      </c>
      <c r="U34" s="4" t="e">
        <f t="shared" si="20"/>
        <v>#REF!</v>
      </c>
      <c r="V34" s="41" t="e">
        <f>#REF!</f>
        <v>#REF!</v>
      </c>
      <c r="W34" s="9" t="e">
        <f t="shared" si="21"/>
        <v>#REF!</v>
      </c>
      <c r="X34" s="2"/>
    </row>
    <row r="35" spans="1:24" ht="14.4">
      <c r="A35" t="s">
        <v>45</v>
      </c>
      <c r="B35" s="2" t="s">
        <v>26</v>
      </c>
      <c r="C35" s="41"/>
      <c r="D35" s="41">
        <v>5.626385</v>
      </c>
      <c r="E35" s="41">
        <v>6.2583460000000004</v>
      </c>
      <c r="F35" s="41">
        <v>6.6907990000000002</v>
      </c>
      <c r="G35" s="5">
        <f t="shared" si="13"/>
        <v>0</v>
      </c>
      <c r="H35" s="5">
        <f t="shared" si="13"/>
        <v>0.62395484372999999</v>
      </c>
      <c r="I35" s="5">
        <f t="shared" si="13"/>
        <v>0.69403805470800006</v>
      </c>
      <c r="J35" s="5">
        <f t="shared" si="13"/>
        <v>0.74199622750200001</v>
      </c>
      <c r="K35" s="3">
        <f t="shared" si="22"/>
        <v>0</v>
      </c>
      <c r="L35" s="3">
        <f t="shared" si="23"/>
        <v>0.1022876793</v>
      </c>
      <c r="M35" s="3">
        <f t="shared" si="24"/>
        <v>0.11377673028000002</v>
      </c>
      <c r="N35" s="3">
        <f t="shared" si="25"/>
        <v>0.12163872581999999</v>
      </c>
      <c r="O35" s="3">
        <f t="shared" si="14"/>
        <v>0</v>
      </c>
      <c r="P35" s="3">
        <f t="shared" si="15"/>
        <v>0.62395484372999999</v>
      </c>
      <c r="Q35" s="3">
        <f t="shared" si="16"/>
        <v>0.79632573400800011</v>
      </c>
      <c r="R35" s="3">
        <f t="shared" si="17"/>
        <v>0.95806063708200007</v>
      </c>
      <c r="S35" s="3">
        <f t="shared" si="18"/>
        <v>0.30989784379500257</v>
      </c>
      <c r="T35" s="4">
        <f t="shared" si="19"/>
        <v>309.89784379500259</v>
      </c>
      <c r="U35" s="4" t="e">
        <f t="shared" si="20"/>
        <v>#REF!</v>
      </c>
      <c r="V35" s="41" t="e">
        <f>#REF!</f>
        <v>#REF!</v>
      </c>
      <c r="W35" s="9" t="e">
        <f t="shared" si="21"/>
        <v>#REF!</v>
      </c>
      <c r="X35" s="2"/>
    </row>
    <row r="36" spans="1:24" ht="14.4">
      <c r="A36" t="s">
        <v>45</v>
      </c>
      <c r="B36" s="2" t="s">
        <v>21</v>
      </c>
      <c r="C36" s="41">
        <v>3.6656900000000001</v>
      </c>
      <c r="D36" s="41">
        <v>5.5378030000000003</v>
      </c>
      <c r="E36" s="41">
        <v>6.2321419999999996</v>
      </c>
      <c r="F36" s="41">
        <v>6.7874790000000003</v>
      </c>
      <c r="G36" s="5">
        <f t="shared" si="13"/>
        <v>0.40651768962000001</v>
      </c>
      <c r="H36" s="5">
        <f t="shared" si="13"/>
        <v>0.61413127709400006</v>
      </c>
      <c r="I36" s="5">
        <f t="shared" si="13"/>
        <v>0.69113208351599986</v>
      </c>
      <c r="J36" s="5">
        <f t="shared" si="13"/>
        <v>0.75271784614199999</v>
      </c>
      <c r="K36" s="3">
        <f t="shared" si="22"/>
        <v>6.6642244200000006E-2</v>
      </c>
      <c r="L36" s="3">
        <f t="shared" si="23"/>
        <v>0.10067725854000001</v>
      </c>
      <c r="M36" s="3">
        <f t="shared" si="24"/>
        <v>0.11330034155999999</v>
      </c>
      <c r="N36" s="3">
        <f t="shared" si="25"/>
        <v>0.12339636822</v>
      </c>
      <c r="O36" s="3">
        <f t="shared" si="14"/>
        <v>0.40651768962000001</v>
      </c>
      <c r="P36" s="3">
        <f t="shared" si="15"/>
        <v>0.68077352129400004</v>
      </c>
      <c r="Q36" s="3">
        <f t="shared" si="16"/>
        <v>0.85845158625599982</v>
      </c>
      <c r="R36" s="3">
        <f t="shared" si="17"/>
        <v>1.033337690442</v>
      </c>
      <c r="S36" s="3">
        <f t="shared" si="18"/>
        <v>0.21046236064673529</v>
      </c>
      <c r="T36" s="4">
        <f t="shared" si="19"/>
        <v>210.46236064673531</v>
      </c>
      <c r="U36" s="4" t="e">
        <f t="shared" si="20"/>
        <v>#REF!</v>
      </c>
      <c r="V36" s="41" t="e">
        <f>#REF!</f>
        <v>#REF!</v>
      </c>
      <c r="W36" s="9" t="e">
        <f t="shared" si="21"/>
        <v>#REF!</v>
      </c>
      <c r="X36" s="2"/>
    </row>
    <row r="37" spans="1:24" ht="14.4">
      <c r="A37" t="s">
        <v>45</v>
      </c>
      <c r="B37" s="2" t="s">
        <v>22</v>
      </c>
      <c r="C37" s="41">
        <v>3.5577429999999999</v>
      </c>
      <c r="D37" s="41">
        <v>5.7584609999999996</v>
      </c>
      <c r="E37" s="41">
        <v>6.7519799999999996</v>
      </c>
      <c r="F37" s="41">
        <v>7.8487869999999997</v>
      </c>
      <c r="G37" s="5">
        <f t="shared" si="13"/>
        <v>0.39454658321399999</v>
      </c>
      <c r="H37" s="5">
        <f t="shared" si="13"/>
        <v>0.63860180797799992</v>
      </c>
      <c r="I37" s="5">
        <f t="shared" si="13"/>
        <v>0.74878107803999994</v>
      </c>
      <c r="J37" s="5">
        <f t="shared" si="13"/>
        <v>0.87041478072599998</v>
      </c>
      <c r="K37" s="3">
        <f t="shared" si="22"/>
        <v>6.4679767740000005E-2</v>
      </c>
      <c r="L37" s="3">
        <f t="shared" si="23"/>
        <v>0.10468882097999999</v>
      </c>
      <c r="M37" s="3">
        <f t="shared" si="24"/>
        <v>0.12275099639999998</v>
      </c>
      <c r="N37" s="3">
        <f t="shared" si="25"/>
        <v>0.14269094765999998</v>
      </c>
      <c r="O37" s="3">
        <f t="shared" si="14"/>
        <v>0.39454658321399999</v>
      </c>
      <c r="P37" s="3">
        <f t="shared" si="15"/>
        <v>0.70328157571799998</v>
      </c>
      <c r="Q37" s="3">
        <f t="shared" si="16"/>
        <v>0.91814966675999987</v>
      </c>
      <c r="R37" s="3">
        <f t="shared" si="17"/>
        <v>1.1625343658459999</v>
      </c>
      <c r="S37" s="3">
        <f t="shared" si="18"/>
        <v>0.25781454317205094</v>
      </c>
      <c r="T37" s="4">
        <f t="shared" si="19"/>
        <v>257.81454317205095</v>
      </c>
      <c r="U37" s="4" t="e">
        <f t="shared" si="20"/>
        <v>#REF!</v>
      </c>
      <c r="V37" s="41" t="e">
        <f>#REF!</f>
        <v>#REF!</v>
      </c>
      <c r="W37" s="9" t="e">
        <f t="shared" si="21"/>
        <v>#REF!</v>
      </c>
      <c r="X37" s="2"/>
    </row>
    <row r="38" spans="1:24" ht="14.4">
      <c r="A38" t="s">
        <v>45</v>
      </c>
      <c r="B38" s="2" t="s">
        <v>27</v>
      </c>
      <c r="C38" s="41">
        <v>2.1730749999999999</v>
      </c>
      <c r="D38" s="41"/>
      <c r="E38" s="41">
        <v>3.011841</v>
      </c>
      <c r="F38" s="41">
        <v>3.1217630000000001</v>
      </c>
      <c r="G38" s="5">
        <f t="shared" si="13"/>
        <v>0.24098967134999996</v>
      </c>
      <c r="H38" s="5">
        <f t="shared" si="13"/>
        <v>0</v>
      </c>
      <c r="I38" s="5">
        <f t="shared" si="13"/>
        <v>0.33400714321800001</v>
      </c>
      <c r="J38" s="5">
        <f t="shared" si="13"/>
        <v>0.34619727317400001</v>
      </c>
      <c r="K38" s="3">
        <f t="shared" si="22"/>
        <v>3.9506503499999998E-2</v>
      </c>
      <c r="L38" s="3">
        <f t="shared" si="23"/>
        <v>0</v>
      </c>
      <c r="M38" s="3">
        <f t="shared" si="24"/>
        <v>5.4755269379999999E-2</v>
      </c>
      <c r="N38" s="3">
        <f t="shared" si="25"/>
        <v>5.6753651340000003E-2</v>
      </c>
      <c r="O38" s="3">
        <f t="shared" si="14"/>
        <v>0.24098967134999996</v>
      </c>
      <c r="P38" s="3">
        <f t="shared" si="15"/>
        <v>3.9506503499999998E-2</v>
      </c>
      <c r="Q38" s="3">
        <f t="shared" si="16"/>
        <v>0.37351364671800003</v>
      </c>
      <c r="R38" s="3">
        <f t="shared" si="17"/>
        <v>0.44045904605399999</v>
      </c>
      <c r="S38" s="3">
        <f t="shared" si="18"/>
        <v>9.7452333306836544E-2</v>
      </c>
      <c r="T38" s="4">
        <f t="shared" si="19"/>
        <v>97.45233330683655</v>
      </c>
      <c r="U38" s="4" t="e">
        <f t="shared" si="20"/>
        <v>#REF!</v>
      </c>
      <c r="V38" s="41" t="e">
        <f>#REF!</f>
        <v>#REF!</v>
      </c>
      <c r="W38" s="9" t="e">
        <f t="shared" si="21"/>
        <v>#REF!</v>
      </c>
      <c r="X38" s="2"/>
    </row>
    <row r="39" spans="1:24" ht="14.4">
      <c r="A39" t="s">
        <v>45</v>
      </c>
      <c r="B39" s="2" t="s">
        <v>28</v>
      </c>
      <c r="C39" s="41">
        <v>2.1968350000000001</v>
      </c>
      <c r="D39" s="41">
        <v>2.9597389999999999</v>
      </c>
      <c r="E39" s="41">
        <v>4.0543430000000003</v>
      </c>
      <c r="F39" s="41">
        <v>4.7447220000000003</v>
      </c>
      <c r="G39" s="5">
        <f t="shared" si="13"/>
        <v>0.24362460783000003</v>
      </c>
      <c r="H39" s="5">
        <f t="shared" si="13"/>
        <v>0.32822913562199996</v>
      </c>
      <c r="I39" s="5">
        <f t="shared" si="13"/>
        <v>0.44961853001400004</v>
      </c>
      <c r="J39" s="5">
        <f t="shared" si="13"/>
        <v>0.526180180356</v>
      </c>
      <c r="K39" s="3">
        <f t="shared" si="22"/>
        <v>3.9938460300000006E-2</v>
      </c>
      <c r="L39" s="3">
        <f t="shared" si="23"/>
        <v>5.3808055019999995E-2</v>
      </c>
      <c r="M39" s="3">
        <f t="shared" si="24"/>
        <v>7.3707955740000011E-2</v>
      </c>
      <c r="N39" s="3">
        <f t="shared" si="25"/>
        <v>8.6259045960000003E-2</v>
      </c>
      <c r="O39" s="3">
        <f t="shared" si="14"/>
        <v>0.24362460783000003</v>
      </c>
      <c r="P39" s="3">
        <f t="shared" si="15"/>
        <v>0.36816759592199999</v>
      </c>
      <c r="Q39" s="3">
        <f t="shared" si="16"/>
        <v>0.54336504533399999</v>
      </c>
      <c r="R39" s="3">
        <f t="shared" si="17"/>
        <v>0.693634651416</v>
      </c>
      <c r="S39" s="3">
        <f t="shared" si="18"/>
        <v>0.1565277753559573</v>
      </c>
      <c r="T39" s="4">
        <f t="shared" si="19"/>
        <v>156.52777535595729</v>
      </c>
      <c r="U39" s="4" t="e">
        <f t="shared" si="20"/>
        <v>#REF!</v>
      </c>
      <c r="V39" s="41" t="e">
        <f>#REF!</f>
        <v>#REF!</v>
      </c>
      <c r="W39" s="9" t="e">
        <f t="shared" si="21"/>
        <v>#REF!</v>
      </c>
      <c r="X39" s="2"/>
    </row>
    <row r="40" spans="1:24" ht="14.4">
      <c r="A40" t="s">
        <v>45</v>
      </c>
      <c r="B40" s="2" t="s">
        <v>29</v>
      </c>
      <c r="C40" s="41">
        <v>2.084838</v>
      </c>
      <c r="D40" s="41">
        <v>2.59999</v>
      </c>
      <c r="E40" s="41">
        <v>2.591688</v>
      </c>
      <c r="F40" s="41"/>
      <c r="G40" s="5">
        <f t="shared" si="13"/>
        <v>0.23120436452399998</v>
      </c>
      <c r="H40" s="5">
        <f t="shared" si="13"/>
        <v>0.28833369101999995</v>
      </c>
      <c r="I40" s="5">
        <f t="shared" si="13"/>
        <v>0.28741301582399997</v>
      </c>
      <c r="J40" s="5">
        <f t="shared" si="13"/>
        <v>0</v>
      </c>
      <c r="K40" s="3">
        <f t="shared" si="22"/>
        <v>3.7902354839999999E-2</v>
      </c>
      <c r="L40" s="3">
        <f t="shared" si="23"/>
        <v>4.7267818199999992E-2</v>
      </c>
      <c r="M40" s="3">
        <f t="shared" si="24"/>
        <v>4.7116887839999996E-2</v>
      </c>
      <c r="N40" s="3">
        <f t="shared" si="25"/>
        <v>0</v>
      </c>
      <c r="O40" s="3">
        <f t="shared" si="14"/>
        <v>0.23120436452399998</v>
      </c>
      <c r="P40" s="3">
        <f t="shared" si="15"/>
        <v>0.32623604585999993</v>
      </c>
      <c r="Q40" s="3">
        <f t="shared" si="16"/>
        <v>0.37258318886399994</v>
      </c>
      <c r="R40" s="3">
        <f t="shared" si="17"/>
        <v>0.13228706087999997</v>
      </c>
      <c r="S40" s="3">
        <f t="shared" si="18"/>
        <v>-2.6924070293827273E-2</v>
      </c>
      <c r="T40" s="4">
        <f t="shared" si="19"/>
        <v>-26.924070293827274</v>
      </c>
      <c r="U40" s="4" t="e">
        <f t="shared" si="20"/>
        <v>#REF!</v>
      </c>
      <c r="V40" s="41" t="e">
        <f>#REF!</f>
        <v>#REF!</v>
      </c>
      <c r="W40" s="9" t="e">
        <f t="shared" si="21"/>
        <v>#REF!</v>
      </c>
      <c r="X40" s="2"/>
    </row>
    <row r="41" spans="1:24" ht="14.4">
      <c r="A41" t="s">
        <v>45</v>
      </c>
      <c r="B41" s="2" t="s">
        <v>30</v>
      </c>
      <c r="C41" s="41">
        <v>1.976483</v>
      </c>
      <c r="D41" s="41">
        <v>3.2556210000000001</v>
      </c>
      <c r="E41" s="41">
        <v>3.6598839999999999</v>
      </c>
      <c r="F41" s="41"/>
      <c r="G41" s="5">
        <f t="shared" si="13"/>
        <v>0.21918801173400002</v>
      </c>
      <c r="H41" s="5">
        <f t="shared" si="13"/>
        <v>0.36104185765800001</v>
      </c>
      <c r="I41" s="5">
        <f t="shared" si="13"/>
        <v>0.405873815832</v>
      </c>
      <c r="J41" s="5">
        <f t="shared" si="13"/>
        <v>0</v>
      </c>
      <c r="K41" s="3">
        <f t="shared" si="22"/>
        <v>3.5932460940000001E-2</v>
      </c>
      <c r="L41" s="3">
        <f t="shared" si="23"/>
        <v>5.9187189780000003E-2</v>
      </c>
      <c r="M41" s="3">
        <f t="shared" si="24"/>
        <v>6.6536691119999991E-2</v>
      </c>
      <c r="N41" s="3">
        <f t="shared" si="25"/>
        <v>0</v>
      </c>
      <c r="O41" s="3">
        <f t="shared" si="14"/>
        <v>0.21918801173400002</v>
      </c>
      <c r="P41" s="3">
        <f t="shared" si="15"/>
        <v>0.39697431859800003</v>
      </c>
      <c r="Q41" s="3">
        <f t="shared" si="16"/>
        <v>0.50099346655200006</v>
      </c>
      <c r="R41" s="3">
        <f t="shared" si="17"/>
        <v>0.16165634184</v>
      </c>
      <c r="S41" s="3">
        <f t="shared" si="18"/>
        <v>-8.9632428822225413E-3</v>
      </c>
      <c r="T41" s="4">
        <f t="shared" si="19"/>
        <v>-8.9632428822225414</v>
      </c>
      <c r="U41" s="4" t="e">
        <f t="shared" si="20"/>
        <v>#REF!</v>
      </c>
      <c r="V41" s="41" t="e">
        <f>#REF!</f>
        <v>#REF!</v>
      </c>
      <c r="W41" s="9" t="e">
        <f t="shared" si="21"/>
        <v>#REF!</v>
      </c>
      <c r="X41" s="2"/>
    </row>
    <row r="42" spans="1:24" ht="14.4">
      <c r="A42" t="s">
        <v>45</v>
      </c>
      <c r="B42" s="2" t="s">
        <v>46</v>
      </c>
      <c r="C42" s="41">
        <v>0.82328299999999999</v>
      </c>
      <c r="D42" s="41">
        <v>2.081909</v>
      </c>
      <c r="E42" s="41">
        <v>2.7914889999999999</v>
      </c>
      <c r="F42" s="41">
        <v>3.0667960000000001</v>
      </c>
      <c r="G42" s="5">
        <f t="shared" si="13"/>
        <v>9.1300438133999989E-2</v>
      </c>
      <c r="H42" s="5">
        <f t="shared" si="13"/>
        <v>0.230879544282</v>
      </c>
      <c r="I42" s="5">
        <f t="shared" si="13"/>
        <v>0.30957054712199999</v>
      </c>
      <c r="J42" s="5">
        <f t="shared" si="13"/>
        <v>0.34010154280799998</v>
      </c>
      <c r="K42" s="3">
        <f t="shared" si="22"/>
        <v>1.4967284939999999E-2</v>
      </c>
      <c r="L42" s="3">
        <f t="shared" si="23"/>
        <v>3.7849105619999997E-2</v>
      </c>
      <c r="M42" s="3">
        <f t="shared" si="24"/>
        <v>5.0749270020000001E-2</v>
      </c>
      <c r="N42" s="3">
        <f t="shared" si="25"/>
        <v>5.5754351279999996E-2</v>
      </c>
      <c r="O42" s="3">
        <f t="shared" si="14"/>
        <v>9.1300438133999989E-2</v>
      </c>
      <c r="P42" s="3">
        <f t="shared" si="15"/>
        <v>0.24584682922199999</v>
      </c>
      <c r="Q42" s="3">
        <f t="shared" si="16"/>
        <v>0.36238693768199998</v>
      </c>
      <c r="R42" s="3">
        <f t="shared" si="17"/>
        <v>0.44366720338799998</v>
      </c>
      <c r="S42" s="3">
        <f t="shared" si="18"/>
        <v>0.11998669080542275</v>
      </c>
      <c r="T42" s="4">
        <f t="shared" si="19"/>
        <v>119.98669080542275</v>
      </c>
      <c r="U42" s="4">
        <f t="shared" si="20"/>
        <v>4.7994676322169099</v>
      </c>
      <c r="V42" s="41">
        <v>25</v>
      </c>
      <c r="W42" s="9">
        <f t="shared" si="21"/>
        <v>115.18722317320584</v>
      </c>
      <c r="X42" s="2"/>
    </row>
    <row r="43" spans="1:24" ht="14.4">
      <c r="A43" t="s">
        <v>45</v>
      </c>
      <c r="B43" s="2" t="s">
        <v>31</v>
      </c>
      <c r="C43" s="41">
        <v>1.389238</v>
      </c>
      <c r="D43" s="41">
        <v>2.0255040000000002</v>
      </c>
      <c r="E43" s="41">
        <v>2.678385</v>
      </c>
      <c r="F43" s="41">
        <v>3.5709590000000002</v>
      </c>
      <c r="G43" s="5">
        <f t="shared" si="13"/>
        <v>0.15406371572399999</v>
      </c>
      <c r="H43" s="5">
        <f t="shared" si="13"/>
        <v>0.22462434259200001</v>
      </c>
      <c r="I43" s="5">
        <f t="shared" si="13"/>
        <v>0.29702753973000001</v>
      </c>
      <c r="J43" s="5">
        <f t="shared" si="13"/>
        <v>0.39601221118200003</v>
      </c>
      <c r="K43" s="3">
        <f t="shared" si="22"/>
        <v>2.5256346839999999E-2</v>
      </c>
      <c r="L43" s="3">
        <f t="shared" si="23"/>
        <v>3.6823662719999997E-2</v>
      </c>
      <c r="M43" s="3">
        <f t="shared" si="24"/>
        <v>4.8693039299999998E-2</v>
      </c>
      <c r="N43" s="3">
        <f t="shared" si="25"/>
        <v>6.4920034620000011E-2</v>
      </c>
      <c r="O43" s="3">
        <f t="shared" si="14"/>
        <v>0.15406371572399999</v>
      </c>
      <c r="P43" s="3">
        <f t="shared" si="15"/>
        <v>0.24988068943200001</v>
      </c>
      <c r="Q43" s="3">
        <f t="shared" si="16"/>
        <v>0.35910754928999999</v>
      </c>
      <c r="R43" s="3">
        <f t="shared" si="17"/>
        <v>0.50678526004199997</v>
      </c>
      <c r="S43" s="3">
        <f t="shared" si="18"/>
        <v>0.11987256599244885</v>
      </c>
      <c r="T43" s="4">
        <f t="shared" si="19"/>
        <v>119.87256599244884</v>
      </c>
      <c r="U43" s="4" t="e">
        <f t="shared" si="20"/>
        <v>#REF!</v>
      </c>
      <c r="V43" s="41" t="e">
        <f>#REF!</f>
        <v>#REF!</v>
      </c>
      <c r="W43" s="9" t="e">
        <f t="shared" si="21"/>
        <v>#REF!</v>
      </c>
      <c r="X43" s="2"/>
    </row>
    <row r="44" spans="1:24" ht="14.4">
      <c r="A44" t="s">
        <v>45</v>
      </c>
      <c r="B44" s="2" t="s">
        <v>38</v>
      </c>
      <c r="C44" s="41">
        <v>1.2299519999999999</v>
      </c>
      <c r="D44" s="41">
        <v>2.4451480000000001</v>
      </c>
      <c r="E44" s="41">
        <v>3.0404900000000001</v>
      </c>
      <c r="F44" s="41"/>
      <c r="G44" s="5">
        <f t="shared" si="13"/>
        <v>0.13639921689599999</v>
      </c>
      <c r="H44" s="5">
        <f t="shared" si="13"/>
        <v>0.27116202290399999</v>
      </c>
      <c r="I44" s="5">
        <f t="shared" si="13"/>
        <v>0.33718426002000002</v>
      </c>
      <c r="J44" s="5">
        <f t="shared" si="13"/>
        <v>0</v>
      </c>
      <c r="K44" s="3">
        <f t="shared" si="22"/>
        <v>2.2360527359999997E-2</v>
      </c>
      <c r="L44" s="3">
        <f t="shared" si="23"/>
        <v>4.4452790639999996E-2</v>
      </c>
      <c r="M44" s="3">
        <f t="shared" si="24"/>
        <v>5.52761082E-2</v>
      </c>
      <c r="N44" s="3">
        <f t="shared" si="25"/>
        <v>0</v>
      </c>
      <c r="O44" s="3">
        <f t="shared" si="14"/>
        <v>0.13639921689599999</v>
      </c>
      <c r="P44" s="3">
        <f t="shared" si="15"/>
        <v>0.29352255026399998</v>
      </c>
      <c r="Q44" s="3">
        <f t="shared" si="16"/>
        <v>0.40399757802000003</v>
      </c>
      <c r="R44" s="3">
        <f t="shared" si="17"/>
        <v>0.12208942619999999</v>
      </c>
      <c r="S44" s="3">
        <f t="shared" si="18"/>
        <v>5.3103228204168943E-3</v>
      </c>
      <c r="T44" s="4">
        <f t="shared" si="19"/>
        <v>5.3103228204168946</v>
      </c>
      <c r="U44" s="4" t="e">
        <f t="shared" si="20"/>
        <v>#REF!</v>
      </c>
      <c r="V44" s="41" t="e">
        <f>#REF!</f>
        <v>#REF!</v>
      </c>
      <c r="W44" s="9" t="e">
        <f t="shared" si="21"/>
        <v>#REF!</v>
      </c>
      <c r="X44" s="2"/>
    </row>
    <row r="45" spans="1:24" ht="14.4">
      <c r="A45" t="s">
        <v>45</v>
      </c>
      <c r="B45" s="2" t="s">
        <v>35</v>
      </c>
      <c r="C45" s="41">
        <v>1.2326520000000001</v>
      </c>
      <c r="D45" s="41">
        <v>2.0019100000000001</v>
      </c>
      <c r="E45" s="41">
        <v>2.7639100000000001</v>
      </c>
      <c r="F45" s="41">
        <v>3.42997</v>
      </c>
      <c r="G45" s="5">
        <f t="shared" si="13"/>
        <v>0.136698641496</v>
      </c>
      <c r="H45" s="5">
        <f t="shared" si="13"/>
        <v>0.22200781518000001</v>
      </c>
      <c r="I45" s="5">
        <f t="shared" si="13"/>
        <v>0.30651209118</v>
      </c>
      <c r="J45" s="5">
        <f t="shared" si="13"/>
        <v>0.38037681305999999</v>
      </c>
      <c r="K45" s="3">
        <f t="shared" si="22"/>
        <v>2.240961336E-2</v>
      </c>
      <c r="L45" s="3">
        <f t="shared" si="23"/>
        <v>3.6394723800000001E-2</v>
      </c>
      <c r="M45" s="3">
        <f t="shared" si="24"/>
        <v>5.0247883799999997E-2</v>
      </c>
      <c r="N45" s="3">
        <f t="shared" si="25"/>
        <v>6.2356854599999997E-2</v>
      </c>
      <c r="O45" s="3">
        <f t="shared" si="14"/>
        <v>0.136698641496</v>
      </c>
      <c r="P45" s="3">
        <f t="shared" si="15"/>
        <v>0.24441742854000001</v>
      </c>
      <c r="Q45" s="3">
        <f t="shared" si="16"/>
        <v>0.36531642834</v>
      </c>
      <c r="R45" s="3">
        <f t="shared" si="17"/>
        <v>0.48942903402000004</v>
      </c>
      <c r="S45" s="3">
        <f t="shared" si="18"/>
        <v>0.12094759905820186</v>
      </c>
      <c r="T45" s="4">
        <f t="shared" si="19"/>
        <v>120.94759905820186</v>
      </c>
      <c r="U45" s="4" t="e">
        <f t="shared" si="20"/>
        <v>#REF!</v>
      </c>
      <c r="V45" s="41" t="e">
        <f>#REF!</f>
        <v>#REF!</v>
      </c>
      <c r="W45" s="9" t="e">
        <f t="shared" si="21"/>
        <v>#REF!</v>
      </c>
      <c r="X45" s="2"/>
    </row>
    <row r="46" spans="1:24" ht="14.4">
      <c r="A46" t="s">
        <v>45</v>
      </c>
      <c r="B46" s="2" t="s">
        <v>34</v>
      </c>
      <c r="C46" s="41">
        <v>1.280972</v>
      </c>
      <c r="D46" s="41">
        <v>2.250032</v>
      </c>
      <c r="E46" s="41">
        <v>4.2149279999999996</v>
      </c>
      <c r="F46" s="41">
        <v>7.3890729999999998</v>
      </c>
      <c r="G46" s="5">
        <f t="shared" si="13"/>
        <v>0.142057232856</v>
      </c>
      <c r="H46" s="5">
        <f t="shared" si="13"/>
        <v>0.24952404873600004</v>
      </c>
      <c r="I46" s="5">
        <f t="shared" si="13"/>
        <v>0.4674270853439999</v>
      </c>
      <c r="J46" s="5">
        <f t="shared" si="13"/>
        <v>0.81943341755400001</v>
      </c>
      <c r="K46" s="3">
        <f t="shared" si="22"/>
        <v>2.3288070960000001E-2</v>
      </c>
      <c r="L46" s="3">
        <f t="shared" si="23"/>
        <v>4.0905581760000004E-2</v>
      </c>
      <c r="M46" s="3">
        <f t="shared" si="24"/>
        <v>7.6627391039999992E-2</v>
      </c>
      <c r="N46" s="3">
        <f t="shared" si="25"/>
        <v>0.13433334714</v>
      </c>
      <c r="O46" s="3">
        <f t="shared" si="14"/>
        <v>0.142057232856</v>
      </c>
      <c r="P46" s="3">
        <f t="shared" si="15"/>
        <v>0.27281211969600005</v>
      </c>
      <c r="Q46" s="3">
        <f t="shared" si="16"/>
        <v>0.5316207380639999</v>
      </c>
      <c r="R46" s="3">
        <f t="shared" si="17"/>
        <v>0.96025446131400005</v>
      </c>
      <c r="S46" s="3">
        <f t="shared" si="18"/>
        <v>0.27941113560526454</v>
      </c>
      <c r="T46" s="4">
        <f t="shared" si="19"/>
        <v>279.41113560526452</v>
      </c>
      <c r="U46" s="4" t="e">
        <f t="shared" si="20"/>
        <v>#REF!</v>
      </c>
      <c r="V46" s="41" t="e">
        <f>#REF!</f>
        <v>#REF!</v>
      </c>
      <c r="W46" s="9" t="e">
        <f t="shared" si="21"/>
        <v>#REF!</v>
      </c>
      <c r="X46" s="2"/>
    </row>
    <row r="47" spans="1:24" ht="14.4">
      <c r="A47" t="s">
        <v>45</v>
      </c>
      <c r="B47" s="2" t="s">
        <v>37</v>
      </c>
      <c r="C47" s="41">
        <v>1.401092</v>
      </c>
      <c r="D47" s="41"/>
      <c r="E47" s="41">
        <v>2.8593419999999998</v>
      </c>
      <c r="F47" s="41">
        <v>3.2474729999999998</v>
      </c>
      <c r="G47" s="5">
        <f t="shared" si="13"/>
        <v>0.155378300616</v>
      </c>
      <c r="H47" s="5">
        <f t="shared" si="13"/>
        <v>0</v>
      </c>
      <c r="I47" s="5">
        <f t="shared" si="13"/>
        <v>0.31709530911599998</v>
      </c>
      <c r="J47" s="5">
        <f t="shared" si="13"/>
        <v>0.36013826075400002</v>
      </c>
      <c r="K47" s="3">
        <f t="shared" si="22"/>
        <v>2.5471852559999997E-2</v>
      </c>
      <c r="L47" s="3">
        <f t="shared" si="23"/>
        <v>0</v>
      </c>
      <c r="M47" s="3">
        <f t="shared" si="24"/>
        <v>5.1982837559999995E-2</v>
      </c>
      <c r="N47" s="3">
        <f t="shared" si="25"/>
        <v>5.9039059140000003E-2</v>
      </c>
      <c r="O47" s="3">
        <f t="shared" si="14"/>
        <v>0.155378300616</v>
      </c>
      <c r="P47" s="3">
        <f t="shared" si="15"/>
        <v>2.5471852559999997E-2</v>
      </c>
      <c r="Q47" s="3">
        <f t="shared" si="16"/>
        <v>0.34256716167599999</v>
      </c>
      <c r="R47" s="3">
        <f t="shared" si="17"/>
        <v>0.43759295087400002</v>
      </c>
      <c r="S47" s="3">
        <f t="shared" si="18"/>
        <v>0.12085889669076752</v>
      </c>
      <c r="T47" s="4">
        <f t="shared" si="19"/>
        <v>120.85889669076752</v>
      </c>
      <c r="U47" s="4" t="e">
        <f t="shared" si="20"/>
        <v>#REF!</v>
      </c>
      <c r="V47" s="41" t="e">
        <f>#REF!</f>
        <v>#REF!</v>
      </c>
      <c r="W47" s="9" t="e">
        <f t="shared" si="21"/>
        <v>#REF!</v>
      </c>
      <c r="X47" s="2"/>
    </row>
    <row r="48" spans="1:24" ht="14.4">
      <c r="A48" t="s">
        <v>45</v>
      </c>
      <c r="B48" s="2" t="s">
        <v>33</v>
      </c>
      <c r="C48" s="41">
        <v>1.279852</v>
      </c>
      <c r="D48" s="41">
        <v>2.8324630000000002</v>
      </c>
      <c r="E48" s="41"/>
      <c r="F48" s="41">
        <v>4.0041130000000003</v>
      </c>
      <c r="G48" s="5">
        <f t="shared" si="13"/>
        <v>0.141933027096</v>
      </c>
      <c r="H48" s="5">
        <f t="shared" si="13"/>
        <v>0.31411448177400003</v>
      </c>
      <c r="I48" s="5">
        <f t="shared" si="13"/>
        <v>0</v>
      </c>
      <c r="J48" s="5">
        <f t="shared" si="13"/>
        <v>0.44404812347400002</v>
      </c>
      <c r="K48" s="3">
        <f t="shared" si="22"/>
        <v>2.326770936E-2</v>
      </c>
      <c r="L48" s="3">
        <f t="shared" si="23"/>
        <v>5.1494177340000002E-2</v>
      </c>
      <c r="M48" s="3">
        <f t="shared" si="24"/>
        <v>0</v>
      </c>
      <c r="N48" s="3">
        <f t="shared" si="25"/>
        <v>7.2794774340000007E-2</v>
      </c>
      <c r="O48" s="3">
        <f t="shared" si="14"/>
        <v>0.141933027096</v>
      </c>
      <c r="P48" s="3">
        <f t="shared" si="15"/>
        <v>0.33738219113400003</v>
      </c>
      <c r="Q48" s="3">
        <f t="shared" si="16"/>
        <v>7.4761886700000002E-2</v>
      </c>
      <c r="R48" s="3">
        <f t="shared" si="17"/>
        <v>0.51881001017400008</v>
      </c>
      <c r="S48" s="3">
        <f t="shared" si="18"/>
        <v>8.9047205086020181E-2</v>
      </c>
      <c r="T48" s="4">
        <f t="shared" si="19"/>
        <v>89.047205086020185</v>
      </c>
      <c r="U48" s="4" t="e">
        <f t="shared" si="20"/>
        <v>#REF!</v>
      </c>
      <c r="V48" s="41" t="e">
        <f>#REF!</f>
        <v>#REF!</v>
      </c>
      <c r="W48" s="9" t="e">
        <f t="shared" si="21"/>
        <v>#REF!</v>
      </c>
      <c r="X48" s="2"/>
    </row>
    <row r="49" spans="1:24" ht="14.4">
      <c r="A49" t="s">
        <v>45</v>
      </c>
      <c r="B49" s="2" t="s">
        <v>32</v>
      </c>
      <c r="C49" s="41">
        <v>2.9548369999999999</v>
      </c>
      <c r="D49" s="41">
        <v>3.5794649999999999</v>
      </c>
      <c r="E49" s="41">
        <v>4.259849</v>
      </c>
      <c r="F49" s="41">
        <v>4.686496</v>
      </c>
      <c r="G49" s="5">
        <f t="shared" si="13"/>
        <v>0.32768551362600001</v>
      </c>
      <c r="H49" s="5">
        <f t="shared" si="13"/>
        <v>0.39695550956999998</v>
      </c>
      <c r="I49" s="5">
        <f t="shared" si="13"/>
        <v>0.47240873440199999</v>
      </c>
      <c r="J49" s="5">
        <f t="shared" si="13"/>
        <v>0.51972303340800008</v>
      </c>
      <c r="K49" s="3">
        <f t="shared" si="22"/>
        <v>5.3718936660000001E-2</v>
      </c>
      <c r="L49" s="3">
        <f t="shared" si="23"/>
        <v>6.5074673700000002E-2</v>
      </c>
      <c r="M49" s="3">
        <f t="shared" si="24"/>
        <v>7.7444054819999997E-2</v>
      </c>
      <c r="N49" s="3">
        <f t="shared" si="25"/>
        <v>8.5200497280000009E-2</v>
      </c>
      <c r="O49" s="3">
        <f t="shared" si="14"/>
        <v>0.32768551362600001</v>
      </c>
      <c r="P49" s="3">
        <f t="shared" si="15"/>
        <v>0.45067444622999997</v>
      </c>
      <c r="Q49" s="3">
        <f t="shared" si="16"/>
        <v>0.59120234476199995</v>
      </c>
      <c r="R49" s="3">
        <f t="shared" si="17"/>
        <v>0.71596069858800004</v>
      </c>
      <c r="S49" s="3">
        <f t="shared" si="18"/>
        <v>0.13384728826495276</v>
      </c>
      <c r="T49" s="4">
        <f t="shared" si="19"/>
        <v>133.84728826495277</v>
      </c>
      <c r="U49" s="4" t="e">
        <f t="shared" si="20"/>
        <v>#REF!</v>
      </c>
      <c r="V49" s="41" t="e">
        <f>#REF!</f>
        <v>#REF!</v>
      </c>
      <c r="W49" s="9" t="e">
        <f t="shared" si="21"/>
        <v>#REF!</v>
      </c>
      <c r="X49" s="2"/>
    </row>
    <row r="50" spans="1:24" ht="14.4">
      <c r="A50" t="s">
        <v>45</v>
      </c>
      <c r="B50" s="2" t="s">
        <v>39</v>
      </c>
      <c r="C50" s="41">
        <v>2.2349049999999999</v>
      </c>
      <c r="D50" s="41">
        <v>3.0478619999999998</v>
      </c>
      <c r="E50" s="41">
        <v>3.4996179999999999</v>
      </c>
      <c r="F50" s="41">
        <v>3.9708800000000002</v>
      </c>
      <c r="G50" s="5">
        <f t="shared" si="13"/>
        <v>0.24784649469</v>
      </c>
      <c r="H50" s="5">
        <f t="shared" si="13"/>
        <v>0.33800180007599995</v>
      </c>
      <c r="I50" s="5">
        <f t="shared" si="13"/>
        <v>0.38810063696399999</v>
      </c>
      <c r="J50" s="5">
        <f t="shared" si="13"/>
        <v>0.44036265023999999</v>
      </c>
      <c r="K50" s="3">
        <f t="shared" si="22"/>
        <v>4.0630572899999995E-2</v>
      </c>
      <c r="L50" s="3">
        <f t="shared" si="23"/>
        <v>5.5410131159999994E-2</v>
      </c>
      <c r="M50" s="3">
        <f t="shared" si="24"/>
        <v>6.3623055240000004E-2</v>
      </c>
      <c r="N50" s="3">
        <f t="shared" si="25"/>
        <v>7.21905984E-2</v>
      </c>
      <c r="O50" s="3">
        <f t="shared" si="14"/>
        <v>0.24784649469</v>
      </c>
      <c r="P50" s="3">
        <f t="shared" si="15"/>
        <v>0.37863237297599994</v>
      </c>
      <c r="Q50" s="3">
        <f t="shared" si="16"/>
        <v>0.48414134102399997</v>
      </c>
      <c r="R50" s="3">
        <f t="shared" si="17"/>
        <v>0.60002640953999997</v>
      </c>
      <c r="S50" s="3">
        <f t="shared" si="18"/>
        <v>0.11902435885579442</v>
      </c>
      <c r="T50" s="4">
        <f t="shared" si="19"/>
        <v>119.02435885579442</v>
      </c>
      <c r="U50" s="4" t="e">
        <f t="shared" si="20"/>
        <v>#REF!</v>
      </c>
      <c r="V50" s="41" t="e">
        <f>#REF!</f>
        <v>#REF!</v>
      </c>
      <c r="W50" s="9" t="e">
        <f t="shared" si="21"/>
        <v>#REF!</v>
      </c>
      <c r="X50" s="2"/>
    </row>
    <row r="51" spans="1:24" ht="14.4">
      <c r="A51" t="s">
        <v>45</v>
      </c>
      <c r="B51" s="2" t="s">
        <v>36</v>
      </c>
      <c r="C51" s="41">
        <v>2.373386</v>
      </c>
      <c r="D51" s="41">
        <v>3.4410349999999998</v>
      </c>
      <c r="E51" s="41">
        <v>4.0220659999999997</v>
      </c>
      <c r="F51" s="41">
        <v>4.5579210000000003</v>
      </c>
      <c r="G51" s="5">
        <f t="shared" si="13"/>
        <v>0.26320376062799999</v>
      </c>
      <c r="H51" s="5">
        <f t="shared" si="13"/>
        <v>0.38160389942999995</v>
      </c>
      <c r="I51" s="5">
        <f t="shared" si="13"/>
        <v>0.44603907526799996</v>
      </c>
      <c r="J51" s="5">
        <f t="shared" si="13"/>
        <v>0.50546432305800004</v>
      </c>
      <c r="K51" s="3">
        <f t="shared" si="22"/>
        <v>4.3148157480000005E-2</v>
      </c>
      <c r="L51" s="3">
        <f t="shared" si="23"/>
        <v>6.2558016299999991E-2</v>
      </c>
      <c r="M51" s="3">
        <f t="shared" si="24"/>
        <v>7.3121159879999995E-2</v>
      </c>
      <c r="N51" s="3">
        <f t="shared" si="25"/>
        <v>8.2863003780000014E-2</v>
      </c>
      <c r="O51" s="3">
        <f t="shared" si="14"/>
        <v>0.26320376062799999</v>
      </c>
      <c r="P51" s="3">
        <f t="shared" si="15"/>
        <v>0.42475205690999995</v>
      </c>
      <c r="Q51" s="3">
        <f t="shared" si="16"/>
        <v>0.55174524904799993</v>
      </c>
      <c r="R51" s="3">
        <f t="shared" si="17"/>
        <v>0.68429165671800007</v>
      </c>
      <c r="S51" s="3">
        <f t="shared" si="18"/>
        <v>0.14235234778670577</v>
      </c>
      <c r="T51" s="4">
        <f t="shared" si="19"/>
        <v>142.35234778670576</v>
      </c>
      <c r="U51" s="4" t="e">
        <f t="shared" si="20"/>
        <v>#REF!</v>
      </c>
      <c r="V51" s="41" t="e">
        <f>#REF!</f>
        <v>#REF!</v>
      </c>
      <c r="W51" s="9" t="e">
        <f t="shared" si="21"/>
        <v>#REF!</v>
      </c>
      <c r="X51" s="2"/>
    </row>
    <row r="52" spans="1:24" ht="14.4">
      <c r="A52" t="s">
        <v>45</v>
      </c>
      <c r="B52" s="2" t="s">
        <v>40</v>
      </c>
      <c r="C52" s="41">
        <v>2.0859329999999998</v>
      </c>
      <c r="D52" s="41">
        <v>3.0620210000000001</v>
      </c>
      <c r="E52" s="41">
        <v>3.594973</v>
      </c>
      <c r="F52" s="41">
        <v>4.3648809999999996</v>
      </c>
      <c r="G52" s="5">
        <f t="shared" si="13"/>
        <v>0.23132579783399998</v>
      </c>
      <c r="H52" s="5">
        <f t="shared" si="13"/>
        <v>0.33957200485800004</v>
      </c>
      <c r="I52" s="5">
        <f t="shared" si="13"/>
        <v>0.39867531575399995</v>
      </c>
      <c r="J52" s="5">
        <f t="shared" si="13"/>
        <v>0.48405657313799993</v>
      </c>
      <c r="K52" s="3">
        <f t="shared" si="22"/>
        <v>3.792226194E-2</v>
      </c>
      <c r="L52" s="3">
        <f t="shared" si="23"/>
        <v>5.5667541780000003E-2</v>
      </c>
      <c r="M52" s="3">
        <f t="shared" si="24"/>
        <v>6.5356609139999994E-2</v>
      </c>
      <c r="N52" s="3">
        <f t="shared" si="25"/>
        <v>7.9353536579999995E-2</v>
      </c>
      <c r="O52" s="3">
        <f t="shared" si="14"/>
        <v>0.23132579783399998</v>
      </c>
      <c r="P52" s="3">
        <f t="shared" si="15"/>
        <v>0.37749426679800002</v>
      </c>
      <c r="Q52" s="3">
        <f t="shared" si="16"/>
        <v>0.49226511947399992</v>
      </c>
      <c r="R52" s="3">
        <f t="shared" si="17"/>
        <v>0.64300298599799988</v>
      </c>
      <c r="S52" s="3">
        <f t="shared" si="18"/>
        <v>0.13832808117473253</v>
      </c>
      <c r="T52" s="4">
        <f t="shared" si="19"/>
        <v>138.32808117473252</v>
      </c>
      <c r="U52" s="4" t="e">
        <f t="shared" si="20"/>
        <v>#REF!</v>
      </c>
      <c r="V52" s="41" t="e">
        <f>#REF!</f>
        <v>#REF!</v>
      </c>
      <c r="W52" s="9" t="e">
        <f t="shared" si="21"/>
        <v>#REF!</v>
      </c>
      <c r="X52" s="2"/>
    </row>
    <row r="53" spans="1:24" ht="14.4">
      <c r="A53" t="s">
        <v>45</v>
      </c>
      <c r="B53" s="2" t="s">
        <v>41</v>
      </c>
      <c r="C53" s="41">
        <v>2.3223029999999998</v>
      </c>
      <c r="D53" s="41">
        <v>2.6900740000000001</v>
      </c>
      <c r="E53" s="41">
        <v>3.0493389999999998</v>
      </c>
      <c r="F53" s="41">
        <v>3.3529249999999999</v>
      </c>
      <c r="G53" s="5">
        <f t="shared" si="13"/>
        <v>0.25753875809400001</v>
      </c>
      <c r="H53" s="5">
        <f t="shared" si="13"/>
        <v>0.29832382645200001</v>
      </c>
      <c r="I53" s="5">
        <f t="shared" si="13"/>
        <v>0.33816559642199995</v>
      </c>
      <c r="J53" s="5">
        <f t="shared" si="13"/>
        <v>0.37183267664999997</v>
      </c>
      <c r="K53" s="3">
        <f t="shared" si="22"/>
        <v>4.2219468539999999E-2</v>
      </c>
      <c r="L53" s="3">
        <f t="shared" si="23"/>
        <v>4.8905545319999993E-2</v>
      </c>
      <c r="M53" s="3">
        <f t="shared" si="24"/>
        <v>5.5436983019999997E-2</v>
      </c>
      <c r="N53" s="3">
        <f t="shared" si="25"/>
        <v>6.0956176499999994E-2</v>
      </c>
      <c r="O53" s="3">
        <f t="shared" si="14"/>
        <v>0.25753875809400001</v>
      </c>
      <c r="P53" s="3">
        <f t="shared" si="15"/>
        <v>0.34054329499199998</v>
      </c>
      <c r="Q53" s="3">
        <f t="shared" si="16"/>
        <v>0.429290610282</v>
      </c>
      <c r="R53" s="3">
        <f t="shared" si="17"/>
        <v>0.51839467353000002</v>
      </c>
      <c r="S53" s="3">
        <f t="shared" si="18"/>
        <v>8.9348964789800228E-2</v>
      </c>
      <c r="T53" s="4">
        <f t="shared" si="19"/>
        <v>89.348964789800235</v>
      </c>
      <c r="U53" s="4" t="e">
        <f t="shared" si="20"/>
        <v>#REF!</v>
      </c>
      <c r="V53" s="41" t="e">
        <f>#REF!</f>
        <v>#REF!</v>
      </c>
      <c r="W53" s="9" t="e">
        <f t="shared" si="21"/>
        <v>#REF!</v>
      </c>
      <c r="X53" s="2"/>
    </row>
    <row r="54" spans="1:24" ht="14.4">
      <c r="A54" t="s">
        <v>45</v>
      </c>
      <c r="B54" s="2" t="s">
        <v>42</v>
      </c>
      <c r="C54" s="41">
        <v>1.7687999999999999</v>
      </c>
      <c r="D54" s="41">
        <v>2.4574729999999998</v>
      </c>
      <c r="E54" s="41">
        <v>2.7957040000000002</v>
      </c>
      <c r="F54" s="41">
        <v>3.2958820000000002</v>
      </c>
      <c r="G54" s="5">
        <f t="shared" si="13"/>
        <v>0.1961563824</v>
      </c>
      <c r="H54" s="5">
        <f t="shared" si="13"/>
        <v>0.27252884075399997</v>
      </c>
      <c r="I54" s="5">
        <f t="shared" si="13"/>
        <v>0.31003798219200002</v>
      </c>
      <c r="J54" s="5">
        <f t="shared" si="13"/>
        <v>0.36550672203600004</v>
      </c>
      <c r="K54" s="3">
        <f t="shared" si="22"/>
        <v>3.2156783999999994E-2</v>
      </c>
      <c r="L54" s="3">
        <f t="shared" si="23"/>
        <v>4.4676859139999997E-2</v>
      </c>
      <c r="M54" s="3">
        <f t="shared" si="24"/>
        <v>5.0825898719999998E-2</v>
      </c>
      <c r="N54" s="3">
        <f t="shared" si="25"/>
        <v>5.9919134760000006E-2</v>
      </c>
      <c r="O54" s="3">
        <f t="shared" si="14"/>
        <v>0.1961563824</v>
      </c>
      <c r="P54" s="3">
        <f t="shared" si="15"/>
        <v>0.30468562475399996</v>
      </c>
      <c r="Q54" s="3">
        <f t="shared" si="16"/>
        <v>0.38687162533200004</v>
      </c>
      <c r="R54" s="3">
        <f t="shared" si="17"/>
        <v>0.49316626389600005</v>
      </c>
      <c r="S54" s="3">
        <f t="shared" si="18"/>
        <v>9.9709612667022982E-2</v>
      </c>
      <c r="T54" s="4">
        <f t="shared" si="19"/>
        <v>99.709612667022981</v>
      </c>
      <c r="U54" s="4" t="e">
        <f t="shared" si="20"/>
        <v>#REF!</v>
      </c>
      <c r="V54" s="41" t="e">
        <f>#REF!</f>
        <v>#REF!</v>
      </c>
      <c r="W54" s="9" t="e">
        <f t="shared" si="21"/>
        <v>#REF!</v>
      </c>
      <c r="X54" s="2"/>
    </row>
    <row r="55" spans="1:24" ht="14.4">
      <c r="B55" s="1"/>
      <c r="C55" s="1"/>
      <c r="D55" s="1"/>
      <c r="E55" s="1"/>
      <c r="F55" s="1"/>
      <c r="G55" s="1"/>
      <c r="H55" s="1"/>
      <c r="I55" s="1"/>
    </row>
    <row r="57" spans="1:24" ht="14.4">
      <c r="C57" s="1"/>
    </row>
    <row r="58" spans="1:24" ht="14.4">
      <c r="C58" s="1"/>
    </row>
    <row r="59" spans="1:24" ht="14.4">
      <c r="C59" s="1"/>
    </row>
    <row r="60" spans="1:24" ht="14.4">
      <c r="C60" s="1"/>
    </row>
    <row r="61" spans="1:24" ht="14.4">
      <c r="C61" s="1"/>
    </row>
  </sheetData>
  <pageMargins left="0.75" right="0.75" top="1" bottom="1" header="0.5" footer="0.5"/>
  <pageSetup orientation="portrait" horizontalDpi="4294967292" verticalDpi="4294967292"/>
  <headerFooter alignWithMargins="0">
    <oddHeader xml:space="preserve">&amp;LCheck times: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DEA Calc</vt:lpstr>
      <vt:lpstr>RATE DEA calc Corrected</vt:lpstr>
    </vt:vector>
  </TitlesOfParts>
  <Company>NRES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NRES</dc:creator>
  <cp:lastModifiedBy>B-rizzle</cp:lastModifiedBy>
  <cp:lastPrinted>2009-04-28T16:37:41Z</cp:lastPrinted>
  <dcterms:created xsi:type="dcterms:W3CDTF">2009-04-27T16:34:36Z</dcterms:created>
  <dcterms:modified xsi:type="dcterms:W3CDTF">2018-02-15T17:09:05Z</dcterms:modified>
</cp:coreProperties>
</file>