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eraltaa/GitHub/WetlandMesocosm_GHG_Timberlake/supplemental/"/>
    </mc:Choice>
  </mc:AlternateContent>
  <xr:revisionPtr revIDLastSave="0" documentId="13_ncr:1_{53724B10-59B8-7348-90A9-A234B2C0816B}" xr6:coauthVersionLast="45" xr6:coauthVersionMax="45" xr10:uidLastSave="{00000000-0000-0000-0000-000000000000}"/>
  <bookViews>
    <workbookView xWindow="740" yWindow="460" windowWidth="28060" windowHeight="175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njHrkYR7Uv3sUybgOUCCQS7g63A=="/>
    </ext>
  </extLst>
</workbook>
</file>

<file path=xl/calcChain.xml><?xml version="1.0" encoding="utf-8"?>
<calcChain xmlns="http://schemas.openxmlformats.org/spreadsheetml/2006/main">
  <c r="H29" i="1" l="1"/>
  <c r="L35" i="1"/>
  <c r="I35" i="1"/>
  <c r="H35" i="1"/>
  <c r="O33" i="1"/>
  <c r="N33" i="1"/>
  <c r="M33" i="1"/>
  <c r="L33" i="1"/>
  <c r="K33" i="1"/>
  <c r="J33" i="1"/>
  <c r="I33" i="1"/>
  <c r="H33" i="1"/>
  <c r="O32" i="1"/>
  <c r="N32" i="1"/>
  <c r="M32" i="1"/>
  <c r="L32" i="1"/>
  <c r="K32" i="1"/>
  <c r="J32" i="1"/>
  <c r="I32" i="1"/>
  <c r="H32" i="1"/>
  <c r="O30" i="1"/>
  <c r="N30" i="1"/>
  <c r="M30" i="1"/>
  <c r="L30" i="1"/>
  <c r="O29" i="1"/>
  <c r="N29" i="1"/>
  <c r="M29" i="1"/>
  <c r="L29" i="1"/>
  <c r="Z30" i="1" l="1"/>
  <c r="Y30" i="1"/>
  <c r="X30" i="1"/>
  <c r="W30" i="1"/>
  <c r="V30" i="1"/>
  <c r="U30" i="1"/>
  <c r="T30" i="1"/>
  <c r="S30" i="1"/>
  <c r="R30" i="1"/>
  <c r="Q30" i="1"/>
  <c r="P30" i="1"/>
  <c r="K30" i="1"/>
  <c r="J30" i="1"/>
  <c r="I30" i="1"/>
  <c r="H30" i="1"/>
  <c r="Z29" i="1"/>
  <c r="Y29" i="1"/>
  <c r="X29" i="1"/>
  <c r="W29" i="1"/>
  <c r="V29" i="1"/>
  <c r="U29" i="1"/>
  <c r="T29" i="1"/>
  <c r="S29" i="1"/>
  <c r="R29" i="1"/>
  <c r="Q29" i="1"/>
  <c r="P29" i="1"/>
  <c r="K29" i="1"/>
  <c r="J29" i="1"/>
  <c r="I29" i="1"/>
</calcChain>
</file>

<file path=xl/sharedStrings.xml><?xml version="1.0" encoding="utf-8"?>
<sst xmlns="http://schemas.openxmlformats.org/spreadsheetml/2006/main" count="180" uniqueCount="112">
  <si>
    <t>Sample</t>
  </si>
  <si>
    <t>Gbs Seq Data</t>
  </si>
  <si>
    <t>Reads</t>
  </si>
  <si>
    <t>Avg Read Len</t>
  </si>
  <si>
    <t>Avg Read Leg SD</t>
  </si>
  <si>
    <t>Post QC</t>
  </si>
  <si>
    <t>Contigs</t>
  </si>
  <si>
    <t>n50</t>
  </si>
  <si>
    <t>% Reads Assembled</t>
  </si>
  <si>
    <t>Annotated Contigs</t>
  </si>
  <si>
    <t>Gene Features</t>
  </si>
  <si>
    <t>Alpha Diversity</t>
  </si>
  <si>
    <t>CDS</t>
  </si>
  <si>
    <t>rRNA</t>
  </si>
  <si>
    <t>Other</t>
  </si>
  <si>
    <t>CDSs with COG</t>
  </si>
  <si>
    <t>CDSs with smart</t>
  </si>
  <si>
    <t>CDSs with supfam</t>
  </si>
  <si>
    <t>CDSs with cathfunfam</t>
  </si>
  <si>
    <t>CDSs with pfam</t>
  </si>
  <si>
    <t>3NFC</t>
  </si>
  <si>
    <t>3PFC</t>
  </si>
  <si>
    <t>3Pre</t>
  </si>
  <si>
    <t>6NFC</t>
  </si>
  <si>
    <t>6PFC</t>
  </si>
  <si>
    <t>6Pre</t>
  </si>
  <si>
    <t>8NFC</t>
  </si>
  <si>
    <t>8PFC</t>
  </si>
  <si>
    <t>8Pre</t>
  </si>
  <si>
    <t>9NFC</t>
  </si>
  <si>
    <t>9PFC</t>
  </si>
  <si>
    <t>9Pre</t>
  </si>
  <si>
    <t>10NFC</t>
  </si>
  <si>
    <t>10PFC</t>
  </si>
  <si>
    <t>10Pre</t>
  </si>
  <si>
    <t>11NFC</t>
  </si>
  <si>
    <t>11PFC</t>
  </si>
  <si>
    <t>11Pre</t>
  </si>
  <si>
    <t>12NFC</t>
  </si>
  <si>
    <t>12PFC</t>
  </si>
  <si>
    <t>12Pre</t>
  </si>
  <si>
    <t>16NFC</t>
  </si>
  <si>
    <t>16PFC</t>
  </si>
  <si>
    <t>16Pre</t>
  </si>
  <si>
    <t>Mean</t>
  </si>
  <si>
    <t>SD</t>
  </si>
  <si>
    <t>Min</t>
  </si>
  <si>
    <t>Max</t>
  </si>
  <si>
    <t>Sum</t>
  </si>
  <si>
    <t>Source</t>
  </si>
  <si>
    <t>Table 3</t>
  </si>
  <si>
    <t>Table 4</t>
  </si>
  <si>
    <t>Table 5</t>
  </si>
  <si>
    <t>Table 7</t>
  </si>
  <si>
    <t>NCBI_BIOPROJECT_ACCESSION</t>
  </si>
  <si>
    <t>NCBI_BIOSAMPLE_ACCESSION</t>
  </si>
  <si>
    <t>PRJNA618892</t>
  </si>
  <si>
    <t>SAMN14513147</t>
  </si>
  <si>
    <t>PRJNA618898</t>
  </si>
  <si>
    <t>SAMN14512977</t>
  </si>
  <si>
    <t>PRJNA618900</t>
  </si>
  <si>
    <t>SAMN14513134</t>
  </si>
  <si>
    <t>PRJNA618901</t>
  </si>
  <si>
    <t>SAMN14512976</t>
  </si>
  <si>
    <t>PRJNA618954</t>
  </si>
  <si>
    <t>SAMN14512439</t>
  </si>
  <si>
    <t>PRJNA618952</t>
  </si>
  <si>
    <t>SAMN14512607</t>
  </si>
  <si>
    <t>PRJNA618891</t>
  </si>
  <si>
    <t>SAMN14513307</t>
  </si>
  <si>
    <t>PRJNA618951</t>
  </si>
  <si>
    <t>SAMN14512605</t>
  </si>
  <si>
    <t>PRJNA618953</t>
  </si>
  <si>
    <t>SAMN14512604</t>
  </si>
  <si>
    <t>PRJNA618956</t>
  </si>
  <si>
    <t>SAMN14512299</t>
  </si>
  <si>
    <t>PRJNA618959</t>
  </si>
  <si>
    <t>SAMN14512660</t>
  </si>
  <si>
    <t>PRJNA618960</t>
  </si>
  <si>
    <t>SAMN14512298</t>
  </si>
  <si>
    <t>PRJNA618895</t>
  </si>
  <si>
    <t>SAMN14512295</t>
  </si>
  <si>
    <t>PRJNA618957</t>
  </si>
  <si>
    <t>SAMN14512087</t>
  </si>
  <si>
    <t>PRJNA618890</t>
  </si>
  <si>
    <t>SAMN14512427</t>
  </si>
  <si>
    <t>PRJNA618894</t>
  </si>
  <si>
    <t>SAMN14512290</t>
  </si>
  <si>
    <t>PRJNA618896</t>
  </si>
  <si>
    <t>SAMN14513141</t>
  </si>
  <si>
    <t>PRJNA618897</t>
  </si>
  <si>
    <t>SAMN14513304</t>
  </si>
  <si>
    <t>PRJNA618893</t>
  </si>
  <si>
    <t>SAMN14513136</t>
  </si>
  <si>
    <t>PRJNA618899</t>
  </si>
  <si>
    <t>SAMN14513140</t>
  </si>
  <si>
    <t>PRJNA618955</t>
  </si>
  <si>
    <t>SAMN14513135</t>
  </si>
  <si>
    <t>PRJNA618958</t>
  </si>
  <si>
    <t>SAMN14512965</t>
  </si>
  <si>
    <t>PRJNA618961</t>
  </si>
  <si>
    <t>SAMN14513301</t>
  </si>
  <si>
    <t>PRJNA618962</t>
  </si>
  <si>
    <t>SAMN14512291</t>
  </si>
  <si>
    <t>IMG TAXON OID</t>
  </si>
  <si>
    <t>Treatment</t>
  </si>
  <si>
    <t>History</t>
  </si>
  <si>
    <t>Plant</t>
  </si>
  <si>
    <t>baseline</t>
  </si>
  <si>
    <t>wet</t>
  </si>
  <si>
    <t>dry</t>
  </si>
  <si>
    <t>Supplemental Table S1. Metagenome summary of IMG ID and NCBI accession numbers, average read length, annotation and gene calling statistics for each metagenome. Experimental design factors included Treatment (wet, dry, baseline), History (dry vs wet), and Plant (no plant, +plant, baseline). Baseline samples were collected before 8-week hydrologic treatment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</si>
</sst>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8" x14ac:knownFonts="1">
    <font>
      <sz val="12"/>
      <color theme="1"/>
      <name val="Arial"/>
    </font>
    <font>
      <sz val="10"/>
      <color theme="1"/>
      <name val="Arial"/>
      <family val="2"/>
    </font>
    <font>
      <sz val="10"/>
      <color theme="2"/>
      <name val="Arial"/>
      <family val="2"/>
    </font>
    <font>
      <sz val="10"/>
      <color rgb="FF000000"/>
      <name val="Arial"/>
      <family val="2"/>
    </font>
    <font>
      <b/>
      <sz val="10"/>
      <color theme="1"/>
      <name val="Arial"/>
      <family val="2"/>
    </font>
    <font>
      <sz val="8"/>
      <name val="Arial"/>
      <family val="2"/>
    </font>
    <font>
      <sz val="11"/>
      <color theme="1"/>
      <name val="Arial"/>
      <family val="2"/>
    </font>
    <font>
      <sz val="11"/>
      <color theme="0"/>
      <name val="Arial"/>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2" fillId="0" borderId="2" xfId="0" applyFont="1" applyBorder="1"/>
    <xf numFmtId="0" fontId="2" fillId="0" borderId="3" xfId="0" applyFont="1" applyBorder="1"/>
    <xf numFmtId="0" fontId="2" fillId="0" borderId="3" xfId="0" applyFont="1" applyBorder="1" applyAlignment="1"/>
    <xf numFmtId="0" fontId="2" fillId="0" borderId="0" xfId="0" applyFont="1" applyAlignment="1"/>
    <xf numFmtId="0" fontId="1" fillId="0" borderId="4" xfId="0" applyFont="1" applyBorder="1"/>
    <xf numFmtId="0" fontId="1" fillId="0" borderId="1" xfId="0" applyFont="1" applyBorder="1" applyAlignment="1">
      <alignment horizontal="left"/>
    </xf>
    <xf numFmtId="0" fontId="3" fillId="0" borderId="1" xfId="0" applyFont="1" applyBorder="1" applyAlignment="1"/>
    <xf numFmtId="0" fontId="1" fillId="0" borderId="1" xfId="0" applyFont="1" applyBorder="1" applyAlignment="1"/>
    <xf numFmtId="164" fontId="1" fillId="0" borderId="1" xfId="0" applyNumberFormat="1" applyFont="1" applyBorder="1"/>
    <xf numFmtId="0" fontId="1" fillId="0" borderId="1" xfId="0" applyFont="1" applyBorder="1"/>
    <xf numFmtId="0" fontId="3" fillId="0" borderId="1" xfId="0" applyFont="1" applyBorder="1"/>
    <xf numFmtId="0" fontId="1" fillId="0" borderId="5" xfId="0" applyFont="1" applyBorder="1"/>
    <xf numFmtId="0" fontId="1" fillId="0" borderId="6" xfId="0" applyFont="1" applyBorder="1" applyAlignment="1">
      <alignment horizontal="left"/>
    </xf>
    <xf numFmtId="0" fontId="3" fillId="0" borderId="6" xfId="0" applyFont="1" applyBorder="1" applyAlignment="1"/>
    <xf numFmtId="0" fontId="1" fillId="0" borderId="6" xfId="0" applyFont="1" applyBorder="1" applyAlignment="1"/>
    <xf numFmtId="0" fontId="1" fillId="0" borderId="0" xfId="0" applyFont="1" applyFill="1" applyAlignment="1"/>
    <xf numFmtId="0" fontId="3" fillId="0" borderId="0" xfId="0" applyFont="1" applyFill="1" applyAlignment="1"/>
    <xf numFmtId="0" fontId="4" fillId="0" borderId="0" xfId="0" applyFont="1"/>
    <xf numFmtId="164" fontId="1" fillId="0" borderId="0" xfId="0" applyNumberFormat="1" applyFont="1"/>
    <xf numFmtId="1" fontId="1" fillId="0" borderId="0" xfId="0" applyNumberFormat="1" applyFont="1"/>
    <xf numFmtId="0" fontId="1" fillId="0" borderId="0" xfId="0" applyFont="1"/>
    <xf numFmtId="0" fontId="4" fillId="0" borderId="0" xfId="0" applyFont="1" applyAlignment="1"/>
    <xf numFmtId="0" fontId="2" fillId="0" borderId="1" xfId="0" applyFont="1" applyBorder="1"/>
    <xf numFmtId="164" fontId="1" fillId="0" borderId="0" xfId="0" applyNumberFormat="1" applyFont="1" applyAlignment="1">
      <alignment horizontal="right"/>
    </xf>
    <xf numFmtId="1" fontId="1" fillId="0" borderId="0" xfId="0" applyNumberFormat="1" applyFont="1" applyAlignment="1">
      <alignment horizontal="right"/>
    </xf>
    <xf numFmtId="0" fontId="1" fillId="0" borderId="0" xfId="0" applyFont="1" applyAlignment="1">
      <alignment horizontal="right"/>
    </xf>
    <xf numFmtId="0" fontId="6" fillId="0" borderId="1" xfId="0" applyFont="1" applyBorder="1"/>
    <xf numFmtId="0" fontId="7" fillId="0" borderId="1" xfId="0" applyFont="1" applyBorder="1"/>
  </cellXfs>
  <cellStyles count="1">
    <cellStyle name="Normal" xfId="0" builtinId="0"/>
  </cellStyles>
  <dxfs count="34">
    <dxf>
      <font>
        <b val="0"/>
        <i val="0"/>
        <strike val="0"/>
        <condense val="0"/>
        <extend val="0"/>
        <outline val="0"/>
        <shadow val="0"/>
        <u val="none"/>
        <vertAlign val="baseline"/>
        <sz val="11"/>
        <color theme="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0"/>
        <name val="Arial"/>
        <scheme val="none"/>
      </font>
      <border diagonalUp="0" diagonalDown="0" outline="0">
        <left/>
        <right/>
        <top style="thin">
          <color indexed="64"/>
        </top>
        <bottom style="thin">
          <color indexed="64"/>
        </bottom>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border>
        <bottom style="thin">
          <color indexed="64"/>
        </bottom>
      </border>
    </dxf>
    <dxf>
      <font>
        <strike val="0"/>
        <outline val="0"/>
        <shadow val="0"/>
        <u val="none"/>
        <vertAlign val="baseline"/>
        <sz val="10"/>
        <color theme="2"/>
        <name val="Arial"/>
        <scheme val="none"/>
      </font>
      <border diagonalUp="0" diagonalDown="0" outline="0">
        <left style="thin">
          <color indexed="64"/>
        </left>
        <right style="thin">
          <color indexed="64"/>
        </right>
        <top/>
        <bottom/>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33"/>
      <tableStyleElement type="firstRowStripe" dxfId="32"/>
      <tableStyleElement type="secondRowStripe"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Z27" headerRowDxfId="30" dataDxfId="28" totalsRowDxfId="26" headerRowBorderDxfId="29" tableBorderDxfId="27">
  <tableColumns count="26">
    <tableColumn id="1" xr3:uid="{00000000-0010-0000-0000-000001000000}" name="Sample" dataDxfId="4"/>
    <tableColumn id="24" xr3:uid="{C717AB73-10EB-3E43-AEA7-6741607CBF67}" name="Treatment" dataDxfId="2"/>
    <tableColumn id="26" xr3:uid="{B1EA5A3A-E4ED-F04F-BBF7-50ABE1AC81B7}" name="History" dataDxfId="1"/>
    <tableColumn id="25" xr3:uid="{37FE760D-3E80-024D-9480-BB1DA16BA30D}" name="Plant" dataDxfId="0"/>
    <tableColumn id="23" xr3:uid="{710C1E5B-84B8-C747-B6CF-1D084409535F}" name="IMG TAXON OID" dataDxfId="3"/>
    <tableColumn id="22" xr3:uid="{1F20CC08-1412-394B-BC47-175EBA15DD58}" name="NCBI_BIOPROJECT_ACCESSION" dataDxfId="25"/>
    <tableColumn id="21" xr3:uid="{4E264295-FBD0-B745-837B-B66050382CE6}" name="NCBI_BIOSAMPLE_ACCESSION" dataDxfId="24"/>
    <tableColumn id="2" xr3:uid="{00000000-0010-0000-0000-000002000000}" name="Gbs Seq Data" dataDxfId="23"/>
    <tableColumn id="3" xr3:uid="{00000000-0010-0000-0000-000003000000}" name="Reads" dataDxfId="22"/>
    <tableColumn id="4" xr3:uid="{00000000-0010-0000-0000-000004000000}" name="Avg Read Len" dataDxfId="21"/>
    <tableColumn id="5" xr3:uid="{00000000-0010-0000-0000-000005000000}" name="Avg Read Leg SD" dataDxfId="20"/>
    <tableColumn id="6" xr3:uid="{00000000-0010-0000-0000-000006000000}" name="Post QC" dataDxfId="19"/>
    <tableColumn id="7" xr3:uid="{00000000-0010-0000-0000-000007000000}" name="Contigs" dataDxfId="18"/>
    <tableColumn id="8" xr3:uid="{00000000-0010-0000-0000-000008000000}" name="n50" dataDxfId="17"/>
    <tableColumn id="9" xr3:uid="{00000000-0010-0000-0000-000009000000}" name="% Reads Assembled" dataDxfId="16"/>
    <tableColumn id="10" xr3:uid="{00000000-0010-0000-0000-00000A000000}" name="Annotated Contigs" dataDxfId="15"/>
    <tableColumn id="11" xr3:uid="{00000000-0010-0000-0000-00000B000000}" name="Gene Features" dataDxfId="14"/>
    <tableColumn id="12" xr3:uid="{00000000-0010-0000-0000-00000C000000}" name="Alpha Diversity" dataDxfId="13"/>
    <tableColumn id="13" xr3:uid="{00000000-0010-0000-0000-00000D000000}" name="CDS" dataDxfId="12"/>
    <tableColumn id="14" xr3:uid="{00000000-0010-0000-0000-00000E000000}" name="rRNA" dataDxfId="11"/>
    <tableColumn id="15" xr3:uid="{00000000-0010-0000-0000-00000F000000}" name="Other" dataDxfId="10"/>
    <tableColumn id="16" xr3:uid="{00000000-0010-0000-0000-000010000000}" name="CDSs with COG" dataDxfId="9"/>
    <tableColumn id="17" xr3:uid="{00000000-0010-0000-0000-000011000000}" name="CDSs with smart" dataDxfId="8"/>
    <tableColumn id="18" xr3:uid="{00000000-0010-0000-0000-000012000000}" name="CDSs with supfam" dataDxfId="7"/>
    <tableColumn id="19" xr3:uid="{00000000-0010-0000-0000-000013000000}" name="CDSs with cathfunfam" dataDxfId="6"/>
    <tableColumn id="20" xr3:uid="{00000000-0010-0000-0000-000014000000}" name="CDSs with pfam" dataDxfId="5"/>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7"/>
  <sheetViews>
    <sheetView tabSelected="1" workbookViewId="0">
      <pane xSplit="1" ySplit="3" topLeftCell="B4" activePane="bottomRight" state="frozen"/>
      <selection pane="topRight" activeCell="B1" sqref="B1"/>
      <selection pane="bottomLeft" activeCell="A2" sqref="A2"/>
      <selection pane="bottomRight" activeCell="B34" sqref="B34"/>
    </sheetView>
  </sheetViews>
  <sheetFormatPr baseColWidth="10" defaultColWidth="11.28515625" defaultRowHeight="15" customHeight="1" x14ac:dyDescent="0.15"/>
  <cols>
    <col min="1" max="1" width="7" style="1" customWidth="1"/>
    <col min="2" max="2" width="8.140625" style="1" bestFit="1" customWidth="1"/>
    <col min="3" max="4" width="7" style="1" customWidth="1"/>
    <col min="5" max="5" width="12.140625" style="1" bestFit="1" customWidth="1"/>
    <col min="6" max="6" width="24.28515625" style="1" bestFit="1" customWidth="1"/>
    <col min="7" max="7" width="23.5703125" style="1" bestFit="1" customWidth="1"/>
    <col min="8" max="8" width="10.42578125" style="1" bestFit="1" customWidth="1"/>
    <col min="9" max="9" width="10.85546875" style="1" bestFit="1" customWidth="1"/>
    <col min="10" max="10" width="10.5703125" style="1" bestFit="1" customWidth="1"/>
    <col min="11" max="11" width="13" style="1" bestFit="1" customWidth="1"/>
    <col min="12" max="12" width="10.85546875" style="1" bestFit="1" customWidth="1"/>
    <col min="13" max="13" width="7" style="1" bestFit="1" customWidth="1"/>
    <col min="14" max="14" width="6" style="1" bestFit="1" customWidth="1"/>
    <col min="15" max="15" width="14.7109375" style="1" bestFit="1" customWidth="1"/>
    <col min="16" max="16" width="13.42578125" style="1" bestFit="1" customWidth="1"/>
    <col min="17" max="17" width="11" style="1" bestFit="1" customWidth="1"/>
    <col min="18" max="18" width="10.7109375" style="1" bestFit="1" customWidth="1"/>
    <col min="19" max="19" width="7" style="1" bestFit="1" customWidth="1"/>
    <col min="20" max="21" width="6" style="1" bestFit="1" customWidth="1"/>
    <col min="22" max="22" width="11.42578125" style="1" bestFit="1" customWidth="1"/>
    <col min="23" max="23" width="11.7109375" style="1" bestFit="1" customWidth="1"/>
    <col min="24" max="24" width="13" style="1" bestFit="1" customWidth="1"/>
    <col min="25" max="25" width="15.5703125" style="1" bestFit="1" customWidth="1"/>
    <col min="26" max="26" width="11.42578125" style="1" bestFit="1" customWidth="1"/>
    <col min="27" max="31" width="10.5703125" style="1" customWidth="1"/>
    <col min="32" max="16384" width="11.28515625" style="1"/>
  </cols>
  <sheetData>
    <row r="1" spans="1:26" ht="15" customHeight="1" x14ac:dyDescent="0.15">
      <c r="A1" s="1" t="s">
        <v>111</v>
      </c>
    </row>
    <row r="3" spans="1:26" s="5" customFormat="1" ht="15.75" customHeight="1" x14ac:dyDescent="0.15">
      <c r="A3" s="2" t="s">
        <v>0</v>
      </c>
      <c r="B3" s="29" t="s">
        <v>105</v>
      </c>
      <c r="C3" s="29" t="s">
        <v>106</v>
      </c>
      <c r="D3" s="29" t="s">
        <v>107</v>
      </c>
      <c r="E3" s="3" t="s">
        <v>104</v>
      </c>
      <c r="F3" s="4" t="s">
        <v>54</v>
      </c>
      <c r="G3" s="4" t="s">
        <v>55</v>
      </c>
      <c r="H3" s="24" t="s">
        <v>1</v>
      </c>
      <c r="I3" s="24" t="s">
        <v>2</v>
      </c>
      <c r="J3" s="24" t="s">
        <v>3</v>
      </c>
      <c r="K3" s="24" t="s">
        <v>4</v>
      </c>
      <c r="L3" s="24" t="s">
        <v>5</v>
      </c>
      <c r="M3" s="24" t="s">
        <v>6</v>
      </c>
      <c r="N3" s="24" t="s">
        <v>7</v>
      </c>
      <c r="O3" s="24" t="s">
        <v>8</v>
      </c>
      <c r="P3" s="24" t="s">
        <v>9</v>
      </c>
      <c r="Q3" s="24" t="s">
        <v>10</v>
      </c>
      <c r="R3" s="24" t="s">
        <v>11</v>
      </c>
      <c r="S3" s="24" t="s">
        <v>12</v>
      </c>
      <c r="T3" s="24" t="s">
        <v>13</v>
      </c>
      <c r="U3" s="24" t="s">
        <v>14</v>
      </c>
      <c r="V3" s="24" t="s">
        <v>15</v>
      </c>
      <c r="W3" s="24" t="s">
        <v>16</v>
      </c>
      <c r="X3" s="24" t="s">
        <v>17</v>
      </c>
      <c r="Y3" s="24" t="s">
        <v>18</v>
      </c>
      <c r="Z3" s="24" t="s">
        <v>19</v>
      </c>
    </row>
    <row r="4" spans="1:26" ht="15.75" customHeight="1" x14ac:dyDescent="0.15">
      <c r="A4" s="6" t="s">
        <v>20</v>
      </c>
      <c r="B4" s="28" t="s">
        <v>109</v>
      </c>
      <c r="C4" s="28" t="s">
        <v>110</v>
      </c>
      <c r="D4" s="28">
        <v>0</v>
      </c>
      <c r="E4" s="7">
        <v>3300036869</v>
      </c>
      <c r="F4" s="8" t="s">
        <v>58</v>
      </c>
      <c r="G4" s="9" t="s">
        <v>59</v>
      </c>
      <c r="H4" s="10">
        <v>27.4</v>
      </c>
      <c r="I4" s="11">
        <v>181390320</v>
      </c>
      <c r="J4" s="11">
        <v>149.69999999999999</v>
      </c>
      <c r="K4" s="11">
        <v>4.5999999999999996</v>
      </c>
      <c r="L4" s="11">
        <v>178754084</v>
      </c>
      <c r="M4" s="11">
        <v>2672536</v>
      </c>
      <c r="N4" s="11">
        <v>498</v>
      </c>
      <c r="O4" s="10">
        <v>34.9</v>
      </c>
      <c r="P4" s="11">
        <v>671653</v>
      </c>
      <c r="Q4" s="11">
        <v>1136150</v>
      </c>
      <c r="R4" s="11">
        <v>10803</v>
      </c>
      <c r="S4" s="11">
        <v>1130236</v>
      </c>
      <c r="T4" s="11">
        <v>831</v>
      </c>
      <c r="U4" s="11">
        <v>5083</v>
      </c>
      <c r="V4" s="11">
        <v>718414</v>
      </c>
      <c r="W4" s="11">
        <v>146553</v>
      </c>
      <c r="X4" s="11">
        <v>726577</v>
      </c>
      <c r="Y4" s="11">
        <v>578164</v>
      </c>
      <c r="Z4" s="11">
        <v>687100</v>
      </c>
    </row>
    <row r="5" spans="1:26" ht="15.75" customHeight="1" x14ac:dyDescent="0.15">
      <c r="A5" s="6" t="s">
        <v>21</v>
      </c>
      <c r="B5" s="28" t="s">
        <v>109</v>
      </c>
      <c r="C5" s="28" t="s">
        <v>110</v>
      </c>
      <c r="D5" s="28">
        <v>1</v>
      </c>
      <c r="E5" s="7">
        <v>3300036870</v>
      </c>
      <c r="F5" s="8" t="s">
        <v>94</v>
      </c>
      <c r="G5" s="9" t="s">
        <v>95</v>
      </c>
      <c r="H5" s="10">
        <v>26</v>
      </c>
      <c r="I5" s="11">
        <v>172497198</v>
      </c>
      <c r="J5" s="11">
        <v>149.69999999999999</v>
      </c>
      <c r="K5" s="11">
        <v>4.5</v>
      </c>
      <c r="L5" s="11">
        <v>170077806</v>
      </c>
      <c r="M5" s="11">
        <v>2755689</v>
      </c>
      <c r="N5" s="11">
        <v>499</v>
      </c>
      <c r="O5" s="10">
        <v>37.4</v>
      </c>
      <c r="P5" s="11">
        <v>717012</v>
      </c>
      <c r="Q5" s="11">
        <v>1191695</v>
      </c>
      <c r="R5" s="11">
        <v>11003</v>
      </c>
      <c r="S5" s="11">
        <v>1185335</v>
      </c>
      <c r="T5" s="11">
        <v>910</v>
      </c>
      <c r="U5" s="11">
        <v>5450</v>
      </c>
      <c r="V5" s="11">
        <v>755156</v>
      </c>
      <c r="W5" s="11">
        <v>150325</v>
      </c>
      <c r="X5" s="11">
        <v>759050</v>
      </c>
      <c r="Y5" s="11">
        <v>603698</v>
      </c>
      <c r="Z5" s="11">
        <v>718858</v>
      </c>
    </row>
    <row r="6" spans="1:26" ht="15.75" customHeight="1" x14ac:dyDescent="0.15">
      <c r="A6" s="6" t="s">
        <v>22</v>
      </c>
      <c r="B6" s="28" t="s">
        <v>108</v>
      </c>
      <c r="C6" s="28" t="s">
        <v>110</v>
      </c>
      <c r="D6" s="28" t="s">
        <v>108</v>
      </c>
      <c r="E6" s="7">
        <v>3300036865</v>
      </c>
      <c r="F6" s="8" t="s">
        <v>84</v>
      </c>
      <c r="G6" s="9" t="s">
        <v>85</v>
      </c>
      <c r="H6" s="10">
        <v>24.2</v>
      </c>
      <c r="I6" s="11">
        <v>160572344</v>
      </c>
      <c r="J6" s="11">
        <v>149.80000000000001</v>
      </c>
      <c r="K6" s="11">
        <v>4.2</v>
      </c>
      <c r="L6" s="11">
        <v>159264306</v>
      </c>
      <c r="M6" s="11">
        <v>2260137</v>
      </c>
      <c r="N6" s="11">
        <v>543</v>
      </c>
      <c r="O6" s="10">
        <v>36.700000000000003</v>
      </c>
      <c r="P6" s="11">
        <v>621155</v>
      </c>
      <c r="Q6" s="11">
        <v>1083005</v>
      </c>
      <c r="R6" s="11">
        <v>10607</v>
      </c>
      <c r="S6" s="11">
        <v>1076994</v>
      </c>
      <c r="T6" s="11">
        <v>753</v>
      </c>
      <c r="U6" s="11">
        <v>5258</v>
      </c>
      <c r="V6" s="11">
        <v>684762</v>
      </c>
      <c r="W6" s="11">
        <v>140155</v>
      </c>
      <c r="X6" s="11">
        <v>692337</v>
      </c>
      <c r="Y6" s="11">
        <v>552904</v>
      </c>
      <c r="Z6" s="11">
        <v>655668</v>
      </c>
    </row>
    <row r="7" spans="1:26" ht="15.75" customHeight="1" x14ac:dyDescent="0.15">
      <c r="A7" s="6" t="s">
        <v>23</v>
      </c>
      <c r="B7" s="28" t="s">
        <v>109</v>
      </c>
      <c r="C7" s="28" t="s">
        <v>109</v>
      </c>
      <c r="D7" s="28">
        <v>0</v>
      </c>
      <c r="E7" s="7">
        <v>3300036871</v>
      </c>
      <c r="F7" s="8" t="s">
        <v>60</v>
      </c>
      <c r="G7" s="9" t="s">
        <v>61</v>
      </c>
      <c r="H7" s="10">
        <v>25.6</v>
      </c>
      <c r="I7" s="11">
        <v>169452872</v>
      </c>
      <c r="J7" s="11">
        <v>149.80000000000001</v>
      </c>
      <c r="K7" s="11">
        <v>4.0999999999999996</v>
      </c>
      <c r="L7" s="11">
        <v>167831228</v>
      </c>
      <c r="M7" s="11">
        <v>2435217</v>
      </c>
      <c r="N7" s="11">
        <v>517</v>
      </c>
      <c r="O7" s="10">
        <v>34.4</v>
      </c>
      <c r="P7" s="11">
        <v>670502</v>
      </c>
      <c r="Q7" s="11">
        <v>1100738</v>
      </c>
      <c r="R7" s="11">
        <v>10551</v>
      </c>
      <c r="S7" s="11">
        <v>1094977</v>
      </c>
      <c r="T7" s="11">
        <v>814</v>
      </c>
      <c r="U7" s="11">
        <v>4947</v>
      </c>
      <c r="V7" s="11">
        <v>698591</v>
      </c>
      <c r="W7" s="11">
        <v>140892</v>
      </c>
      <c r="X7" s="11">
        <v>703180</v>
      </c>
      <c r="Y7" s="11">
        <v>562204</v>
      </c>
      <c r="Z7" s="11">
        <v>666453</v>
      </c>
    </row>
    <row r="8" spans="1:26" ht="15.75" customHeight="1" x14ac:dyDescent="0.15">
      <c r="A8" s="6" t="s">
        <v>24</v>
      </c>
      <c r="B8" s="28" t="s">
        <v>109</v>
      </c>
      <c r="C8" s="28" t="s">
        <v>109</v>
      </c>
      <c r="D8" s="28">
        <v>1</v>
      </c>
      <c r="E8" s="7">
        <v>3300036872</v>
      </c>
      <c r="F8" s="8" t="s">
        <v>62</v>
      </c>
      <c r="G8" s="9" t="s">
        <v>63</v>
      </c>
      <c r="H8" s="10">
        <v>23.5</v>
      </c>
      <c r="I8" s="11">
        <v>155459764</v>
      </c>
      <c r="J8" s="11">
        <v>149.80000000000001</v>
      </c>
      <c r="K8" s="11">
        <v>3.9</v>
      </c>
      <c r="L8" s="11">
        <v>154393944</v>
      </c>
      <c r="M8" s="11">
        <v>2317945</v>
      </c>
      <c r="N8" s="11">
        <v>536</v>
      </c>
      <c r="O8" s="10">
        <v>36.700000000000003</v>
      </c>
      <c r="P8" s="11">
        <v>658595</v>
      </c>
      <c r="Q8" s="11">
        <v>1095659</v>
      </c>
      <c r="R8" s="11">
        <v>10528</v>
      </c>
      <c r="S8" s="11">
        <v>1089860</v>
      </c>
      <c r="T8" s="11">
        <v>778</v>
      </c>
      <c r="U8" s="11">
        <v>5021</v>
      </c>
      <c r="V8" s="11">
        <v>679674</v>
      </c>
      <c r="W8" s="11">
        <v>141044</v>
      </c>
      <c r="X8" s="11">
        <v>692982</v>
      </c>
      <c r="Y8" s="11">
        <v>552231</v>
      </c>
      <c r="Z8" s="11">
        <v>652993</v>
      </c>
    </row>
    <row r="9" spans="1:26" ht="15.75" customHeight="1" x14ac:dyDescent="0.15">
      <c r="A9" s="6" t="s">
        <v>25</v>
      </c>
      <c r="B9" s="28" t="s">
        <v>108</v>
      </c>
      <c r="C9" s="28" t="s">
        <v>109</v>
      </c>
      <c r="D9" s="28" t="s">
        <v>108</v>
      </c>
      <c r="E9" s="7">
        <v>3300036988</v>
      </c>
      <c r="F9" s="8" t="s">
        <v>68</v>
      </c>
      <c r="G9" s="9" t="s">
        <v>69</v>
      </c>
      <c r="H9" s="10">
        <v>21.9</v>
      </c>
      <c r="I9" s="11">
        <v>145091026</v>
      </c>
      <c r="J9" s="11">
        <v>149.69999999999999</v>
      </c>
      <c r="K9" s="11">
        <v>4.5999999999999996</v>
      </c>
      <c r="L9" s="11">
        <v>142923720</v>
      </c>
      <c r="M9" s="11">
        <v>2029691</v>
      </c>
      <c r="N9" s="11">
        <v>473</v>
      </c>
      <c r="O9" s="10">
        <v>29.9</v>
      </c>
      <c r="P9" s="11">
        <v>498147</v>
      </c>
      <c r="Q9" s="11">
        <v>798368</v>
      </c>
      <c r="R9" s="11">
        <v>10021</v>
      </c>
      <c r="S9" s="11">
        <v>794010</v>
      </c>
      <c r="T9" s="11">
        <v>737</v>
      </c>
      <c r="U9" s="11">
        <v>3621</v>
      </c>
      <c r="V9" s="11">
        <v>499937</v>
      </c>
      <c r="W9" s="11">
        <v>103142</v>
      </c>
      <c r="X9" s="12">
        <v>513604</v>
      </c>
      <c r="Y9" s="11">
        <v>405759</v>
      </c>
      <c r="Z9" s="11">
        <v>475258</v>
      </c>
    </row>
    <row r="10" spans="1:26" ht="15.75" customHeight="1" x14ac:dyDescent="0.15">
      <c r="A10" s="6" t="s">
        <v>26</v>
      </c>
      <c r="B10" s="28" t="s">
        <v>109</v>
      </c>
      <c r="C10" s="28" t="s">
        <v>110</v>
      </c>
      <c r="D10" s="28">
        <v>0</v>
      </c>
      <c r="E10" s="7">
        <v>3300036873</v>
      </c>
      <c r="F10" s="8" t="s">
        <v>70</v>
      </c>
      <c r="G10" s="9" t="s">
        <v>71</v>
      </c>
      <c r="H10" s="10">
        <v>35.200000000000003</v>
      </c>
      <c r="I10" s="11">
        <v>232806182</v>
      </c>
      <c r="J10" s="11">
        <v>149.69999999999999</v>
      </c>
      <c r="K10" s="11">
        <v>4.5</v>
      </c>
      <c r="L10" s="11">
        <v>228788200</v>
      </c>
      <c r="M10" s="11">
        <v>3690153</v>
      </c>
      <c r="N10" s="11">
        <v>491</v>
      </c>
      <c r="O10" s="10">
        <v>38.4</v>
      </c>
      <c r="P10" s="11">
        <v>929646</v>
      </c>
      <c r="Q10" s="11">
        <v>1555070</v>
      </c>
      <c r="R10" s="11">
        <v>11769</v>
      </c>
      <c r="S10" s="11">
        <v>1540076</v>
      </c>
      <c r="T10" s="11">
        <v>1136</v>
      </c>
      <c r="U10" s="11">
        <v>13858</v>
      </c>
      <c r="V10" s="11">
        <v>981036</v>
      </c>
      <c r="W10" s="11">
        <v>193514</v>
      </c>
      <c r="X10" s="12">
        <v>980506</v>
      </c>
      <c r="Y10" s="11">
        <v>778085</v>
      </c>
      <c r="Z10" s="11">
        <v>937117</v>
      </c>
    </row>
    <row r="11" spans="1:26" ht="15.75" customHeight="1" x14ac:dyDescent="0.15">
      <c r="A11" s="6" t="s">
        <v>27</v>
      </c>
      <c r="B11" s="28" t="s">
        <v>109</v>
      </c>
      <c r="C11" s="28" t="s">
        <v>110</v>
      </c>
      <c r="D11" s="28">
        <v>1</v>
      </c>
      <c r="E11" s="7">
        <v>3300036992</v>
      </c>
      <c r="F11" s="8" t="s">
        <v>66</v>
      </c>
      <c r="G11" s="9" t="s">
        <v>67</v>
      </c>
      <c r="H11" s="10">
        <v>19.399999999999999</v>
      </c>
      <c r="I11" s="11">
        <v>128624862</v>
      </c>
      <c r="J11" s="11">
        <v>149.6</v>
      </c>
      <c r="K11" s="11">
        <v>5.2</v>
      </c>
      <c r="L11" s="11">
        <v>125251186</v>
      </c>
      <c r="M11" s="11">
        <v>1709691</v>
      </c>
      <c r="N11" s="11">
        <v>469</v>
      </c>
      <c r="O11" s="10">
        <v>29.6</v>
      </c>
      <c r="P11" s="11">
        <v>402210</v>
      </c>
      <c r="Q11" s="11">
        <v>664424</v>
      </c>
      <c r="R11" s="11">
        <v>9535</v>
      </c>
      <c r="S11" s="11">
        <v>660826</v>
      </c>
      <c r="T11" s="11">
        <v>592</v>
      </c>
      <c r="U11" s="11">
        <v>3006</v>
      </c>
      <c r="V11" s="11">
        <v>431419</v>
      </c>
      <c r="W11" s="11">
        <v>85653</v>
      </c>
      <c r="X11" s="12">
        <v>440368</v>
      </c>
      <c r="Y11" s="11">
        <v>346258</v>
      </c>
      <c r="Z11" s="11">
        <v>405776</v>
      </c>
    </row>
    <row r="12" spans="1:26" ht="15.75" customHeight="1" x14ac:dyDescent="0.15">
      <c r="A12" s="6" t="s">
        <v>28</v>
      </c>
      <c r="B12" s="28" t="s">
        <v>108</v>
      </c>
      <c r="C12" s="28" t="s">
        <v>110</v>
      </c>
      <c r="D12" s="28" t="s">
        <v>108</v>
      </c>
      <c r="E12" s="7">
        <v>3300036866</v>
      </c>
      <c r="F12" s="8" t="s">
        <v>56</v>
      </c>
      <c r="G12" s="9" t="s">
        <v>57</v>
      </c>
      <c r="H12" s="10">
        <v>34.1</v>
      </c>
      <c r="I12" s="11">
        <v>225941228</v>
      </c>
      <c r="J12" s="11">
        <v>149.80000000000001</v>
      </c>
      <c r="K12" s="11">
        <v>4.0999999999999996</v>
      </c>
      <c r="L12" s="11">
        <v>224132368</v>
      </c>
      <c r="M12" s="11">
        <v>3316518</v>
      </c>
      <c r="N12" s="11">
        <v>511</v>
      </c>
      <c r="O12" s="10">
        <v>38</v>
      </c>
      <c r="P12" s="11">
        <v>841661</v>
      </c>
      <c r="Q12" s="11">
        <v>1465207</v>
      </c>
      <c r="R12" s="11">
        <v>11421</v>
      </c>
      <c r="S12" s="11">
        <v>1457061</v>
      </c>
      <c r="T12" s="11">
        <v>1156</v>
      </c>
      <c r="U12" s="11">
        <v>6990</v>
      </c>
      <c r="V12" s="11">
        <v>944739</v>
      </c>
      <c r="W12" s="11">
        <v>187068</v>
      </c>
      <c r="X12" s="12">
        <v>935394</v>
      </c>
      <c r="Y12" s="11">
        <v>749265</v>
      </c>
      <c r="Z12" s="11">
        <v>900155</v>
      </c>
    </row>
    <row r="13" spans="1:26" ht="15.75" customHeight="1" x14ac:dyDescent="0.15">
      <c r="A13" s="6" t="s">
        <v>29</v>
      </c>
      <c r="B13" s="28" t="s">
        <v>109</v>
      </c>
      <c r="C13" s="28" t="s">
        <v>109</v>
      </c>
      <c r="D13" s="28">
        <v>0</v>
      </c>
      <c r="E13" s="7">
        <v>3300036993</v>
      </c>
      <c r="F13" s="8" t="s">
        <v>72</v>
      </c>
      <c r="G13" s="9" t="s">
        <v>73</v>
      </c>
      <c r="H13" s="10">
        <v>19.8</v>
      </c>
      <c r="I13" s="11">
        <v>131304846</v>
      </c>
      <c r="J13" s="11">
        <v>149.6</v>
      </c>
      <c r="K13" s="11">
        <v>5</v>
      </c>
      <c r="L13" s="11">
        <v>129865110</v>
      </c>
      <c r="M13" s="11">
        <v>1680723</v>
      </c>
      <c r="N13" s="11">
        <v>416</v>
      </c>
      <c r="O13" s="10">
        <v>25.2</v>
      </c>
      <c r="P13" s="11">
        <v>333021</v>
      </c>
      <c r="Q13" s="11">
        <v>512351</v>
      </c>
      <c r="R13" s="11">
        <v>9116</v>
      </c>
      <c r="S13" s="11">
        <v>509586</v>
      </c>
      <c r="T13" s="11">
        <v>551</v>
      </c>
      <c r="U13" s="11">
        <v>2214</v>
      </c>
      <c r="V13" s="11">
        <v>330066</v>
      </c>
      <c r="W13" s="11">
        <v>65882</v>
      </c>
      <c r="X13" s="12">
        <v>343483</v>
      </c>
      <c r="Y13" s="11">
        <v>265864</v>
      </c>
      <c r="Z13" s="11">
        <v>308679</v>
      </c>
    </row>
    <row r="14" spans="1:26" ht="15.75" customHeight="1" x14ac:dyDescent="0.15">
      <c r="A14" s="6" t="s">
        <v>30</v>
      </c>
      <c r="B14" s="28" t="s">
        <v>109</v>
      </c>
      <c r="C14" s="28" t="s">
        <v>109</v>
      </c>
      <c r="D14" s="28">
        <v>1</v>
      </c>
      <c r="E14" s="7">
        <v>3300036994</v>
      </c>
      <c r="F14" s="8" t="s">
        <v>64</v>
      </c>
      <c r="G14" s="9" t="s">
        <v>65</v>
      </c>
      <c r="H14" s="10">
        <v>19.5</v>
      </c>
      <c r="I14" s="11">
        <v>129302684</v>
      </c>
      <c r="J14" s="11">
        <v>149.6</v>
      </c>
      <c r="K14" s="11">
        <v>5.0999999999999996</v>
      </c>
      <c r="L14" s="11">
        <v>127493082</v>
      </c>
      <c r="M14" s="11">
        <v>1666704</v>
      </c>
      <c r="N14" s="11">
        <v>404</v>
      </c>
      <c r="O14" s="10">
        <v>26.3</v>
      </c>
      <c r="P14" s="11">
        <v>308857</v>
      </c>
      <c r="Q14" s="11">
        <v>446691</v>
      </c>
      <c r="R14" s="11">
        <v>8524</v>
      </c>
      <c r="S14" s="11">
        <v>444139</v>
      </c>
      <c r="T14" s="11">
        <v>605</v>
      </c>
      <c r="U14" s="11">
        <v>1947</v>
      </c>
      <c r="V14" s="11">
        <v>267358</v>
      </c>
      <c r="W14" s="11">
        <v>56743</v>
      </c>
      <c r="X14" s="12">
        <v>286701</v>
      </c>
      <c r="Y14" s="11">
        <v>220582</v>
      </c>
      <c r="Z14" s="11">
        <v>251546</v>
      </c>
    </row>
    <row r="15" spans="1:26" ht="15.75" customHeight="1" x14ac:dyDescent="0.15">
      <c r="A15" s="6" t="s">
        <v>31</v>
      </c>
      <c r="B15" s="28" t="s">
        <v>108</v>
      </c>
      <c r="C15" s="28" t="s">
        <v>109</v>
      </c>
      <c r="D15" s="28" t="s">
        <v>108</v>
      </c>
      <c r="E15" s="7">
        <v>3300036867</v>
      </c>
      <c r="F15" s="8" t="s">
        <v>92</v>
      </c>
      <c r="G15" s="9" t="s">
        <v>93</v>
      </c>
      <c r="H15" s="10">
        <v>23.6</v>
      </c>
      <c r="I15" s="11">
        <v>156523660</v>
      </c>
      <c r="J15" s="11">
        <v>149.80000000000001</v>
      </c>
      <c r="K15" s="11">
        <v>4.2</v>
      </c>
      <c r="L15" s="11">
        <v>154228710</v>
      </c>
      <c r="M15" s="11">
        <v>2172989</v>
      </c>
      <c r="N15" s="11">
        <v>524</v>
      </c>
      <c r="O15" s="10">
        <v>33.799999999999997</v>
      </c>
      <c r="P15" s="11">
        <v>598098</v>
      </c>
      <c r="Q15" s="11">
        <v>1008063</v>
      </c>
      <c r="R15" s="11">
        <v>10588</v>
      </c>
      <c r="S15" s="11">
        <v>1002664</v>
      </c>
      <c r="T15" s="11">
        <v>783</v>
      </c>
      <c r="U15" s="11">
        <v>4616</v>
      </c>
      <c r="V15" s="11">
        <v>655040</v>
      </c>
      <c r="W15" s="11">
        <v>131600</v>
      </c>
      <c r="X15" s="12">
        <v>657096</v>
      </c>
      <c r="Y15" s="11">
        <v>526409</v>
      </c>
      <c r="Z15" s="11">
        <v>621535</v>
      </c>
    </row>
    <row r="16" spans="1:26" ht="15.75" customHeight="1" x14ac:dyDescent="0.15">
      <c r="A16" s="6" t="s">
        <v>32</v>
      </c>
      <c r="B16" s="28" t="s">
        <v>110</v>
      </c>
      <c r="C16" s="28" t="s">
        <v>109</v>
      </c>
      <c r="D16" s="28">
        <v>0</v>
      </c>
      <c r="E16" s="7">
        <v>3300036874</v>
      </c>
      <c r="F16" s="8" t="s">
        <v>96</v>
      </c>
      <c r="G16" s="9" t="s">
        <v>97</v>
      </c>
      <c r="H16" s="10">
        <v>25.6</v>
      </c>
      <c r="I16" s="11">
        <v>169390410</v>
      </c>
      <c r="J16" s="11">
        <v>149.80000000000001</v>
      </c>
      <c r="K16" s="11">
        <v>4.0999999999999996</v>
      </c>
      <c r="L16" s="11">
        <v>168193110</v>
      </c>
      <c r="M16" s="11">
        <v>2595527</v>
      </c>
      <c r="N16" s="11">
        <v>514</v>
      </c>
      <c r="O16" s="10">
        <v>37.799999999999997</v>
      </c>
      <c r="P16" s="11">
        <v>707763</v>
      </c>
      <c r="Q16" s="11">
        <v>1162050</v>
      </c>
      <c r="R16" s="11">
        <v>10777</v>
      </c>
      <c r="S16" s="11">
        <v>1156038</v>
      </c>
      <c r="T16" s="11">
        <v>786</v>
      </c>
      <c r="U16" s="11">
        <v>5226</v>
      </c>
      <c r="V16" s="11">
        <v>735528</v>
      </c>
      <c r="W16" s="11">
        <v>148527</v>
      </c>
      <c r="X16" s="12">
        <v>742787</v>
      </c>
      <c r="Y16" s="11">
        <v>592094</v>
      </c>
      <c r="Z16" s="11">
        <v>701204</v>
      </c>
    </row>
    <row r="17" spans="1:26" ht="15.75" customHeight="1" x14ac:dyDescent="0.15">
      <c r="A17" s="6" t="s">
        <v>33</v>
      </c>
      <c r="B17" s="28" t="s">
        <v>110</v>
      </c>
      <c r="C17" s="28" t="s">
        <v>109</v>
      </c>
      <c r="D17" s="28">
        <v>1</v>
      </c>
      <c r="E17" s="7">
        <v>3300036875</v>
      </c>
      <c r="F17" s="8" t="s">
        <v>74</v>
      </c>
      <c r="G17" s="9" t="s">
        <v>75</v>
      </c>
      <c r="H17" s="10">
        <v>28.8</v>
      </c>
      <c r="I17" s="11">
        <v>190898286</v>
      </c>
      <c r="J17" s="11">
        <v>149.80000000000001</v>
      </c>
      <c r="K17" s="11">
        <v>4.0999999999999996</v>
      </c>
      <c r="L17" s="11">
        <v>188691160</v>
      </c>
      <c r="M17" s="11">
        <v>3045047</v>
      </c>
      <c r="N17" s="11">
        <v>492</v>
      </c>
      <c r="O17" s="10">
        <v>39.6</v>
      </c>
      <c r="P17" s="11">
        <v>777351</v>
      </c>
      <c r="Q17" s="11">
        <v>1278275</v>
      </c>
      <c r="R17" s="11">
        <v>11017</v>
      </c>
      <c r="S17" s="11">
        <v>1271719</v>
      </c>
      <c r="T17" s="11">
        <v>902</v>
      </c>
      <c r="U17" s="11">
        <v>5654</v>
      </c>
      <c r="V17" s="11">
        <v>805414</v>
      </c>
      <c r="W17" s="11">
        <v>160169</v>
      </c>
      <c r="X17" s="11">
        <v>810084</v>
      </c>
      <c r="Y17" s="11">
        <v>644025</v>
      </c>
      <c r="Z17" s="11">
        <v>766555</v>
      </c>
    </row>
    <row r="18" spans="1:26" ht="15.75" customHeight="1" x14ac:dyDescent="0.15">
      <c r="A18" s="6" t="s">
        <v>34</v>
      </c>
      <c r="B18" s="28" t="s">
        <v>108</v>
      </c>
      <c r="C18" s="28" t="s">
        <v>109</v>
      </c>
      <c r="D18" s="28" t="s">
        <v>108</v>
      </c>
      <c r="E18" s="7">
        <v>3300036989</v>
      </c>
      <c r="F18" s="8" t="s">
        <v>86</v>
      </c>
      <c r="G18" s="9" t="s">
        <v>87</v>
      </c>
      <c r="H18" s="10">
        <v>21.4</v>
      </c>
      <c r="I18" s="11">
        <v>141932780</v>
      </c>
      <c r="J18" s="11">
        <v>149.6</v>
      </c>
      <c r="K18" s="11">
        <v>5.4</v>
      </c>
      <c r="L18" s="11">
        <v>139057352</v>
      </c>
      <c r="M18" s="11">
        <v>1858169</v>
      </c>
      <c r="N18" s="11">
        <v>438</v>
      </c>
      <c r="O18" s="10">
        <v>26.5</v>
      </c>
      <c r="P18" s="11">
        <v>413669</v>
      </c>
      <c r="Q18" s="11">
        <v>641877</v>
      </c>
      <c r="R18" s="11">
        <v>9529</v>
      </c>
      <c r="S18" s="11">
        <v>638223</v>
      </c>
      <c r="T18" s="11">
        <v>685</v>
      </c>
      <c r="U18" s="11">
        <v>2969</v>
      </c>
      <c r="V18" s="11">
        <v>407682</v>
      </c>
      <c r="W18" s="11">
        <v>80894</v>
      </c>
      <c r="X18" s="11">
        <v>418903</v>
      </c>
      <c r="Y18" s="11">
        <v>327073</v>
      </c>
      <c r="Z18" s="11">
        <v>383020</v>
      </c>
    </row>
    <row r="19" spans="1:26" ht="15.75" customHeight="1" x14ac:dyDescent="0.15">
      <c r="A19" s="6" t="s">
        <v>35</v>
      </c>
      <c r="B19" s="28" t="s">
        <v>110</v>
      </c>
      <c r="C19" s="28" t="s">
        <v>110</v>
      </c>
      <c r="D19" s="28">
        <v>0</v>
      </c>
      <c r="E19" s="7">
        <v>3300036995</v>
      </c>
      <c r="F19" s="8" t="s">
        <v>82</v>
      </c>
      <c r="G19" s="9" t="s">
        <v>83</v>
      </c>
      <c r="H19" s="10">
        <v>19.899999999999999</v>
      </c>
      <c r="I19" s="11">
        <v>125604368</v>
      </c>
      <c r="J19" s="11">
        <v>149.69999999999999</v>
      </c>
      <c r="K19" s="11">
        <v>4.4000000000000004</v>
      </c>
      <c r="L19" s="11">
        <v>123938360</v>
      </c>
      <c r="M19" s="11">
        <v>1877346</v>
      </c>
      <c r="N19" s="11">
        <v>480</v>
      </c>
      <c r="O19" s="10">
        <v>32.9</v>
      </c>
      <c r="P19" s="11">
        <v>462851</v>
      </c>
      <c r="Q19" s="11">
        <v>759090</v>
      </c>
      <c r="R19" s="11">
        <v>10061</v>
      </c>
      <c r="S19" s="11">
        <v>755060</v>
      </c>
      <c r="T19" s="11">
        <v>632</v>
      </c>
      <c r="U19" s="11">
        <v>3398</v>
      </c>
      <c r="V19" s="11">
        <v>487458</v>
      </c>
      <c r="W19" s="11">
        <v>97684</v>
      </c>
      <c r="X19" s="11">
        <v>499173</v>
      </c>
      <c r="Y19" s="11">
        <v>393485</v>
      </c>
      <c r="Z19" s="11">
        <v>460088</v>
      </c>
    </row>
    <row r="20" spans="1:26" ht="15.75" customHeight="1" x14ac:dyDescent="0.15">
      <c r="A20" s="6" t="s">
        <v>36</v>
      </c>
      <c r="B20" s="28" t="s">
        <v>110</v>
      </c>
      <c r="C20" s="28" t="s">
        <v>110</v>
      </c>
      <c r="D20" s="28">
        <v>1</v>
      </c>
      <c r="E20" s="7">
        <v>3300036896</v>
      </c>
      <c r="F20" s="8" t="s">
        <v>98</v>
      </c>
      <c r="G20" s="9" t="s">
        <v>99</v>
      </c>
      <c r="H20" s="10">
        <v>26.6</v>
      </c>
      <c r="I20" s="11">
        <v>176273224</v>
      </c>
      <c r="J20" s="11">
        <v>149.80000000000001</v>
      </c>
      <c r="K20" s="11">
        <v>4.2</v>
      </c>
      <c r="L20" s="11">
        <v>173669054</v>
      </c>
      <c r="M20" s="11">
        <v>2429789</v>
      </c>
      <c r="N20" s="11">
        <v>569</v>
      </c>
      <c r="O20" s="10">
        <v>38.6</v>
      </c>
      <c r="P20" s="11">
        <v>715546</v>
      </c>
      <c r="Q20" s="11">
        <v>1243235</v>
      </c>
      <c r="R20" s="11">
        <v>11177</v>
      </c>
      <c r="S20" s="11">
        <v>1236592</v>
      </c>
      <c r="T20" s="11">
        <v>873</v>
      </c>
      <c r="U20" s="11">
        <v>5770</v>
      </c>
      <c r="V20" s="11">
        <v>793275</v>
      </c>
      <c r="W20" s="11">
        <v>160654</v>
      </c>
      <c r="X20" s="11">
        <v>796865</v>
      </c>
      <c r="Y20" s="11">
        <v>636148</v>
      </c>
      <c r="Z20" s="11">
        <v>759255</v>
      </c>
    </row>
    <row r="21" spans="1:26" ht="15.75" customHeight="1" x14ac:dyDescent="0.15">
      <c r="A21" s="6" t="s">
        <v>37</v>
      </c>
      <c r="B21" s="28" t="s">
        <v>108</v>
      </c>
      <c r="C21" s="28" t="s">
        <v>110</v>
      </c>
      <c r="D21" s="28" t="s">
        <v>108</v>
      </c>
      <c r="E21" s="7">
        <v>3300036868</v>
      </c>
      <c r="F21" s="8" t="s">
        <v>80</v>
      </c>
      <c r="G21" s="9" t="s">
        <v>81</v>
      </c>
      <c r="H21" s="10">
        <v>25.1</v>
      </c>
      <c r="I21" s="11">
        <v>166076160</v>
      </c>
      <c r="J21" s="11">
        <v>149.69999999999999</v>
      </c>
      <c r="K21" s="11">
        <v>4.5999999999999996</v>
      </c>
      <c r="L21" s="11">
        <v>164622796</v>
      </c>
      <c r="M21" s="11">
        <v>2382173</v>
      </c>
      <c r="N21" s="11">
        <v>499</v>
      </c>
      <c r="O21" s="10">
        <v>35.1</v>
      </c>
      <c r="P21" s="11">
        <v>591314</v>
      </c>
      <c r="Q21" s="11">
        <v>1015730</v>
      </c>
      <c r="R21" s="11">
        <v>10488</v>
      </c>
      <c r="S21" s="11">
        <v>1010210</v>
      </c>
      <c r="T21" s="11">
        <v>758</v>
      </c>
      <c r="U21" s="11">
        <v>4762</v>
      </c>
      <c r="V21" s="11">
        <v>653210</v>
      </c>
      <c r="W21" s="11">
        <v>129763</v>
      </c>
      <c r="X21" s="11">
        <v>655635</v>
      </c>
      <c r="Y21" s="11">
        <v>523547</v>
      </c>
      <c r="Z21" s="11">
        <v>619561</v>
      </c>
    </row>
    <row r="22" spans="1:26" ht="15.75" customHeight="1" x14ac:dyDescent="0.15">
      <c r="A22" s="6" t="s">
        <v>38</v>
      </c>
      <c r="B22" s="28" t="s">
        <v>110</v>
      </c>
      <c r="C22" s="28" t="s">
        <v>109</v>
      </c>
      <c r="D22" s="28">
        <v>0</v>
      </c>
      <c r="E22" s="7">
        <v>3300036897</v>
      </c>
      <c r="F22" s="8" t="s">
        <v>76</v>
      </c>
      <c r="G22" s="9" t="s">
        <v>77</v>
      </c>
      <c r="H22" s="10">
        <v>25</v>
      </c>
      <c r="I22" s="11">
        <v>165703224</v>
      </c>
      <c r="J22" s="11">
        <v>149.80000000000001</v>
      </c>
      <c r="K22" s="11">
        <v>3.9</v>
      </c>
      <c r="L22" s="11">
        <v>163828188</v>
      </c>
      <c r="M22" s="11">
        <v>2196929</v>
      </c>
      <c r="N22" s="11">
        <v>560</v>
      </c>
      <c r="O22" s="10">
        <v>38.299999999999997</v>
      </c>
      <c r="P22" s="11">
        <v>649261</v>
      </c>
      <c r="Q22" s="11">
        <v>1103084</v>
      </c>
      <c r="R22" s="11">
        <v>10534</v>
      </c>
      <c r="S22" s="11">
        <v>1097063</v>
      </c>
      <c r="T22" s="11">
        <v>771</v>
      </c>
      <c r="U22" s="11">
        <v>5250</v>
      </c>
      <c r="V22" s="11">
        <v>702079</v>
      </c>
      <c r="W22" s="11">
        <v>142555</v>
      </c>
      <c r="X22" s="11">
        <v>707537</v>
      </c>
      <c r="Y22" s="11">
        <v>567658</v>
      </c>
      <c r="Z22" s="11">
        <v>669277</v>
      </c>
    </row>
    <row r="23" spans="1:26" ht="15.75" customHeight="1" x14ac:dyDescent="0.15">
      <c r="A23" s="6" t="s">
        <v>39</v>
      </c>
      <c r="B23" s="28" t="s">
        <v>110</v>
      </c>
      <c r="C23" s="28" t="s">
        <v>109</v>
      </c>
      <c r="D23" s="28">
        <v>1</v>
      </c>
      <c r="E23" s="7">
        <v>3300036898</v>
      </c>
      <c r="F23" s="8" t="s">
        <v>78</v>
      </c>
      <c r="G23" s="9" t="s">
        <v>79</v>
      </c>
      <c r="H23" s="10">
        <v>31.6</v>
      </c>
      <c r="I23" s="11">
        <v>209132380</v>
      </c>
      <c r="J23" s="11">
        <v>149.80000000000001</v>
      </c>
      <c r="K23" s="11">
        <v>4.0999999999999996</v>
      </c>
      <c r="L23" s="11">
        <v>207325726</v>
      </c>
      <c r="M23" s="11">
        <v>3031742</v>
      </c>
      <c r="N23" s="11">
        <v>511</v>
      </c>
      <c r="O23" s="10">
        <v>38</v>
      </c>
      <c r="P23" s="11">
        <v>805881</v>
      </c>
      <c r="Q23" s="11">
        <v>1340462</v>
      </c>
      <c r="R23" s="11">
        <v>11173</v>
      </c>
      <c r="S23" s="11">
        <v>1333208</v>
      </c>
      <c r="T23" s="11">
        <v>1041</v>
      </c>
      <c r="U23" s="11">
        <v>6213</v>
      </c>
      <c r="V23" s="11">
        <v>850785</v>
      </c>
      <c r="W23" s="11">
        <v>169243</v>
      </c>
      <c r="X23" s="11">
        <v>850687</v>
      </c>
      <c r="Y23" s="11">
        <v>679821</v>
      </c>
      <c r="Z23" s="11">
        <v>808453</v>
      </c>
    </row>
    <row r="24" spans="1:26" ht="15.75" customHeight="1" x14ac:dyDescent="0.15">
      <c r="A24" s="6" t="s">
        <v>40</v>
      </c>
      <c r="B24" s="28" t="s">
        <v>108</v>
      </c>
      <c r="C24" s="28" t="s">
        <v>109</v>
      </c>
      <c r="D24" s="28" t="s">
        <v>108</v>
      </c>
      <c r="E24" s="7">
        <v>3300036990</v>
      </c>
      <c r="F24" s="8" t="s">
        <v>88</v>
      </c>
      <c r="G24" s="9" t="s">
        <v>89</v>
      </c>
      <c r="H24" s="10">
        <v>20.7</v>
      </c>
      <c r="I24" s="11">
        <v>136831900</v>
      </c>
      <c r="J24" s="11">
        <v>149.69999999999999</v>
      </c>
      <c r="K24" s="11">
        <v>4.8</v>
      </c>
      <c r="L24" s="11">
        <v>135208350</v>
      </c>
      <c r="M24" s="11">
        <v>1841604</v>
      </c>
      <c r="N24" s="11">
        <v>442</v>
      </c>
      <c r="O24" s="10">
        <v>28.4</v>
      </c>
      <c r="P24" s="11">
        <v>400728</v>
      </c>
      <c r="Q24" s="11">
        <v>639442</v>
      </c>
      <c r="R24" s="11">
        <v>9407</v>
      </c>
      <c r="S24" s="11">
        <v>635921</v>
      </c>
      <c r="T24" s="11">
        <v>617</v>
      </c>
      <c r="U24" s="11">
        <v>2904</v>
      </c>
      <c r="V24" s="11">
        <v>415005</v>
      </c>
      <c r="W24" s="11">
        <v>83442</v>
      </c>
      <c r="X24" s="11">
        <v>424478</v>
      </c>
      <c r="Y24" s="11">
        <v>334670</v>
      </c>
      <c r="Z24" s="11">
        <v>389375</v>
      </c>
    </row>
    <row r="25" spans="1:26" ht="15.75" customHeight="1" x14ac:dyDescent="0.15">
      <c r="A25" s="6" t="s">
        <v>41</v>
      </c>
      <c r="B25" s="28" t="s">
        <v>110</v>
      </c>
      <c r="C25" s="28" t="s">
        <v>110</v>
      </c>
      <c r="D25" s="28">
        <v>0</v>
      </c>
      <c r="E25" s="7">
        <v>3300036899</v>
      </c>
      <c r="F25" s="8" t="s">
        <v>100</v>
      </c>
      <c r="G25" s="9" t="s">
        <v>101</v>
      </c>
      <c r="H25" s="10">
        <v>24.1</v>
      </c>
      <c r="I25" s="11">
        <v>159523140</v>
      </c>
      <c r="J25" s="11">
        <v>149.69999999999999</v>
      </c>
      <c r="K25" s="11">
        <v>4.3</v>
      </c>
      <c r="L25" s="11">
        <v>157765382</v>
      </c>
      <c r="M25" s="11">
        <v>2523135</v>
      </c>
      <c r="N25" s="11">
        <v>542</v>
      </c>
      <c r="O25" s="10">
        <v>40.4</v>
      </c>
      <c r="P25" s="11">
        <v>708413</v>
      </c>
      <c r="Q25" s="11">
        <v>1201435</v>
      </c>
      <c r="R25" s="11">
        <v>10856</v>
      </c>
      <c r="S25" s="11">
        <v>1194862</v>
      </c>
      <c r="T25" s="11">
        <v>820</v>
      </c>
      <c r="U25" s="11">
        <v>5753</v>
      </c>
      <c r="V25" s="11">
        <v>752219</v>
      </c>
      <c r="W25" s="11">
        <v>153972</v>
      </c>
      <c r="X25" s="11">
        <v>761245</v>
      </c>
      <c r="Y25" s="11">
        <v>607212</v>
      </c>
      <c r="Z25" s="11">
        <v>720624</v>
      </c>
    </row>
    <row r="26" spans="1:26" ht="15.75" customHeight="1" x14ac:dyDescent="0.15">
      <c r="A26" s="6" t="s">
        <v>42</v>
      </c>
      <c r="B26" s="28" t="s">
        <v>110</v>
      </c>
      <c r="C26" s="28" t="s">
        <v>110</v>
      </c>
      <c r="D26" s="28">
        <v>1</v>
      </c>
      <c r="E26" s="7">
        <v>3300036996</v>
      </c>
      <c r="F26" s="8" t="s">
        <v>102</v>
      </c>
      <c r="G26" s="9" t="s">
        <v>103</v>
      </c>
      <c r="H26" s="10">
        <v>20</v>
      </c>
      <c r="I26" s="11">
        <v>132629584</v>
      </c>
      <c r="J26" s="11">
        <v>149.69999999999999</v>
      </c>
      <c r="K26" s="11">
        <v>4.3</v>
      </c>
      <c r="L26" s="11">
        <v>131201820</v>
      </c>
      <c r="M26" s="11">
        <v>2126495</v>
      </c>
      <c r="N26" s="11">
        <v>531</v>
      </c>
      <c r="O26" s="10">
        <v>39.299999999999997</v>
      </c>
      <c r="P26" s="11">
        <v>601311</v>
      </c>
      <c r="Q26" s="11">
        <v>997751</v>
      </c>
      <c r="R26" s="11">
        <v>10510</v>
      </c>
      <c r="S26" s="11">
        <v>992526</v>
      </c>
      <c r="T26" s="11">
        <v>620</v>
      </c>
      <c r="U26" s="11">
        <v>4605</v>
      </c>
      <c r="V26" s="11">
        <v>627094</v>
      </c>
      <c r="W26" s="11">
        <v>126845</v>
      </c>
      <c r="X26" s="11">
        <v>639391</v>
      </c>
      <c r="Y26" s="11">
        <v>505931</v>
      </c>
      <c r="Z26" s="11">
        <v>597452</v>
      </c>
    </row>
    <row r="27" spans="1:26" ht="15.75" customHeight="1" x14ac:dyDescent="0.15">
      <c r="A27" s="13" t="s">
        <v>43</v>
      </c>
      <c r="B27" s="28" t="s">
        <v>108</v>
      </c>
      <c r="C27" s="28" t="s">
        <v>110</v>
      </c>
      <c r="D27" s="28" t="s">
        <v>108</v>
      </c>
      <c r="E27" s="14">
        <v>3300036991</v>
      </c>
      <c r="F27" s="15" t="s">
        <v>90</v>
      </c>
      <c r="G27" s="16" t="s">
        <v>91</v>
      </c>
      <c r="H27" s="10">
        <v>14.2</v>
      </c>
      <c r="I27" s="11">
        <v>93783848</v>
      </c>
      <c r="J27" s="11">
        <v>149.69999999999999</v>
      </c>
      <c r="K27" s="11">
        <v>4.5999999999999996</v>
      </c>
      <c r="L27" s="11">
        <v>92944574</v>
      </c>
      <c r="M27" s="11">
        <v>1296958</v>
      </c>
      <c r="N27" s="11">
        <v>481</v>
      </c>
      <c r="O27" s="10">
        <v>29.1</v>
      </c>
      <c r="P27" s="11">
        <v>327530</v>
      </c>
      <c r="Q27" s="11">
        <v>526650</v>
      </c>
      <c r="R27" s="11">
        <v>8756</v>
      </c>
      <c r="S27" s="11">
        <v>523643</v>
      </c>
      <c r="T27" s="11">
        <v>455</v>
      </c>
      <c r="U27" s="11">
        <v>2552</v>
      </c>
      <c r="V27" s="11">
        <v>338260</v>
      </c>
      <c r="W27" s="11">
        <v>69252</v>
      </c>
      <c r="X27" s="11">
        <v>351643</v>
      </c>
      <c r="Y27" s="11">
        <v>272815</v>
      </c>
      <c r="Z27" s="11">
        <v>318769</v>
      </c>
    </row>
    <row r="28" spans="1:26" s="17" customFormat="1" ht="15.75" customHeight="1" x14ac:dyDescent="0.15">
      <c r="F28" s="18"/>
    </row>
    <row r="29" spans="1:26" ht="15.75" customHeight="1" x14ac:dyDescent="0.15">
      <c r="E29" s="19"/>
      <c r="F29" s="19"/>
      <c r="G29" s="19" t="s">
        <v>44</v>
      </c>
      <c r="H29" s="25">
        <f>AVERAGE(H4:H27)</f>
        <v>24.300000000000008</v>
      </c>
      <c r="I29" s="26">
        <f t="shared" ref="I29:Z29" si="0">AVERAGE(I4:I27)</f>
        <v>160697762.08333334</v>
      </c>
      <c r="J29" s="25">
        <f t="shared" si="0"/>
        <v>149.72499999999997</v>
      </c>
      <c r="K29" s="25">
        <f t="shared" si="0"/>
        <v>4.45</v>
      </c>
      <c r="L29" s="21">
        <f>AVERAGE(L4:L27)</f>
        <v>158727067.33333334</v>
      </c>
      <c r="M29" s="21">
        <f>AVERAGE(M4:M27)</f>
        <v>2329704.4583333335</v>
      </c>
      <c r="N29" s="21">
        <f>AVERAGE(N4:N27)</f>
        <v>497.5</v>
      </c>
      <c r="O29" s="20">
        <f>AVERAGE(O4:O27)</f>
        <v>34.387500000000003</v>
      </c>
      <c r="P29" s="21">
        <f t="shared" si="0"/>
        <v>600507.29166666663</v>
      </c>
      <c r="Q29" s="21">
        <f t="shared" si="0"/>
        <v>998604.25</v>
      </c>
      <c r="R29" s="21">
        <f t="shared" si="0"/>
        <v>10364.625</v>
      </c>
      <c r="S29" s="21">
        <f t="shared" si="0"/>
        <v>992951.20833333337</v>
      </c>
      <c r="T29" s="21">
        <f t="shared" si="0"/>
        <v>775.25</v>
      </c>
      <c r="U29" s="21">
        <f t="shared" si="0"/>
        <v>4877.791666666667</v>
      </c>
      <c r="V29" s="21">
        <f t="shared" si="0"/>
        <v>633925.04166666663</v>
      </c>
      <c r="W29" s="21">
        <f t="shared" si="0"/>
        <v>127732.125</v>
      </c>
      <c r="X29" s="21">
        <f t="shared" si="0"/>
        <v>641237.75</v>
      </c>
      <c r="Y29" s="21">
        <f t="shared" si="0"/>
        <v>509412.58333333331</v>
      </c>
      <c r="Z29" s="21">
        <f t="shared" si="0"/>
        <v>603115.45833333337</v>
      </c>
    </row>
    <row r="30" spans="1:26" ht="15.75" customHeight="1" x14ac:dyDescent="0.15">
      <c r="E30" s="19"/>
      <c r="F30" s="19"/>
      <c r="G30" s="19" t="s">
        <v>45</v>
      </c>
      <c r="H30" s="25">
        <f t="shared" ref="H30:Z30" si="1">STDEV(H4:H27)</f>
        <v>4.872995686076619</v>
      </c>
      <c r="I30" s="26">
        <f t="shared" si="1"/>
        <v>32515650.423821237</v>
      </c>
      <c r="J30" s="25">
        <f t="shared" si="1"/>
        <v>7.372097807745695E-2</v>
      </c>
      <c r="K30" s="25">
        <f t="shared" si="1"/>
        <v>0.40966582351536451</v>
      </c>
      <c r="L30" s="21">
        <f>STDEV(L4:L27)</f>
        <v>32226768.23978347</v>
      </c>
      <c r="M30" s="21">
        <f>STDEV(M4:M27)</f>
        <v>567817.42495445756</v>
      </c>
      <c r="N30" s="21">
        <f>STDEV(N4:N27)</f>
        <v>42.460211554081916</v>
      </c>
      <c r="O30" s="20">
        <f>STDEV(O4:O27)</f>
        <v>4.7381258907422126</v>
      </c>
      <c r="P30" s="21">
        <f t="shared" si="1"/>
        <v>172048.77127935935</v>
      </c>
      <c r="Q30" s="21">
        <f t="shared" si="1"/>
        <v>307430.56652013527</v>
      </c>
      <c r="R30" s="21">
        <f t="shared" si="1"/>
        <v>837.23202396738372</v>
      </c>
      <c r="S30" s="21">
        <f t="shared" si="1"/>
        <v>305299.3098283229</v>
      </c>
      <c r="T30" s="21">
        <f t="shared" si="1"/>
        <v>173.43166803747482</v>
      </c>
      <c r="U30" s="21">
        <f t="shared" si="1"/>
        <v>2339.7815947715903</v>
      </c>
      <c r="V30" s="21">
        <f t="shared" si="1"/>
        <v>194833.9694324999</v>
      </c>
      <c r="W30" s="21">
        <f t="shared" si="1"/>
        <v>38536.003647986239</v>
      </c>
      <c r="X30" s="21">
        <f t="shared" si="1"/>
        <v>189913.79221939668</v>
      </c>
      <c r="Y30" s="21">
        <f t="shared" si="1"/>
        <v>154168.29686668835</v>
      </c>
      <c r="Z30" s="21">
        <f t="shared" si="1"/>
        <v>187920.63850859072</v>
      </c>
    </row>
    <row r="31" spans="1:26" ht="15.75" customHeight="1" x14ac:dyDescent="0.15">
      <c r="E31" s="19"/>
      <c r="F31" s="19"/>
      <c r="G31" s="19"/>
      <c r="H31" s="25"/>
      <c r="I31" s="26"/>
      <c r="J31" s="26"/>
      <c r="K31" s="26"/>
      <c r="L31" s="21"/>
      <c r="M31" s="21"/>
      <c r="N31" s="21"/>
      <c r="O31" s="21"/>
      <c r="P31" s="21"/>
      <c r="Q31" s="21"/>
      <c r="R31" s="21"/>
      <c r="S31" s="21"/>
      <c r="T31" s="21"/>
      <c r="U31" s="21"/>
      <c r="V31" s="21"/>
      <c r="W31" s="21"/>
      <c r="X31" s="21"/>
      <c r="Y31" s="21"/>
      <c r="Z31" s="21"/>
    </row>
    <row r="32" spans="1:26" ht="15.75" customHeight="1" x14ac:dyDescent="0.15">
      <c r="E32" s="22"/>
      <c r="F32" s="22"/>
      <c r="G32" s="19" t="s">
        <v>46</v>
      </c>
      <c r="H32" s="25">
        <f>MIN(Sheet1!$H$4:$H$27)</f>
        <v>14.2</v>
      </c>
      <c r="I32" s="27">
        <f>MIN(Sheet1!$I$4:$I$27)</f>
        <v>93783848</v>
      </c>
      <c r="J32" s="27">
        <f>MIN(Sheet1!$J$4:$J$27)</f>
        <v>149.6</v>
      </c>
      <c r="K32" s="27">
        <f>MIN(Sheet1!$K$4:$K$27)</f>
        <v>3.9</v>
      </c>
      <c r="L32" s="22">
        <f>MIN(Sheet1!$L$4:$L$27)</f>
        <v>92944574</v>
      </c>
      <c r="M32" s="22">
        <f>MIN(Sheet1!$M$4:$M$27)</f>
        <v>1296958</v>
      </c>
      <c r="N32" s="22">
        <f>MIN(Sheet1!$N$4:$N$27)</f>
        <v>404</v>
      </c>
      <c r="O32" s="20">
        <f>MIN(Sheet1!$O$4:$O$27)</f>
        <v>25.2</v>
      </c>
    </row>
    <row r="33" spans="5:26" ht="15.75" customHeight="1" x14ac:dyDescent="0.15">
      <c r="E33" s="22"/>
      <c r="F33" s="22"/>
      <c r="G33" s="19" t="s">
        <v>47</v>
      </c>
      <c r="H33" s="25">
        <f>MAX(Sheet1!$H$4:$H$27)</f>
        <v>35.200000000000003</v>
      </c>
      <c r="I33" s="27">
        <f>MAX(Sheet1!$I$4:$I$27)</f>
        <v>232806182</v>
      </c>
      <c r="J33" s="27">
        <f>MAX(Sheet1!$J$4:$J$27)</f>
        <v>149.80000000000001</v>
      </c>
      <c r="K33" s="27">
        <f>MAX(Sheet1!$K$4:$K$27)</f>
        <v>5.4</v>
      </c>
      <c r="L33" s="22">
        <f>MAX(Sheet1!$L$4:$L$27)</f>
        <v>228788200</v>
      </c>
      <c r="M33" s="22">
        <f>MAX(Sheet1!$M$4:$M$27)</f>
        <v>3690153</v>
      </c>
      <c r="N33" s="22">
        <f>MAX(Sheet1!$N$4:$N$27)</f>
        <v>569</v>
      </c>
      <c r="O33" s="20">
        <f>MAX(Sheet1!$O$4:$O$27)</f>
        <v>40.4</v>
      </c>
    </row>
    <row r="34" spans="5:26" ht="15.75" customHeight="1" x14ac:dyDescent="0.15">
      <c r="G34" s="23"/>
      <c r="H34" s="27"/>
      <c r="I34" s="27"/>
      <c r="J34" s="27"/>
      <c r="K34" s="27"/>
    </row>
    <row r="35" spans="5:26" ht="15.75" customHeight="1" x14ac:dyDescent="0.15">
      <c r="E35" s="22"/>
      <c r="F35" s="22"/>
      <c r="G35" s="19" t="s">
        <v>48</v>
      </c>
      <c r="H35" s="25">
        <f>SUM(Sheet1!$H$4:$H$27)</f>
        <v>583.20000000000016</v>
      </c>
      <c r="I35" s="25">
        <f>SUM(Sheet1!$I$4:$I$27)</f>
        <v>3856746290</v>
      </c>
      <c r="J35" s="25"/>
      <c r="K35" s="25"/>
      <c r="L35" s="20">
        <f>SUM(Sheet1!$L$4:$L$27)</f>
        <v>3809449616</v>
      </c>
    </row>
    <row r="36" spans="5:26" ht="15.75" customHeight="1" x14ac:dyDescent="0.15">
      <c r="H36" s="27"/>
      <c r="I36" s="27"/>
      <c r="J36" s="27"/>
      <c r="K36" s="27"/>
    </row>
    <row r="37" spans="5:26" ht="15.75" customHeight="1" x14ac:dyDescent="0.15">
      <c r="E37" s="19"/>
      <c r="F37" s="19"/>
      <c r="G37" s="19" t="s">
        <v>49</v>
      </c>
      <c r="H37" s="27" t="s">
        <v>50</v>
      </c>
      <c r="I37" s="27" t="s">
        <v>50</v>
      </c>
      <c r="J37" s="27" t="s">
        <v>50</v>
      </c>
      <c r="K37" s="27" t="s">
        <v>50</v>
      </c>
      <c r="L37" s="27" t="s">
        <v>51</v>
      </c>
      <c r="M37" s="27" t="s">
        <v>52</v>
      </c>
      <c r="N37" s="27" t="s">
        <v>52</v>
      </c>
      <c r="O37" s="27" t="s">
        <v>52</v>
      </c>
      <c r="P37" s="27" t="s">
        <v>53</v>
      </c>
      <c r="Q37" s="27" t="s">
        <v>53</v>
      </c>
      <c r="R37" s="27" t="s">
        <v>53</v>
      </c>
      <c r="S37" s="27" t="s">
        <v>53</v>
      </c>
      <c r="T37" s="27" t="s">
        <v>53</v>
      </c>
      <c r="U37" s="27" t="s">
        <v>53</v>
      </c>
      <c r="V37" s="27" t="s">
        <v>53</v>
      </c>
      <c r="W37" s="27" t="s">
        <v>53</v>
      </c>
      <c r="X37" s="27" t="s">
        <v>53</v>
      </c>
      <c r="Y37" s="27" t="s">
        <v>53</v>
      </c>
      <c r="Z37" s="27" t="s">
        <v>53</v>
      </c>
    </row>
    <row r="38" spans="5:26" ht="15.75" customHeight="1" x14ac:dyDescent="0.15"/>
    <row r="39" spans="5:26" ht="15.75" customHeight="1" x14ac:dyDescent="0.15"/>
    <row r="40" spans="5:26" ht="15.75" customHeight="1" x14ac:dyDescent="0.15"/>
    <row r="41" spans="5:26" ht="15.75" customHeight="1" x14ac:dyDescent="0.15"/>
    <row r="42" spans="5:26" ht="15.75" customHeight="1" x14ac:dyDescent="0.15"/>
    <row r="43" spans="5:26" ht="15.75" customHeight="1" x14ac:dyDescent="0.15"/>
    <row r="44" spans="5:26" ht="15.75" customHeight="1" x14ac:dyDescent="0.15"/>
    <row r="45" spans="5:26" ht="15.75" customHeight="1" x14ac:dyDescent="0.15"/>
    <row r="46" spans="5:26" ht="15.75" customHeight="1" x14ac:dyDescent="0.15"/>
    <row r="47" spans="5:26" ht="15.75" customHeight="1" x14ac:dyDescent="0.15"/>
    <row r="48" spans="5: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5" type="noConversion"/>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Muscarella</dc:creator>
  <cp:lastModifiedBy>Ariane Peralta</cp:lastModifiedBy>
  <dcterms:created xsi:type="dcterms:W3CDTF">2020-07-15T13:19:32Z</dcterms:created>
  <dcterms:modified xsi:type="dcterms:W3CDTF">2020-08-17T02:43:28Z</dcterms:modified>
</cp:coreProperties>
</file>