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brar/Desktop/"/>
    </mc:Choice>
  </mc:AlternateContent>
  <xr:revisionPtr revIDLastSave="0" documentId="13_ncr:1_{290D5470-1E19-E042-B5A1-5807D8A3BE47}" xr6:coauthVersionLast="41" xr6:coauthVersionMax="41" xr10:uidLastSave="{00000000-0000-0000-0000-000000000000}"/>
  <bookViews>
    <workbookView xWindow="0" yWindow="460" windowWidth="33600" windowHeight="19580" activeTab="5" xr2:uid="{9FBC3B97-D6A1-E841-90CE-932FF6B7D66D}"/>
  </bookViews>
  <sheets>
    <sheet name="TPCB-RAW Results" sheetId="1" r:id="rId1"/>
    <sheet name="TPCB Results" sheetId="2" r:id="rId2"/>
    <sheet name="TPCB-LONG-RAW Results" sheetId="6" r:id="rId3"/>
    <sheet name="TPCB-LONG Results" sheetId="7" r:id="rId4"/>
    <sheet name="TPCC-RAW Results" sheetId="4" r:id="rId5"/>
    <sheet name="TPCC Result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8" i="5" l="1"/>
  <c r="H7" i="5"/>
  <c r="H6" i="5"/>
  <c r="H4" i="5"/>
  <c r="H3" i="5"/>
  <c r="H2" i="5"/>
  <c r="G8" i="5"/>
  <c r="G7" i="5"/>
  <c r="G6" i="5"/>
  <c r="G4" i="5"/>
  <c r="G3" i="5"/>
  <c r="G2" i="5"/>
  <c r="H8" i="7"/>
  <c r="H7" i="7"/>
  <c r="H6" i="7"/>
  <c r="H4" i="7"/>
  <c r="H3" i="7"/>
  <c r="G3" i="7"/>
  <c r="G4" i="7"/>
  <c r="G6" i="7"/>
  <c r="G7" i="7"/>
  <c r="G8" i="7"/>
  <c r="H2" i="7"/>
  <c r="G2" i="7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42" i="1"/>
  <c r="H41" i="1"/>
  <c r="H39" i="1"/>
  <c r="H38" i="1"/>
  <c r="H36" i="1"/>
  <c r="H35" i="1"/>
  <c r="H33" i="1"/>
  <c r="H32" i="1"/>
  <c r="H30" i="1"/>
  <c r="H29" i="1"/>
  <c r="H27" i="1"/>
  <c r="H26" i="1"/>
  <c r="H3" i="1"/>
  <c r="H6" i="1"/>
  <c r="H7" i="1"/>
  <c r="H9" i="1"/>
  <c r="H10" i="1"/>
  <c r="H12" i="1"/>
  <c r="H13" i="1"/>
  <c r="H15" i="1"/>
  <c r="H16" i="1"/>
  <c r="H18" i="1"/>
  <c r="H19" i="1"/>
  <c r="G44" i="1"/>
  <c r="F45" i="4" l="1"/>
  <c r="G45" i="6"/>
  <c r="F45" i="6"/>
  <c r="E45" i="6"/>
  <c r="D45" i="6"/>
  <c r="G43" i="4"/>
  <c r="G45" i="4" s="1"/>
  <c r="F43" i="4"/>
  <c r="E43" i="4"/>
  <c r="E45" i="4" s="1"/>
  <c r="G21" i="4"/>
  <c r="F21" i="4"/>
  <c r="E21" i="4"/>
  <c r="D39" i="4"/>
  <c r="D8" i="5" s="1"/>
  <c r="D36" i="4"/>
  <c r="D7" i="5" s="1"/>
  <c r="D33" i="4"/>
  <c r="D6" i="5" s="1"/>
  <c r="D30" i="4"/>
  <c r="D4" i="5" s="1"/>
  <c r="D27" i="4"/>
  <c r="D3" i="5" s="1"/>
  <c r="D24" i="4"/>
  <c r="D43" i="4" s="1"/>
  <c r="D8" i="7"/>
  <c r="D7" i="7"/>
  <c r="D6" i="7"/>
  <c r="D4" i="7"/>
  <c r="D3" i="7"/>
  <c r="D2" i="7"/>
  <c r="F43" i="6"/>
  <c r="D2" i="5" l="1"/>
  <c r="F21" i="6"/>
  <c r="G43" i="6"/>
  <c r="E43" i="6"/>
  <c r="D43" i="6"/>
  <c r="G21" i="6"/>
  <c r="E21" i="6"/>
  <c r="D21" i="6"/>
  <c r="D39" i="6"/>
  <c r="D36" i="6"/>
  <c r="D33" i="6"/>
  <c r="D30" i="6"/>
  <c r="D27" i="6"/>
  <c r="D24" i="6"/>
  <c r="F44" i="1"/>
  <c r="E44" i="1"/>
  <c r="G21" i="1"/>
  <c r="F21" i="1"/>
  <c r="E21" i="1"/>
  <c r="D40" i="1"/>
  <c r="H40" i="1" s="1"/>
  <c r="H8" i="2" s="1"/>
  <c r="D37" i="1"/>
  <c r="H37" i="1" s="1"/>
  <c r="H7" i="2" s="1"/>
  <c r="D34" i="1"/>
  <c r="H34" i="1" s="1"/>
  <c r="H6" i="2" s="1"/>
  <c r="D31" i="1"/>
  <c r="H31" i="1" s="1"/>
  <c r="H4" i="2" s="1"/>
  <c r="D28" i="1"/>
  <c r="H28" i="1" s="1"/>
  <c r="H3" i="2" s="1"/>
  <c r="D25" i="1"/>
  <c r="H25" i="1" s="1"/>
  <c r="H2" i="2" s="1"/>
  <c r="C10" i="7"/>
  <c r="D10" i="7"/>
  <c r="C4" i="7"/>
  <c r="C6" i="7"/>
  <c r="C7" i="7"/>
  <c r="C8" i="7"/>
  <c r="C2" i="7"/>
  <c r="C3" i="7"/>
  <c r="D44" i="1" l="1"/>
  <c r="D17" i="6"/>
  <c r="D14" i="6"/>
  <c r="D11" i="6"/>
  <c r="D8" i="6"/>
  <c r="D5" i="6"/>
  <c r="D2" i="6"/>
  <c r="D17" i="4" l="1"/>
  <c r="C8" i="5" s="1"/>
  <c r="D14" i="4"/>
  <c r="C7" i="5" s="1"/>
  <c r="D11" i="4"/>
  <c r="C6" i="5" s="1"/>
  <c r="D8" i="4"/>
  <c r="C4" i="5" s="1"/>
  <c r="D5" i="4"/>
  <c r="C3" i="5" s="1"/>
  <c r="D2" i="4"/>
  <c r="D21" i="4" l="1"/>
  <c r="D45" i="4" s="1"/>
  <c r="C2" i="5"/>
  <c r="D17" i="1"/>
  <c r="H17" i="1" s="1"/>
  <c r="G8" i="2" s="1"/>
  <c r="D14" i="1"/>
  <c r="H14" i="1" s="1"/>
  <c r="G7" i="2" s="1"/>
  <c r="D11" i="1"/>
  <c r="H11" i="1" s="1"/>
  <c r="G6" i="2" s="1"/>
  <c r="D8" i="1"/>
  <c r="H8" i="1" s="1"/>
  <c r="G4" i="2" s="1"/>
  <c r="D5" i="1"/>
  <c r="H5" i="1" s="1"/>
  <c r="G3" i="2" s="1"/>
  <c r="D2" i="1"/>
  <c r="H2" i="1" l="1"/>
  <c r="G2" i="2" s="1"/>
  <c r="D21" i="1"/>
</calcChain>
</file>

<file path=xl/sharedStrings.xml><?xml version="1.0" encoding="utf-8"?>
<sst xmlns="http://schemas.openxmlformats.org/spreadsheetml/2006/main" count="118" uniqueCount="34">
  <si>
    <t>48GB</t>
  </si>
  <si>
    <t>112GB</t>
  </si>
  <si>
    <t>Clients</t>
  </si>
  <si>
    <t xml:space="preserve">Tranparent Huge Pages Disable </t>
  </si>
  <si>
    <t>Transpanet Huge Pages Enable</t>
  </si>
  <si>
    <t>Database Size = 48GB</t>
  </si>
  <si>
    <t>Database Size = 112GB</t>
  </si>
  <si>
    <t>Tranparent Huge Pages Enabled</t>
  </si>
  <si>
    <t>Median Value</t>
  </si>
  <si>
    <t>dTLB-loads</t>
  </si>
  <si>
    <t>dTLB-load-misses</t>
  </si>
  <si>
    <t>dTLB-load-hits</t>
  </si>
  <si>
    <t>dTLB-load-misses (THP-Disabled)</t>
  </si>
  <si>
    <t>dTLB-load-misses (THP-Enabled)</t>
  </si>
  <si>
    <t>Database</t>
  </si>
  <si>
    <t xml:space="preserve">Database Size = 48GB
</t>
  </si>
  <si>
    <t>61.70% </t>
  </si>
  <si>
    <t>61.81% </t>
  </si>
  <si>
    <t>62.07% </t>
  </si>
  <si>
    <t>62.10% </t>
  </si>
  <si>
    <t>61.98% </t>
  </si>
  <si>
    <t>62.11% </t>
  </si>
  <si>
    <t>63.36% </t>
  </si>
  <si>
    <t>63.04% </t>
  </si>
  <si>
    <t>63.19% </t>
  </si>
  <si>
    <t>63.93% </t>
  </si>
  <si>
    <t>63.94% </t>
  </si>
  <si>
    <t>63.70% </t>
  </si>
  <si>
    <t>64.83% </t>
  </si>
  <si>
    <t>65.04% </t>
  </si>
  <si>
    <t>64.89% </t>
  </si>
  <si>
    <t>66.21% </t>
  </si>
  <si>
    <t>66.22% </t>
  </si>
  <si>
    <t>65.38%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</si>
</sst>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Menlo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0000"/>
      <name val="Menlo"/>
      <family val="2"/>
    </font>
    <font>
      <b/>
      <u/>
      <sz val="12"/>
      <color rgb="FF000000"/>
      <name val="Menlo"/>
      <family val="2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" fontId="0" fillId="0" borderId="0" xfId="0" applyNumberFormat="1"/>
    <xf numFmtId="0" fontId="0" fillId="0" borderId="0" xfId="0" applyFont="1"/>
    <xf numFmtId="1" fontId="0" fillId="0" borderId="0" xfId="0" applyNumberFormat="1" applyFont="1"/>
    <xf numFmtId="1" fontId="2" fillId="0" borderId="0" xfId="0" applyNumberFormat="1" applyFont="1"/>
    <xf numFmtId="1" fontId="1" fillId="0" borderId="0" xfId="0" applyNumberFormat="1" applyFont="1"/>
    <xf numFmtId="0" fontId="3" fillId="0" borderId="0" xfId="0" applyFont="1"/>
    <xf numFmtId="0" fontId="4" fillId="0" borderId="0" xfId="0" applyFont="1"/>
    <xf numFmtId="9" fontId="2" fillId="0" borderId="0" xfId="0" applyNumberFormat="1" applyFont="1"/>
    <xf numFmtId="10" fontId="2" fillId="0" borderId="0" xfId="0" applyNumberFormat="1" applyFont="1"/>
    <xf numFmtId="10" fontId="0" fillId="0" borderId="0" xfId="0" applyNumberFormat="1" applyFont="1"/>
    <xf numFmtId="10" fontId="1" fillId="0" borderId="0" xfId="0" applyNumberFormat="1" applyFont="1"/>
    <xf numFmtId="1" fontId="5" fillId="0" borderId="0" xfId="0" applyNumberFormat="1" applyFont="1"/>
    <xf numFmtId="1" fontId="0" fillId="2" borderId="0" xfId="0" applyNumberFormat="1" applyFont="1" applyFill="1"/>
    <xf numFmtId="1" fontId="2" fillId="2" borderId="0" xfId="0" applyNumberFormat="1" applyFont="1" applyFill="1"/>
    <xf numFmtId="1" fontId="1" fillId="2" borderId="0" xfId="0" applyNumberFormat="1" applyFont="1" applyFill="1"/>
    <xf numFmtId="10" fontId="2" fillId="2" borderId="0" xfId="0" applyNumberFormat="1" applyFont="1" applyFill="1"/>
    <xf numFmtId="10" fontId="0" fillId="0" borderId="0" xfId="0" applyNumberFormat="1"/>
    <xf numFmtId="10" fontId="2" fillId="0" borderId="0" xfId="0" applyNumberFormat="1" applyFont="1" applyFill="1"/>
    <xf numFmtId="10" fontId="2" fillId="3" borderId="0" xfId="0" applyNumberFormat="1" applyFont="1" applyFill="1"/>
    <xf numFmtId="1" fontId="6" fillId="0" borderId="0" xfId="0" applyNumberFormat="1" applyFont="1"/>
    <xf numFmtId="10" fontId="7" fillId="0" borderId="0" xfId="0" applyNumberFormat="1" applyFont="1"/>
    <xf numFmtId="0" fontId="7" fillId="0" borderId="0" xfId="0" applyFont="1"/>
    <xf numFmtId="0" fontId="3" fillId="0" borderId="0" xfId="0" applyFont="1" applyAlignment="1">
      <alignment vertical="center"/>
    </xf>
    <xf numFmtId="1" fontId="0" fillId="0" borderId="0" xfId="0" applyNumberFormat="1" applyFont="1" applyFill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PostgreSQL Benchmark With Different Clients and</a:t>
            </a:r>
            <a:r>
              <a:rPr lang="en-US" b="1" baseline="0"/>
              <a:t> 48GB Database size &lt; shared_buffer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541517997028294"/>
          <c:y val="0.16806651647297632"/>
          <c:w val="0.84296928224151713"/>
          <c:h val="0.57935937186321962"/>
        </c:manualLayout>
      </c:layout>
      <c:lineChart>
        <c:grouping val="standard"/>
        <c:varyColors val="1"/>
        <c:ser>
          <c:idx val="2"/>
          <c:order val="0"/>
          <c:tx>
            <c:strRef>
              <c:f>'TPCB Results'!$G$1</c:f>
              <c:strCache>
                <c:ptCount val="1"/>
                <c:pt idx="0">
                  <c:v>dTLB-load-misses (THP-Disabled)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cat>
            <c:numRef>
              <c:f>'TPCB Results'!$F$2:$F$4</c:f>
              <c:numCache>
                <c:formatCode>0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'TPCB Results'!$G$2:$G$4</c:f>
              <c:numCache>
                <c:formatCode>0.00%</c:formatCode>
                <c:ptCount val="3"/>
                <c:pt idx="0">
                  <c:v>0.61009999999999998</c:v>
                </c:pt>
                <c:pt idx="1">
                  <c:v>0.58220000000000005</c:v>
                </c:pt>
                <c:pt idx="2">
                  <c:v>0.57340000000000002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27-7D43-AD31-005689B5C31F}"/>
            </c:ext>
          </c:extLst>
        </c:ser>
        <c:ser>
          <c:idx val="0"/>
          <c:order val="1"/>
          <c:tx>
            <c:strRef>
              <c:f>'TPCB Results'!$H$1</c:f>
              <c:strCache>
                <c:ptCount val="1"/>
                <c:pt idx="0">
                  <c:v>dTLB-load-misses (THP-Enabled)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numRef>
              <c:f>'TPCB Results'!$F$2:$F$4</c:f>
              <c:numCache>
                <c:formatCode>0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'TPCB Results'!$H$2:$H$4</c:f>
              <c:numCache>
                <c:formatCode>0.00%</c:formatCode>
                <c:ptCount val="3"/>
                <c:pt idx="0">
                  <c:v>0.6008</c:v>
                </c:pt>
                <c:pt idx="1">
                  <c:v>0.61299999999999999</c:v>
                </c:pt>
                <c:pt idx="2">
                  <c:v>0.58109999999999995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27-7D43-AD31-005689B5C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203491"/>
        <c:axId val="485956911"/>
      </c:lineChart>
      <c:catAx>
        <c:axId val="17972034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Clients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56911"/>
        <c:crosses val="autoZero"/>
        <c:auto val="1"/>
        <c:lblAlgn val="ctr"/>
        <c:lblOffset val="100"/>
        <c:noMultiLvlLbl val="0"/>
      </c:catAx>
      <c:valAx>
        <c:axId val="48595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2034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493728078598647"/>
          <c:y val="7.9421828645357004E-2"/>
          <c:w val="0.66412743978247901"/>
          <c:h val="7.17695344739131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PostgreSQL Benchmark With Different Clients</a:t>
            </a:r>
            <a:r>
              <a:rPr lang="en-US" b="1" baseline="0"/>
              <a:t> with 48GB Database size  &lt; shared_buffer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315345221950084"/>
          <c:y val="0.17707506561679789"/>
          <c:w val="0.83643361739165645"/>
          <c:h val="0.62035091863517045"/>
        </c:manualLayout>
      </c:layout>
      <c:lineChart>
        <c:grouping val="standard"/>
        <c:varyColors val="1"/>
        <c:ser>
          <c:idx val="2"/>
          <c:order val="0"/>
          <c:tx>
            <c:strRef>
              <c:f>'TPCC Results'!$C$1</c:f>
              <c:strCache>
                <c:ptCount val="1"/>
                <c:pt idx="0">
                  <c:v>Tranparent Huge Pages Disable </c:v>
                </c:pt>
              </c:strCache>
            </c:strRef>
          </c:tx>
          <c:spPr>
            <a:ln>
              <a:solidFill>
                <a:srgbClr val="00B050"/>
              </a:solidFill>
            </a:ln>
            <a:effectLst/>
          </c:spPr>
          <c:cat>
            <c:numRef>
              <c:f>'TPCC Results'!$B$2:$B$4</c:f>
              <c:numCache>
                <c:formatCode>0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'TPCC Results'!$C$2:$C$4</c:f>
              <c:numCache>
                <c:formatCode>0</c:formatCode>
                <c:ptCount val="3"/>
                <c:pt idx="0">
                  <c:v>6110.35</c:v>
                </c:pt>
                <c:pt idx="1">
                  <c:v>6733.93</c:v>
                </c:pt>
                <c:pt idx="2">
                  <c:v>6524.37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36-724C-ACF9-0541D8FCA651}"/>
            </c:ext>
          </c:extLst>
        </c:ser>
        <c:ser>
          <c:idx val="0"/>
          <c:order val="1"/>
          <c:tx>
            <c:strRef>
              <c:f>'TPCC Results'!$D$1</c:f>
              <c:strCache>
                <c:ptCount val="1"/>
                <c:pt idx="0">
                  <c:v>Transpanet Huge Pages Enable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/>
          </c:spPr>
          <c:cat>
            <c:numRef>
              <c:f>'TPCC Results'!$B$2:$B$4</c:f>
              <c:numCache>
                <c:formatCode>0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'TPCC Results'!$D$2:$D$4</c:f>
              <c:numCache>
                <c:formatCode>0</c:formatCode>
                <c:ptCount val="3"/>
                <c:pt idx="0">
                  <c:v>6130.73</c:v>
                </c:pt>
                <c:pt idx="1">
                  <c:v>6704.98</c:v>
                </c:pt>
                <c:pt idx="2">
                  <c:v>6406.66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36-724C-ACF9-0541D8FCA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203491"/>
        <c:axId val="485956911"/>
      </c:lineChart>
      <c:catAx>
        <c:axId val="17972034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Clients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56911"/>
        <c:crosses val="autoZero"/>
        <c:auto val="1"/>
        <c:lblAlgn val="ctr"/>
        <c:lblOffset val="100"/>
        <c:noMultiLvlLbl val="0"/>
      </c:catAx>
      <c:valAx>
        <c:axId val="48595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2034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31194461874785"/>
          <c:y val="9.5346456692913389E-2"/>
          <c:w val="0.70042861769528175"/>
          <c:h val="8.55900191530112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PostgreSQL Benchmark With Different Clients</a:t>
            </a:r>
            <a:r>
              <a:rPr lang="en-US" b="1" baseline="0"/>
              <a:t> with 112GB Database size  &gt; shared_buffer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315345221950084"/>
          <c:y val="0.17707506561679789"/>
          <c:w val="0.83643361739165645"/>
          <c:h val="0.62035091863517045"/>
        </c:manualLayout>
      </c:layout>
      <c:lineChart>
        <c:grouping val="standard"/>
        <c:varyColors val="1"/>
        <c:ser>
          <c:idx val="0"/>
          <c:order val="0"/>
          <c:tx>
            <c:strRef>
              <c:f>'TPCC Results'!$C$5</c:f>
              <c:strCache>
                <c:ptCount val="1"/>
                <c:pt idx="0">
                  <c:v>Tranparent Huge Pages Disable 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cat>
            <c:numRef>
              <c:f>'TPCC Results'!$B$6:$B$8</c:f>
              <c:numCache>
                <c:formatCode>0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'TPCC Results'!$C$6:$C$8</c:f>
              <c:numCache>
                <c:formatCode>0</c:formatCode>
                <c:ptCount val="3"/>
                <c:pt idx="0">
                  <c:v>5007.1899999999996</c:v>
                </c:pt>
                <c:pt idx="1">
                  <c:v>5908.19</c:v>
                </c:pt>
                <c:pt idx="2">
                  <c:v>6020.35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1-F44D-AC76-4C6D5A4DA55F}"/>
            </c:ext>
          </c:extLst>
        </c:ser>
        <c:ser>
          <c:idx val="1"/>
          <c:order val="1"/>
          <c:tx>
            <c:strRef>
              <c:f>'TPCC Results'!$D$5</c:f>
              <c:strCache>
                <c:ptCount val="1"/>
                <c:pt idx="0">
                  <c:v>Transpanet Huge Pages Enable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numRef>
              <c:f>'TPCC Results'!$B$6:$B$8</c:f>
              <c:numCache>
                <c:formatCode>0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'TPCC Results'!$D$6:$D$8</c:f>
              <c:numCache>
                <c:formatCode>0</c:formatCode>
                <c:ptCount val="3"/>
                <c:pt idx="0">
                  <c:v>4564.33</c:v>
                </c:pt>
                <c:pt idx="1">
                  <c:v>5957.96</c:v>
                </c:pt>
                <c:pt idx="2">
                  <c:v>5903.77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C1-F44D-AC76-4C6D5A4DA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203491"/>
        <c:axId val="485956911"/>
      </c:lineChart>
      <c:catAx>
        <c:axId val="17972034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Clients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56911"/>
        <c:crosses val="autoZero"/>
        <c:auto val="1"/>
        <c:lblAlgn val="ctr"/>
        <c:lblOffset val="100"/>
        <c:noMultiLvlLbl val="0"/>
      </c:catAx>
      <c:valAx>
        <c:axId val="48595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2034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31194461874785"/>
          <c:y val="9.5346456692913389E-2"/>
          <c:w val="0.70042861769528175"/>
          <c:h val="8.4448818897637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PostgreSQL Benchmark With Different Clients with</a:t>
            </a:r>
            <a:r>
              <a:rPr lang="en-US" b="1" baseline="0"/>
              <a:t> 112GB Database size &gt; shared_buffer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541517997028294"/>
          <c:y val="0.16806651647297632"/>
          <c:w val="0.84296928224151713"/>
          <c:h val="0.57935937186321962"/>
        </c:manualLayout>
      </c:layout>
      <c:lineChart>
        <c:grouping val="standard"/>
        <c:varyColors val="1"/>
        <c:ser>
          <c:idx val="0"/>
          <c:order val="0"/>
          <c:tx>
            <c:strRef>
              <c:f>'TPCC Results'!$G$5</c:f>
              <c:strCache>
                <c:ptCount val="1"/>
                <c:pt idx="0">
                  <c:v>dTLB-load-misses (THP-Disabled)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cat>
            <c:numRef>
              <c:f>'TPCC Results'!$F$6:$F$8</c:f>
              <c:numCache>
                <c:formatCode>0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'TPCC Results'!$G$6:$G$8</c:f>
              <c:numCache>
                <c:formatCode>0.00%</c:formatCode>
                <c:ptCount val="3"/>
                <c:pt idx="0">
                  <c:v>0.61899999999999999</c:v>
                </c:pt>
                <c:pt idx="1">
                  <c:v>0.61609999999999998</c:v>
                </c:pt>
                <c:pt idx="2">
                  <c:v>0.60719999999999996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6C-044E-A6DC-093FDAADC09B}"/>
            </c:ext>
          </c:extLst>
        </c:ser>
        <c:ser>
          <c:idx val="1"/>
          <c:order val="1"/>
          <c:tx>
            <c:strRef>
              <c:f>'TPCC Results'!$H$5</c:f>
              <c:strCache>
                <c:ptCount val="1"/>
                <c:pt idx="0">
                  <c:v>dTLB-load-misses (THP-Enabled)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numRef>
              <c:f>'TPCC Results'!$F$6:$F$8</c:f>
              <c:numCache>
                <c:formatCode>0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'TPCC Results'!$H$6:$H$8</c:f>
              <c:numCache>
                <c:formatCode>0.00%</c:formatCode>
                <c:ptCount val="3"/>
                <c:pt idx="0">
                  <c:v>0.64319999999999999</c:v>
                </c:pt>
                <c:pt idx="1">
                  <c:v>0.5958</c:v>
                </c:pt>
                <c:pt idx="2">
                  <c:v>0.60960000000000003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6C-044E-A6DC-093FDAADC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203491"/>
        <c:axId val="485956911"/>
      </c:lineChart>
      <c:catAx>
        <c:axId val="17972034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Clients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56911"/>
        <c:crosses val="autoZero"/>
        <c:auto val="1"/>
        <c:lblAlgn val="ctr"/>
        <c:lblOffset val="100"/>
        <c:noMultiLvlLbl val="0"/>
      </c:catAx>
      <c:valAx>
        <c:axId val="48595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2034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183073393104424"/>
          <c:y val="9.3586134594365503E-2"/>
          <c:w val="0.72446120101482825"/>
          <c:h val="7.17695344739131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PostgreSQL Benchmark With Different Clients</a:t>
            </a:r>
            <a:r>
              <a:rPr lang="en-US" b="1" baseline="0"/>
              <a:t> with 48GB Database size  &lt; shared_buffer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315345221950084"/>
          <c:y val="0.17707506561679789"/>
          <c:w val="0.83643361739165645"/>
          <c:h val="0.62035091863517045"/>
        </c:manualLayout>
      </c:layout>
      <c:lineChart>
        <c:grouping val="standard"/>
        <c:varyColors val="1"/>
        <c:ser>
          <c:idx val="2"/>
          <c:order val="0"/>
          <c:tx>
            <c:strRef>
              <c:f>'TPCB Results'!$C$1</c:f>
              <c:strCache>
                <c:ptCount val="1"/>
                <c:pt idx="0">
                  <c:v>Tranparent Huge Pages Disable </c:v>
                </c:pt>
              </c:strCache>
            </c:strRef>
          </c:tx>
          <c:spPr>
            <a:ln>
              <a:solidFill>
                <a:srgbClr val="00B050"/>
              </a:solidFill>
            </a:ln>
            <a:effectLst/>
          </c:spPr>
          <c:cat>
            <c:numRef>
              <c:f>'TPCB Results'!$B$2:$B$4</c:f>
              <c:numCache>
                <c:formatCode>0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'TPCB Results'!$C$2:$C$4</c:f>
              <c:numCache>
                <c:formatCode>0</c:formatCode>
                <c:ptCount val="3"/>
                <c:pt idx="0">
                  <c:v>35872.038257</c:v>
                </c:pt>
                <c:pt idx="1">
                  <c:v>33173.883569999998</c:v>
                </c:pt>
                <c:pt idx="2">
                  <c:v>40997.794478000003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48-254D-81F3-E0108F34D07A}"/>
            </c:ext>
          </c:extLst>
        </c:ser>
        <c:ser>
          <c:idx val="0"/>
          <c:order val="1"/>
          <c:tx>
            <c:strRef>
              <c:f>'TPCB Results'!$D$1</c:f>
              <c:strCache>
                <c:ptCount val="1"/>
                <c:pt idx="0">
                  <c:v>Transpanet Huge Pages Enable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/>
          </c:spPr>
          <c:cat>
            <c:numRef>
              <c:f>'TPCB Results'!$B$2:$B$4</c:f>
              <c:numCache>
                <c:formatCode>0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'TPCB Results'!$D$2:$D$4</c:f>
              <c:numCache>
                <c:formatCode>0</c:formatCode>
                <c:ptCount val="3"/>
                <c:pt idx="0">
                  <c:v>35851.622602000003</c:v>
                </c:pt>
                <c:pt idx="1">
                  <c:v>32851.296902000002</c:v>
                </c:pt>
                <c:pt idx="2">
                  <c:v>41115.055316999998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48-254D-81F3-E0108F34D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203491"/>
        <c:axId val="485956911"/>
      </c:lineChart>
      <c:catAx>
        <c:axId val="17972034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Clients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56911"/>
        <c:crosses val="autoZero"/>
        <c:auto val="1"/>
        <c:lblAlgn val="ctr"/>
        <c:lblOffset val="100"/>
        <c:noMultiLvlLbl val="0"/>
      </c:catAx>
      <c:valAx>
        <c:axId val="48595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2034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31194461874785"/>
          <c:y val="9.5346456692913389E-2"/>
          <c:w val="0.70042861769528175"/>
          <c:h val="8.55900191530112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PostgreSQL Benchmark With Different Clients</a:t>
            </a:r>
            <a:r>
              <a:rPr lang="en-US" b="1" baseline="0"/>
              <a:t> with 112GB Database size  &gt; shared_buffer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315345221950084"/>
          <c:y val="0.17707506561679789"/>
          <c:w val="0.83643361739165645"/>
          <c:h val="0.62035091863517045"/>
        </c:manualLayout>
      </c:layout>
      <c:lineChart>
        <c:grouping val="standard"/>
        <c:varyColors val="1"/>
        <c:ser>
          <c:idx val="0"/>
          <c:order val="0"/>
          <c:tx>
            <c:strRef>
              <c:f>'TPCB Results'!$C$5</c:f>
              <c:strCache>
                <c:ptCount val="1"/>
                <c:pt idx="0">
                  <c:v>Tranparent Huge Pages Disable 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cat>
            <c:numRef>
              <c:f>'TPCB Results'!$B$6:$B$8</c:f>
              <c:numCache>
                <c:formatCode>0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'TPCB Results'!$C$6:$C$8</c:f>
              <c:numCache>
                <c:formatCode>0</c:formatCode>
                <c:ptCount val="3"/>
                <c:pt idx="0">
                  <c:v>39604.482947999997</c:v>
                </c:pt>
                <c:pt idx="1">
                  <c:v>43029.197933000003</c:v>
                </c:pt>
                <c:pt idx="2">
                  <c:v>42187.812984999997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9-354B-9C65-F7E402AF89B3}"/>
            </c:ext>
          </c:extLst>
        </c:ser>
        <c:ser>
          <c:idx val="1"/>
          <c:order val="1"/>
          <c:tx>
            <c:strRef>
              <c:f>'TPCB Results'!$D$5</c:f>
              <c:strCache>
                <c:ptCount val="1"/>
                <c:pt idx="0">
                  <c:v>Transpanet Huge Pages Enable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numRef>
              <c:f>'TPCB Results'!$B$6:$B$8</c:f>
              <c:numCache>
                <c:formatCode>0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'TPCB Results'!$D$6:$D$8</c:f>
              <c:numCache>
                <c:formatCode>0</c:formatCode>
                <c:ptCount val="3"/>
                <c:pt idx="0">
                  <c:v>39593.091461999997</c:v>
                </c:pt>
                <c:pt idx="1">
                  <c:v>42965.095851999999</c:v>
                </c:pt>
                <c:pt idx="2">
                  <c:v>41634.889708000002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19-354B-9C65-F7E402AF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203491"/>
        <c:axId val="485956911"/>
      </c:lineChart>
      <c:catAx>
        <c:axId val="17972034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Clients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56911"/>
        <c:crosses val="autoZero"/>
        <c:auto val="1"/>
        <c:lblAlgn val="ctr"/>
        <c:lblOffset val="100"/>
        <c:noMultiLvlLbl val="0"/>
      </c:catAx>
      <c:valAx>
        <c:axId val="48595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2034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31194461874785"/>
          <c:y val="9.5346456692913389E-2"/>
          <c:w val="0.70042861769528175"/>
          <c:h val="8.4448818897637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PostgreSQL Benchmark With Different Clients with</a:t>
            </a:r>
            <a:r>
              <a:rPr lang="en-US" b="1" baseline="0"/>
              <a:t> 112GB Database size &gt; shared_buffer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541517997028294"/>
          <c:y val="0.16806651647297632"/>
          <c:w val="0.84296928224151713"/>
          <c:h val="0.57935937186321962"/>
        </c:manualLayout>
      </c:layout>
      <c:lineChart>
        <c:grouping val="standard"/>
        <c:varyColors val="1"/>
        <c:ser>
          <c:idx val="0"/>
          <c:order val="0"/>
          <c:tx>
            <c:strRef>
              <c:f>'TPCB Results'!$G$5</c:f>
              <c:strCache>
                <c:ptCount val="1"/>
                <c:pt idx="0">
                  <c:v>dTLB-load-misses (THP-Disabled)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cat>
            <c:numRef>
              <c:f>'TPCB Results'!$F$6:$F$8</c:f>
              <c:numCache>
                <c:formatCode>0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'TPCB Results'!$G$6:$G$8</c:f>
              <c:numCache>
                <c:formatCode>0.00%</c:formatCode>
                <c:ptCount val="3"/>
                <c:pt idx="0">
                  <c:v>0.62280000000000002</c:v>
                </c:pt>
                <c:pt idx="1">
                  <c:v>0.59660000000000002</c:v>
                </c:pt>
                <c:pt idx="2">
                  <c:v>0.5827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F0-6E45-BC69-179A4A84C1F5}"/>
            </c:ext>
          </c:extLst>
        </c:ser>
        <c:ser>
          <c:idx val="1"/>
          <c:order val="1"/>
          <c:tx>
            <c:strRef>
              <c:f>'TPCB Results'!$H$5</c:f>
              <c:strCache>
                <c:ptCount val="1"/>
                <c:pt idx="0">
                  <c:v>dTLB-load-misses (THP-Enabled)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numRef>
              <c:f>'TPCB Results'!$F$6:$F$8</c:f>
              <c:numCache>
                <c:formatCode>0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'TPCB Results'!$H$6:$H$8</c:f>
              <c:numCache>
                <c:formatCode>0.00%</c:formatCode>
                <c:ptCount val="3"/>
                <c:pt idx="0">
                  <c:v>0.5887</c:v>
                </c:pt>
                <c:pt idx="1">
                  <c:v>0.56979999999999997</c:v>
                </c:pt>
                <c:pt idx="2">
                  <c:v>0.57279999999999998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F0-6E45-BC69-179A4A84C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203491"/>
        <c:axId val="485956911"/>
      </c:lineChart>
      <c:catAx>
        <c:axId val="17972034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Clients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56911"/>
        <c:crosses val="autoZero"/>
        <c:auto val="1"/>
        <c:lblAlgn val="ctr"/>
        <c:lblOffset val="100"/>
        <c:noMultiLvlLbl val="0"/>
      </c:catAx>
      <c:valAx>
        <c:axId val="48595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2034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669594574105707"/>
          <c:y val="9.6418995784167211E-2"/>
          <c:w val="0.72446120101482825"/>
          <c:h val="7.17695344739131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PostgreSQL Benchmark With Different Clients and</a:t>
            </a:r>
            <a:r>
              <a:rPr lang="en-US" b="1" baseline="0"/>
              <a:t> 48GB Database size &lt; shared_buffer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541517997028294"/>
          <c:y val="0.16806651647297632"/>
          <c:w val="0.84296928224151713"/>
          <c:h val="0.57935937186321962"/>
        </c:manualLayout>
      </c:layout>
      <c:lineChart>
        <c:grouping val="standard"/>
        <c:varyColors val="1"/>
        <c:ser>
          <c:idx val="1"/>
          <c:order val="0"/>
          <c:tx>
            <c:strRef>
              <c:f>'TPCB-LONG Results'!$G$1</c:f>
              <c:strCache>
                <c:ptCount val="1"/>
                <c:pt idx="0">
                  <c:v>dTLB-load-misses (THP-Disabled)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cat>
            <c:numRef>
              <c:f>'TPCB-LONG Results'!$F$2:$F$4</c:f>
              <c:numCache>
                <c:formatCode>0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'TPCB-LONG Results'!$G$2:$G$4</c:f>
              <c:numCache>
                <c:formatCode>0.00%</c:formatCode>
                <c:ptCount val="3"/>
                <c:pt idx="0">
                  <c:v>0.60609999999999997</c:v>
                </c:pt>
                <c:pt idx="1">
                  <c:v>0.58240000000000003</c:v>
                </c:pt>
                <c:pt idx="2">
                  <c:v>0.57340000000000002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B-5B4A-8E6A-4465C9C8D74E}"/>
            </c:ext>
          </c:extLst>
        </c:ser>
        <c:ser>
          <c:idx val="2"/>
          <c:order val="1"/>
          <c:tx>
            <c:strRef>
              <c:f>'TPCB-LONG Results'!$H$1</c:f>
              <c:strCache>
                <c:ptCount val="1"/>
                <c:pt idx="0">
                  <c:v>dTLB-load-misses (THP-Enabled)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numRef>
              <c:f>'TPCB-LONG Results'!$F$2:$F$4</c:f>
              <c:numCache>
                <c:formatCode>0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'TPCB-LONG Results'!$H$2:$H$4</c:f>
              <c:numCache>
                <c:formatCode>0.00%</c:formatCode>
                <c:ptCount val="3"/>
                <c:pt idx="0">
                  <c:v>0.61429999999999996</c:v>
                </c:pt>
                <c:pt idx="1">
                  <c:v>0.58109999999999995</c:v>
                </c:pt>
                <c:pt idx="2">
                  <c:v>0.57320000000000004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9-4C4D-B7AD-E24B5A2B1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203491"/>
        <c:axId val="485956911"/>
      </c:lineChart>
      <c:catAx>
        <c:axId val="17972034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Clients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56911"/>
        <c:crosses val="autoZero"/>
        <c:auto val="1"/>
        <c:lblAlgn val="ctr"/>
        <c:lblOffset val="100"/>
        <c:noMultiLvlLbl val="0"/>
      </c:catAx>
      <c:valAx>
        <c:axId val="48595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2034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69655221210314"/>
          <c:y val="9.0753273404563808E-2"/>
          <c:w val="0.72446120101482825"/>
          <c:h val="7.17695344739131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PostgreSQL Benchmark With Different Clients</a:t>
            </a:r>
            <a:r>
              <a:rPr lang="en-US" b="1" baseline="0"/>
              <a:t> with 48GB Database size  &lt; shared_buffer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315345221950084"/>
          <c:y val="0.17707506561679789"/>
          <c:w val="0.83643361739165645"/>
          <c:h val="0.62035091863517045"/>
        </c:manualLayout>
      </c:layout>
      <c:lineChart>
        <c:grouping val="standard"/>
        <c:varyColors val="1"/>
        <c:ser>
          <c:idx val="1"/>
          <c:order val="0"/>
          <c:tx>
            <c:strRef>
              <c:f>'TPCB-LONG Results'!$C$1</c:f>
              <c:strCache>
                <c:ptCount val="1"/>
                <c:pt idx="0">
                  <c:v>Tranparent Huge Pages Disable </c:v>
                </c:pt>
              </c:strCache>
            </c:strRef>
          </c:tx>
          <c:spPr>
            <a:ln>
              <a:solidFill>
                <a:srgbClr val="00B050"/>
              </a:solidFill>
            </a:ln>
            <a:effectLst/>
          </c:spPr>
          <c:cat>
            <c:numRef>
              <c:f>'TPCB-LONG Results'!$B$2:$B$4</c:f>
              <c:numCache>
                <c:formatCode>0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'TPCB-LONG Results'!$C$2:$C$4</c:f>
              <c:numCache>
                <c:formatCode>0</c:formatCode>
                <c:ptCount val="3"/>
                <c:pt idx="0">
                  <c:v>33329.836128000003</c:v>
                </c:pt>
                <c:pt idx="1">
                  <c:v>38787.333352000001</c:v>
                </c:pt>
                <c:pt idx="2">
                  <c:v>41142.357855000002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7C-964E-B2AC-DA49C4958942}"/>
            </c:ext>
          </c:extLst>
        </c:ser>
        <c:ser>
          <c:idx val="2"/>
          <c:order val="1"/>
          <c:tx>
            <c:strRef>
              <c:f>'TPCB-LONG Results'!$D$1</c:f>
              <c:strCache>
                <c:ptCount val="1"/>
                <c:pt idx="0">
                  <c:v>Transpanet Huge Pages Enable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/>
          </c:spPr>
          <c:cat>
            <c:numRef>
              <c:f>'TPCB-LONG Results'!$B$2:$B$4</c:f>
              <c:numCache>
                <c:formatCode>0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'TPCB-LONG Results'!$D$2:$D$4</c:f>
              <c:numCache>
                <c:formatCode>0</c:formatCode>
                <c:ptCount val="3"/>
                <c:pt idx="0">
                  <c:v>33482.095494000001</c:v>
                </c:pt>
                <c:pt idx="1">
                  <c:v>38770.441652000001</c:v>
                </c:pt>
                <c:pt idx="2">
                  <c:v>41152.933520999999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98-0042-99A2-589888212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203491"/>
        <c:axId val="485956911"/>
      </c:lineChart>
      <c:catAx>
        <c:axId val="17972034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Clients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56911"/>
        <c:crosses val="autoZero"/>
        <c:auto val="1"/>
        <c:lblAlgn val="ctr"/>
        <c:lblOffset val="100"/>
        <c:noMultiLvlLbl val="0"/>
      </c:catAx>
      <c:valAx>
        <c:axId val="48595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2034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31194461874785"/>
          <c:y val="9.5346456692913389E-2"/>
          <c:w val="0.70042861769528175"/>
          <c:h val="8.55900191530112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PostgreSQL Benchmark With Different Clients</a:t>
            </a:r>
            <a:r>
              <a:rPr lang="en-US" b="1" baseline="0"/>
              <a:t> with 112GB Database size  &gt; shared_buffer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315345221950084"/>
          <c:y val="0.17707506561679789"/>
          <c:w val="0.83643361739165645"/>
          <c:h val="0.62035091863517045"/>
        </c:manualLayout>
      </c:layout>
      <c:lineChart>
        <c:grouping val="standard"/>
        <c:varyColors val="1"/>
        <c:ser>
          <c:idx val="2"/>
          <c:order val="0"/>
          <c:tx>
            <c:strRef>
              <c:f>'TPCB-LONG Results'!$C$5</c:f>
              <c:strCache>
                <c:ptCount val="1"/>
                <c:pt idx="0">
                  <c:v>Tranparent Huge Pages Disable 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cat>
            <c:numRef>
              <c:f>'TPCB-LONG Results'!$B$6:$B$8</c:f>
              <c:numCache>
                <c:formatCode>0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'TPCB-LONG Results'!$C$6:$C$8</c:f>
              <c:numCache>
                <c:formatCode>0</c:formatCode>
                <c:ptCount val="3"/>
                <c:pt idx="0">
                  <c:v>31134.606287999999</c:v>
                </c:pt>
                <c:pt idx="1">
                  <c:v>34730.137498999997</c:v>
                </c:pt>
                <c:pt idx="2">
                  <c:v>36537.111701000002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A7-8242-A305-C15027C7F398}"/>
            </c:ext>
          </c:extLst>
        </c:ser>
        <c:ser>
          <c:idx val="0"/>
          <c:order val="1"/>
          <c:tx>
            <c:strRef>
              <c:f>'TPCB-LONG Results'!$D$5</c:f>
              <c:strCache>
                <c:ptCount val="1"/>
                <c:pt idx="0">
                  <c:v>Transpanet Huge Pages Enable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numRef>
              <c:f>'TPCB-LONG Results'!$B$6:$B$8</c:f>
              <c:numCache>
                <c:formatCode>0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'TPCB-LONG Results'!$D$6:$D$8</c:f>
              <c:numCache>
                <c:formatCode>0</c:formatCode>
                <c:ptCount val="3"/>
                <c:pt idx="0">
                  <c:v>30659.188539999999</c:v>
                </c:pt>
                <c:pt idx="1">
                  <c:v>34548.194926999997</c:v>
                </c:pt>
                <c:pt idx="2">
                  <c:v>36535.833745999997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A7-8242-A305-C15027C7F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203491"/>
        <c:axId val="485956911"/>
      </c:lineChart>
      <c:catAx>
        <c:axId val="17972034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Clients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56911"/>
        <c:crosses val="autoZero"/>
        <c:auto val="1"/>
        <c:lblAlgn val="ctr"/>
        <c:lblOffset val="100"/>
        <c:noMultiLvlLbl val="0"/>
      </c:catAx>
      <c:valAx>
        <c:axId val="48595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2034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31194461874785"/>
          <c:y val="9.5346456692913389E-2"/>
          <c:w val="0.70042861769528175"/>
          <c:h val="8.4448818897637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PostgreSQL Benchmark With Different Clients with</a:t>
            </a:r>
            <a:r>
              <a:rPr lang="en-US" b="1" baseline="0"/>
              <a:t> 112GB Database size &gt; shared_buffer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541517997028294"/>
          <c:y val="0.16806651647297632"/>
          <c:w val="0.84296928224151713"/>
          <c:h val="0.57935937186321962"/>
        </c:manualLayout>
      </c:layout>
      <c:lineChart>
        <c:grouping val="standard"/>
        <c:varyColors val="1"/>
        <c:ser>
          <c:idx val="2"/>
          <c:order val="0"/>
          <c:tx>
            <c:strRef>
              <c:f>'TPCB-LONG Results'!$G$5</c:f>
              <c:strCache>
                <c:ptCount val="1"/>
                <c:pt idx="0">
                  <c:v>dTLB-load-misses (THP-Disabled)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cat>
            <c:numRef>
              <c:f>'TPCB-LONG Results'!$F$6:$F$8</c:f>
              <c:numCache>
                <c:formatCode>0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'TPCB-LONG Results'!$G$6:$G$8</c:f>
              <c:numCache>
                <c:formatCode>0.00%</c:formatCode>
                <c:ptCount val="3"/>
                <c:pt idx="0">
                  <c:v>0.62270000000000003</c:v>
                </c:pt>
                <c:pt idx="1">
                  <c:v>0.59630000000000005</c:v>
                </c:pt>
                <c:pt idx="2">
                  <c:v>0.58220000000000005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82-D649-A146-BA32E776E406}"/>
            </c:ext>
          </c:extLst>
        </c:ser>
        <c:ser>
          <c:idx val="0"/>
          <c:order val="1"/>
          <c:tx>
            <c:strRef>
              <c:f>'TPCB-LONG Results'!$H$5</c:f>
              <c:strCache>
                <c:ptCount val="1"/>
                <c:pt idx="0">
                  <c:v>dTLB-load-misses (THP-Enabled)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numRef>
              <c:f>'TPCB-LONG Results'!$F$6:$F$8</c:f>
              <c:numCache>
                <c:formatCode>0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'TPCB-LONG Results'!$H$6:$H$8</c:f>
              <c:numCache>
                <c:formatCode>0.00%</c:formatCode>
                <c:ptCount val="3"/>
                <c:pt idx="0">
                  <c:v>0.61950000000000005</c:v>
                </c:pt>
                <c:pt idx="1">
                  <c:v>0.59599999999999997</c:v>
                </c:pt>
                <c:pt idx="2">
                  <c:v>0.58260000000000001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82-D649-A146-BA32E776E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203491"/>
        <c:axId val="485956911"/>
      </c:lineChart>
      <c:catAx>
        <c:axId val="17972034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Clients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56911"/>
        <c:crosses val="autoZero"/>
        <c:auto val="1"/>
        <c:lblAlgn val="ctr"/>
        <c:lblOffset val="100"/>
        <c:noMultiLvlLbl val="0"/>
      </c:catAx>
      <c:valAx>
        <c:axId val="48595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2034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183073393104424"/>
          <c:y val="9.3586134594365503E-2"/>
          <c:w val="0.72446120101482825"/>
          <c:h val="7.17695344739131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PostgreSQL Benchmark With Different Clients and</a:t>
            </a:r>
            <a:r>
              <a:rPr lang="en-US" b="1" baseline="0"/>
              <a:t> 48GB Database size &lt; shared_buffer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541517997028294"/>
          <c:y val="0.16806651647297632"/>
          <c:w val="0.84296928224151713"/>
          <c:h val="0.57935937186321962"/>
        </c:manualLayout>
      </c:layout>
      <c:lineChart>
        <c:grouping val="standard"/>
        <c:varyColors val="1"/>
        <c:ser>
          <c:idx val="2"/>
          <c:order val="0"/>
          <c:tx>
            <c:strRef>
              <c:f>'TPCC Results'!$G$1</c:f>
              <c:strCache>
                <c:ptCount val="1"/>
                <c:pt idx="0">
                  <c:v>dTLB-load-misses (THP-Disabled)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cat>
            <c:numRef>
              <c:f>'TPCC Results'!$F$2:$F$4</c:f>
              <c:numCache>
                <c:formatCode>0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'TPCC Results'!$G$2:$G$4</c:f>
              <c:numCache>
                <c:formatCode>0.00%</c:formatCode>
                <c:ptCount val="3"/>
                <c:pt idx="0">
                  <c:v>0.6038</c:v>
                </c:pt>
                <c:pt idx="1">
                  <c:v>0.60499999999999998</c:v>
                </c:pt>
                <c:pt idx="2">
                  <c:v>0.60970000000000002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3-914B-8055-500E93FA76F3}"/>
            </c:ext>
          </c:extLst>
        </c:ser>
        <c:ser>
          <c:idx val="0"/>
          <c:order val="1"/>
          <c:tx>
            <c:strRef>
              <c:f>'TPCC Results'!$H$1</c:f>
              <c:strCache>
                <c:ptCount val="1"/>
                <c:pt idx="0">
                  <c:v>dTLB-load-misses (THP-Enabled)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numRef>
              <c:f>'TPCC Results'!$F$2:$F$4</c:f>
              <c:numCache>
                <c:formatCode>0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'TPCC Results'!$H$2:$H$4</c:f>
              <c:numCache>
                <c:formatCode>0.00%</c:formatCode>
                <c:ptCount val="3"/>
                <c:pt idx="0">
                  <c:v>0.60489999999999999</c:v>
                </c:pt>
                <c:pt idx="1">
                  <c:v>0.60570000000000002</c:v>
                </c:pt>
                <c:pt idx="2">
                  <c:v>0.60880000000000001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63-914B-8055-500E93FA7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203491"/>
        <c:axId val="485956911"/>
      </c:lineChart>
      <c:catAx>
        <c:axId val="17972034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Clients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56911"/>
        <c:crosses val="autoZero"/>
        <c:auto val="1"/>
        <c:lblAlgn val="ctr"/>
        <c:lblOffset val="100"/>
        <c:noMultiLvlLbl val="0"/>
      </c:catAx>
      <c:valAx>
        <c:axId val="48595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2034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69655221210314"/>
          <c:y val="9.0753273404563808E-2"/>
          <c:w val="0.72446120101482825"/>
          <c:h val="7.17695344739131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</xdr:row>
      <xdr:rowOff>0</xdr:rowOff>
    </xdr:from>
    <xdr:ext cx="9893300" cy="448310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F7E45ED8-8469-B64E-856A-014780AC9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723900</xdr:colOff>
      <xdr:row>47</xdr:row>
      <xdr:rowOff>114300</xdr:rowOff>
    </xdr:from>
    <xdr:ext cx="9880600" cy="3759200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B48602E7-52C9-0C42-80AB-375FC8AEE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2374900</xdr:colOff>
      <xdr:row>54</xdr:row>
      <xdr:rowOff>177800</xdr:rowOff>
    </xdr:from>
    <xdr:ext cx="9880600" cy="3810000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37A66874-8DD6-794C-8958-8C2DB8B7C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5</xdr:col>
      <xdr:colOff>215900</xdr:colOff>
      <xdr:row>15</xdr:row>
      <xdr:rowOff>63500</xdr:rowOff>
    </xdr:from>
    <xdr:ext cx="9893300" cy="4483100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2F3DA652-420D-5D40-B21F-2E69E72EC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444500</xdr:colOff>
      <xdr:row>20</xdr:row>
      <xdr:rowOff>152400</xdr:rowOff>
    </xdr:from>
    <xdr:ext cx="9893300" cy="44831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B1148D43-7AAA-444C-8326-C1C3C1345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1168400</xdr:colOff>
      <xdr:row>53</xdr:row>
      <xdr:rowOff>63500</xdr:rowOff>
    </xdr:from>
    <xdr:ext cx="9880600" cy="37592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B9F0BB89-CA9E-ED45-8F85-12C744CA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25400</xdr:colOff>
      <xdr:row>60</xdr:row>
      <xdr:rowOff>127000</xdr:rowOff>
    </xdr:from>
    <xdr:ext cx="9880600" cy="381000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488ADD80-6100-084A-9DC0-B6C19CC0C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6</xdr:col>
      <xdr:colOff>0</xdr:colOff>
      <xdr:row>21</xdr:row>
      <xdr:rowOff>0</xdr:rowOff>
    </xdr:from>
    <xdr:ext cx="9893300" cy="448310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384E9899-F787-E046-B76C-6E49680501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9893300" cy="448310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7CB48F95-BA98-1343-909C-0CE39C58A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723900</xdr:colOff>
      <xdr:row>42</xdr:row>
      <xdr:rowOff>114300</xdr:rowOff>
    </xdr:from>
    <xdr:ext cx="9880600" cy="3759200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BDF8023B-65B4-1941-B477-EE1A71419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2374900</xdr:colOff>
      <xdr:row>49</xdr:row>
      <xdr:rowOff>177800</xdr:rowOff>
    </xdr:from>
    <xdr:ext cx="9880600" cy="3810000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7422845-D170-D542-B7E5-0641ADDB0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5</xdr:col>
      <xdr:colOff>381000</xdr:colOff>
      <xdr:row>10</xdr:row>
      <xdr:rowOff>50800</xdr:rowOff>
    </xdr:from>
    <xdr:ext cx="9893300" cy="4483100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3F9AA3E3-DDD3-CD4B-B3B8-074290CE8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42109-AE44-4B4C-956D-B845A294004A}">
  <dimension ref="A1:L44"/>
  <sheetViews>
    <sheetView workbookViewId="0">
      <selection activeCell="C3" sqref="C3"/>
    </sheetView>
  </sheetViews>
  <sheetFormatPr baseColWidth="10" defaultRowHeight="16" x14ac:dyDescent="0.2"/>
  <cols>
    <col min="1" max="2" width="10.83203125" style="2"/>
    <col min="3" max="4" width="16.5" style="2" bestFit="1" customWidth="1"/>
    <col min="5" max="5" width="16.5" style="2" customWidth="1"/>
    <col min="6" max="6" width="20.1640625" style="2" bestFit="1" customWidth="1"/>
    <col min="7" max="10" width="16.5" style="2" customWidth="1"/>
    <col min="11" max="11" width="36.6640625" style="2" bestFit="1" customWidth="1"/>
    <col min="12" max="12" width="16.5" style="2" bestFit="1" customWidth="1"/>
    <col min="13" max="16384" width="10.83203125" style="2"/>
  </cols>
  <sheetData>
    <row r="1" spans="1:12" ht="21" x14ac:dyDescent="0.25">
      <c r="A1" s="6"/>
      <c r="B1" s="6" t="s">
        <v>2</v>
      </c>
      <c r="C1" s="6" t="s">
        <v>3</v>
      </c>
      <c r="D1" s="6" t="s">
        <v>8</v>
      </c>
      <c r="E1" s="6" t="s">
        <v>9</v>
      </c>
      <c r="F1" s="6" t="s">
        <v>10</v>
      </c>
      <c r="G1" s="6" t="s">
        <v>11</v>
      </c>
      <c r="H1" s="6"/>
      <c r="I1" s="6"/>
      <c r="J1" s="6"/>
      <c r="K1" s="6"/>
      <c r="L1" s="6"/>
    </row>
    <row r="2" spans="1:12" x14ac:dyDescent="0.2">
      <c r="A2" s="27" t="s">
        <v>0</v>
      </c>
      <c r="B2" s="13">
        <v>64</v>
      </c>
      <c r="C2" s="15">
        <v>35434.340645999997</v>
      </c>
      <c r="D2" s="15">
        <f>MEDIAN(C2:C4)</f>
        <v>35851.622602000003</v>
      </c>
      <c r="E2" s="16">
        <v>0.65129999999999999</v>
      </c>
      <c r="F2" s="16">
        <v>0.60189999999999999</v>
      </c>
      <c r="G2" s="16">
        <v>0.03</v>
      </c>
      <c r="H2" s="9">
        <f>IF(D2&lt;&gt;"",VLOOKUP(D2,C2:F4,4,FALSE),"")</f>
        <v>0.61009999999999998</v>
      </c>
      <c r="I2" s="8"/>
      <c r="J2" s="8"/>
      <c r="K2" s="4"/>
      <c r="L2" s="5"/>
    </row>
    <row r="3" spans="1:12" x14ac:dyDescent="0.2">
      <c r="A3" s="27"/>
      <c r="B3" s="13">
        <v>64</v>
      </c>
      <c r="C3" s="15">
        <v>36087.085297999998</v>
      </c>
      <c r="D3" s="15"/>
      <c r="E3" s="16">
        <v>0.6552</v>
      </c>
      <c r="F3" s="16">
        <v>0.60609999999999997</v>
      </c>
      <c r="G3" s="16">
        <v>3.0800000000000001E-2</v>
      </c>
      <c r="H3" s="9" t="str">
        <f t="shared" ref="H3:H19" si="0">IF(D3&lt;&gt;"",VLOOKUP(D3,C3:F5,4,FALSE),"")</f>
        <v/>
      </c>
      <c r="I3" s="8"/>
      <c r="J3" s="8"/>
      <c r="K3" s="4"/>
      <c r="L3" s="5"/>
    </row>
    <row r="4" spans="1:12" x14ac:dyDescent="0.2">
      <c r="A4" s="27"/>
      <c r="B4" s="13">
        <v>64</v>
      </c>
      <c r="C4" s="15">
        <v>35851.622602000003</v>
      </c>
      <c r="D4" s="15"/>
      <c r="E4" s="16">
        <v>0.65890000000000004</v>
      </c>
      <c r="F4" s="16">
        <v>0.61009999999999998</v>
      </c>
      <c r="G4" s="16">
        <v>3.1E-2</v>
      </c>
      <c r="H4" s="9"/>
      <c r="I4" s="8"/>
      <c r="J4" s="8"/>
      <c r="K4" s="4"/>
      <c r="L4" s="5"/>
    </row>
    <row r="5" spans="1:12" x14ac:dyDescent="0.2">
      <c r="A5" s="27"/>
      <c r="B5" s="3">
        <v>128</v>
      </c>
      <c r="C5" s="5">
        <v>41320.029212000001</v>
      </c>
      <c r="D5" s="5">
        <f>MEDIAN(C5:C7)</f>
        <v>41115.055316999998</v>
      </c>
      <c r="E5" s="9">
        <v>0.63160000000000005</v>
      </c>
      <c r="F5" s="9">
        <v>0.58240000000000003</v>
      </c>
      <c r="G5" s="9">
        <v>3.4599999999999999E-2</v>
      </c>
      <c r="H5" s="9">
        <f t="shared" si="0"/>
        <v>0.58220000000000005</v>
      </c>
      <c r="I5" s="8"/>
      <c r="J5" s="8"/>
      <c r="K5" s="4"/>
      <c r="L5" s="5"/>
    </row>
    <row r="6" spans="1:12" x14ac:dyDescent="0.2">
      <c r="A6" s="27"/>
      <c r="B6" s="3">
        <v>128</v>
      </c>
      <c r="C6" s="5">
        <v>41115.055316999998</v>
      </c>
      <c r="D6" s="5"/>
      <c r="E6" s="9">
        <v>0.63149999999999995</v>
      </c>
      <c r="F6" s="9">
        <v>0.58220000000000005</v>
      </c>
      <c r="G6" s="9">
        <v>3.44E-2</v>
      </c>
      <c r="H6" s="9" t="str">
        <f t="shared" si="0"/>
        <v/>
      </c>
      <c r="I6" s="8"/>
      <c r="J6" s="8"/>
      <c r="K6" s="4"/>
      <c r="L6" s="5"/>
    </row>
    <row r="7" spans="1:12" x14ac:dyDescent="0.2">
      <c r="A7" s="27"/>
      <c r="B7" s="3">
        <v>128</v>
      </c>
      <c r="C7" s="5">
        <v>40974.593162999998</v>
      </c>
      <c r="D7" s="5"/>
      <c r="E7" s="9">
        <v>0.63119999999999998</v>
      </c>
      <c r="F7" s="9">
        <v>0.58250000000000002</v>
      </c>
      <c r="G7" s="9">
        <v>3.44E-2</v>
      </c>
      <c r="H7" s="9" t="str">
        <f t="shared" si="0"/>
        <v/>
      </c>
      <c r="I7" s="8"/>
      <c r="J7" s="8"/>
      <c r="K7" s="4"/>
      <c r="L7" s="5"/>
    </row>
    <row r="8" spans="1:12" x14ac:dyDescent="0.2">
      <c r="A8" s="27"/>
      <c r="B8" s="13">
        <v>256</v>
      </c>
      <c r="C8" s="15">
        <v>43257.785904999997</v>
      </c>
      <c r="D8" s="15">
        <f>MEDIAN(C8:C10)</f>
        <v>42965.095851999999</v>
      </c>
      <c r="E8" s="16">
        <v>0.62029999999999996</v>
      </c>
      <c r="F8" s="16">
        <v>0.57279999999999998</v>
      </c>
      <c r="G8" s="16">
        <v>3.4599999999999999E-2</v>
      </c>
      <c r="H8" s="9">
        <f t="shared" si="0"/>
        <v>0.57340000000000002</v>
      </c>
      <c r="I8" s="8"/>
      <c r="J8" s="8"/>
      <c r="K8" s="4"/>
      <c r="L8" s="5"/>
    </row>
    <row r="9" spans="1:12" x14ac:dyDescent="0.2">
      <c r="A9" s="27"/>
      <c r="B9" s="13">
        <v>256</v>
      </c>
      <c r="C9" s="15">
        <v>42965.095851999999</v>
      </c>
      <c r="D9" s="15"/>
      <c r="E9" s="16">
        <v>0.62080000000000002</v>
      </c>
      <c r="F9" s="16">
        <v>0.57340000000000002</v>
      </c>
      <c r="G9" s="16">
        <v>3.49E-2</v>
      </c>
      <c r="H9" s="9" t="str">
        <f t="shared" si="0"/>
        <v/>
      </c>
      <c r="I9" s="8"/>
      <c r="J9" s="8"/>
      <c r="K9" s="4"/>
      <c r="L9" s="5"/>
    </row>
    <row r="10" spans="1:12" x14ac:dyDescent="0.2">
      <c r="A10" s="27"/>
      <c r="B10" s="13">
        <v>256</v>
      </c>
      <c r="C10" s="15">
        <v>42145.849017</v>
      </c>
      <c r="D10" s="15"/>
      <c r="E10" s="16">
        <v>0.62139999999999995</v>
      </c>
      <c r="F10" s="16">
        <v>0.57379999999999998</v>
      </c>
      <c r="G10" s="16">
        <v>3.6200000000000003E-2</v>
      </c>
      <c r="H10" s="9" t="str">
        <f t="shared" si="0"/>
        <v/>
      </c>
      <c r="I10" s="8"/>
      <c r="J10" s="8"/>
      <c r="K10" s="4"/>
      <c r="L10" s="5"/>
    </row>
    <row r="11" spans="1:12" x14ac:dyDescent="0.2">
      <c r="A11" s="27" t="s">
        <v>1</v>
      </c>
      <c r="B11" s="3">
        <v>64</v>
      </c>
      <c r="C11" s="5">
        <v>31965.459508</v>
      </c>
      <c r="D11" s="5">
        <f>MEDIAN(C11:C13)</f>
        <v>32851.296902000002</v>
      </c>
      <c r="E11" s="9">
        <v>0.67020000000000002</v>
      </c>
      <c r="F11" s="9">
        <v>0.62270000000000003</v>
      </c>
      <c r="G11" s="9">
        <v>3.0700000000000002E-2</v>
      </c>
      <c r="H11" s="9">
        <f t="shared" si="0"/>
        <v>0.62280000000000002</v>
      </c>
      <c r="I11" s="8"/>
      <c r="J11" s="8"/>
      <c r="K11" s="4"/>
      <c r="L11" s="5"/>
    </row>
    <row r="12" spans="1:12" x14ac:dyDescent="0.2">
      <c r="A12" s="27"/>
      <c r="B12" s="3">
        <v>64</v>
      </c>
      <c r="C12" s="5">
        <v>32851.296902000002</v>
      </c>
      <c r="D12" s="5"/>
      <c r="E12" s="9">
        <v>0.67069999999999996</v>
      </c>
      <c r="F12" s="9">
        <v>0.62280000000000002</v>
      </c>
      <c r="G12" s="9">
        <v>3.0700000000000002E-2</v>
      </c>
      <c r="H12" s="9" t="str">
        <f t="shared" si="0"/>
        <v/>
      </c>
      <c r="I12" s="8"/>
      <c r="J12" s="8"/>
      <c r="K12" s="4"/>
      <c r="L12" s="5"/>
    </row>
    <row r="13" spans="1:12" x14ac:dyDescent="0.2">
      <c r="A13" s="27"/>
      <c r="B13" s="3">
        <v>64</v>
      </c>
      <c r="C13" s="5">
        <v>33697.751516999997</v>
      </c>
      <c r="D13" s="5"/>
      <c r="E13" s="9">
        <v>0.67959999999999998</v>
      </c>
      <c r="F13" s="9">
        <v>0.63249999999999995</v>
      </c>
      <c r="G13" s="9">
        <v>2.98E-2</v>
      </c>
      <c r="H13" s="9" t="str">
        <f t="shared" si="0"/>
        <v/>
      </c>
      <c r="I13" s="8"/>
      <c r="J13" s="8"/>
      <c r="K13" s="4"/>
      <c r="L13" s="5"/>
    </row>
    <row r="14" spans="1:12" x14ac:dyDescent="0.2">
      <c r="A14" s="27"/>
      <c r="B14" s="13">
        <v>128</v>
      </c>
      <c r="C14" s="15">
        <v>40404.832072999998</v>
      </c>
      <c r="D14" s="15">
        <f>MEDIAN(C14:C16)</f>
        <v>39593.091461999997</v>
      </c>
      <c r="E14" s="16">
        <v>0.64480000000000004</v>
      </c>
      <c r="F14" s="16">
        <v>0.59640000000000004</v>
      </c>
      <c r="G14" s="16">
        <v>3.3700000000000001E-2</v>
      </c>
      <c r="H14" s="9">
        <f t="shared" si="0"/>
        <v>0.59660000000000002</v>
      </c>
      <c r="I14" s="8"/>
      <c r="J14" s="8"/>
      <c r="K14" s="4"/>
      <c r="L14" s="5"/>
    </row>
    <row r="15" spans="1:12" x14ac:dyDescent="0.2">
      <c r="A15" s="27"/>
      <c r="B15" s="13">
        <v>128</v>
      </c>
      <c r="C15" s="15">
        <v>39593.091461999997</v>
      </c>
      <c r="D15" s="15"/>
      <c r="E15" s="16">
        <v>0.64449999999999996</v>
      </c>
      <c r="F15" s="16">
        <v>0.59660000000000002</v>
      </c>
      <c r="G15" s="16">
        <v>3.32E-2</v>
      </c>
      <c r="H15" s="9" t="str">
        <f t="shared" si="0"/>
        <v/>
      </c>
      <c r="I15" s="8"/>
      <c r="J15" s="8"/>
      <c r="K15" s="4"/>
      <c r="L15" s="5"/>
    </row>
    <row r="16" spans="1:12" x14ac:dyDescent="0.2">
      <c r="A16" s="27"/>
      <c r="B16" s="13">
        <v>128</v>
      </c>
      <c r="C16" s="15">
        <v>39498.751246</v>
      </c>
      <c r="D16" s="15"/>
      <c r="E16" s="16">
        <v>0.64419999999999999</v>
      </c>
      <c r="F16" s="16">
        <v>0.59630000000000005</v>
      </c>
      <c r="G16" s="16">
        <v>3.3000000000000002E-2</v>
      </c>
      <c r="H16" s="9" t="str">
        <f t="shared" si="0"/>
        <v/>
      </c>
      <c r="I16" s="8"/>
      <c r="J16" s="8"/>
      <c r="K16" s="4"/>
      <c r="L16" s="5"/>
    </row>
    <row r="17" spans="1:12" x14ac:dyDescent="0.2">
      <c r="A17" s="27"/>
      <c r="B17" s="3">
        <v>256</v>
      </c>
      <c r="C17" s="5">
        <v>42060.798904000003</v>
      </c>
      <c r="D17" s="5">
        <f>MEDIAN(C17:C19)</f>
        <v>41634.889708000002</v>
      </c>
      <c r="E17" s="9">
        <v>0.629</v>
      </c>
      <c r="F17" s="9">
        <v>0.58209999999999995</v>
      </c>
      <c r="G17" s="9">
        <v>3.4599999999999999E-2</v>
      </c>
      <c r="H17" s="9">
        <f t="shared" si="0"/>
        <v>0.5827</v>
      </c>
      <c r="I17" s="8"/>
      <c r="J17" s="8"/>
      <c r="K17" s="4"/>
      <c r="L17" s="5"/>
    </row>
    <row r="18" spans="1:12" x14ac:dyDescent="0.2">
      <c r="A18" s="27"/>
      <c r="B18" s="3">
        <v>256</v>
      </c>
      <c r="C18" s="5">
        <v>41634.889708000002</v>
      </c>
      <c r="D18" s="5"/>
      <c r="E18" s="9">
        <v>0.62939999999999996</v>
      </c>
      <c r="F18" s="9">
        <v>0.5827</v>
      </c>
      <c r="G18" s="9">
        <v>3.5200000000000002E-2</v>
      </c>
      <c r="H18" s="9" t="str">
        <f t="shared" si="0"/>
        <v/>
      </c>
      <c r="I18" s="8"/>
      <c r="J18" s="8"/>
      <c r="K18" s="4"/>
      <c r="L18" s="5"/>
    </row>
    <row r="19" spans="1:12" x14ac:dyDescent="0.2">
      <c r="A19" s="27"/>
      <c r="B19" s="3">
        <v>256</v>
      </c>
      <c r="C19" s="5">
        <v>41325.303174000001</v>
      </c>
      <c r="D19" s="5"/>
      <c r="E19" s="9">
        <v>0.629</v>
      </c>
      <c r="F19" s="9">
        <v>0.58220000000000005</v>
      </c>
      <c r="G19" s="9">
        <v>3.5799999999999998E-2</v>
      </c>
      <c r="H19" s="9" t="str">
        <f t="shared" si="0"/>
        <v/>
      </c>
      <c r="I19" s="8"/>
      <c r="J19" s="8"/>
      <c r="K19" s="4"/>
      <c r="L19" s="5"/>
    </row>
    <row r="21" spans="1:12" x14ac:dyDescent="0.2">
      <c r="C21" s="12"/>
      <c r="D21" s="12">
        <f>AVERAGE(D2:D19)</f>
        <v>39001.841973833332</v>
      </c>
      <c r="E21" s="11">
        <f>AVERAGE(E2:E19)</f>
        <v>0.64242222222222223</v>
      </c>
      <c r="F21" s="11">
        <f>AVERAGE(F2:F19)</f>
        <v>0.5944166666666667</v>
      </c>
      <c r="G21" s="11">
        <f>AVERAGE(G2:G19)</f>
        <v>3.3199999999999993E-2</v>
      </c>
    </row>
    <row r="24" spans="1:12" ht="21" x14ac:dyDescent="0.25">
      <c r="B24" s="2" t="s">
        <v>2</v>
      </c>
      <c r="C24" s="6" t="s">
        <v>7</v>
      </c>
      <c r="D24" s="6" t="s">
        <v>8</v>
      </c>
      <c r="E24" s="6" t="s">
        <v>9</v>
      </c>
      <c r="F24" s="6" t="s">
        <v>10</v>
      </c>
      <c r="G24" s="6" t="s">
        <v>11</v>
      </c>
    </row>
    <row r="25" spans="1:12" ht="16" customHeight="1" x14ac:dyDescent="0.2">
      <c r="A25" s="27" t="s">
        <v>0</v>
      </c>
      <c r="B25" s="13">
        <v>64</v>
      </c>
      <c r="C25" s="5">
        <v>35434.340645999997</v>
      </c>
      <c r="D25" s="5">
        <f>MEDIAN(C25:C27)</f>
        <v>35851.622602000003</v>
      </c>
      <c r="F25" s="16">
        <v>0.60009999999999997</v>
      </c>
      <c r="G25" s="16" t="s">
        <v>28</v>
      </c>
      <c r="H25" s="9">
        <f>IF(D25&lt;&gt;"",VLOOKUP(D25,C25:F27,4,FALSE),"")</f>
        <v>0.6008</v>
      </c>
    </row>
    <row r="26" spans="1:12" ht="16" customHeight="1" x14ac:dyDescent="0.2">
      <c r="A26" s="27"/>
      <c r="B26" s="13">
        <v>64</v>
      </c>
      <c r="C26" s="5">
        <v>36087.085297999998</v>
      </c>
      <c r="D26" s="5"/>
      <c r="F26" s="16">
        <v>0.60129999999999995</v>
      </c>
      <c r="G26" s="16" t="s">
        <v>29</v>
      </c>
      <c r="H26" s="9" t="str">
        <f t="shared" ref="H26:H42" si="1">IF(D26&lt;&gt;"",VLOOKUP(D26,C26:F28,4,FALSE),"")</f>
        <v/>
      </c>
    </row>
    <row r="27" spans="1:12" ht="16" customHeight="1" x14ac:dyDescent="0.2">
      <c r="A27" s="27"/>
      <c r="B27" s="13">
        <v>64</v>
      </c>
      <c r="C27" s="5">
        <v>35851.622602000003</v>
      </c>
      <c r="D27" s="5"/>
      <c r="F27" s="16">
        <v>0.6008</v>
      </c>
      <c r="G27" s="16" t="s">
        <v>30</v>
      </c>
      <c r="H27" s="9" t="str">
        <f t="shared" si="1"/>
        <v/>
      </c>
    </row>
    <row r="28" spans="1:12" ht="16" customHeight="1" x14ac:dyDescent="0.2">
      <c r="A28" s="27"/>
      <c r="B28" s="3">
        <v>128</v>
      </c>
      <c r="C28" s="5">
        <v>41320.029212000001</v>
      </c>
      <c r="D28" s="5">
        <f>MEDIAN(C28:C30)</f>
        <v>41115.055316999998</v>
      </c>
      <c r="F28" s="9">
        <v>0.61370000000000002</v>
      </c>
      <c r="G28" s="9" t="s">
        <v>31</v>
      </c>
      <c r="H28" s="9">
        <f t="shared" si="1"/>
        <v>0.61299999999999999</v>
      </c>
    </row>
    <row r="29" spans="1:12" ht="16" customHeight="1" x14ac:dyDescent="0.2">
      <c r="A29" s="27"/>
      <c r="B29" s="3">
        <v>128</v>
      </c>
      <c r="C29" s="5">
        <v>41115.055316999998</v>
      </c>
      <c r="D29" s="5"/>
      <c r="F29" s="9">
        <v>0.61299999999999999</v>
      </c>
      <c r="G29" s="9" t="s">
        <v>32</v>
      </c>
      <c r="H29" s="9" t="str">
        <f t="shared" si="1"/>
        <v/>
      </c>
    </row>
    <row r="30" spans="1:12" ht="16" customHeight="1" x14ac:dyDescent="0.2">
      <c r="A30" s="27"/>
      <c r="B30" s="3">
        <v>128</v>
      </c>
      <c r="C30" s="5">
        <v>40974.593162999998</v>
      </c>
      <c r="D30" s="5"/>
      <c r="F30" s="9">
        <v>0.60629999999999995</v>
      </c>
      <c r="G30" s="9" t="s">
        <v>33</v>
      </c>
      <c r="H30" s="9" t="str">
        <f t="shared" si="1"/>
        <v/>
      </c>
    </row>
    <row r="31" spans="1:12" ht="16" customHeight="1" x14ac:dyDescent="0.2">
      <c r="A31" s="27"/>
      <c r="B31" s="13">
        <v>256</v>
      </c>
      <c r="C31" s="5">
        <v>43257.785904999997</v>
      </c>
      <c r="D31" s="5">
        <f>MEDIAN(C31:C33)</f>
        <v>42965.095851999999</v>
      </c>
      <c r="F31" s="16">
        <v>0.58430000000000004</v>
      </c>
      <c r="G31" s="16" t="s">
        <v>22</v>
      </c>
      <c r="H31" s="9">
        <f t="shared" si="1"/>
        <v>0.58109999999999995</v>
      </c>
    </row>
    <row r="32" spans="1:12" ht="16" customHeight="1" x14ac:dyDescent="0.2">
      <c r="A32" s="27"/>
      <c r="B32" s="13">
        <v>256</v>
      </c>
      <c r="C32" s="5">
        <v>42965.095851999999</v>
      </c>
      <c r="D32" s="5"/>
      <c r="F32" s="16">
        <v>0.58109999999999995</v>
      </c>
      <c r="G32" s="16" t="s">
        <v>23</v>
      </c>
      <c r="H32" s="9" t="str">
        <f t="shared" si="1"/>
        <v/>
      </c>
    </row>
    <row r="33" spans="1:8" ht="16" customHeight="1" x14ac:dyDescent="0.2">
      <c r="A33" s="27"/>
      <c r="B33" s="13">
        <v>256</v>
      </c>
      <c r="C33" s="5">
        <v>42145.849017</v>
      </c>
      <c r="D33" s="5"/>
      <c r="F33" s="16">
        <v>0.58189999999999997</v>
      </c>
      <c r="G33" s="16" t="s">
        <v>24</v>
      </c>
      <c r="H33" s="9" t="str">
        <f t="shared" si="1"/>
        <v/>
      </c>
    </row>
    <row r="34" spans="1:8" ht="16" customHeight="1" x14ac:dyDescent="0.2">
      <c r="A34" s="27" t="s">
        <v>1</v>
      </c>
      <c r="B34" s="3">
        <v>64</v>
      </c>
      <c r="C34" s="5">
        <v>31965.459508</v>
      </c>
      <c r="D34" s="5">
        <f>MEDIAN(C34:C36)</f>
        <v>32851.296902000002</v>
      </c>
      <c r="F34" s="9">
        <v>0.59040000000000004</v>
      </c>
      <c r="G34" s="9" t="s">
        <v>25</v>
      </c>
      <c r="H34" s="9">
        <f t="shared" si="1"/>
        <v>0.5887</v>
      </c>
    </row>
    <row r="35" spans="1:8" ht="16" customHeight="1" x14ac:dyDescent="0.2">
      <c r="A35" s="27"/>
      <c r="B35" s="3">
        <v>64</v>
      </c>
      <c r="C35" s="5">
        <v>32851.296902000002</v>
      </c>
      <c r="D35" s="5"/>
      <c r="F35" s="9">
        <v>0.5887</v>
      </c>
      <c r="G35" s="9" t="s">
        <v>26</v>
      </c>
      <c r="H35" s="9" t="str">
        <f t="shared" si="1"/>
        <v/>
      </c>
    </row>
    <row r="36" spans="1:8" ht="16" customHeight="1" x14ac:dyDescent="0.2">
      <c r="A36" s="27"/>
      <c r="B36" s="3">
        <v>64</v>
      </c>
      <c r="C36" s="5">
        <v>33697.751516999997</v>
      </c>
      <c r="D36" s="5"/>
      <c r="F36" s="9">
        <v>0.58840000000000003</v>
      </c>
      <c r="G36" s="9" t="s">
        <v>27</v>
      </c>
      <c r="H36" s="9" t="str">
        <f t="shared" si="1"/>
        <v/>
      </c>
    </row>
    <row r="37" spans="1:8" ht="16" customHeight="1" x14ac:dyDescent="0.2">
      <c r="A37" s="27"/>
      <c r="B37" s="13">
        <v>128</v>
      </c>
      <c r="C37" s="5">
        <v>40404.832072999998</v>
      </c>
      <c r="D37" s="5">
        <f>MEDIAN(C37:C39)</f>
        <v>39593.091461999997</v>
      </c>
      <c r="F37" s="16">
        <v>0.56940000000000002</v>
      </c>
      <c r="G37" s="16" t="s">
        <v>16</v>
      </c>
      <c r="H37" s="9">
        <f t="shared" si="1"/>
        <v>0.56979999999999997</v>
      </c>
    </row>
    <row r="38" spans="1:8" ht="16" customHeight="1" x14ac:dyDescent="0.2">
      <c r="A38" s="27"/>
      <c r="B38" s="13">
        <v>128</v>
      </c>
      <c r="C38" s="5">
        <v>39593.091461999997</v>
      </c>
      <c r="D38" s="5"/>
      <c r="F38" s="16">
        <v>0.56979999999999997</v>
      </c>
      <c r="G38" s="16" t="s">
        <v>17</v>
      </c>
      <c r="H38" s="9" t="str">
        <f t="shared" si="1"/>
        <v/>
      </c>
    </row>
    <row r="39" spans="1:8" ht="16" customHeight="1" x14ac:dyDescent="0.2">
      <c r="A39" s="27"/>
      <c r="B39" s="13">
        <v>128</v>
      </c>
      <c r="C39" s="5">
        <v>39498.751246</v>
      </c>
      <c r="D39" s="5"/>
      <c r="F39" s="16">
        <v>0.57250000000000001</v>
      </c>
      <c r="G39" s="16" t="s">
        <v>18</v>
      </c>
      <c r="H39" s="9" t="str">
        <f t="shared" si="1"/>
        <v/>
      </c>
    </row>
    <row r="40" spans="1:8" ht="16" customHeight="1" x14ac:dyDescent="0.2">
      <c r="A40" s="27"/>
      <c r="B40" s="3">
        <v>256</v>
      </c>
      <c r="C40" s="5">
        <v>42060.798904000003</v>
      </c>
      <c r="D40" s="5">
        <f>MEDIAN(C40:C42)</f>
        <v>41634.889708000002</v>
      </c>
      <c r="F40" s="9">
        <v>0.57279999999999998</v>
      </c>
      <c r="G40" s="9" t="s">
        <v>19</v>
      </c>
      <c r="H40" s="9">
        <f t="shared" si="1"/>
        <v>0.57279999999999998</v>
      </c>
    </row>
    <row r="41" spans="1:8" ht="16" customHeight="1" x14ac:dyDescent="0.2">
      <c r="A41" s="27"/>
      <c r="B41" s="3">
        <v>256</v>
      </c>
      <c r="C41" s="5">
        <v>41634.889708000002</v>
      </c>
      <c r="D41" s="5"/>
      <c r="F41" s="9">
        <v>0.57279999999999998</v>
      </c>
      <c r="G41" s="9" t="s">
        <v>20</v>
      </c>
      <c r="H41" s="9" t="str">
        <f t="shared" si="1"/>
        <v/>
      </c>
    </row>
    <row r="42" spans="1:8" x14ac:dyDescent="0.2">
      <c r="A42" s="27"/>
      <c r="B42" s="3">
        <v>256</v>
      </c>
      <c r="C42" s="5">
        <v>41325.303174000001</v>
      </c>
      <c r="D42" s="5"/>
      <c r="F42" s="9">
        <v>0.57330000000000003</v>
      </c>
      <c r="G42" s="9" t="s">
        <v>21</v>
      </c>
      <c r="H42" s="9" t="str">
        <f t="shared" si="1"/>
        <v/>
      </c>
    </row>
    <row r="44" spans="1:8" x14ac:dyDescent="0.2">
      <c r="C44" s="12"/>
      <c r="D44" s="12">
        <f>AVERAGE(D25:D42)</f>
        <v>39001.841973833332</v>
      </c>
      <c r="E44" s="11" t="e">
        <f>AVERAGE(E25:E42)</f>
        <v>#DIV/0!</v>
      </c>
      <c r="F44" s="11">
        <f>AVERAGE(F25:F42)</f>
        <v>0.58781111111111117</v>
      </c>
      <c r="G44" s="11" t="e">
        <f>AVERAGE(G25:G42)</f>
        <v>#DIV/0!</v>
      </c>
    </row>
  </sheetData>
  <mergeCells count="4">
    <mergeCell ref="A11:A19"/>
    <mergeCell ref="A2:A10"/>
    <mergeCell ref="A25:A33"/>
    <mergeCell ref="A34:A42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9395C-0A23-FD4E-AE9F-E46753D92B4E}">
  <dimension ref="A1:H20"/>
  <sheetViews>
    <sheetView workbookViewId="0">
      <selection activeCell="B5" sqref="B5:H5"/>
    </sheetView>
  </sheetViews>
  <sheetFormatPr baseColWidth="10" defaultRowHeight="16" x14ac:dyDescent="0.2"/>
  <cols>
    <col min="1" max="1" width="26.33203125" bestFit="1" customWidth="1"/>
    <col min="2" max="2" width="8.5" bestFit="1" customWidth="1"/>
    <col min="3" max="3" width="36.6640625" bestFit="1" customWidth="1"/>
    <col min="4" max="4" width="35.33203125" bestFit="1" customWidth="1"/>
    <col min="5" max="5" width="26.33203125" bestFit="1" customWidth="1"/>
    <col min="6" max="6" width="8.6640625" bestFit="1" customWidth="1"/>
    <col min="7" max="7" width="38.6640625" bestFit="1" customWidth="1"/>
    <col min="8" max="8" width="38.1640625" bestFit="1" customWidth="1"/>
  </cols>
  <sheetData>
    <row r="1" spans="1:8" ht="21" x14ac:dyDescent="0.25">
      <c r="A1" s="6"/>
      <c r="B1" s="7" t="s">
        <v>2</v>
      </c>
      <c r="C1" s="7" t="s">
        <v>3</v>
      </c>
      <c r="D1" s="7" t="s">
        <v>4</v>
      </c>
      <c r="E1" s="6" t="s">
        <v>14</v>
      </c>
      <c r="F1" s="7" t="s">
        <v>2</v>
      </c>
      <c r="G1" s="7" t="s">
        <v>12</v>
      </c>
      <c r="H1" s="7" t="s">
        <v>13</v>
      </c>
    </row>
    <row r="2" spans="1:8" ht="16" customHeight="1" x14ac:dyDescent="0.2">
      <c r="A2" s="27" t="s">
        <v>5</v>
      </c>
      <c r="B2" s="1">
        <v>64</v>
      </c>
      <c r="C2" s="1">
        <v>35872.038257</v>
      </c>
      <c r="D2" s="1">
        <v>35851.622602000003</v>
      </c>
      <c r="E2" s="28" t="s">
        <v>15</v>
      </c>
      <c r="F2" s="24">
        <v>64</v>
      </c>
      <c r="G2" s="9">
        <f>'TPCB-RAW Results'!$H2</f>
        <v>0.61009999999999998</v>
      </c>
      <c r="H2" s="17">
        <f>'TPCB-RAW Results'!$H$25</f>
        <v>0.6008</v>
      </c>
    </row>
    <row r="3" spans="1:8" ht="16" customHeight="1" x14ac:dyDescent="0.2">
      <c r="A3" s="27"/>
      <c r="B3" s="1">
        <v>128</v>
      </c>
      <c r="C3" s="1">
        <v>33173.883569999998</v>
      </c>
      <c r="D3" s="1">
        <v>32851.296902000002</v>
      </c>
      <c r="E3" s="28"/>
      <c r="F3" s="24">
        <v>128</v>
      </c>
      <c r="G3" s="9">
        <f>'TPCB-RAW Results'!$H5</f>
        <v>0.58220000000000005</v>
      </c>
      <c r="H3" s="17">
        <f>'TPCB-RAW Results'!$H$28</f>
        <v>0.61299999999999999</v>
      </c>
    </row>
    <row r="4" spans="1:8" ht="16" customHeight="1" x14ac:dyDescent="0.2">
      <c r="A4" s="27"/>
      <c r="B4" s="1">
        <v>256</v>
      </c>
      <c r="C4" s="1">
        <v>40997.794478000003</v>
      </c>
      <c r="D4" s="1">
        <v>41115.055316999998</v>
      </c>
      <c r="E4" s="28"/>
      <c r="F4" s="24">
        <v>256</v>
      </c>
      <c r="G4" s="9">
        <f>'TPCB-RAW Results'!$H8</f>
        <v>0.57340000000000002</v>
      </c>
      <c r="H4" s="17">
        <f>'TPCB-RAW Results'!$H$31</f>
        <v>0.58109999999999995</v>
      </c>
    </row>
    <row r="5" spans="1:8" ht="16" customHeight="1" x14ac:dyDescent="0.25">
      <c r="A5" s="25"/>
      <c r="B5" s="7" t="s">
        <v>2</v>
      </c>
      <c r="C5" s="7" t="s">
        <v>3</v>
      </c>
      <c r="D5" s="7" t="s">
        <v>4</v>
      </c>
      <c r="E5" s="6" t="s">
        <v>14</v>
      </c>
      <c r="F5" s="7" t="s">
        <v>2</v>
      </c>
      <c r="G5" s="7" t="s">
        <v>12</v>
      </c>
      <c r="H5" s="7" t="s">
        <v>13</v>
      </c>
    </row>
    <row r="6" spans="1:8" ht="16" customHeight="1" x14ac:dyDescent="0.2">
      <c r="A6" s="27" t="s">
        <v>6</v>
      </c>
      <c r="B6" s="1">
        <v>64</v>
      </c>
      <c r="C6" s="1">
        <v>39604.482947999997</v>
      </c>
      <c r="D6" s="1">
        <v>39593.091461999997</v>
      </c>
      <c r="E6" s="27" t="s">
        <v>6</v>
      </c>
      <c r="F6" s="24">
        <v>64</v>
      </c>
      <c r="G6" s="9">
        <f>'TPCB-RAW Results'!$H11</f>
        <v>0.62280000000000002</v>
      </c>
      <c r="H6" s="17">
        <f>'TPCB-RAW Results'!$H$34</f>
        <v>0.5887</v>
      </c>
    </row>
    <row r="7" spans="1:8" ht="16" customHeight="1" x14ac:dyDescent="0.2">
      <c r="A7" s="27"/>
      <c r="B7" s="1">
        <v>128</v>
      </c>
      <c r="C7" s="1">
        <v>43029.197933000003</v>
      </c>
      <c r="D7" s="1">
        <v>42965.095851999999</v>
      </c>
      <c r="E7" s="27"/>
      <c r="F7" s="24">
        <v>128</v>
      </c>
      <c r="G7" s="9">
        <f>'TPCB-RAW Results'!$H14</f>
        <v>0.59660000000000002</v>
      </c>
      <c r="H7" s="17">
        <f>'TPCB-RAW Results'!$H$37</f>
        <v>0.56979999999999997</v>
      </c>
    </row>
    <row r="8" spans="1:8" ht="16" customHeight="1" x14ac:dyDescent="0.2">
      <c r="A8" s="27"/>
      <c r="B8" s="1">
        <v>256</v>
      </c>
      <c r="C8" s="1">
        <v>42187.812984999997</v>
      </c>
      <c r="D8" s="1">
        <v>41634.889708000002</v>
      </c>
      <c r="E8" s="27"/>
      <c r="F8" s="24">
        <v>256</v>
      </c>
      <c r="G8" s="9">
        <f>'TPCB-RAW Results'!$H17</f>
        <v>0.5827</v>
      </c>
      <c r="H8" s="17">
        <f>'TPCB-RAW Results'!$H$40</f>
        <v>0.57279999999999998</v>
      </c>
    </row>
    <row r="9" spans="1:8" ht="16" customHeight="1" x14ac:dyDescent="0.2">
      <c r="E9" s="23"/>
      <c r="F9" s="24"/>
      <c r="G9" s="17"/>
      <c r="H9" s="17"/>
    </row>
    <row r="10" spans="1:8" ht="16" customHeight="1" x14ac:dyDescent="0.2">
      <c r="E10" s="23"/>
      <c r="F10" s="24"/>
      <c r="G10" s="17"/>
      <c r="H10" s="17"/>
    </row>
    <row r="11" spans="1:8" ht="16" customHeight="1" x14ac:dyDescent="0.2">
      <c r="E11" s="23"/>
      <c r="F11" s="24"/>
      <c r="G11" s="17"/>
      <c r="H11" s="17"/>
    </row>
    <row r="12" spans="1:8" ht="16" customHeight="1" x14ac:dyDescent="0.2">
      <c r="E12" s="23"/>
      <c r="F12" s="24"/>
      <c r="G12" s="17"/>
      <c r="H12" s="17"/>
    </row>
    <row r="13" spans="1:8" ht="16" customHeight="1" x14ac:dyDescent="0.2">
      <c r="E13" s="23"/>
      <c r="F13" s="24"/>
      <c r="G13" s="17"/>
      <c r="H13" s="17"/>
    </row>
    <row r="14" spans="1:8" ht="16" customHeight="1" x14ac:dyDescent="0.2">
      <c r="E14" s="23"/>
      <c r="F14" s="24"/>
      <c r="G14" s="17"/>
      <c r="H14" s="17"/>
    </row>
    <row r="15" spans="1:8" ht="16" customHeight="1" x14ac:dyDescent="0.2">
      <c r="E15" s="23"/>
      <c r="F15" s="24"/>
      <c r="G15" s="17"/>
      <c r="H15" s="17"/>
    </row>
    <row r="16" spans="1:8" ht="16" customHeight="1" x14ac:dyDescent="0.2">
      <c r="E16" s="23"/>
      <c r="F16" s="24"/>
      <c r="G16" s="17"/>
      <c r="H16" s="17"/>
    </row>
    <row r="17" spans="5:8" ht="16" customHeight="1" x14ac:dyDescent="0.2">
      <c r="E17" s="23"/>
      <c r="F17" s="24"/>
      <c r="G17" s="17"/>
      <c r="H17" s="17"/>
    </row>
    <row r="18" spans="5:8" ht="16" customHeight="1" x14ac:dyDescent="0.2">
      <c r="E18" s="23"/>
      <c r="F18" s="3"/>
      <c r="G18" s="17"/>
      <c r="H18" s="17"/>
    </row>
    <row r="19" spans="5:8" ht="16" customHeight="1" x14ac:dyDescent="0.2">
      <c r="E19" s="23"/>
      <c r="F19" s="3"/>
      <c r="G19" s="17"/>
      <c r="H19" s="17"/>
    </row>
    <row r="20" spans="5:8" ht="16" customHeight="1" x14ac:dyDescent="0.2">
      <c r="E20" s="23"/>
      <c r="F20" s="3"/>
      <c r="G20" s="17"/>
      <c r="H20" s="17"/>
    </row>
  </sheetData>
  <mergeCells count="4">
    <mergeCell ref="A2:A4"/>
    <mergeCell ref="A6:A8"/>
    <mergeCell ref="E2:E4"/>
    <mergeCell ref="E6:E8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E8ACA-AB3B-BB4F-951C-6C974ECE5E28}">
  <dimension ref="A1:H45"/>
  <sheetViews>
    <sheetView workbookViewId="0">
      <selection activeCell="H24" sqref="H24"/>
    </sheetView>
  </sheetViews>
  <sheetFormatPr baseColWidth="10" defaultRowHeight="16" x14ac:dyDescent="0.2"/>
  <cols>
    <col min="1" max="2" width="10.83203125" style="2"/>
    <col min="3" max="3" width="37.83203125" style="2" customWidth="1"/>
    <col min="4" max="4" width="18.83203125" style="2" customWidth="1"/>
    <col min="5" max="5" width="15.1640625" style="2" customWidth="1"/>
    <col min="6" max="6" width="22.1640625" style="2" customWidth="1"/>
    <col min="7" max="7" width="19.83203125" style="2" customWidth="1"/>
    <col min="8" max="16384" width="10.83203125" style="2"/>
  </cols>
  <sheetData>
    <row r="1" spans="1:8" ht="21" x14ac:dyDescent="0.25">
      <c r="A1" s="7"/>
      <c r="B1" s="7" t="s">
        <v>2</v>
      </c>
      <c r="C1" s="7" t="s">
        <v>3</v>
      </c>
      <c r="D1" s="7" t="s">
        <v>8</v>
      </c>
      <c r="E1" s="7" t="s">
        <v>9</v>
      </c>
      <c r="F1" s="7" t="s">
        <v>10</v>
      </c>
      <c r="G1" s="7" t="s">
        <v>11</v>
      </c>
    </row>
    <row r="2" spans="1:8" x14ac:dyDescent="0.2">
      <c r="A2" s="27" t="s">
        <v>0</v>
      </c>
      <c r="B2" s="13">
        <v>64</v>
      </c>
      <c r="C2" s="14">
        <v>34926.126642000003</v>
      </c>
      <c r="D2" s="15">
        <f>MEDIAN(C2:C4)</f>
        <v>33329.836128000003</v>
      </c>
      <c r="E2" s="16">
        <v>0.65129999999999999</v>
      </c>
      <c r="F2" s="16">
        <v>0.60189999999999999</v>
      </c>
      <c r="G2" s="16">
        <v>0.03</v>
      </c>
      <c r="H2" s="9">
        <f>IF(D2&lt;&gt;"",VLOOKUP(D2,C2:F4,4,FALSE),"")</f>
        <v>0.60609999999999997</v>
      </c>
    </row>
    <row r="3" spans="1:8" x14ac:dyDescent="0.2">
      <c r="A3" s="27"/>
      <c r="B3" s="13">
        <v>64</v>
      </c>
      <c r="C3" s="14">
        <v>33329.836128000003</v>
      </c>
      <c r="D3" s="15"/>
      <c r="E3" s="16">
        <v>0.6552</v>
      </c>
      <c r="F3" s="16">
        <v>0.60609999999999997</v>
      </c>
      <c r="G3" s="16">
        <v>3.0800000000000001E-2</v>
      </c>
      <c r="H3" s="9" t="str">
        <f t="shared" ref="H3:H19" si="0">IF(D3&lt;&gt;"",VLOOKUP(D3,C3:F5,4,FALSE),"")</f>
        <v/>
      </c>
    </row>
    <row r="4" spans="1:8" x14ac:dyDescent="0.2">
      <c r="A4" s="27"/>
      <c r="B4" s="13">
        <v>64</v>
      </c>
      <c r="C4" s="14">
        <v>32642.042380999999</v>
      </c>
      <c r="D4" s="15"/>
      <c r="E4" s="16">
        <v>0.65890000000000004</v>
      </c>
      <c r="F4" s="16">
        <v>0.61009999999999998</v>
      </c>
      <c r="G4" s="16">
        <v>3.1E-2</v>
      </c>
      <c r="H4" s="9" t="str">
        <f t="shared" si="0"/>
        <v/>
      </c>
    </row>
    <row r="5" spans="1:8" x14ac:dyDescent="0.2">
      <c r="A5" s="27"/>
      <c r="B5" s="3">
        <v>128</v>
      </c>
      <c r="C5" s="4">
        <v>38787.333352000001</v>
      </c>
      <c r="D5" s="5">
        <f>MEDIAN(C5:C7)</f>
        <v>38787.333352000001</v>
      </c>
      <c r="E5" s="9">
        <v>0.63160000000000005</v>
      </c>
      <c r="F5" s="9">
        <v>0.58240000000000003</v>
      </c>
      <c r="G5" s="9">
        <v>3.4599999999999999E-2</v>
      </c>
      <c r="H5" s="9">
        <f t="shared" si="0"/>
        <v>0.58240000000000003</v>
      </c>
    </row>
    <row r="6" spans="1:8" x14ac:dyDescent="0.2">
      <c r="A6" s="27"/>
      <c r="B6" s="3">
        <v>128</v>
      </c>
      <c r="C6" s="4">
        <v>38807.206306</v>
      </c>
      <c r="D6" s="5"/>
      <c r="E6" s="9">
        <v>0.63149999999999995</v>
      </c>
      <c r="F6" s="9">
        <v>0.58220000000000005</v>
      </c>
      <c r="G6" s="9">
        <v>3.44E-2</v>
      </c>
      <c r="H6" s="9" t="str">
        <f t="shared" si="0"/>
        <v/>
      </c>
    </row>
    <row r="7" spans="1:8" x14ac:dyDescent="0.2">
      <c r="A7" s="27"/>
      <c r="B7" s="3">
        <v>128</v>
      </c>
      <c r="C7" s="4">
        <v>38742.76139</v>
      </c>
      <c r="D7" s="5"/>
      <c r="E7" s="9">
        <v>0.63119999999999998</v>
      </c>
      <c r="F7" s="9">
        <v>0.58250000000000002</v>
      </c>
      <c r="G7" s="9">
        <v>3.44E-2</v>
      </c>
      <c r="H7" s="9" t="str">
        <f t="shared" si="0"/>
        <v/>
      </c>
    </row>
    <row r="8" spans="1:8" x14ac:dyDescent="0.2">
      <c r="A8" s="27"/>
      <c r="B8" s="13">
        <v>256</v>
      </c>
      <c r="C8" s="14">
        <v>41206.401891000001</v>
      </c>
      <c r="D8" s="15">
        <f>MEDIAN(C8:C10)</f>
        <v>41142.357855000002</v>
      </c>
      <c r="E8" s="16">
        <v>0.62029999999999996</v>
      </c>
      <c r="F8" s="16">
        <v>0.57279999999999998</v>
      </c>
      <c r="G8" s="16">
        <v>3.4599999999999999E-2</v>
      </c>
      <c r="H8" s="9">
        <f t="shared" si="0"/>
        <v>0.57340000000000002</v>
      </c>
    </row>
    <row r="9" spans="1:8" x14ac:dyDescent="0.2">
      <c r="A9" s="27"/>
      <c r="B9" s="13">
        <v>256</v>
      </c>
      <c r="C9" s="14">
        <v>41142.357855000002</v>
      </c>
      <c r="D9" s="15"/>
      <c r="E9" s="16">
        <v>0.62080000000000002</v>
      </c>
      <c r="F9" s="16">
        <v>0.57340000000000002</v>
      </c>
      <c r="G9" s="16">
        <v>3.49E-2</v>
      </c>
      <c r="H9" s="9" t="str">
        <f t="shared" si="0"/>
        <v/>
      </c>
    </row>
    <row r="10" spans="1:8" x14ac:dyDescent="0.2">
      <c r="A10" s="27"/>
      <c r="B10" s="13">
        <v>256</v>
      </c>
      <c r="C10" s="14">
        <v>41004.259789999996</v>
      </c>
      <c r="D10" s="15"/>
      <c r="E10" s="16">
        <v>0.62139999999999995</v>
      </c>
      <c r="F10" s="16">
        <v>0.57379999999999998</v>
      </c>
      <c r="G10" s="16">
        <v>3.6200000000000003E-2</v>
      </c>
      <c r="H10" s="9" t="str">
        <f t="shared" si="0"/>
        <v/>
      </c>
    </row>
    <row r="11" spans="1:8" x14ac:dyDescent="0.2">
      <c r="A11" s="27" t="s">
        <v>1</v>
      </c>
      <c r="B11" s="3">
        <v>64</v>
      </c>
      <c r="C11" s="4">
        <v>31134.606287999999</v>
      </c>
      <c r="D11" s="5">
        <f>MEDIAN(C11:C13)</f>
        <v>31134.606287999999</v>
      </c>
      <c r="E11" s="9">
        <v>0.67020000000000002</v>
      </c>
      <c r="F11" s="9">
        <v>0.62270000000000003</v>
      </c>
      <c r="G11" s="9">
        <v>3.0700000000000002E-2</v>
      </c>
      <c r="H11" s="9">
        <f t="shared" si="0"/>
        <v>0.62270000000000003</v>
      </c>
    </row>
    <row r="12" spans="1:8" x14ac:dyDescent="0.2">
      <c r="A12" s="27"/>
      <c r="B12" s="3">
        <v>64</v>
      </c>
      <c r="C12" s="4">
        <v>31359.877829000001</v>
      </c>
      <c r="D12" s="5"/>
      <c r="E12" s="9">
        <v>0.67069999999999996</v>
      </c>
      <c r="F12" s="9">
        <v>0.62280000000000002</v>
      </c>
      <c r="G12" s="9">
        <v>3.0700000000000002E-2</v>
      </c>
      <c r="H12" s="9" t="str">
        <f t="shared" si="0"/>
        <v/>
      </c>
    </row>
    <row r="13" spans="1:8" x14ac:dyDescent="0.2">
      <c r="A13" s="27"/>
      <c r="B13" s="3">
        <v>64</v>
      </c>
      <c r="C13" s="4">
        <v>29808.677333</v>
      </c>
      <c r="D13" s="5"/>
      <c r="E13" s="9">
        <v>0.67959999999999998</v>
      </c>
      <c r="F13" s="9">
        <v>0.63249999999999995</v>
      </c>
      <c r="G13" s="9">
        <v>2.98E-2</v>
      </c>
      <c r="H13" s="9" t="str">
        <f t="shared" si="0"/>
        <v/>
      </c>
    </row>
    <row r="14" spans="1:8" x14ac:dyDescent="0.2">
      <c r="A14" s="27"/>
      <c r="B14" s="13">
        <v>128</v>
      </c>
      <c r="C14" s="14">
        <v>34794.109902999997</v>
      </c>
      <c r="D14" s="15">
        <f>MEDIAN(C14:C16)</f>
        <v>34730.137498999997</v>
      </c>
      <c r="E14" s="16">
        <v>0.64480000000000004</v>
      </c>
      <c r="F14" s="16">
        <v>0.59640000000000004</v>
      </c>
      <c r="G14" s="16">
        <v>3.3700000000000001E-2</v>
      </c>
      <c r="H14" s="9">
        <f t="shared" si="0"/>
        <v>0.59630000000000005</v>
      </c>
    </row>
    <row r="15" spans="1:8" x14ac:dyDescent="0.2">
      <c r="A15" s="27"/>
      <c r="B15" s="13">
        <v>128</v>
      </c>
      <c r="C15" s="14">
        <v>34704.728766</v>
      </c>
      <c r="D15" s="15"/>
      <c r="E15" s="16">
        <v>0.64449999999999996</v>
      </c>
      <c r="F15" s="16">
        <v>0.59660000000000002</v>
      </c>
      <c r="G15" s="16">
        <v>3.32E-2</v>
      </c>
      <c r="H15" s="9" t="str">
        <f t="shared" si="0"/>
        <v/>
      </c>
    </row>
    <row r="16" spans="1:8" x14ac:dyDescent="0.2">
      <c r="A16" s="27"/>
      <c r="B16" s="13">
        <v>128</v>
      </c>
      <c r="C16" s="14">
        <v>34730.137498999997</v>
      </c>
      <c r="D16" s="15"/>
      <c r="E16" s="16">
        <v>0.64419999999999999</v>
      </c>
      <c r="F16" s="16">
        <v>0.59630000000000005</v>
      </c>
      <c r="G16" s="16">
        <v>3.3000000000000002E-2</v>
      </c>
      <c r="H16" s="9" t="str">
        <f t="shared" si="0"/>
        <v/>
      </c>
    </row>
    <row r="17" spans="1:8" x14ac:dyDescent="0.2">
      <c r="A17" s="27"/>
      <c r="B17" s="3">
        <v>256</v>
      </c>
      <c r="C17" s="4">
        <v>37068.562649</v>
      </c>
      <c r="D17" s="5">
        <f>MEDIAN(C17:C19)</f>
        <v>36537.111701000002</v>
      </c>
      <c r="E17" s="9">
        <v>0.629</v>
      </c>
      <c r="F17" s="9">
        <v>0.58209999999999995</v>
      </c>
      <c r="G17" s="9">
        <v>3.4599999999999999E-2</v>
      </c>
      <c r="H17" s="9">
        <f t="shared" si="0"/>
        <v>0.58220000000000005</v>
      </c>
    </row>
    <row r="18" spans="1:8" x14ac:dyDescent="0.2">
      <c r="A18" s="27"/>
      <c r="B18" s="3">
        <v>256</v>
      </c>
      <c r="C18" s="4">
        <v>36447.672254999998</v>
      </c>
      <c r="D18" s="5"/>
      <c r="E18" s="9">
        <v>0.62939999999999996</v>
      </c>
      <c r="F18" s="9">
        <v>0.5827</v>
      </c>
      <c r="G18" s="9">
        <v>3.5200000000000002E-2</v>
      </c>
      <c r="H18" s="9" t="str">
        <f t="shared" si="0"/>
        <v/>
      </c>
    </row>
    <row r="19" spans="1:8" x14ac:dyDescent="0.2">
      <c r="A19" s="27"/>
      <c r="B19" s="3">
        <v>256</v>
      </c>
      <c r="C19" s="4">
        <v>36537.111701000002</v>
      </c>
      <c r="D19" s="5"/>
      <c r="E19" s="9">
        <v>0.629</v>
      </c>
      <c r="F19" s="9">
        <v>0.58220000000000005</v>
      </c>
      <c r="G19" s="9">
        <v>3.5799999999999998E-2</v>
      </c>
      <c r="H19" s="9" t="str">
        <f t="shared" si="0"/>
        <v/>
      </c>
    </row>
    <row r="20" spans="1:8" x14ac:dyDescent="0.2">
      <c r="F20" s="10"/>
    </row>
    <row r="21" spans="1:8" x14ac:dyDescent="0.2">
      <c r="D21" s="12">
        <f>AVERAGE(D2:D19)</f>
        <v>35943.563803833335</v>
      </c>
      <c r="E21" s="11">
        <f>AVERAGE(E2:E19)</f>
        <v>0.64242222222222223</v>
      </c>
      <c r="F21" s="11">
        <f>AVERAGE(F2:F19)</f>
        <v>0.5944166666666667</v>
      </c>
      <c r="G21" s="11">
        <f>AVERAGE(G2:G19)</f>
        <v>3.3199999999999993E-2</v>
      </c>
    </row>
    <row r="23" spans="1:8" ht="21" x14ac:dyDescent="0.25">
      <c r="A23" s="7"/>
      <c r="B23" s="7" t="s">
        <v>2</v>
      </c>
      <c r="C23" s="7" t="s">
        <v>7</v>
      </c>
      <c r="D23" s="7" t="s">
        <v>8</v>
      </c>
      <c r="E23" s="7" t="s">
        <v>9</v>
      </c>
      <c r="F23" s="7" t="s">
        <v>10</v>
      </c>
      <c r="G23" s="7" t="s">
        <v>11</v>
      </c>
    </row>
    <row r="24" spans="1:8" x14ac:dyDescent="0.2">
      <c r="A24" s="27" t="s">
        <v>0</v>
      </c>
      <c r="B24" s="13">
        <v>64</v>
      </c>
      <c r="C24" s="14">
        <v>34636.676287000002</v>
      </c>
      <c r="D24" s="15">
        <f>MEDIAN(C24:C26)</f>
        <v>33482.095494000001</v>
      </c>
      <c r="E24" s="16">
        <v>0.6411</v>
      </c>
      <c r="F24" s="16">
        <v>0.5917</v>
      </c>
      <c r="G24" s="16">
        <v>2.98E-2</v>
      </c>
      <c r="H24" s="9">
        <f>IF(D24&lt;&gt;"",VLOOKUP(D24,C24:F26,4,FALSE),"")</f>
        <v>0.61429999999999996</v>
      </c>
    </row>
    <row r="25" spans="1:8" x14ac:dyDescent="0.2">
      <c r="A25" s="27"/>
      <c r="B25" s="13">
        <v>64</v>
      </c>
      <c r="C25" s="14">
        <v>33482.095494000001</v>
      </c>
      <c r="D25" s="15"/>
      <c r="E25" s="16">
        <v>0.6633</v>
      </c>
      <c r="F25" s="16">
        <v>0.61429999999999996</v>
      </c>
      <c r="G25" s="16">
        <v>3.1399999999999997E-2</v>
      </c>
      <c r="H25" s="9" t="str">
        <f t="shared" ref="H25:H41" si="1">IF(D25&lt;&gt;"",VLOOKUP(D25,C25:F27,4,FALSE),"")</f>
        <v/>
      </c>
    </row>
    <row r="26" spans="1:8" x14ac:dyDescent="0.2">
      <c r="A26" s="27"/>
      <c r="B26" s="13">
        <v>64</v>
      </c>
      <c r="C26" s="14">
        <v>32966.152176000003</v>
      </c>
      <c r="D26" s="15"/>
      <c r="E26" s="16">
        <v>0.66720000000000002</v>
      </c>
      <c r="F26" s="16">
        <v>0.61829999999999996</v>
      </c>
      <c r="G26" s="16">
        <v>3.15E-2</v>
      </c>
      <c r="H26" s="9" t="str">
        <f t="shared" si="1"/>
        <v/>
      </c>
    </row>
    <row r="27" spans="1:8" x14ac:dyDescent="0.2">
      <c r="A27" s="27"/>
      <c r="B27" s="3">
        <v>128</v>
      </c>
      <c r="C27" s="4">
        <v>38736.656165</v>
      </c>
      <c r="D27" s="5">
        <f>MEDIAN(C27:C29)</f>
        <v>38770.441652000001</v>
      </c>
      <c r="E27" s="9">
        <v>0.63119999999999998</v>
      </c>
      <c r="F27" s="18">
        <v>0.58169999999999999</v>
      </c>
      <c r="G27" s="9">
        <v>3.4299999999999997E-2</v>
      </c>
      <c r="H27" s="9">
        <f t="shared" si="1"/>
        <v>0.58109999999999995</v>
      </c>
    </row>
    <row r="28" spans="1:8" x14ac:dyDescent="0.2">
      <c r="A28" s="27"/>
      <c r="B28" s="3">
        <v>128</v>
      </c>
      <c r="C28" s="4">
        <v>38770.441652000001</v>
      </c>
      <c r="D28" s="5"/>
      <c r="E28" s="9">
        <v>0.63060000000000005</v>
      </c>
      <c r="F28" s="18">
        <v>0.58109999999999995</v>
      </c>
      <c r="G28" s="9">
        <v>3.3399999999999999E-2</v>
      </c>
      <c r="H28" s="9" t="str">
        <f t="shared" si="1"/>
        <v/>
      </c>
    </row>
    <row r="29" spans="1:8" x14ac:dyDescent="0.2">
      <c r="A29" s="27"/>
      <c r="B29" s="3">
        <v>128</v>
      </c>
      <c r="C29" s="4">
        <v>38905.771352000003</v>
      </c>
      <c r="D29" s="5"/>
      <c r="E29" s="9">
        <v>0.63090000000000002</v>
      </c>
      <c r="F29" s="18">
        <v>0.58209999999999995</v>
      </c>
      <c r="G29" s="9">
        <v>3.49E-2</v>
      </c>
      <c r="H29" s="9" t="str">
        <f t="shared" si="1"/>
        <v/>
      </c>
    </row>
    <row r="30" spans="1:8" x14ac:dyDescent="0.2">
      <c r="A30" s="27"/>
      <c r="B30" s="13">
        <v>256</v>
      </c>
      <c r="C30" s="14">
        <v>41221.258782999997</v>
      </c>
      <c r="D30" s="15">
        <f>MEDIAN(C30:C32)</f>
        <v>41152.933520999999</v>
      </c>
      <c r="E30" s="16">
        <v>0.62019999999999997</v>
      </c>
      <c r="F30" s="16">
        <v>0.57269999999999999</v>
      </c>
      <c r="G30" s="16">
        <v>3.5900000000000001E-2</v>
      </c>
      <c r="H30" s="9">
        <f t="shared" si="1"/>
        <v>0.57320000000000004</v>
      </c>
    </row>
    <row r="31" spans="1:8" x14ac:dyDescent="0.2">
      <c r="A31" s="27"/>
      <c r="B31" s="13">
        <v>256</v>
      </c>
      <c r="C31" s="14">
        <v>41152.933520999999</v>
      </c>
      <c r="D31" s="15"/>
      <c r="E31" s="16">
        <v>0.62060000000000004</v>
      </c>
      <c r="F31" s="16">
        <v>0.57320000000000004</v>
      </c>
      <c r="G31" s="16">
        <v>3.5999999999999997E-2</v>
      </c>
      <c r="H31" s="9" t="str">
        <f t="shared" si="1"/>
        <v/>
      </c>
    </row>
    <row r="32" spans="1:8" x14ac:dyDescent="0.2">
      <c r="A32" s="27"/>
      <c r="B32" s="13">
        <v>256</v>
      </c>
      <c r="C32" s="14">
        <v>40801.021342</v>
      </c>
      <c r="D32" s="15"/>
      <c r="E32" s="16">
        <v>0.62039999999999995</v>
      </c>
      <c r="F32" s="16">
        <v>0.57289999999999996</v>
      </c>
      <c r="G32" s="16">
        <v>3.4799999999999998E-2</v>
      </c>
      <c r="H32" s="9" t="str">
        <f t="shared" si="1"/>
        <v/>
      </c>
    </row>
    <row r="33" spans="1:8" x14ac:dyDescent="0.2">
      <c r="A33" s="27" t="s">
        <v>1</v>
      </c>
      <c r="B33" s="3">
        <v>64</v>
      </c>
      <c r="C33" s="4">
        <v>31187.480372999999</v>
      </c>
      <c r="D33" s="5">
        <f>MEDIAN(C33:C35)</f>
        <v>30659.188539999999</v>
      </c>
      <c r="E33" s="9">
        <v>0.67149999999999999</v>
      </c>
      <c r="F33" s="18">
        <v>0.624</v>
      </c>
      <c r="G33" s="9">
        <v>3.0499999999999999E-2</v>
      </c>
      <c r="H33" s="9">
        <f t="shared" si="1"/>
        <v>0.61950000000000005</v>
      </c>
    </row>
    <row r="34" spans="1:8" x14ac:dyDescent="0.2">
      <c r="A34" s="27"/>
      <c r="B34" s="3">
        <v>64</v>
      </c>
      <c r="C34" s="4">
        <v>30659.188539999999</v>
      </c>
      <c r="D34" s="5"/>
      <c r="E34" s="9">
        <v>0.66739999999999999</v>
      </c>
      <c r="F34" s="18">
        <v>0.61950000000000005</v>
      </c>
      <c r="G34" s="9">
        <v>3.0300000000000001E-2</v>
      </c>
      <c r="H34" s="9" t="str">
        <f t="shared" si="1"/>
        <v/>
      </c>
    </row>
    <row r="35" spans="1:8" x14ac:dyDescent="0.2">
      <c r="A35" s="27"/>
      <c r="B35" s="3">
        <v>64</v>
      </c>
      <c r="C35" s="4">
        <v>29743.483179999999</v>
      </c>
      <c r="D35" s="5"/>
      <c r="E35" s="9">
        <v>0.67490000000000006</v>
      </c>
      <c r="F35" s="18">
        <v>0.62749999999999995</v>
      </c>
      <c r="G35" s="9">
        <v>3.1E-2</v>
      </c>
      <c r="H35" s="9" t="str">
        <f t="shared" si="1"/>
        <v/>
      </c>
    </row>
    <row r="36" spans="1:8" x14ac:dyDescent="0.2">
      <c r="A36" s="27"/>
      <c r="B36" s="13">
        <v>128</v>
      </c>
      <c r="C36" s="14">
        <v>34740.529021000002</v>
      </c>
      <c r="D36" s="15">
        <f>MEDIAN(C36:C38)</f>
        <v>34548.194926999997</v>
      </c>
      <c r="E36" s="16">
        <v>0.64459999999999995</v>
      </c>
      <c r="F36" s="16">
        <v>0.59630000000000005</v>
      </c>
      <c r="G36" s="16">
        <v>3.3099999999999997E-2</v>
      </c>
      <c r="H36" s="9">
        <f t="shared" si="1"/>
        <v>0.59599999999999997</v>
      </c>
    </row>
    <row r="37" spans="1:8" x14ac:dyDescent="0.2">
      <c r="A37" s="27"/>
      <c r="B37" s="13">
        <v>128</v>
      </c>
      <c r="C37" s="14">
        <v>34548.194926999997</v>
      </c>
      <c r="D37" s="15"/>
      <c r="E37" s="16">
        <v>0.64449999999999996</v>
      </c>
      <c r="F37" s="16">
        <v>0.59599999999999997</v>
      </c>
      <c r="G37" s="16">
        <v>3.3000000000000002E-2</v>
      </c>
      <c r="H37" s="9" t="str">
        <f t="shared" si="1"/>
        <v/>
      </c>
    </row>
    <row r="38" spans="1:8" x14ac:dyDescent="0.2">
      <c r="A38" s="27"/>
      <c r="B38" s="13">
        <v>128</v>
      </c>
      <c r="C38" s="14">
        <v>34525.243379</v>
      </c>
      <c r="D38" s="15"/>
      <c r="E38" s="16">
        <v>0.64480000000000004</v>
      </c>
      <c r="F38" s="16">
        <v>0.59670000000000001</v>
      </c>
      <c r="G38" s="16">
        <v>3.3500000000000002E-2</v>
      </c>
      <c r="H38" s="9" t="str">
        <f t="shared" si="1"/>
        <v/>
      </c>
    </row>
    <row r="39" spans="1:8" x14ac:dyDescent="0.2">
      <c r="A39" s="27"/>
      <c r="B39" s="3">
        <v>256</v>
      </c>
      <c r="C39" s="4">
        <v>36922.253957000001</v>
      </c>
      <c r="D39" s="5">
        <f>MEDIAN(C39:C41)</f>
        <v>36535.833745999997</v>
      </c>
      <c r="E39" s="9">
        <v>0.62880000000000003</v>
      </c>
      <c r="F39" s="19">
        <v>0.58199999999999996</v>
      </c>
      <c r="G39" s="9">
        <v>3.5299999999999998E-2</v>
      </c>
      <c r="H39" s="9">
        <f t="shared" si="1"/>
        <v>0.58260000000000001</v>
      </c>
    </row>
    <row r="40" spans="1:8" x14ac:dyDescent="0.2">
      <c r="A40" s="27"/>
      <c r="B40" s="3">
        <v>256</v>
      </c>
      <c r="C40" s="4">
        <v>36440.988083999997</v>
      </c>
      <c r="D40" s="5"/>
      <c r="E40" s="9">
        <v>0.62970000000000004</v>
      </c>
      <c r="F40" s="19">
        <v>0.5827</v>
      </c>
      <c r="G40" s="9">
        <v>3.5299999999999998E-2</v>
      </c>
      <c r="H40" s="9" t="str">
        <f t="shared" si="1"/>
        <v/>
      </c>
    </row>
    <row r="41" spans="1:8" x14ac:dyDescent="0.2">
      <c r="A41" s="27"/>
      <c r="B41" s="3">
        <v>256</v>
      </c>
      <c r="C41" s="4">
        <v>36535.833745999997</v>
      </c>
      <c r="D41" s="5"/>
      <c r="E41" s="9">
        <v>0.62949999999999995</v>
      </c>
      <c r="F41" s="19">
        <v>0.58260000000000001</v>
      </c>
      <c r="G41" s="9">
        <v>3.56E-2</v>
      </c>
      <c r="H41" s="9" t="str">
        <f t="shared" si="1"/>
        <v/>
      </c>
    </row>
    <row r="42" spans="1:8" x14ac:dyDescent="0.2">
      <c r="F42" s="10"/>
    </row>
    <row r="43" spans="1:8" x14ac:dyDescent="0.2">
      <c r="D43" s="20">
        <f>AVERAGE(D24:D41)</f>
        <v>35858.114646666661</v>
      </c>
      <c r="E43" s="21">
        <f>AVERAGE(E24:E41)</f>
        <v>0.64228888888888891</v>
      </c>
      <c r="F43" s="21">
        <f>AVERAGE(F24:F41)</f>
        <v>0.59418333333333329</v>
      </c>
      <c r="G43" s="21">
        <f>AVERAGE(G24:G41)</f>
        <v>3.3311111111111104E-2</v>
      </c>
    </row>
    <row r="44" spans="1:8" x14ac:dyDescent="0.2">
      <c r="D44" s="22"/>
      <c r="E44" s="22"/>
      <c r="F44" s="22"/>
      <c r="G44" s="22"/>
    </row>
    <row r="45" spans="1:8" x14ac:dyDescent="0.2">
      <c r="D45" s="21">
        <f>(D43-D21) / D43</f>
        <v>-2.3829796409727409E-3</v>
      </c>
      <c r="E45" s="21">
        <f>E43-E21</f>
        <v>-1.3333333333331865E-4</v>
      </c>
      <c r="F45" s="21">
        <f>F43-F21</f>
        <v>-2.3333333333341866E-4</v>
      </c>
      <c r="G45" s="21">
        <f>G43-G21</f>
        <v>1.1111111111111044E-4</v>
      </c>
    </row>
  </sheetData>
  <mergeCells count="4">
    <mergeCell ref="A2:A10"/>
    <mergeCell ref="A11:A19"/>
    <mergeCell ref="A24:A32"/>
    <mergeCell ref="A33:A41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A377E-0DC3-9D4F-9333-8C705D56CF95}">
  <dimension ref="A1:H21"/>
  <sheetViews>
    <sheetView workbookViewId="0">
      <selection activeCell="A5" sqref="A5:H5"/>
    </sheetView>
  </sheetViews>
  <sheetFormatPr baseColWidth="10" defaultRowHeight="16" x14ac:dyDescent="0.2"/>
  <cols>
    <col min="1" max="1" width="26.33203125" bestFit="1" customWidth="1"/>
    <col min="2" max="2" width="8.5" bestFit="1" customWidth="1"/>
    <col min="3" max="3" width="36.6640625" bestFit="1" customWidth="1"/>
    <col min="4" max="4" width="35.33203125" bestFit="1" customWidth="1"/>
    <col min="5" max="5" width="26.33203125" bestFit="1" customWidth="1"/>
    <col min="7" max="7" width="38.6640625" bestFit="1" customWidth="1"/>
    <col min="8" max="8" width="38.1640625" bestFit="1" customWidth="1"/>
  </cols>
  <sheetData>
    <row r="1" spans="1:8" ht="21" x14ac:dyDescent="0.25">
      <c r="A1" s="6"/>
      <c r="B1" s="7" t="s">
        <v>2</v>
      </c>
      <c r="C1" s="7" t="s">
        <v>3</v>
      </c>
      <c r="D1" s="7" t="s">
        <v>4</v>
      </c>
      <c r="E1" s="6" t="s">
        <v>14</v>
      </c>
      <c r="F1" s="7" t="s">
        <v>2</v>
      </c>
      <c r="G1" s="7" t="s">
        <v>12</v>
      </c>
      <c r="H1" s="7" t="s">
        <v>13</v>
      </c>
    </row>
    <row r="2" spans="1:8" ht="16" customHeight="1" x14ac:dyDescent="0.2">
      <c r="A2" s="27" t="s">
        <v>5</v>
      </c>
      <c r="B2" s="1">
        <v>64</v>
      </c>
      <c r="C2" s="1">
        <f>'TPCB-LONG-RAW Results'!$D$2</f>
        <v>33329.836128000003</v>
      </c>
      <c r="D2" s="1">
        <f>'TPCB-LONG-RAW Results'!$D$24</f>
        <v>33482.095494000001</v>
      </c>
      <c r="E2" s="28" t="s">
        <v>15</v>
      </c>
      <c r="F2" s="24">
        <v>64</v>
      </c>
      <c r="G2" s="17">
        <f>'TPCB-LONG-RAW Results'!$H$2</f>
        <v>0.60609999999999997</v>
      </c>
      <c r="H2" s="17">
        <f>'TPCB-LONG-RAW Results'!$H$24</f>
        <v>0.61429999999999996</v>
      </c>
    </row>
    <row r="3" spans="1:8" ht="16" customHeight="1" x14ac:dyDescent="0.2">
      <c r="A3" s="27"/>
      <c r="B3" s="1">
        <v>128</v>
      </c>
      <c r="C3" s="1">
        <f>'TPCB-LONG-RAW Results'!$D$5</f>
        <v>38787.333352000001</v>
      </c>
      <c r="D3" s="1">
        <f>'TPCB-LONG-RAW Results'!$D$27</f>
        <v>38770.441652000001</v>
      </c>
      <c r="E3" s="28"/>
      <c r="F3" s="24">
        <v>128</v>
      </c>
      <c r="G3" s="17">
        <f>'TPCB-LONG-RAW Results'!$H$5</f>
        <v>0.58240000000000003</v>
      </c>
      <c r="H3" s="17">
        <f>'TPCB-LONG-RAW Results'!$H$27</f>
        <v>0.58109999999999995</v>
      </c>
    </row>
    <row r="4" spans="1:8" ht="16" customHeight="1" x14ac:dyDescent="0.2">
      <c r="A4" s="27"/>
      <c r="B4" s="1">
        <v>256</v>
      </c>
      <c r="C4" s="1">
        <f>'TPCB-LONG-RAW Results'!$D$8</f>
        <v>41142.357855000002</v>
      </c>
      <c r="D4" s="1">
        <f>'TPCB-LONG-RAW Results'!$D$30</f>
        <v>41152.933520999999</v>
      </c>
      <c r="E4" s="28"/>
      <c r="F4" s="24">
        <v>256</v>
      </c>
      <c r="G4" s="17">
        <f>'TPCB-LONG-RAW Results'!$H$8</f>
        <v>0.57340000000000002</v>
      </c>
      <c r="H4" s="17">
        <f>'TPCB-LONG-RAW Results'!$H$30</f>
        <v>0.57320000000000004</v>
      </c>
    </row>
    <row r="5" spans="1:8" ht="16" customHeight="1" x14ac:dyDescent="0.25">
      <c r="A5" s="25"/>
      <c r="B5" s="7" t="s">
        <v>2</v>
      </c>
      <c r="C5" s="7" t="s">
        <v>3</v>
      </c>
      <c r="D5" s="7" t="s">
        <v>4</v>
      </c>
      <c r="E5" s="26"/>
      <c r="F5" s="7" t="s">
        <v>2</v>
      </c>
      <c r="G5" s="7" t="s">
        <v>12</v>
      </c>
      <c r="H5" s="7" t="s">
        <v>13</v>
      </c>
    </row>
    <row r="6" spans="1:8" ht="16" customHeight="1" x14ac:dyDescent="0.2">
      <c r="A6" s="27" t="s">
        <v>6</v>
      </c>
      <c r="B6" s="1">
        <v>64</v>
      </c>
      <c r="C6" s="1">
        <f>'TPCB-LONG-RAW Results'!$D$11</f>
        <v>31134.606287999999</v>
      </c>
      <c r="D6" s="1">
        <f>'TPCB-LONG-RAW Results'!$D$33</f>
        <v>30659.188539999999</v>
      </c>
      <c r="E6" s="27" t="s">
        <v>6</v>
      </c>
      <c r="F6" s="24">
        <v>64</v>
      </c>
      <c r="G6" s="17">
        <f>'TPCB-LONG-RAW Results'!$H$11</f>
        <v>0.62270000000000003</v>
      </c>
      <c r="H6" s="17">
        <f>'TPCB-LONG-RAW Results'!$H$33</f>
        <v>0.61950000000000005</v>
      </c>
    </row>
    <row r="7" spans="1:8" ht="16" customHeight="1" x14ac:dyDescent="0.2">
      <c r="A7" s="27"/>
      <c r="B7" s="1">
        <v>128</v>
      </c>
      <c r="C7" s="1">
        <f>'TPCB-LONG-RAW Results'!$D$14</f>
        <v>34730.137498999997</v>
      </c>
      <c r="D7" s="1">
        <f>'TPCB-LONG-RAW Results'!$D$36</f>
        <v>34548.194926999997</v>
      </c>
      <c r="E7" s="27"/>
      <c r="F7" s="24">
        <v>128</v>
      </c>
      <c r="G7" s="17">
        <f>'TPCB-LONG-RAW Results'!$H$14</f>
        <v>0.59630000000000005</v>
      </c>
      <c r="H7" s="17">
        <f>'TPCB-LONG-RAW Results'!$H$36</f>
        <v>0.59599999999999997</v>
      </c>
    </row>
    <row r="8" spans="1:8" ht="16" customHeight="1" x14ac:dyDescent="0.2">
      <c r="A8" s="27"/>
      <c r="B8" s="1">
        <v>256</v>
      </c>
      <c r="C8" s="1">
        <f>'TPCB-LONG-RAW Results'!$D$17</f>
        <v>36537.111701000002</v>
      </c>
      <c r="D8" s="1">
        <f>'TPCB-LONG-RAW Results'!$D$39</f>
        <v>36535.833745999997</v>
      </c>
      <c r="E8" s="27"/>
      <c r="F8" s="24">
        <v>256</v>
      </c>
      <c r="G8" s="17">
        <f>'TPCB-LONG-RAW Results'!$H$17</f>
        <v>0.58220000000000005</v>
      </c>
      <c r="H8" s="17">
        <f>'TPCB-LONG-RAW Results'!$H$39</f>
        <v>0.58260000000000001</v>
      </c>
    </row>
    <row r="9" spans="1:8" ht="16" customHeight="1" x14ac:dyDescent="0.2">
      <c r="E9" s="23"/>
      <c r="F9" s="24"/>
      <c r="G9" s="17"/>
    </row>
    <row r="10" spans="1:8" ht="16" customHeight="1" x14ac:dyDescent="0.2">
      <c r="C10" s="1">
        <f>AVERAGE(C2:C8)</f>
        <v>35943.563803833335</v>
      </c>
      <c r="D10" s="1">
        <f>AVERAGE(D2:D8)</f>
        <v>35858.114646666661</v>
      </c>
      <c r="E10" s="23"/>
      <c r="F10" s="24"/>
    </row>
    <row r="11" spans="1:8" ht="16" customHeight="1" x14ac:dyDescent="0.2">
      <c r="E11" s="23"/>
      <c r="F11" s="24"/>
    </row>
    <row r="12" spans="1:8" ht="16" customHeight="1" x14ac:dyDescent="0.2">
      <c r="E12" s="23"/>
      <c r="F12" s="24"/>
    </row>
    <row r="13" spans="1:8" ht="16" customHeight="1" x14ac:dyDescent="0.2">
      <c r="E13" s="23"/>
      <c r="F13" s="24"/>
    </row>
    <row r="14" spans="1:8" ht="16" customHeight="1" x14ac:dyDescent="0.2">
      <c r="E14" s="23"/>
      <c r="F14" s="24"/>
    </row>
    <row r="15" spans="1:8" ht="16" customHeight="1" x14ac:dyDescent="0.2">
      <c r="E15" s="23"/>
      <c r="F15" s="24"/>
    </row>
    <row r="16" spans="1:8" ht="16" customHeight="1" x14ac:dyDescent="0.2">
      <c r="E16" s="23"/>
      <c r="F16" s="24"/>
    </row>
    <row r="17" spans="5:6" ht="16" customHeight="1" x14ac:dyDescent="0.2">
      <c r="E17" s="23"/>
      <c r="F17" s="24"/>
    </row>
    <row r="18" spans="5:6" ht="16" customHeight="1" x14ac:dyDescent="0.2">
      <c r="E18" s="23"/>
      <c r="F18" s="3"/>
    </row>
    <row r="19" spans="5:6" ht="16" customHeight="1" x14ac:dyDescent="0.2">
      <c r="E19" s="23"/>
      <c r="F19" s="3"/>
    </row>
    <row r="20" spans="5:6" ht="16" customHeight="1" x14ac:dyDescent="0.2">
      <c r="E20" s="23"/>
      <c r="F20" s="3"/>
    </row>
    <row r="21" spans="5:6" x14ac:dyDescent="0.2">
      <c r="E21" s="2"/>
    </row>
  </sheetData>
  <mergeCells count="4">
    <mergeCell ref="A2:A4"/>
    <mergeCell ref="A6:A8"/>
    <mergeCell ref="E6:E8"/>
    <mergeCell ref="E2:E4"/>
  </mergeCells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5A3F6-640B-194D-AA02-E19CD9D2B5CE}">
  <dimension ref="A1:H45"/>
  <sheetViews>
    <sheetView workbookViewId="0">
      <selection activeCell="H24" sqref="H24"/>
    </sheetView>
  </sheetViews>
  <sheetFormatPr baseColWidth="10" defaultRowHeight="16" x14ac:dyDescent="0.2"/>
  <cols>
    <col min="1" max="2" width="10.83203125" style="2"/>
    <col min="3" max="3" width="38.5" style="2" customWidth="1"/>
    <col min="4" max="4" width="17.6640625" style="2" customWidth="1"/>
    <col min="5" max="5" width="15.6640625" style="2" customWidth="1"/>
    <col min="6" max="6" width="21.83203125" style="2" customWidth="1"/>
    <col min="7" max="7" width="20.5" style="2" customWidth="1"/>
    <col min="8" max="16384" width="10.83203125" style="2"/>
  </cols>
  <sheetData>
    <row r="1" spans="1:8" ht="21" x14ac:dyDescent="0.25">
      <c r="A1" s="7"/>
      <c r="B1" s="7" t="s">
        <v>2</v>
      </c>
      <c r="C1" s="7" t="s">
        <v>3</v>
      </c>
      <c r="D1" s="7" t="s">
        <v>8</v>
      </c>
      <c r="E1" s="7" t="s">
        <v>9</v>
      </c>
      <c r="F1" s="7" t="s">
        <v>10</v>
      </c>
      <c r="G1" s="7" t="s">
        <v>11</v>
      </c>
    </row>
    <row r="2" spans="1:8" ht="16" customHeight="1" x14ac:dyDescent="0.2">
      <c r="A2" s="27" t="s">
        <v>0</v>
      </c>
      <c r="B2" s="13">
        <v>64</v>
      </c>
      <c r="C2" s="14">
        <v>3528.27</v>
      </c>
      <c r="D2" s="15">
        <f>MEDIAN(C2:C4)</f>
        <v>6110.35</v>
      </c>
      <c r="E2" s="16">
        <v>0.70799999999999996</v>
      </c>
      <c r="F2" s="16">
        <v>0.67869999999999997</v>
      </c>
      <c r="G2" s="16">
        <v>2.4500000000000001E-2</v>
      </c>
      <c r="H2" s="9">
        <f>IF(D2&lt;&gt;"",VLOOKUP(D2,C2:F4,4,FALSE),"")</f>
        <v>0.6038</v>
      </c>
    </row>
    <row r="3" spans="1:8" ht="16" customHeight="1" x14ac:dyDescent="0.2">
      <c r="A3" s="27"/>
      <c r="B3" s="13">
        <v>64</v>
      </c>
      <c r="C3" s="14">
        <v>6110.35</v>
      </c>
      <c r="D3" s="15"/>
      <c r="E3" s="16">
        <v>0.64690000000000003</v>
      </c>
      <c r="F3" s="16">
        <v>0.6038</v>
      </c>
      <c r="G3" s="16">
        <v>2.5899999999999999E-2</v>
      </c>
      <c r="H3" s="9" t="str">
        <f t="shared" ref="H3:H19" si="0">IF(D3&lt;&gt;"",VLOOKUP(D3,C3:F5,4,FALSE),"")</f>
        <v/>
      </c>
    </row>
    <row r="4" spans="1:8" ht="16" customHeight="1" x14ac:dyDescent="0.2">
      <c r="A4" s="27"/>
      <c r="B4" s="13">
        <v>64</v>
      </c>
      <c r="C4" s="14">
        <v>6219.6</v>
      </c>
      <c r="D4" s="15"/>
      <c r="E4" s="16">
        <v>0.64780000000000004</v>
      </c>
      <c r="F4" s="16">
        <v>0.60329999999999995</v>
      </c>
      <c r="G4" s="16">
        <v>2.4899999999999999E-2</v>
      </c>
      <c r="H4" s="9" t="str">
        <f t="shared" si="0"/>
        <v/>
      </c>
    </row>
    <row r="5" spans="1:8" ht="16" customHeight="1" x14ac:dyDescent="0.2">
      <c r="A5" s="27"/>
      <c r="B5" s="3">
        <v>128</v>
      </c>
      <c r="C5" s="4">
        <v>6727.66</v>
      </c>
      <c r="D5" s="5">
        <f>MEDIAN(C5:C7)</f>
        <v>6733.93</v>
      </c>
      <c r="E5" s="9">
        <v>0.64500000000000002</v>
      </c>
      <c r="F5" s="9">
        <v>0.60440000000000005</v>
      </c>
      <c r="G5" s="9">
        <v>2.7699999999999999E-2</v>
      </c>
      <c r="H5" s="9">
        <f t="shared" si="0"/>
        <v>0.60499999999999998</v>
      </c>
    </row>
    <row r="6" spans="1:8" ht="16" customHeight="1" x14ac:dyDescent="0.2">
      <c r="A6" s="27"/>
      <c r="B6" s="3">
        <v>128</v>
      </c>
      <c r="C6" s="4">
        <v>6733.93</v>
      </c>
      <c r="D6" s="5"/>
      <c r="E6" s="9">
        <v>0.64580000000000004</v>
      </c>
      <c r="F6" s="9">
        <v>0.60499999999999998</v>
      </c>
      <c r="G6" s="9">
        <v>2.75E-2</v>
      </c>
      <c r="H6" s="9" t="str">
        <f t="shared" si="0"/>
        <v/>
      </c>
    </row>
    <row r="7" spans="1:8" ht="16" customHeight="1" x14ac:dyDescent="0.2">
      <c r="A7" s="27"/>
      <c r="B7" s="3">
        <v>128</v>
      </c>
      <c r="C7" s="4">
        <v>6804.54</v>
      </c>
      <c r="D7" s="5"/>
      <c r="E7" s="9">
        <v>0.65069999999999995</v>
      </c>
      <c r="F7" s="9">
        <v>0.61119999999999997</v>
      </c>
      <c r="G7" s="9">
        <v>2.8400000000000002E-2</v>
      </c>
      <c r="H7" s="9" t="str">
        <f t="shared" si="0"/>
        <v/>
      </c>
    </row>
    <row r="8" spans="1:8" ht="16" customHeight="1" x14ac:dyDescent="0.2">
      <c r="A8" s="27"/>
      <c r="B8" s="13">
        <v>256</v>
      </c>
      <c r="C8" s="14">
        <v>6599.62</v>
      </c>
      <c r="D8" s="15">
        <f>MEDIAN(C8:C10)</f>
        <v>6524.37</v>
      </c>
      <c r="E8" s="16">
        <v>0.64510000000000001</v>
      </c>
      <c r="F8" s="16">
        <v>0.60519999999999996</v>
      </c>
      <c r="G8" s="16">
        <v>2.9000000000000001E-2</v>
      </c>
      <c r="H8" s="9">
        <f t="shared" si="0"/>
        <v>0.60970000000000002</v>
      </c>
    </row>
    <row r="9" spans="1:8" ht="16" customHeight="1" x14ac:dyDescent="0.2">
      <c r="A9" s="27"/>
      <c r="B9" s="13">
        <v>256</v>
      </c>
      <c r="C9" s="14">
        <v>6474.67</v>
      </c>
      <c r="D9" s="15"/>
      <c r="E9" s="16">
        <v>0.6401</v>
      </c>
      <c r="F9" s="16">
        <v>0.59970000000000001</v>
      </c>
      <c r="G9" s="16">
        <v>2.8899999999999999E-2</v>
      </c>
      <c r="H9" s="9" t="str">
        <f t="shared" si="0"/>
        <v/>
      </c>
    </row>
    <row r="10" spans="1:8" ht="16" customHeight="1" x14ac:dyDescent="0.2">
      <c r="A10" s="27"/>
      <c r="B10" s="13">
        <v>256</v>
      </c>
      <c r="C10" s="14">
        <v>6524.37</v>
      </c>
      <c r="D10" s="15"/>
      <c r="E10" s="16">
        <v>0.64949999999999997</v>
      </c>
      <c r="F10" s="16">
        <v>0.60970000000000002</v>
      </c>
      <c r="G10" s="16">
        <v>2.92E-2</v>
      </c>
      <c r="H10" s="9" t="str">
        <f t="shared" si="0"/>
        <v/>
      </c>
    </row>
    <row r="11" spans="1:8" ht="16" customHeight="1" x14ac:dyDescent="0.2">
      <c r="A11" s="27" t="s">
        <v>1</v>
      </c>
      <c r="B11" s="3">
        <v>64</v>
      </c>
      <c r="C11" s="4">
        <v>2621.41</v>
      </c>
      <c r="D11" s="5">
        <f>MEDIAN(C11:C13)</f>
        <v>5007.1899999999996</v>
      </c>
      <c r="E11" s="9">
        <v>0.76449999999999996</v>
      </c>
      <c r="F11" s="9">
        <v>0.74490000000000001</v>
      </c>
      <c r="G11" s="9">
        <v>2.4199999999999999E-2</v>
      </c>
      <c r="H11" s="9">
        <f t="shared" si="0"/>
        <v>0.61899999999999999</v>
      </c>
    </row>
    <row r="12" spans="1:8" ht="16" customHeight="1" x14ac:dyDescent="0.2">
      <c r="A12" s="27"/>
      <c r="B12" s="3">
        <v>64</v>
      </c>
      <c r="C12" s="4">
        <v>5007.1899999999996</v>
      </c>
      <c r="D12" s="5"/>
      <c r="E12" s="9">
        <v>0.66200000000000003</v>
      </c>
      <c r="F12" s="9">
        <v>0.61899999999999999</v>
      </c>
      <c r="G12" s="9">
        <v>2.5000000000000001E-2</v>
      </c>
      <c r="H12" s="9" t="str">
        <f t="shared" si="0"/>
        <v/>
      </c>
    </row>
    <row r="13" spans="1:8" ht="16" customHeight="1" x14ac:dyDescent="0.2">
      <c r="A13" s="27"/>
      <c r="B13" s="3">
        <v>64</v>
      </c>
      <c r="C13" s="4">
        <v>5487.72</v>
      </c>
      <c r="D13" s="5"/>
      <c r="E13" s="9">
        <v>0.65490000000000004</v>
      </c>
      <c r="F13" s="9">
        <v>0.61029999999999995</v>
      </c>
      <c r="G13" s="9">
        <v>2.5399999999999999E-2</v>
      </c>
      <c r="H13" s="9" t="str">
        <f t="shared" si="0"/>
        <v/>
      </c>
    </row>
    <row r="14" spans="1:8" ht="16" customHeight="1" x14ac:dyDescent="0.2">
      <c r="A14" s="27"/>
      <c r="B14" s="13">
        <v>128</v>
      </c>
      <c r="C14" s="14">
        <v>5908.19</v>
      </c>
      <c r="D14" s="15">
        <f>MEDIAN(C14:C16)</f>
        <v>5908.19</v>
      </c>
      <c r="E14" s="16">
        <v>0.65639999999999998</v>
      </c>
      <c r="F14" s="16">
        <v>0.61609999999999998</v>
      </c>
      <c r="G14" s="16">
        <v>2.63E-2</v>
      </c>
      <c r="H14" s="9">
        <f t="shared" si="0"/>
        <v>0.61609999999999998</v>
      </c>
    </row>
    <row r="15" spans="1:8" ht="16" customHeight="1" x14ac:dyDescent="0.2">
      <c r="A15" s="27"/>
      <c r="B15" s="13">
        <v>128</v>
      </c>
      <c r="C15" s="14">
        <v>6019.87</v>
      </c>
      <c r="D15" s="15"/>
      <c r="E15" s="16">
        <v>0.65059999999999996</v>
      </c>
      <c r="F15" s="16">
        <v>0.61</v>
      </c>
      <c r="G15" s="16">
        <v>2.75E-2</v>
      </c>
      <c r="H15" s="9" t="str">
        <f t="shared" si="0"/>
        <v/>
      </c>
    </row>
    <row r="16" spans="1:8" ht="16" customHeight="1" x14ac:dyDescent="0.2">
      <c r="A16" s="27"/>
      <c r="B16" s="13">
        <v>128</v>
      </c>
      <c r="C16" s="14">
        <v>5881.52</v>
      </c>
      <c r="D16" s="15"/>
      <c r="E16" s="16">
        <v>0.65310000000000001</v>
      </c>
      <c r="F16" s="16">
        <v>0.61160000000000003</v>
      </c>
      <c r="G16" s="16">
        <v>2.6599999999999999E-2</v>
      </c>
      <c r="H16" s="9" t="str">
        <f t="shared" si="0"/>
        <v/>
      </c>
    </row>
    <row r="17" spans="1:8" ht="16" customHeight="1" x14ac:dyDescent="0.2">
      <c r="A17" s="27"/>
      <c r="B17" s="3">
        <v>256</v>
      </c>
      <c r="C17" s="4">
        <v>5914.95</v>
      </c>
      <c r="D17" s="5">
        <f>MEDIAN(C17:C19)</f>
        <v>6020.35</v>
      </c>
      <c r="E17" s="9">
        <v>0.64890000000000003</v>
      </c>
      <c r="F17" s="9">
        <v>0.60760000000000003</v>
      </c>
      <c r="G17" s="9">
        <v>2.7E-2</v>
      </c>
      <c r="H17" s="9">
        <f t="shared" si="0"/>
        <v>0.60719999999999996</v>
      </c>
    </row>
    <row r="18" spans="1:8" ht="16" customHeight="1" x14ac:dyDescent="0.2">
      <c r="A18" s="27"/>
      <c r="B18" s="3">
        <v>256</v>
      </c>
      <c r="C18" s="4">
        <v>6020.35</v>
      </c>
      <c r="D18" s="5"/>
      <c r="E18" s="9">
        <v>0.64800000000000002</v>
      </c>
      <c r="F18" s="9">
        <v>0.60719999999999996</v>
      </c>
      <c r="G18" s="9">
        <v>2.8299999999999999E-2</v>
      </c>
      <c r="H18" s="9" t="str">
        <f t="shared" si="0"/>
        <v/>
      </c>
    </row>
    <row r="19" spans="1:8" ht="16" customHeight="1" x14ac:dyDescent="0.2">
      <c r="A19" s="27"/>
      <c r="B19" s="3">
        <v>256</v>
      </c>
      <c r="C19" s="4">
        <v>6020.89</v>
      </c>
      <c r="D19" s="5"/>
      <c r="E19" s="9">
        <v>0.64080000000000004</v>
      </c>
      <c r="F19" s="9">
        <v>0.59860000000000002</v>
      </c>
      <c r="G19" s="9">
        <v>2.8000000000000001E-2</v>
      </c>
      <c r="H19" s="9" t="str">
        <f t="shared" si="0"/>
        <v/>
      </c>
    </row>
    <row r="20" spans="1:8" x14ac:dyDescent="0.2">
      <c r="F20" s="10"/>
    </row>
    <row r="21" spans="1:8" x14ac:dyDescent="0.2">
      <c r="D21" s="12">
        <f>AVERAGE(D2:D19)</f>
        <v>6050.73</v>
      </c>
      <c r="E21" s="11">
        <f>AVERAGE(E2:E19)</f>
        <v>0.65878333333333339</v>
      </c>
      <c r="F21" s="11">
        <f>AVERAGE(F2:F19)</f>
        <v>0.61923888888888878</v>
      </c>
      <c r="G21" s="11">
        <f>AVERAGE(G2:G19)</f>
        <v>2.6905555555555558E-2</v>
      </c>
    </row>
    <row r="23" spans="1:8" ht="21" x14ac:dyDescent="0.25">
      <c r="A23" s="7"/>
      <c r="B23" s="7" t="s">
        <v>2</v>
      </c>
      <c r="C23" s="7" t="s">
        <v>7</v>
      </c>
      <c r="D23" s="7" t="s">
        <v>8</v>
      </c>
      <c r="E23" s="7" t="s">
        <v>9</v>
      </c>
      <c r="F23" s="7" t="s">
        <v>10</v>
      </c>
      <c r="G23" s="7" t="s">
        <v>11</v>
      </c>
    </row>
    <row r="24" spans="1:8" ht="16" customHeight="1" x14ac:dyDescent="0.2">
      <c r="A24" s="27" t="s">
        <v>0</v>
      </c>
      <c r="B24" s="13">
        <v>64</v>
      </c>
      <c r="C24" s="14">
        <v>3754.94</v>
      </c>
      <c r="D24" s="15">
        <f>MEDIAN(C24:C26)</f>
        <v>6130.73</v>
      </c>
      <c r="E24" s="16">
        <v>0.6996</v>
      </c>
      <c r="F24" s="16">
        <v>0.66920000000000002</v>
      </c>
      <c r="G24" s="16">
        <v>2.35E-2</v>
      </c>
      <c r="H24" s="9">
        <f>IF(D24&lt;&gt;"",VLOOKUP(D24,C24:F26,4,FALSE),"")</f>
        <v>0.60489999999999999</v>
      </c>
    </row>
    <row r="25" spans="1:8" ht="16" customHeight="1" x14ac:dyDescent="0.2">
      <c r="A25" s="27"/>
      <c r="B25" s="13">
        <v>64</v>
      </c>
      <c r="C25" s="14">
        <v>6130.73</v>
      </c>
      <c r="D25" s="15"/>
      <c r="E25" s="16">
        <v>0.64959999999999996</v>
      </c>
      <c r="F25" s="16">
        <v>0.60489999999999999</v>
      </c>
      <c r="G25" s="16">
        <v>2.4899999999999999E-2</v>
      </c>
      <c r="H25" s="9" t="str">
        <f t="shared" ref="H25:H41" si="1">IF(D25&lt;&gt;"",VLOOKUP(D25,C25:F27,4,FALSE),"")</f>
        <v/>
      </c>
    </row>
    <row r="26" spans="1:8" ht="16" customHeight="1" x14ac:dyDescent="0.2">
      <c r="A26" s="27"/>
      <c r="B26" s="13">
        <v>64</v>
      </c>
      <c r="C26" s="14">
        <v>6212.15</v>
      </c>
      <c r="D26" s="15"/>
      <c r="E26" s="16">
        <v>0.6492</v>
      </c>
      <c r="F26" s="16">
        <v>0.60499999999999998</v>
      </c>
      <c r="G26" s="16">
        <v>2.5399999999999999E-2</v>
      </c>
      <c r="H26" s="9" t="str">
        <f t="shared" si="1"/>
        <v/>
      </c>
    </row>
    <row r="27" spans="1:8" ht="16" customHeight="1" x14ac:dyDescent="0.2">
      <c r="A27" s="27"/>
      <c r="B27" s="3">
        <v>128</v>
      </c>
      <c r="C27" s="4">
        <v>6748.12</v>
      </c>
      <c r="D27" s="5">
        <f>MEDIAN(C27:C29)</f>
        <v>6704.98</v>
      </c>
      <c r="E27" s="9">
        <v>0.64380000000000004</v>
      </c>
      <c r="F27" s="18">
        <v>0.60329999999999995</v>
      </c>
      <c r="G27" s="9">
        <v>2.7099999999999999E-2</v>
      </c>
      <c r="H27" s="9">
        <f t="shared" si="1"/>
        <v>0.60570000000000002</v>
      </c>
    </row>
    <row r="28" spans="1:8" ht="16" customHeight="1" x14ac:dyDescent="0.2">
      <c r="A28" s="27"/>
      <c r="B28" s="3">
        <v>128</v>
      </c>
      <c r="C28" s="4">
        <v>6704.98</v>
      </c>
      <c r="D28" s="5"/>
      <c r="E28" s="9">
        <v>0.64690000000000003</v>
      </c>
      <c r="F28" s="18">
        <v>0.60570000000000002</v>
      </c>
      <c r="G28" s="9">
        <v>2.6700000000000002E-2</v>
      </c>
      <c r="H28" s="9" t="str">
        <f t="shared" si="1"/>
        <v/>
      </c>
    </row>
    <row r="29" spans="1:8" ht="16" customHeight="1" x14ac:dyDescent="0.2">
      <c r="A29" s="27"/>
      <c r="B29" s="3">
        <v>128</v>
      </c>
      <c r="C29" s="4">
        <v>6698.45</v>
      </c>
      <c r="D29" s="5"/>
      <c r="E29" s="9">
        <v>0.64549999999999996</v>
      </c>
      <c r="F29" s="18">
        <v>0.60470000000000002</v>
      </c>
      <c r="G29" s="9">
        <v>2.7400000000000001E-2</v>
      </c>
      <c r="H29" s="9" t="str">
        <f t="shared" si="1"/>
        <v/>
      </c>
    </row>
    <row r="30" spans="1:8" ht="16" customHeight="1" x14ac:dyDescent="0.2">
      <c r="A30" s="27"/>
      <c r="B30" s="13">
        <v>256</v>
      </c>
      <c r="C30" s="14">
        <v>6488.72</v>
      </c>
      <c r="D30" s="15">
        <f>MEDIAN(C30:C32)</f>
        <v>6406.66</v>
      </c>
      <c r="E30" s="16">
        <v>0.63980000000000004</v>
      </c>
      <c r="F30" s="16">
        <v>0.61140000000000005</v>
      </c>
      <c r="G30" s="16">
        <v>2.8299999999999999E-2</v>
      </c>
      <c r="H30" s="9">
        <f t="shared" si="1"/>
        <v>0.60880000000000001</v>
      </c>
    </row>
    <row r="31" spans="1:8" ht="16" customHeight="1" x14ac:dyDescent="0.2">
      <c r="A31" s="27"/>
      <c r="B31" s="13">
        <v>256</v>
      </c>
      <c r="C31" s="14">
        <v>6406.66</v>
      </c>
      <c r="D31" s="15"/>
      <c r="E31" s="16">
        <v>0.63939999999999997</v>
      </c>
      <c r="F31" s="16">
        <v>0.60880000000000001</v>
      </c>
      <c r="G31" s="16">
        <v>2.7099999999999999E-2</v>
      </c>
      <c r="H31" s="9" t="str">
        <f t="shared" si="1"/>
        <v/>
      </c>
    </row>
    <row r="32" spans="1:8" ht="16" customHeight="1" x14ac:dyDescent="0.2">
      <c r="A32" s="27"/>
      <c r="B32" s="13">
        <v>256</v>
      </c>
      <c r="C32" s="14">
        <v>6356.21</v>
      </c>
      <c r="D32" s="15"/>
      <c r="E32" s="16">
        <v>0.63739999999999997</v>
      </c>
      <c r="F32" s="16">
        <v>0.61019999999999996</v>
      </c>
      <c r="G32" s="16">
        <v>2.6499999999999999E-2</v>
      </c>
      <c r="H32" s="9" t="str">
        <f t="shared" si="1"/>
        <v/>
      </c>
    </row>
    <row r="33" spans="1:8" ht="16" customHeight="1" x14ac:dyDescent="0.2">
      <c r="A33" s="27" t="s">
        <v>1</v>
      </c>
      <c r="B33" s="3">
        <v>64</v>
      </c>
      <c r="C33" s="4">
        <v>2465.1999999999998</v>
      </c>
      <c r="D33" s="5">
        <f>MEDIAN(C33:C35)</f>
        <v>4564.33</v>
      </c>
      <c r="E33" s="9">
        <v>0.77349999999999997</v>
      </c>
      <c r="F33" s="18">
        <v>0.75719999999999998</v>
      </c>
      <c r="G33" s="9">
        <v>2.3699999999999999E-2</v>
      </c>
      <c r="H33" s="9">
        <f t="shared" si="1"/>
        <v>0.64319999999999999</v>
      </c>
    </row>
    <row r="34" spans="1:8" ht="16" customHeight="1" x14ac:dyDescent="0.2">
      <c r="A34" s="27"/>
      <c r="B34" s="3">
        <v>64</v>
      </c>
      <c r="C34" s="4">
        <v>4564.33</v>
      </c>
      <c r="D34" s="5"/>
      <c r="E34" s="9">
        <v>0.6825</v>
      </c>
      <c r="F34" s="18">
        <v>0.64319999999999999</v>
      </c>
      <c r="G34" s="9">
        <v>2.5000000000000001E-2</v>
      </c>
      <c r="H34" s="9" t="str">
        <f t="shared" si="1"/>
        <v/>
      </c>
    </row>
    <row r="35" spans="1:8" ht="16" customHeight="1" x14ac:dyDescent="0.2">
      <c r="A35" s="27"/>
      <c r="B35" s="3">
        <v>64</v>
      </c>
      <c r="C35" s="4">
        <v>5407.1</v>
      </c>
      <c r="D35" s="5"/>
      <c r="E35" s="9">
        <v>0.65569999999999995</v>
      </c>
      <c r="F35" s="18">
        <v>0.61119999999999997</v>
      </c>
      <c r="G35" s="9">
        <v>2.53E-2</v>
      </c>
      <c r="H35" s="9" t="str">
        <f t="shared" si="1"/>
        <v/>
      </c>
    </row>
    <row r="36" spans="1:8" ht="16" customHeight="1" x14ac:dyDescent="0.2">
      <c r="A36" s="27"/>
      <c r="B36" s="13">
        <v>128</v>
      </c>
      <c r="C36" s="14">
        <v>5804.57</v>
      </c>
      <c r="D36" s="15">
        <f>MEDIAN(C36:C38)</f>
        <v>5957.96</v>
      </c>
      <c r="E36" s="16">
        <v>0.65300000000000002</v>
      </c>
      <c r="F36" s="16">
        <v>0.59760000000000002</v>
      </c>
      <c r="G36" s="16">
        <v>2.69E-2</v>
      </c>
      <c r="H36" s="9">
        <f t="shared" si="1"/>
        <v>0.5958</v>
      </c>
    </row>
    <row r="37" spans="1:8" ht="16" customHeight="1" x14ac:dyDescent="0.2">
      <c r="A37" s="27"/>
      <c r="B37" s="13">
        <v>128</v>
      </c>
      <c r="C37" s="14">
        <v>6026.29</v>
      </c>
      <c r="D37" s="15"/>
      <c r="E37" s="16">
        <v>0.64990000000000003</v>
      </c>
      <c r="F37" s="16">
        <v>0.59799999999999998</v>
      </c>
      <c r="G37" s="16">
        <v>2.7699999999999999E-2</v>
      </c>
      <c r="H37" s="9" t="str">
        <f t="shared" si="1"/>
        <v/>
      </c>
    </row>
    <row r="38" spans="1:8" ht="16" customHeight="1" x14ac:dyDescent="0.2">
      <c r="A38" s="27"/>
      <c r="B38" s="13">
        <v>128</v>
      </c>
      <c r="C38" s="14">
        <v>5957.96</v>
      </c>
      <c r="D38" s="15"/>
      <c r="E38" s="16">
        <v>0.65059999999999996</v>
      </c>
      <c r="F38" s="16">
        <v>0.5958</v>
      </c>
      <c r="G38" s="16">
        <v>2.7099999999999999E-2</v>
      </c>
      <c r="H38" s="9" t="str">
        <f t="shared" si="1"/>
        <v/>
      </c>
    </row>
    <row r="39" spans="1:8" ht="16" customHeight="1" x14ac:dyDescent="0.2">
      <c r="A39" s="27"/>
      <c r="B39" s="3">
        <v>256</v>
      </c>
      <c r="C39" s="4">
        <v>5842.05</v>
      </c>
      <c r="D39" s="5">
        <f>MEDIAN(C39:C41)</f>
        <v>5903.77</v>
      </c>
      <c r="E39" s="9">
        <v>0.64300000000000002</v>
      </c>
      <c r="F39" s="19">
        <v>0.60209999999999997</v>
      </c>
      <c r="G39" s="9">
        <v>2.7900000000000001E-2</v>
      </c>
      <c r="H39" s="9">
        <f t="shared" si="1"/>
        <v>0.60960000000000003</v>
      </c>
    </row>
    <row r="40" spans="1:8" ht="16" customHeight="1" x14ac:dyDescent="0.2">
      <c r="A40" s="27"/>
      <c r="B40" s="3">
        <v>256</v>
      </c>
      <c r="C40" s="4">
        <v>5903.77</v>
      </c>
      <c r="D40" s="5"/>
      <c r="E40" s="9">
        <v>0.64959999999999996</v>
      </c>
      <c r="F40" s="19">
        <v>0.60960000000000003</v>
      </c>
      <c r="G40" s="9">
        <v>2.6499999999999999E-2</v>
      </c>
      <c r="H40" s="9" t="str">
        <f t="shared" si="1"/>
        <v/>
      </c>
    </row>
    <row r="41" spans="1:8" ht="16" customHeight="1" x14ac:dyDescent="0.2">
      <c r="A41" s="27"/>
      <c r="B41" s="3">
        <v>256</v>
      </c>
      <c r="C41" s="4">
        <v>6100.89</v>
      </c>
      <c r="D41" s="5"/>
      <c r="E41" s="9">
        <v>0.64710000000000001</v>
      </c>
      <c r="F41" s="19">
        <v>0.60550000000000004</v>
      </c>
      <c r="G41" s="9">
        <v>2.8199999999999999E-2</v>
      </c>
      <c r="H41" s="9" t="str">
        <f t="shared" si="1"/>
        <v/>
      </c>
    </row>
    <row r="42" spans="1:8" x14ac:dyDescent="0.2">
      <c r="F42" s="10"/>
    </row>
    <row r="43" spans="1:8" x14ac:dyDescent="0.2">
      <c r="D43" s="20">
        <f>AVERAGE(D24:D41)</f>
        <v>5944.7383333333319</v>
      </c>
      <c r="E43" s="21">
        <f>AVERAGE(E24:E41)</f>
        <v>0.65867222222222244</v>
      </c>
      <c r="F43" s="21">
        <f>AVERAGE(F24:F41)</f>
        <v>0.61907777777777784</v>
      </c>
      <c r="G43" s="21">
        <f>AVERAGE(G24:G41)</f>
        <v>2.6399999999999996E-2</v>
      </c>
    </row>
    <row r="44" spans="1:8" x14ac:dyDescent="0.2">
      <c r="D44" s="22"/>
      <c r="E44" s="22"/>
      <c r="F44" s="22"/>
      <c r="G44" s="22"/>
    </row>
    <row r="45" spans="1:8" x14ac:dyDescent="0.2">
      <c r="D45" s="21">
        <f>(D43-D21) / D43</f>
        <v>-1.782949235500431E-2</v>
      </c>
      <c r="E45" s="21">
        <f>E43-E21</f>
        <v>-1.1111111111095084E-4</v>
      </c>
      <c r="F45" s="21">
        <f>F43-F21</f>
        <v>-1.6111111111094534E-4</v>
      </c>
      <c r="G45" s="21">
        <f>G43-G21</f>
        <v>-5.0555555555556117E-4</v>
      </c>
    </row>
  </sheetData>
  <mergeCells count="4">
    <mergeCell ref="A2:A10"/>
    <mergeCell ref="A11:A19"/>
    <mergeCell ref="A24:A32"/>
    <mergeCell ref="A33:A41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4F369-1490-CA4F-A0A3-CB856A1A3266}">
  <dimension ref="A1:H20"/>
  <sheetViews>
    <sheetView tabSelected="1" workbookViewId="0">
      <selection activeCell="B37" sqref="B37"/>
    </sheetView>
  </sheetViews>
  <sheetFormatPr baseColWidth="10" defaultRowHeight="16" x14ac:dyDescent="0.2"/>
  <cols>
    <col min="1" max="1" width="26.33203125" bestFit="1" customWidth="1"/>
    <col min="2" max="2" width="8.5" bestFit="1" customWidth="1"/>
    <col min="3" max="3" width="36.6640625" bestFit="1" customWidth="1"/>
    <col min="4" max="4" width="35.33203125" bestFit="1" customWidth="1"/>
    <col min="5" max="5" width="26.33203125" bestFit="1" customWidth="1"/>
    <col min="6" max="6" width="8.6640625" bestFit="1" customWidth="1"/>
    <col min="7" max="7" width="38.6640625" bestFit="1" customWidth="1"/>
    <col min="8" max="8" width="38.1640625" bestFit="1" customWidth="1"/>
  </cols>
  <sheetData>
    <row r="1" spans="1:8" ht="21" x14ac:dyDescent="0.25">
      <c r="A1" s="6"/>
      <c r="B1" s="7" t="s">
        <v>2</v>
      </c>
      <c r="C1" s="7" t="s">
        <v>3</v>
      </c>
      <c r="D1" s="7" t="s">
        <v>4</v>
      </c>
      <c r="E1" s="7" t="s">
        <v>14</v>
      </c>
      <c r="F1" s="7" t="s">
        <v>2</v>
      </c>
      <c r="G1" s="7" t="s">
        <v>12</v>
      </c>
      <c r="H1" s="7" t="s">
        <v>13</v>
      </c>
    </row>
    <row r="2" spans="1:8" ht="16" customHeight="1" x14ac:dyDescent="0.2">
      <c r="A2" s="27" t="s">
        <v>5</v>
      </c>
      <c r="B2" s="1">
        <v>64</v>
      </c>
      <c r="C2" s="1">
        <f>'TPCC-RAW Results'!$D$2</f>
        <v>6110.35</v>
      </c>
      <c r="D2" s="1">
        <f>'TPCC-RAW Results'!$D$24</f>
        <v>6130.73</v>
      </c>
      <c r="E2" s="28" t="s">
        <v>15</v>
      </c>
      <c r="F2" s="24">
        <v>64</v>
      </c>
      <c r="G2" s="17">
        <f>'TPCC-RAW Results'!$H$2</f>
        <v>0.6038</v>
      </c>
      <c r="H2" s="9">
        <f>'TPCC-RAW Results'!$H$24</f>
        <v>0.60489999999999999</v>
      </c>
    </row>
    <row r="3" spans="1:8" ht="16" customHeight="1" x14ac:dyDescent="0.2">
      <c r="A3" s="27"/>
      <c r="B3" s="1">
        <v>128</v>
      </c>
      <c r="C3" s="1">
        <f>'TPCC-RAW Results'!$D$5</f>
        <v>6733.93</v>
      </c>
      <c r="D3" s="1">
        <f>'TPCC-RAW Results'!$D$27</f>
        <v>6704.98</v>
      </c>
      <c r="E3" s="28"/>
      <c r="F3" s="24">
        <v>128</v>
      </c>
      <c r="G3" s="17">
        <f>'TPCC-RAW Results'!$H$5</f>
        <v>0.60499999999999998</v>
      </c>
      <c r="H3" s="9">
        <f>'TPCC-RAW Results'!$H$27</f>
        <v>0.60570000000000002</v>
      </c>
    </row>
    <row r="4" spans="1:8" ht="16" customHeight="1" x14ac:dyDescent="0.2">
      <c r="A4" s="27"/>
      <c r="B4" s="1">
        <v>256</v>
      </c>
      <c r="C4" s="1">
        <f>'TPCC-RAW Results'!$D$8</f>
        <v>6524.37</v>
      </c>
      <c r="D4" s="1">
        <f>'TPCC-RAW Results'!$D$30</f>
        <v>6406.66</v>
      </c>
      <c r="E4" s="28"/>
      <c r="F4" s="24">
        <v>256</v>
      </c>
      <c r="G4" s="17">
        <f>'TPCC-RAW Results'!$H$8</f>
        <v>0.60970000000000002</v>
      </c>
      <c r="H4" s="9">
        <f>'TPCC-RAW Results'!$H$30</f>
        <v>0.60880000000000001</v>
      </c>
    </row>
    <row r="5" spans="1:8" ht="16" customHeight="1" x14ac:dyDescent="0.25">
      <c r="A5" s="25"/>
      <c r="B5" s="7" t="s">
        <v>2</v>
      </c>
      <c r="C5" s="7" t="s">
        <v>3</v>
      </c>
      <c r="D5" s="7" t="s">
        <v>4</v>
      </c>
      <c r="E5" s="26"/>
      <c r="F5" s="7" t="s">
        <v>2</v>
      </c>
      <c r="G5" s="7" t="s">
        <v>12</v>
      </c>
      <c r="H5" s="7" t="s">
        <v>13</v>
      </c>
    </row>
    <row r="6" spans="1:8" ht="16" customHeight="1" x14ac:dyDescent="0.2">
      <c r="A6" s="27" t="s">
        <v>6</v>
      </c>
      <c r="B6" s="1">
        <v>64</v>
      </c>
      <c r="C6" s="1">
        <f>'TPCC-RAW Results'!$D$11</f>
        <v>5007.1899999999996</v>
      </c>
      <c r="D6" s="1">
        <f>'TPCC-RAW Results'!$D$33</f>
        <v>4564.33</v>
      </c>
      <c r="E6" s="27" t="s">
        <v>6</v>
      </c>
      <c r="F6" s="24">
        <v>64</v>
      </c>
      <c r="G6" s="17">
        <f>'TPCC-RAW Results'!$H$11</f>
        <v>0.61899999999999999</v>
      </c>
      <c r="H6" s="9">
        <f>'TPCC-RAW Results'!$H$33</f>
        <v>0.64319999999999999</v>
      </c>
    </row>
    <row r="7" spans="1:8" ht="16" customHeight="1" x14ac:dyDescent="0.2">
      <c r="A7" s="27"/>
      <c r="B7" s="1">
        <v>128</v>
      </c>
      <c r="C7" s="1">
        <f>'TPCC-RAW Results'!$D$14</f>
        <v>5908.19</v>
      </c>
      <c r="D7" s="1">
        <f>'TPCC-RAW Results'!$D$36</f>
        <v>5957.96</v>
      </c>
      <c r="E7" s="27"/>
      <c r="F7" s="24">
        <v>128</v>
      </c>
      <c r="G7" s="17">
        <f>'TPCC-RAW Results'!$H$14</f>
        <v>0.61609999999999998</v>
      </c>
      <c r="H7" s="9">
        <f>'TPCC-RAW Results'!$H$36</f>
        <v>0.5958</v>
      </c>
    </row>
    <row r="8" spans="1:8" ht="16" customHeight="1" x14ac:dyDescent="0.2">
      <c r="A8" s="27"/>
      <c r="B8" s="1">
        <v>256</v>
      </c>
      <c r="C8" s="1">
        <f>'TPCC-RAW Results'!$D$17</f>
        <v>6020.35</v>
      </c>
      <c r="D8" s="1">
        <f>'TPCC-RAW Results'!$D$39</f>
        <v>5903.77</v>
      </c>
      <c r="E8" s="27"/>
      <c r="F8" s="24">
        <v>256</v>
      </c>
      <c r="G8" s="17">
        <f>'TPCC-RAW Results'!$H$17</f>
        <v>0.60719999999999996</v>
      </c>
      <c r="H8" s="9">
        <f>'TPCC-RAW Results'!$H$39</f>
        <v>0.60960000000000003</v>
      </c>
    </row>
    <row r="9" spans="1:8" ht="16" customHeight="1" x14ac:dyDescent="0.2">
      <c r="E9" s="23"/>
      <c r="F9" s="24"/>
      <c r="G9" s="17"/>
      <c r="H9" s="17"/>
    </row>
    <row r="10" spans="1:8" ht="16" customHeight="1" x14ac:dyDescent="0.2">
      <c r="E10" s="23"/>
      <c r="F10" s="24"/>
      <c r="G10" s="17"/>
      <c r="H10" s="17"/>
    </row>
    <row r="11" spans="1:8" ht="16" customHeight="1" x14ac:dyDescent="0.2">
      <c r="E11" s="23"/>
      <c r="F11" s="24"/>
      <c r="G11" s="17"/>
      <c r="H11" s="17"/>
    </row>
    <row r="12" spans="1:8" ht="16" customHeight="1" x14ac:dyDescent="0.2">
      <c r="E12" s="23"/>
      <c r="F12" s="24"/>
      <c r="G12" s="17"/>
      <c r="H12" s="17"/>
    </row>
    <row r="13" spans="1:8" ht="16" customHeight="1" x14ac:dyDescent="0.2">
      <c r="E13" s="23"/>
      <c r="F13" s="24"/>
      <c r="G13" s="17"/>
      <c r="H13" s="17"/>
    </row>
    <row r="14" spans="1:8" ht="16" customHeight="1" x14ac:dyDescent="0.2">
      <c r="E14" s="23"/>
      <c r="F14" s="24"/>
      <c r="G14" s="17"/>
      <c r="H14" s="17"/>
    </row>
    <row r="15" spans="1:8" ht="16" customHeight="1" x14ac:dyDescent="0.2">
      <c r="E15" s="23"/>
      <c r="F15" s="24"/>
      <c r="G15" s="17"/>
      <c r="H15" s="17"/>
    </row>
    <row r="16" spans="1:8" ht="16" customHeight="1" x14ac:dyDescent="0.2">
      <c r="E16" s="23"/>
      <c r="F16" s="24"/>
      <c r="G16" s="17"/>
      <c r="H16" s="17"/>
    </row>
    <row r="17" spans="5:8" ht="16" customHeight="1" x14ac:dyDescent="0.2">
      <c r="E17" s="23"/>
      <c r="F17" s="24"/>
      <c r="G17" s="17"/>
      <c r="H17" s="17"/>
    </row>
    <row r="18" spans="5:8" ht="16" customHeight="1" x14ac:dyDescent="0.2">
      <c r="E18" s="23"/>
      <c r="F18" s="3"/>
      <c r="G18" s="17"/>
      <c r="H18" s="17"/>
    </row>
    <row r="19" spans="5:8" ht="16" customHeight="1" x14ac:dyDescent="0.2">
      <c r="E19" s="23"/>
      <c r="F19" s="3"/>
      <c r="G19" s="17"/>
      <c r="H19" s="17"/>
    </row>
    <row r="20" spans="5:8" ht="16" customHeight="1" x14ac:dyDescent="0.2">
      <c r="E20" s="23"/>
      <c r="F20" s="3"/>
      <c r="G20" s="17"/>
      <c r="H20" s="17"/>
    </row>
  </sheetData>
  <mergeCells count="4">
    <mergeCell ref="A2:A4"/>
    <mergeCell ref="A6:A8"/>
    <mergeCell ref="E2:E4"/>
    <mergeCell ref="E6:E8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TPCB-RAW Results</vt:lpstr>
      <vt:lpstr>TPCB Results</vt:lpstr>
      <vt:lpstr>TPCB-LONG-RAW Results</vt:lpstr>
      <vt:lpstr>TPCB-LONG Results</vt:lpstr>
      <vt:lpstr>TPCC-RAW Results</vt:lpstr>
      <vt:lpstr>TPCC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Ibrar Ahmed</dc:creator>
  <cp:lastModifiedBy>Ibrar Ahmed</cp:lastModifiedBy>
  <cp:lastPrinted>2019-02-21T07:13:06Z</cp:lastPrinted>
  <dcterms:created xsi:type="dcterms:W3CDTF">2019-01-24T07:41:27Z</dcterms:created>
  <dcterms:modified xsi:type="dcterms:W3CDTF">2019-02-21T18:19:47Z</dcterms:modified>
</cp:coreProperties>
</file>