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1" sheetId="1" r:id="rId4"/>
    <sheet state="visible" name="experiment2" sheetId="2" r:id="rId5"/>
    <sheet state="visible" name="experiment3" sheetId="3" r:id="rId6"/>
    <sheet state="visible" name="experiment4" sheetId="4" r:id="rId7"/>
    <sheet state="visible" name="experiment5" sheetId="5" r:id="rId8"/>
    <sheet state="visible" name="consolidated" sheetId="6" r:id="rId9"/>
    <sheet state="visible" name="top10" sheetId="7" r:id="rId10"/>
    <sheet state="visible" name="f1Agg" sheetId="8" r:id="rId11"/>
    <sheet state="visible" name="KLD vs F1" sheetId="9" r:id="rId12"/>
    <sheet state="visible" name="absoluteError" sheetId="10" r:id="rId13"/>
  </sheets>
  <definedNames/>
  <calcPr/>
</workbook>
</file>

<file path=xl/sharedStrings.xml><?xml version="1.0" encoding="utf-8"?>
<sst xmlns="http://schemas.openxmlformats.org/spreadsheetml/2006/main" count="4585" uniqueCount="244">
  <si>
    <t>BATCH_SIZE</t>
  </si>
  <si>
    <t>EPOCHS</t>
  </si>
  <si>
    <t>History Path</t>
  </si>
  <si>
    <t>MAX_LEN</t>
  </si>
  <si>
    <t>MODEL</t>
  </si>
  <si>
    <t>Metadata Path</t>
  </si>
  <si>
    <t>Test Data</t>
  </si>
  <si>
    <t>Train Data</t>
  </si>
  <si>
    <t>Accuracy</t>
  </si>
  <si>
    <t>F1 Score</t>
  </si>
  <si>
    <t>Precision</t>
  </si>
  <si>
    <t>Recall</t>
  </si>
  <si>
    <t>Inference Time</t>
  </si>
  <si>
    <t>Training Time</t>
  </si>
  <si>
    <t>/home/auser/working-dir/data/experimental_metadata/CogComp.hist</t>
  </si>
  <si>
    <t>bert-base-cased</t>
  </si>
  <si>
    <t>/home/auser/working-dir/data/experimental_metadata/TRAIN:CogComp || TEST:CogComp.csv</t>
  </si>
  <si>
    <t>CogComp</t>
  </si>
  <si>
    <t>/home/auser/working-dir/data/experimental_metadata/CogComp+SimpleQuestions.hist</t>
  </si>
  <si>
    <t>/home/auser/working-dir/data/experimental_metadata/TRAIN:CogComp+SimpleQuestions || TEST:CogComp.csv</t>
  </si>
  <si>
    <t>CogComp+SimpleQuestions</t>
  </si>
  <si>
    <t>/home/auser/working-dir/data/experimental_metadata/CogComp+WebQuestions.hist</t>
  </si>
  <si>
    <t>/home/auser/working-dir/data/experimental_metadata/TRAIN:CogComp+WebQuestions || TEST:CogComp.csv</t>
  </si>
  <si>
    <t>CogComp+WebQuestions</t>
  </si>
  <si>
    <t>/home/auser/working-dir/data/experimental_metadata/CogComp+WebQuestions+SimpleQuestions.hist</t>
  </si>
  <si>
    <t>/home/auser/working-dir/data/experimental_metadata/TRAIN:CogComp+WebQuestions+SimpleQuestions || TEST:CogComp.csv</t>
  </si>
  <si>
    <t>CogComp+WebQuestions+SimpleQuestions</t>
  </si>
  <si>
    <t>/home/auser/working-dir/data/experimental_metadata/LC-QuAD.hist</t>
  </si>
  <si>
    <t>/home/auser/working-dir/data/experimental_metadata/TRAIN:LC-QuAD || TEST:CogComp.csv</t>
  </si>
  <si>
    <t>LC-QuAD</t>
  </si>
  <si>
    <t>/home/auser/working-dir/data/experimental_metadata/LC-QuAD+CogComp.hist</t>
  </si>
  <si>
    <t>/home/auser/working-dir/data/experimental_metadata/TRAIN:LC-QuAD+CogComp || TEST:CogComp.csv</t>
  </si>
  <si>
    <t>LC-QuAD+CogComp</t>
  </si>
  <si>
    <t>/home/auser/working-dir/data/experimental_metadata/LC-QuAD+CogComp+SimpleQuestions.hist</t>
  </si>
  <si>
    <t>/home/auser/working-dir/data/experimental_metadata/TRAIN:LC-QuAD+CogComp+SimpleQuestions || TEST:CogComp.csv</t>
  </si>
  <si>
    <t>LC-QuAD+CogComp+SimpleQuestions</t>
  </si>
  <si>
    <t>/home/auser/working-dir/data/experimental_metadata/LC-QuAD+CogComp+WebQuestions.hist</t>
  </si>
  <si>
    <t>/home/auser/working-dir/data/experimental_metadata/TRAIN:LC-QuAD+CogComp+WebQuestions || TEST:CogComp.csv</t>
  </si>
  <si>
    <t>LC-QuAD+CogComp+WebQuestions</t>
  </si>
  <si>
    <t>/home/auser/working-dir/data/experimental_metadata/LC-QuAD+CogComp+WebQuestions+SimpleQuestions.hist</t>
  </si>
  <si>
    <t>/home/auser/working-dir/data/experimental_metadata/TRAIN:LC-QuAD+CogComp+WebQuestions+SimpleQuestions || TEST:CogComp.csv</t>
  </si>
  <si>
    <t>LC-QuAD+CogComp+WebQuestions+SimpleQuestions</t>
  </si>
  <si>
    <t>/home/auser/working-dir/data/experimental_metadata/LC-QuAD+QALD.hist</t>
  </si>
  <si>
    <t>/home/auser/working-dir/data/experimental_metadata/TRAIN:LC-QuAD+QALD || TEST:CogComp.csv</t>
  </si>
  <si>
    <t>LC-QuAD+QALD</t>
  </si>
  <si>
    <t>/home/auser/working-dir/data/experimental_metadata/LC-QuAD+QALD+CogComp.hist</t>
  </si>
  <si>
    <t>/home/auser/working-dir/data/experimental_metadata/TRAIN:LC-QuAD+QALD+CogComp || TEST:CogComp.csv</t>
  </si>
  <si>
    <t>LC-QuAD+QALD+CogComp</t>
  </si>
  <si>
    <t>/home/auser/working-dir/data/experimental_metadata/LC-QuAD+QALD+CogComp+SimpleQuestions.hist</t>
  </si>
  <si>
    <t>/home/auser/working-dir/data/experimental_metadata/TRAIN:LC-QuAD+QALD+CogComp+SimpleQuestions || TEST:CogComp.csv</t>
  </si>
  <si>
    <t>LC-QuAD+QALD+CogComp+SimpleQuestions</t>
  </si>
  <si>
    <t>/home/auser/working-dir/data/experimental_metadata/LC-QuAD+QALD+CogComp+WebQuestions.hist</t>
  </si>
  <si>
    <t>/home/auser/working-dir/data/experimental_metadata/TRAIN:LC-QuAD+QALD+CogComp+WebQuestions || TEST:CogComp.csv</t>
  </si>
  <si>
    <t>LC-QuAD+QALD+CogComp+WebQuestions</t>
  </si>
  <si>
    <t>/home/auser/working-dir/data/experimental_metadata/LC-QuAD+QALD+CogComp+WebQuestions+SimpleQuestions.hist</t>
  </si>
  <si>
    <t>/home/auser/working-dir/data/experimental_metadata/TRAIN:LC-QuAD+QALD+CogComp+WebQuestions+SimpleQuestions || TEST:CogComp.csv</t>
  </si>
  <si>
    <t>LC-QuAD+QALD+CogComp+WebQuestions+SimpleQuestions</t>
  </si>
  <si>
    <t>/home/auser/working-dir/data/experimental_metadata/LC-QuAD+QALD+SimpleQuestions.hist</t>
  </si>
  <si>
    <t>/home/auser/working-dir/data/experimental_metadata/TRAIN:LC-QuAD+QALD+SimpleQuestions || TEST:CogComp.csv</t>
  </si>
  <si>
    <t>LC-QuAD+QALD+SimpleQuestions</t>
  </si>
  <si>
    <t>/home/auser/working-dir/data/experimental_metadata/LC-QuAD+QALD+WebQuestions.hist</t>
  </si>
  <si>
    <t>/home/auser/working-dir/data/experimental_metadata/TRAIN:LC-QuAD+QALD+WebQuestions || TEST:CogComp.csv</t>
  </si>
  <si>
    <t>LC-QuAD+QALD+WebQuestions</t>
  </si>
  <si>
    <t>/home/auser/working-dir/data/experimental_metadata/LC-QuAD+QALD+WebQuestions+SimpleQuestions.hist</t>
  </si>
  <si>
    <t>/home/auser/working-dir/data/experimental_metadata/TRAIN:LC-QuAD+QALD+WebQuestions+SimpleQuestions || TEST:CogComp.csv</t>
  </si>
  <si>
    <t>LC-QuAD+QALD+WebQuestions+SimpleQuestions</t>
  </si>
  <si>
    <t>/home/auser/working-dir/data/experimental_metadata/LC-QuAD+SimpleQuestions.hist</t>
  </si>
  <si>
    <t>/home/auser/working-dir/data/experimental_metadata/TRAIN:LC-QuAD+SimpleQuestions || TEST:CogComp.csv</t>
  </si>
  <si>
    <t>LC-QuAD+SimpleQuestions</t>
  </si>
  <si>
    <t>/home/auser/working-dir/data/experimental_metadata/LC-QuAD+WebQuestions.hist</t>
  </si>
  <si>
    <t>/home/auser/working-dir/data/experimental_metadata/TRAIN:LC-QuAD+WebQuestions || TEST:CogComp.csv</t>
  </si>
  <si>
    <t>LC-QuAD+WebQuestions</t>
  </si>
  <si>
    <t>/home/auser/working-dir/data/experimental_metadata/LC-QuAD+WebQuestions+SimpleQuestions.hist</t>
  </si>
  <si>
    <t>/home/auser/working-dir/data/experimental_metadata/TRAIN:LC-QuAD+WebQuestions+SimpleQuestions || TEST:CogComp.csv</t>
  </si>
  <si>
    <t>LC-QuAD+WebQuestions+SimpleQuestions</t>
  </si>
  <si>
    <t>/home/auser/working-dir/data/experimental_metadata/QALD.hist</t>
  </si>
  <si>
    <t>/home/auser/working-dir/data/experimental_metadata/TRAIN:QALD || TEST:CogComp.csv</t>
  </si>
  <si>
    <t>QALD</t>
  </si>
  <si>
    <t>/home/auser/working-dir/data/experimental_metadata/QALD+CogComp.hist</t>
  </si>
  <si>
    <t>/home/auser/working-dir/data/experimental_metadata/TRAIN:QALD+CogComp || TEST:CogComp.csv</t>
  </si>
  <si>
    <t>QALD+CogComp</t>
  </si>
  <si>
    <t>/home/auser/working-dir/data/experimental_metadata/QALD+CogComp+SimpleQuestions.hist</t>
  </si>
  <si>
    <t>/home/auser/working-dir/data/experimental_metadata/TRAIN:QALD+CogComp+SimpleQuestions || TEST:CogComp.csv</t>
  </si>
  <si>
    <t>QALD+CogComp+SimpleQuestions</t>
  </si>
  <si>
    <t>/home/auser/working-dir/data/experimental_metadata/QALD+CogComp+WebQuestions.hist</t>
  </si>
  <si>
    <t>/home/auser/working-dir/data/experimental_metadata/TRAIN:QALD+CogComp+WebQuestions || TEST:CogComp.csv</t>
  </si>
  <si>
    <t>QALD+CogComp+WebQuestions</t>
  </si>
  <si>
    <t>/home/auser/working-dir/data/experimental_metadata/QALD+CogComp+WebQuestions+SimpleQuestions.hist</t>
  </si>
  <si>
    <t>/home/auser/working-dir/data/experimental_metadata/TRAIN:QALD+CogComp+WebQuestions+SimpleQuestions || TEST:CogComp.csv</t>
  </si>
  <si>
    <t>QALD+CogComp+WebQuestions+SimpleQuestions</t>
  </si>
  <si>
    <t>/home/auser/working-dir/data/experimental_metadata/QALD+SimpleQuestions.hist</t>
  </si>
  <si>
    <t>/home/auser/working-dir/data/experimental_metadata/TRAIN:QALD+SimpleQuestions || TEST:CogComp.csv</t>
  </si>
  <si>
    <t>QALD+SimpleQuestions</t>
  </si>
  <si>
    <t>/home/auser/working-dir/data/experimental_metadata/QALD+WebQuestions.hist</t>
  </si>
  <si>
    <t>/home/auser/working-dir/data/experimental_metadata/TRAIN:QALD+WebQuestions || TEST:CogComp.csv</t>
  </si>
  <si>
    <t>QALD+WebQuestions</t>
  </si>
  <si>
    <t>/home/auser/working-dir/data/experimental_metadata/QALD+WebQuestions+SimpleQuestions.hist</t>
  </si>
  <si>
    <t>/home/auser/working-dir/data/experimental_metadata/TRAIN:QALD+WebQuestions+SimpleQuestions || TEST:CogComp.csv</t>
  </si>
  <si>
    <t>QALD+WebQuestions+SimpleQuestions</t>
  </si>
  <si>
    <t>/home/auser/working-dir/data/experimental_metadata/SimpleQuestions.hist</t>
  </si>
  <si>
    <t>/home/auser/working-dir/data/experimental_metadata/TRAIN:SimpleQuestions || TEST:CogComp.csv</t>
  </si>
  <si>
    <t>SimpleQuestions</t>
  </si>
  <si>
    <t>/home/auser/working-dir/data/experimental_metadata/WebQuestions.hist</t>
  </si>
  <si>
    <t>/home/auser/working-dir/data/experimental_metadata/TRAIN:WebQuestions || TEST:CogComp.csv</t>
  </si>
  <si>
    <t>WebQuestions</t>
  </si>
  <si>
    <t>/home/auser/working-dir/data/experimental_metadata/WebQuestions+SimpleQuestions.hist</t>
  </si>
  <si>
    <t>/home/auser/working-dir/data/experimental_metadata/TRAIN:WebQuestions+SimpleQuestions || TEST:CogComp.csv</t>
  </si>
  <si>
    <t>WebQuestions+SimpleQuestions</t>
  </si>
  <si>
    <t>/home/auser/working-dir/data/experimental_metadata/TRAIN:CogComp || TEST:LC-QuAD.csv</t>
  </si>
  <si>
    <t>/home/auser/working-dir/data/experimental_metadata/TRAIN:CogComp+SimpleQuestions || TEST:LC-QuAD.csv</t>
  </si>
  <si>
    <t>/home/auser/working-dir/data/experimental_metadata/TRAIN:CogComp+WebQuestions || TEST:LC-QuAD.csv</t>
  </si>
  <si>
    <t>/home/auser/working-dir/data/experimental_metadata/TRAIN:CogComp+WebQuestions+SimpleQuestions || TEST:LC-QuAD.csv</t>
  </si>
  <si>
    <t>/home/auser/working-dir/data/experimental_metadata/TRAIN:LC-QuAD || TEST:LC-QuAD.csv</t>
  </si>
  <si>
    <t>/home/auser/working-dir/data/experimental_metadata/TRAIN:LC-QuAD+CogComp || TEST:LC-QuAD.csv</t>
  </si>
  <si>
    <t>/home/auser/working-dir/data/experimental_metadata/TRAIN:LC-QuAD+CogComp+SimpleQuestions || TEST:LC-QuAD.csv</t>
  </si>
  <si>
    <t>/home/auser/working-dir/data/experimental_metadata/TRAIN:LC-QuAD+CogComp+WebQuestions || TEST:LC-QuAD.csv</t>
  </si>
  <si>
    <t>/home/auser/working-dir/data/experimental_metadata/TRAIN:LC-QuAD+CogComp+WebQuestions+SimpleQuestions || TEST:LC-QuAD.csv</t>
  </si>
  <si>
    <t>/home/auser/working-dir/data/experimental_metadata/TRAIN:LC-QuAD+QALD || TEST:LC-QuAD.csv</t>
  </si>
  <si>
    <t>/home/auser/working-dir/data/experimental_metadata/TRAIN:LC-QuAD+QALD+CogComp || TEST:LC-QuAD.csv</t>
  </si>
  <si>
    <t>/home/auser/working-dir/data/experimental_metadata/TRAIN:LC-QuAD+QALD+CogComp+SimpleQuestions || TEST:LC-QuAD.csv</t>
  </si>
  <si>
    <t>/home/auser/working-dir/data/experimental_metadata/TRAIN:LC-QuAD+QALD+CogComp+WebQuestions || TEST:LC-QuAD.csv</t>
  </si>
  <si>
    <t>/home/auser/working-dir/data/experimental_metadata/TRAIN:LC-QuAD+QALD+CogComp+WebQuestions+SimpleQuestions || TEST:LC-QuAD.csv</t>
  </si>
  <si>
    <t>/home/auser/working-dir/data/experimental_metadata/TRAIN:LC-QuAD+QALD+SimpleQuestions || TEST:LC-QuAD.csv</t>
  </si>
  <si>
    <t>/home/auser/working-dir/data/experimental_metadata/TRAIN:LC-QuAD+QALD+WebQuestions || TEST:LC-QuAD.csv</t>
  </si>
  <si>
    <t>/home/auser/working-dir/data/experimental_metadata/TRAIN:LC-QuAD+QALD+WebQuestions+SimpleQuestions || TEST:LC-QuAD.csv</t>
  </si>
  <si>
    <t>/home/auser/working-dir/data/experimental_metadata/TRAIN:LC-QuAD+SimpleQuestions || TEST:LC-QuAD.csv</t>
  </si>
  <si>
    <t>/home/auser/working-dir/data/experimental_metadata/TRAIN:LC-QuAD+WebQuestions || TEST:LC-QuAD.csv</t>
  </si>
  <si>
    <t>/home/auser/working-dir/data/experimental_metadata/TRAIN:LC-QuAD+WebQuestions+SimpleQuestions || TEST:LC-QuAD.csv</t>
  </si>
  <si>
    <t>/home/auser/working-dir/data/experimental_metadata/TRAIN:QALD || TEST:LC-QuAD.csv</t>
  </si>
  <si>
    <t>/home/auser/working-dir/data/experimental_metadata/TRAIN:QALD+CogComp || TEST:LC-QuAD.csv</t>
  </si>
  <si>
    <t>/home/auser/working-dir/data/experimental_metadata/TRAIN:QALD+CogComp+SimpleQuestions || TEST:LC-QuAD.csv</t>
  </si>
  <si>
    <t>/home/auser/working-dir/data/experimental_metadata/TRAIN:QALD+CogComp+WebQuestions || TEST:LC-QuAD.csv</t>
  </si>
  <si>
    <t>/home/auser/working-dir/data/experimental_metadata/TRAIN:QALD+CogComp+WebQuestions+SimpleQuestions || TEST:LC-QuAD.csv</t>
  </si>
  <si>
    <t>/home/auser/working-dir/data/experimental_metadata/TRAIN:QALD+SimpleQuestions || TEST:LC-QuAD.csv</t>
  </si>
  <si>
    <t>/home/auser/working-dir/data/experimental_metadata/TRAIN:QALD+WebQuestions || TEST:LC-QuAD.csv</t>
  </si>
  <si>
    <t>/home/auser/working-dir/data/experimental_metadata/TRAIN:QALD+WebQuestions+SimpleQuestions || TEST:LC-QuAD.csv</t>
  </si>
  <si>
    <t>/home/auser/working-dir/data/experimental_metadata/TRAIN:SimpleQuestions || TEST:LC-QuAD.csv</t>
  </si>
  <si>
    <t>/home/auser/working-dir/data/experimental_metadata/TRAIN:WebQuestions || TEST:LC-QuAD.csv</t>
  </si>
  <si>
    <t>/home/auser/working-dir/data/experimental_metadata/TRAIN:WebQuestions+SimpleQuestions || TEST:LC-QuAD.csv</t>
  </si>
  <si>
    <t>/home/auser/working-dir/data/experimental_metadata/TRAIN:CogComp || TEST:QALD.csv</t>
  </si>
  <si>
    <t>/home/auser/working-dir/data/experimental_metadata/TRAIN:CogComp+SimpleQuestions || TEST:QALD.csv</t>
  </si>
  <si>
    <t>/home/auser/working-dir/data/experimental_metadata/TRAIN:CogComp+WebQuestions || TEST:QALD.csv</t>
  </si>
  <si>
    <t>/home/auser/working-dir/data/experimental_metadata/TRAIN:CogComp+WebQuestions+SimpleQuestions || TEST:QALD.csv</t>
  </si>
  <si>
    <t>/home/auser/working-dir/data/experimental_metadata/TRAIN:LC-QuAD || TEST:QALD.csv</t>
  </si>
  <si>
    <t>/home/auser/working-dir/data/experimental_metadata/TRAIN:LC-QuAD+CogComp || TEST:QALD.csv</t>
  </si>
  <si>
    <t>/home/auser/working-dir/data/experimental_metadata/TRAIN:LC-QuAD+CogComp+SimpleQuestions || TEST:QALD.csv</t>
  </si>
  <si>
    <t>/home/auser/working-dir/data/experimental_metadata/TRAIN:LC-QuAD+CogComp+WebQuestions || TEST:QALD.csv</t>
  </si>
  <si>
    <t>/home/auser/working-dir/data/experimental_metadata/TRAIN:LC-QuAD+CogComp+WebQuestions+SimpleQuestions || TEST:QALD.csv</t>
  </si>
  <si>
    <t>/home/auser/working-dir/data/experimental_metadata/TRAIN:LC-QuAD+QALD || TEST:QALD.csv</t>
  </si>
  <si>
    <t>/home/auser/working-dir/data/experimental_metadata/TRAIN:LC-QuAD+QALD+CogComp || TEST:QALD.csv</t>
  </si>
  <si>
    <t>/home/auser/working-dir/data/experimental_metadata/TRAIN:LC-QuAD+QALD+CogComp+SimpleQuestions || TEST:QALD.csv</t>
  </si>
  <si>
    <t>/home/auser/working-dir/data/experimental_metadata/TRAIN:LC-QuAD+QALD+CogComp+WebQuestions || TEST:QALD.csv</t>
  </si>
  <si>
    <t>/home/auser/working-dir/data/experimental_metadata/TRAIN:LC-QuAD+QALD+CogComp+WebQuestions+SimpleQuestions || TEST:QALD.csv</t>
  </si>
  <si>
    <t>/home/auser/working-dir/data/experimental_metadata/TRAIN:LC-QuAD+QALD+SimpleQuestions || TEST:QALD.csv</t>
  </si>
  <si>
    <t>/home/auser/working-dir/data/experimental_metadata/TRAIN:LC-QuAD+QALD+WebQuestions || TEST:QALD.csv</t>
  </si>
  <si>
    <t>/home/auser/working-dir/data/experimental_metadata/TRAIN:LC-QuAD+QALD+WebQuestions+SimpleQuestions || TEST:QALD.csv</t>
  </si>
  <si>
    <t>/home/auser/working-dir/data/experimental_metadata/TRAIN:LC-QuAD+SimpleQuestions || TEST:QALD.csv</t>
  </si>
  <si>
    <t>/home/auser/working-dir/data/experimental_metadata/TRAIN:LC-QuAD+WebQuestions || TEST:QALD.csv</t>
  </si>
  <si>
    <t>/home/auser/working-dir/data/experimental_metadata/TRAIN:LC-QuAD+WebQuestions+SimpleQuestions || TEST:QALD.csv</t>
  </si>
  <si>
    <t>/home/auser/working-dir/data/experimental_metadata/TRAIN:QALD || TEST:QALD.csv</t>
  </si>
  <si>
    <t>/home/auser/working-dir/data/experimental_metadata/TRAIN:QALD+CogComp || TEST:QALD.csv</t>
  </si>
  <si>
    <t>/home/auser/working-dir/data/experimental_metadata/TRAIN:QALD+CogComp+SimpleQuestions || TEST:QALD.csv</t>
  </si>
  <si>
    <t>/home/auser/working-dir/data/experimental_metadata/TRAIN:QALD+CogComp+WebQuestions || TEST:QALD.csv</t>
  </si>
  <si>
    <t>/home/auser/working-dir/data/experimental_metadata/TRAIN:QALD+CogComp+WebQuestions+SimpleQuestions || TEST:QALD.csv</t>
  </si>
  <si>
    <t>/home/auser/working-dir/data/experimental_metadata/TRAIN:QALD+SimpleQuestions || TEST:QALD.csv</t>
  </si>
  <si>
    <t>/home/auser/working-dir/data/experimental_metadata/TRAIN:QALD+WebQuestions || TEST:QALD.csv</t>
  </si>
  <si>
    <t>/home/auser/working-dir/data/experimental_metadata/TRAIN:QALD+WebQuestions+SimpleQuestions || TEST:QALD.csv</t>
  </si>
  <si>
    <t>/home/auser/working-dir/data/experimental_metadata/TRAIN:SimpleQuestions || TEST:QALD.csv</t>
  </si>
  <si>
    <t>/home/auser/working-dir/data/experimental_metadata/TRAIN:WebQuestions || TEST:QALD.csv</t>
  </si>
  <si>
    <t>/home/auser/working-dir/data/experimental_metadata/TRAIN:WebQuestions+SimpleQuestions || TEST:QALD.csv</t>
  </si>
  <si>
    <t>/home/auser/working-dir/data/experimental_metadata/TRAIN:CogComp || TEST:SimpleQuestions.csv</t>
  </si>
  <si>
    <t>/home/auser/working-dir/data/experimental_metadata/TRAIN:CogComp+SimpleQuestions || TEST:SimpleQuestions.csv</t>
  </si>
  <si>
    <t>/home/auser/working-dir/data/experimental_metadata/TRAIN:CogComp+WebQuestions || TEST:SimpleQuestions.csv</t>
  </si>
  <si>
    <t>/home/auser/working-dir/data/experimental_metadata/TRAIN:CogComp+WebQuestions+SimpleQuestions || TEST:SimpleQuestions.csv</t>
  </si>
  <si>
    <t>/home/auser/working-dir/data/experimental_metadata/TRAIN:LC-QuAD || TEST:SimpleQuestions.csv</t>
  </si>
  <si>
    <t>/home/auser/working-dir/data/experimental_metadata/TRAIN:LC-QuAD+CogComp || TEST:SimpleQuestions.csv</t>
  </si>
  <si>
    <t>/home/auser/working-dir/data/experimental_metadata/TRAIN:LC-QuAD+CogComp+SimpleQuestions || TEST:SimpleQuestions.csv</t>
  </si>
  <si>
    <t>/home/auser/working-dir/data/experimental_metadata/TRAIN:LC-QuAD+CogComp+WebQuestions || TEST:SimpleQuestions.csv</t>
  </si>
  <si>
    <t>/home/auser/working-dir/data/experimental_metadata/TRAIN:LC-QuAD+CogComp+WebQuestions+SimpleQuestions || TEST:SimpleQuestions.csv</t>
  </si>
  <si>
    <t>/home/auser/working-dir/data/experimental_metadata/TRAIN:LC-QuAD+QALD || TEST:SimpleQuestions.csv</t>
  </si>
  <si>
    <t>/home/auser/working-dir/data/experimental_metadata/TRAIN:LC-QuAD+QALD+CogComp || TEST:SimpleQuestions.csv</t>
  </si>
  <si>
    <t>/home/auser/working-dir/data/experimental_metadata/TRAIN:LC-QuAD+QALD+CogComp+SimpleQuestions || TEST:SimpleQuestions.csv</t>
  </si>
  <si>
    <t>/home/auser/working-dir/data/experimental_metadata/TRAIN:LC-QuAD+QALD+CogComp+WebQuestions || TEST:SimpleQuestions.csv</t>
  </si>
  <si>
    <t>/home/auser/working-dir/data/experimental_metadata/TRAIN:LC-QuAD+QALD+CogComp+WebQuestions+SimpleQuestions || TEST:SimpleQuestions.csv</t>
  </si>
  <si>
    <t>/home/auser/working-dir/data/experimental_metadata/TRAIN:LC-QuAD+QALD+SimpleQuestions || TEST:SimpleQuestions.csv</t>
  </si>
  <si>
    <t>/home/auser/working-dir/data/experimental_metadata/TRAIN:LC-QuAD+QALD+WebQuestions || TEST:SimpleQuestions.csv</t>
  </si>
  <si>
    <t>/home/auser/working-dir/data/experimental_metadata/TRAIN:LC-QuAD+QALD+WebQuestions+SimpleQuestions || TEST:SimpleQuestions.csv</t>
  </si>
  <si>
    <t>/home/auser/working-dir/data/experimental_metadata/TRAIN:LC-QuAD+SimpleQuestions || TEST:SimpleQuestions.csv</t>
  </si>
  <si>
    <t>/home/auser/working-dir/data/experimental_metadata/TRAIN:LC-QuAD+WebQuestions || TEST:SimpleQuestions.csv</t>
  </si>
  <si>
    <t>/home/auser/working-dir/data/experimental_metadata/TRAIN:LC-QuAD+WebQuestions+SimpleQuestions || TEST:SimpleQuestions.csv</t>
  </si>
  <si>
    <t>/home/auser/working-dir/data/experimental_metadata/TRAIN:QALD || TEST:SimpleQuestions.csv</t>
  </si>
  <si>
    <t>/home/auser/working-dir/data/experimental_metadata/TRAIN:QALD+CogComp || TEST:SimpleQuestions.csv</t>
  </si>
  <si>
    <t>/home/auser/working-dir/data/experimental_metadata/TRAIN:QALD+CogComp+SimpleQuestions || TEST:SimpleQuestions.csv</t>
  </si>
  <si>
    <t>/home/auser/working-dir/data/experimental_metadata/TRAIN:QALD+CogComp+WebQuestions || TEST:SimpleQuestions.csv</t>
  </si>
  <si>
    <t>/home/auser/working-dir/data/experimental_metadata/TRAIN:QALD+CogComp+WebQuestions+SimpleQuestions || TEST:SimpleQuestions.csv</t>
  </si>
  <si>
    <t>/home/auser/working-dir/data/experimental_metadata/TRAIN:QALD+SimpleQuestions || TEST:SimpleQuestions.csv</t>
  </si>
  <si>
    <t>/home/auser/working-dir/data/experimental_metadata/TRAIN:QALD+WebQuestions || TEST:SimpleQuestions.csv</t>
  </si>
  <si>
    <t>/home/auser/working-dir/data/experimental_metadata/TRAIN:QALD+WebQuestions+SimpleQuestions || TEST:SimpleQuestions.csv</t>
  </si>
  <si>
    <t>/home/auser/working-dir/data/experimental_metadata/TRAIN:SimpleQuestions || TEST:SimpleQuestions.csv</t>
  </si>
  <si>
    <t>/home/auser/working-dir/data/experimental_metadata/TRAIN:WebQuestions || TEST:SimpleQuestions.csv</t>
  </si>
  <si>
    <t>/home/auser/working-dir/data/experimental_metadata/TRAIN:WebQuestions+SimpleQuestions || TEST:SimpleQuestions.csv</t>
  </si>
  <si>
    <t>/home/auser/working-dir/data/experimental_metadata/TRAIN:CogComp || TEST:WebQuestions.csv</t>
  </si>
  <si>
    <t>/home/auser/working-dir/data/experimental_metadata/TRAIN:CogComp+SimpleQuestions || TEST:WebQuestions.csv</t>
  </si>
  <si>
    <t>/home/auser/working-dir/data/experimental_metadata/TRAIN:CogComp+WebQuestions || TEST:WebQuestions.csv</t>
  </si>
  <si>
    <t>/home/auser/working-dir/data/experimental_metadata/TRAIN:CogComp+WebQuestions+SimpleQuestions || TEST:WebQuestions.csv</t>
  </si>
  <si>
    <t>/home/auser/working-dir/data/experimental_metadata/TRAIN:LC-QuAD || TEST:WebQuestions.csv</t>
  </si>
  <si>
    <t>/home/auser/working-dir/data/experimental_metadata/TRAIN:LC-QuAD+CogComp || TEST:WebQuestions.csv</t>
  </si>
  <si>
    <t>/home/auser/working-dir/data/experimental_metadata/TRAIN:LC-QuAD+CogComp+SimpleQuestions || TEST:WebQuestions.csv</t>
  </si>
  <si>
    <t>/home/auser/working-dir/data/experimental_metadata/TRAIN:LC-QuAD+CogComp+WebQuestions || TEST:WebQuestions.csv</t>
  </si>
  <si>
    <t>/home/auser/working-dir/data/experimental_metadata/TRAIN:LC-QuAD+CogComp+WebQuestions+SimpleQuestions || TEST:WebQuestions.csv</t>
  </si>
  <si>
    <t>/home/auser/working-dir/data/experimental_metadata/TRAIN:LC-QuAD+QALD || TEST:WebQuestions.csv</t>
  </si>
  <si>
    <t>/home/auser/working-dir/data/experimental_metadata/TRAIN:LC-QuAD+QALD+CogComp || TEST:WebQuestions.csv</t>
  </si>
  <si>
    <t>/home/auser/working-dir/data/experimental_metadata/TRAIN:LC-QuAD+QALD+CogComp+SimpleQuestions || TEST:WebQuestions.csv</t>
  </si>
  <si>
    <t>/home/auser/working-dir/data/experimental_metadata/TRAIN:LC-QuAD+QALD+CogComp+WebQuestions || TEST:WebQuestions.csv</t>
  </si>
  <si>
    <t>/home/auser/working-dir/data/experimental_metadata/TRAIN:LC-QuAD+QALD+CogComp+WebQuestions+SimpleQuestions || TEST:WebQuestions.csv</t>
  </si>
  <si>
    <t>/home/auser/working-dir/data/experimental_metadata/TRAIN:LC-QuAD+QALD+SimpleQuestions || TEST:WebQuestions.csv</t>
  </si>
  <si>
    <t>/home/auser/working-dir/data/experimental_metadata/TRAIN:LC-QuAD+QALD+WebQuestions || TEST:WebQuestions.csv</t>
  </si>
  <si>
    <t>/home/auser/working-dir/data/experimental_metadata/TRAIN:LC-QuAD+QALD+WebQuestions+SimpleQuestions || TEST:WebQuestions.csv</t>
  </si>
  <si>
    <t>/home/auser/working-dir/data/experimental_metadata/TRAIN:LC-QuAD+SimpleQuestions || TEST:WebQuestions.csv</t>
  </si>
  <si>
    <t>/home/auser/working-dir/data/experimental_metadata/TRAIN:LC-QuAD+WebQuestions || TEST:WebQuestions.csv</t>
  </si>
  <si>
    <t>/home/auser/working-dir/data/experimental_metadata/TRAIN:LC-QuAD+WebQuestions+SimpleQuestions || TEST:WebQuestions.csv</t>
  </si>
  <si>
    <t>/home/auser/working-dir/data/experimental_metadata/TRAIN:QALD || TEST:WebQuestions.csv</t>
  </si>
  <si>
    <t>/home/auser/working-dir/data/experimental_metadata/TRAIN:QALD+CogComp || TEST:WebQuestions.csv</t>
  </si>
  <si>
    <t>/home/auser/working-dir/data/experimental_metadata/TRAIN:QALD+CogComp+SimpleQuestions || TEST:WebQuestions.csv</t>
  </si>
  <si>
    <t>/home/auser/working-dir/data/experimental_metadata/TRAIN:QALD+CogComp+WebQuestions || TEST:WebQuestions.csv</t>
  </si>
  <si>
    <t>/home/auser/working-dir/data/experimental_metadata/TRAIN:QALD+CogComp+WebQuestions+SimpleQuestions || TEST:WebQuestions.csv</t>
  </si>
  <si>
    <t>/home/auser/working-dir/data/experimental_metadata/TRAIN:QALD+SimpleQuestions || TEST:WebQuestions.csv</t>
  </si>
  <si>
    <t>/home/auser/working-dir/data/experimental_metadata/TRAIN:QALD+WebQuestions || TEST:WebQuestions.csv</t>
  </si>
  <si>
    <t>/home/auser/working-dir/data/experimental_metadata/TRAIN:QALD+WebQuestions+SimpleQuestions || TEST:WebQuestions.csv</t>
  </si>
  <si>
    <t>/home/auser/working-dir/data/experimental_metadata/TRAIN:SimpleQuestions || TEST:WebQuestions.csv</t>
  </si>
  <si>
    <t>/home/auser/working-dir/data/experimental_metadata/TRAIN:WebQuestions || TEST:WebQuestions.csv</t>
  </si>
  <si>
    <t>/home/auser/working-dir/data/experimental_metadata/TRAIN:WebQuestions+SimpleQuestions || TEST:WebQuestions.csv</t>
  </si>
  <si>
    <t>If Test in Train</t>
  </si>
  <si>
    <t>Accuracy, err</t>
  </si>
  <si>
    <t>F1 Score, err</t>
  </si>
  <si>
    <t>Precision, err</t>
  </si>
  <si>
    <t>Recall, err</t>
  </si>
  <si>
    <t>N of Datasets in Train</t>
  </si>
  <si>
    <t>train</t>
  </si>
  <si>
    <t>test</t>
  </si>
  <si>
    <t>value</t>
  </si>
  <si>
    <t>Pearson's correlation</t>
  </si>
  <si>
    <t>The absolute error values are located on the sheet "experiment5"</t>
  </si>
  <si>
    <t>t-Student value (p=0.05, v=5)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</si>
</sst>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#,##0.0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3" fontId="2" numFmtId="165" xfId="0" applyAlignment="1" applyFill="1" applyFont="1" applyNumberFormat="1">
      <alignment readingOrder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164" xfId="0" applyFont="1" applyNumberFormat="1"/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164" xfId="0" applyFont="1" applyNumberFormat="1"/>
    <xf borderId="0" fillId="0" fontId="2" numFmtId="0" xfId="0" applyAlignment="1" applyFont="1">
      <alignment shrinkToFit="0" wrapText="0"/>
    </xf>
    <xf borderId="0" fillId="0" fontId="2" numFmtId="166" xfId="0" applyFont="1" applyNumberFormat="1"/>
    <xf borderId="0" fillId="0" fontId="2" numFmtId="2" xfId="0" applyFont="1" applyNumberFormat="1"/>
    <xf borderId="0" fillId="4" fontId="2" numFmtId="0" xfId="0" applyFill="1" applyFont="1"/>
    <xf borderId="0" fillId="4" fontId="2" numFmtId="166" xfId="0" applyFont="1" applyNumberFormat="1"/>
    <xf borderId="0" fillId="0" fontId="2" numFmtId="165" xfId="0" applyAlignment="1" applyFont="1" applyNumberForma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43"/>
    <col customWidth="1" min="2" max="2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16.0</v>
      </c>
      <c r="B2" s="3">
        <v>8.0</v>
      </c>
      <c r="C2" s="4" t="s">
        <v>14</v>
      </c>
      <c r="D2" s="3">
        <v>128.0</v>
      </c>
      <c r="E2" s="3" t="s">
        <v>15</v>
      </c>
      <c r="F2" s="4" t="s">
        <v>16</v>
      </c>
      <c r="G2" s="3" t="s">
        <v>17</v>
      </c>
      <c r="H2" s="3" t="s">
        <v>17</v>
      </c>
      <c r="I2" s="5">
        <v>0.928744939271255</v>
      </c>
      <c r="J2" s="5">
        <v>0.927403039009494</v>
      </c>
      <c r="K2" s="5">
        <v>0.927641639888714</v>
      </c>
      <c r="L2" s="5">
        <v>0.928744939271255</v>
      </c>
      <c r="M2" s="5">
        <v>4.54837536811828</v>
      </c>
      <c r="N2" s="5">
        <v>300.496586561203</v>
      </c>
    </row>
    <row r="3">
      <c r="A3" s="3">
        <v>16.0</v>
      </c>
      <c r="B3" s="3">
        <v>8.0</v>
      </c>
      <c r="C3" s="4" t="s">
        <v>18</v>
      </c>
      <c r="D3" s="3">
        <v>128.0</v>
      </c>
      <c r="E3" s="3" t="s">
        <v>15</v>
      </c>
      <c r="F3" s="4" t="s">
        <v>19</v>
      </c>
      <c r="G3" s="3" t="s">
        <v>17</v>
      </c>
      <c r="H3" s="3" t="s">
        <v>20</v>
      </c>
      <c r="I3" s="5">
        <v>0.925506072874493</v>
      </c>
      <c r="J3" s="5">
        <v>0.923559849302657</v>
      </c>
      <c r="K3" s="5">
        <v>0.925145002752437</v>
      </c>
      <c r="L3" s="5">
        <v>0.925506072874493</v>
      </c>
      <c r="M3" s="5">
        <v>4.56518959999084</v>
      </c>
      <c r="N3" s="5">
        <v>3538.67423701286</v>
      </c>
    </row>
    <row r="4">
      <c r="A4" s="3">
        <v>16.0</v>
      </c>
      <c r="B4" s="3">
        <v>8.0</v>
      </c>
      <c r="C4" s="4" t="s">
        <v>21</v>
      </c>
      <c r="D4" s="3">
        <v>128.0</v>
      </c>
      <c r="E4" s="3" t="s">
        <v>15</v>
      </c>
      <c r="F4" s="4" t="s">
        <v>22</v>
      </c>
      <c r="G4" s="3" t="s">
        <v>17</v>
      </c>
      <c r="H4" s="3" t="s">
        <v>23</v>
      </c>
      <c r="I4" s="5">
        <v>0.928744939271255</v>
      </c>
      <c r="J4" s="5">
        <v>0.928919702266246</v>
      </c>
      <c r="K4" s="5">
        <v>0.930625080096806</v>
      </c>
      <c r="L4" s="5">
        <v>0.928744939271255</v>
      </c>
      <c r="M4" s="5">
        <v>4.53352093696594</v>
      </c>
      <c r="N4" s="5">
        <v>532.782975196838</v>
      </c>
    </row>
    <row r="5">
      <c r="A5" s="3">
        <v>16.0</v>
      </c>
      <c r="B5" s="3">
        <v>8.0</v>
      </c>
      <c r="C5" s="4" t="s">
        <v>24</v>
      </c>
      <c r="D5" s="3">
        <v>128.0</v>
      </c>
      <c r="E5" s="3" t="s">
        <v>15</v>
      </c>
      <c r="F5" s="4" t="s">
        <v>25</v>
      </c>
      <c r="G5" s="3" t="s">
        <v>17</v>
      </c>
      <c r="H5" s="3" t="s">
        <v>26</v>
      </c>
      <c r="I5" s="5">
        <v>0.927935222672064</v>
      </c>
      <c r="J5" s="5">
        <v>0.927443771901879</v>
      </c>
      <c r="K5" s="5">
        <v>0.928736069689713</v>
      </c>
      <c r="L5" s="5">
        <v>0.927935222672064</v>
      </c>
      <c r="M5" s="5">
        <v>4.56300616264343</v>
      </c>
      <c r="N5" s="5">
        <v>3765.01810741424</v>
      </c>
    </row>
    <row r="6">
      <c r="A6" s="3">
        <v>16.0</v>
      </c>
      <c r="B6" s="3">
        <v>8.0</v>
      </c>
      <c r="C6" s="4" t="s">
        <v>27</v>
      </c>
      <c r="D6" s="3">
        <v>128.0</v>
      </c>
      <c r="E6" s="3" t="s">
        <v>15</v>
      </c>
      <c r="F6" s="4" t="s">
        <v>28</v>
      </c>
      <c r="G6" s="3" t="s">
        <v>17</v>
      </c>
      <c r="H6" s="3" t="s">
        <v>29</v>
      </c>
      <c r="I6" s="5">
        <v>0.493117408906882</v>
      </c>
      <c r="J6" s="5">
        <v>0.443012404283656</v>
      </c>
      <c r="K6" s="5">
        <v>0.485823167790406</v>
      </c>
      <c r="L6" s="5">
        <v>0.493117408906882</v>
      </c>
      <c r="M6" s="5">
        <v>4.5786497592926</v>
      </c>
      <c r="N6" s="5">
        <v>157.740967750549</v>
      </c>
    </row>
    <row r="7">
      <c r="A7" s="3">
        <v>16.0</v>
      </c>
      <c r="B7" s="3">
        <v>8.0</v>
      </c>
      <c r="C7" s="4" t="s">
        <v>30</v>
      </c>
      <c r="D7" s="3">
        <v>128.0</v>
      </c>
      <c r="E7" s="3" t="s">
        <v>15</v>
      </c>
      <c r="F7" s="4" t="s">
        <v>31</v>
      </c>
      <c r="G7" s="3" t="s">
        <v>17</v>
      </c>
      <c r="H7" s="3" t="s">
        <v>32</v>
      </c>
      <c r="I7" s="5">
        <v>0.924696356275303</v>
      </c>
      <c r="J7" s="5">
        <v>0.924609301873319</v>
      </c>
      <c r="K7" s="5">
        <v>0.926185599264313</v>
      </c>
      <c r="L7" s="5">
        <v>0.924696356275303</v>
      </c>
      <c r="M7" s="5">
        <v>4.53573489189147</v>
      </c>
      <c r="N7" s="5">
        <v>446.342529773712</v>
      </c>
    </row>
    <row r="8">
      <c r="A8" s="3">
        <v>16.0</v>
      </c>
      <c r="B8" s="3">
        <v>8.0</v>
      </c>
      <c r="C8" s="4" t="s">
        <v>33</v>
      </c>
      <c r="D8" s="3">
        <v>128.0</v>
      </c>
      <c r="E8" s="3" t="s">
        <v>15</v>
      </c>
      <c r="F8" s="4" t="s">
        <v>34</v>
      </c>
      <c r="G8" s="3" t="s">
        <v>17</v>
      </c>
      <c r="H8" s="3" t="s">
        <v>35</v>
      </c>
      <c r="I8" s="5">
        <v>0.893117408906882</v>
      </c>
      <c r="J8" s="5">
        <v>0.894517175172603</v>
      </c>
      <c r="K8" s="5">
        <v>0.908296593190011</v>
      </c>
      <c r="L8" s="5">
        <v>0.893117408906882</v>
      </c>
      <c r="M8" s="5">
        <v>4.57800436019897</v>
      </c>
      <c r="N8" s="5">
        <v>3676.14385867118</v>
      </c>
    </row>
    <row r="9">
      <c r="A9" s="3">
        <v>16.0</v>
      </c>
      <c r="B9" s="3">
        <v>8.0</v>
      </c>
      <c r="C9" s="4" t="s">
        <v>36</v>
      </c>
      <c r="D9" s="3">
        <v>128.0</v>
      </c>
      <c r="E9" s="3" t="s">
        <v>15</v>
      </c>
      <c r="F9" s="4" t="s">
        <v>37</v>
      </c>
      <c r="G9" s="3" t="s">
        <v>17</v>
      </c>
      <c r="H9" s="3" t="s">
        <v>38</v>
      </c>
      <c r="I9" s="5">
        <v>0.905263157894736</v>
      </c>
      <c r="J9" s="5">
        <v>0.907313516693638</v>
      </c>
      <c r="K9" s="5">
        <v>0.911836359208736</v>
      </c>
      <c r="L9" s="5">
        <v>0.905263157894736</v>
      </c>
      <c r="M9" s="5">
        <v>4.63917183876037</v>
      </c>
      <c r="N9" s="5">
        <v>680.650023221969</v>
      </c>
    </row>
    <row r="10">
      <c r="A10" s="3">
        <v>16.0</v>
      </c>
      <c r="B10" s="3">
        <v>8.0</v>
      </c>
      <c r="C10" s="4" t="s">
        <v>39</v>
      </c>
      <c r="D10" s="3">
        <v>128.0</v>
      </c>
      <c r="E10" s="3" t="s">
        <v>15</v>
      </c>
      <c r="F10" s="4" t="s">
        <v>40</v>
      </c>
      <c r="G10" s="3" t="s">
        <v>17</v>
      </c>
      <c r="H10" s="3" t="s">
        <v>41</v>
      </c>
      <c r="I10" s="5">
        <v>0.898785425101214</v>
      </c>
      <c r="J10" s="5">
        <v>0.901086051288408</v>
      </c>
      <c r="K10" s="5">
        <v>0.909794111530921</v>
      </c>
      <c r="L10" s="5">
        <v>0.898785425101214</v>
      </c>
      <c r="M10" s="5">
        <v>4.55364441871643</v>
      </c>
      <c r="N10" s="5">
        <v>3909.15637922287</v>
      </c>
    </row>
    <row r="11">
      <c r="A11" s="3">
        <v>16.0</v>
      </c>
      <c r="B11" s="3">
        <v>8.0</v>
      </c>
      <c r="C11" s="4" t="s">
        <v>42</v>
      </c>
      <c r="D11" s="3">
        <v>128.0</v>
      </c>
      <c r="E11" s="3" t="s">
        <v>15</v>
      </c>
      <c r="F11" s="4" t="s">
        <v>43</v>
      </c>
      <c r="G11" s="3" t="s">
        <v>17</v>
      </c>
      <c r="H11" s="3" t="s">
        <v>44</v>
      </c>
      <c r="I11" s="5">
        <v>0.579757085020242</v>
      </c>
      <c r="J11" s="5">
        <v>0.566427442816457</v>
      </c>
      <c r="K11" s="5">
        <v>0.614138088814779</v>
      </c>
      <c r="L11" s="5">
        <v>0.579757085020242</v>
      </c>
      <c r="M11" s="5">
        <v>4.5404417514801</v>
      </c>
      <c r="N11" s="5">
        <v>188.344016551971</v>
      </c>
    </row>
    <row r="12">
      <c r="A12" s="3">
        <v>16.0</v>
      </c>
      <c r="B12" s="3">
        <v>8.0</v>
      </c>
      <c r="C12" s="4" t="s">
        <v>45</v>
      </c>
      <c r="D12" s="3">
        <v>128.0</v>
      </c>
      <c r="E12" s="3" t="s">
        <v>15</v>
      </c>
      <c r="F12" s="4" t="s">
        <v>46</v>
      </c>
      <c r="G12" s="3" t="s">
        <v>17</v>
      </c>
      <c r="H12" s="3" t="s">
        <v>47</v>
      </c>
      <c r="I12" s="5">
        <v>0.925506072874493</v>
      </c>
      <c r="J12" s="5">
        <v>0.926131932385632</v>
      </c>
      <c r="K12" s="5">
        <v>0.928576796049162</v>
      </c>
      <c r="L12" s="5">
        <v>0.925506072874493</v>
      </c>
      <c r="M12" s="5">
        <v>4.6096875667572</v>
      </c>
      <c r="N12" s="5">
        <v>477.749308824539</v>
      </c>
    </row>
    <row r="13">
      <c r="A13" s="3">
        <v>16.0</v>
      </c>
      <c r="B13" s="3">
        <v>8.0</v>
      </c>
      <c r="C13" s="4" t="s">
        <v>48</v>
      </c>
      <c r="D13" s="3">
        <v>128.0</v>
      </c>
      <c r="E13" s="3" t="s">
        <v>15</v>
      </c>
      <c r="F13" s="4" t="s">
        <v>49</v>
      </c>
      <c r="G13" s="3" t="s">
        <v>17</v>
      </c>
      <c r="H13" s="3" t="s">
        <v>50</v>
      </c>
      <c r="I13" s="5">
        <v>0.889878542510121</v>
      </c>
      <c r="J13" s="5">
        <v>0.8903949130423</v>
      </c>
      <c r="K13" s="5">
        <v>0.896553635057322</v>
      </c>
      <c r="L13" s="5">
        <v>0.889878542510121</v>
      </c>
      <c r="M13" s="5">
        <v>4.60648965835571</v>
      </c>
      <c r="N13" s="5">
        <v>3719.97465968132</v>
      </c>
    </row>
    <row r="14">
      <c r="A14" s="3">
        <v>16.0</v>
      </c>
      <c r="B14" s="3">
        <v>8.0</v>
      </c>
      <c r="C14" s="4" t="s">
        <v>51</v>
      </c>
      <c r="D14" s="3">
        <v>128.0</v>
      </c>
      <c r="E14" s="3" t="s">
        <v>15</v>
      </c>
      <c r="F14" s="4" t="s">
        <v>52</v>
      </c>
      <c r="G14" s="3" t="s">
        <v>17</v>
      </c>
      <c r="H14" s="3" t="s">
        <v>53</v>
      </c>
      <c r="I14" s="5">
        <v>0.91578947368421</v>
      </c>
      <c r="J14" s="5">
        <v>0.91597740799048</v>
      </c>
      <c r="K14" s="5">
        <v>0.917265278144076</v>
      </c>
      <c r="L14" s="5">
        <v>0.91578947368421</v>
      </c>
      <c r="M14" s="5">
        <v>4.61179256439209</v>
      </c>
      <c r="N14" s="5">
        <v>709.034870624542</v>
      </c>
    </row>
    <row r="15">
      <c r="A15" s="3">
        <v>16.0</v>
      </c>
      <c r="B15" s="3">
        <v>8.0</v>
      </c>
      <c r="C15" s="4" t="s">
        <v>54</v>
      </c>
      <c r="D15" s="3">
        <v>128.0</v>
      </c>
      <c r="E15" s="3" t="s">
        <v>15</v>
      </c>
      <c r="F15" s="4" t="s">
        <v>55</v>
      </c>
      <c r="G15" s="3" t="s">
        <v>17</v>
      </c>
      <c r="H15" s="3" t="s">
        <v>56</v>
      </c>
      <c r="I15" s="5">
        <v>0.864777327935222</v>
      </c>
      <c r="J15" s="5">
        <v>0.867621094245859</v>
      </c>
      <c r="K15" s="5">
        <v>0.886609510593671</v>
      </c>
      <c r="L15" s="5">
        <v>0.864777327935222</v>
      </c>
      <c r="M15" s="5">
        <v>4.76733064651489</v>
      </c>
      <c r="N15" s="5">
        <v>3948.72316765785</v>
      </c>
    </row>
    <row r="16">
      <c r="A16" s="3">
        <v>16.0</v>
      </c>
      <c r="B16" s="3">
        <v>8.0</v>
      </c>
      <c r="C16" s="4" t="s">
        <v>57</v>
      </c>
      <c r="D16" s="3">
        <v>128.0</v>
      </c>
      <c r="E16" s="3" t="s">
        <v>15</v>
      </c>
      <c r="F16" s="4" t="s">
        <v>58</v>
      </c>
      <c r="G16" s="3" t="s">
        <v>17</v>
      </c>
      <c r="H16" s="3" t="s">
        <v>59</v>
      </c>
      <c r="I16" s="5">
        <v>0.567611336032388</v>
      </c>
      <c r="J16" s="5">
        <v>0.530385102182326</v>
      </c>
      <c r="K16" s="5">
        <v>0.637343119380957</v>
      </c>
      <c r="L16" s="5">
        <v>0.567611336032388</v>
      </c>
      <c r="M16" s="5">
        <v>4.55233407020568</v>
      </c>
      <c r="N16" s="5">
        <v>3417.99278569221</v>
      </c>
    </row>
    <row r="17">
      <c r="A17" s="3">
        <v>16.0</v>
      </c>
      <c r="B17" s="3">
        <v>8.0</v>
      </c>
      <c r="C17" s="4" t="s">
        <v>60</v>
      </c>
      <c r="D17" s="3">
        <v>128.0</v>
      </c>
      <c r="E17" s="3" t="s">
        <v>15</v>
      </c>
      <c r="F17" s="4" t="s">
        <v>61</v>
      </c>
      <c r="G17" s="3" t="s">
        <v>17</v>
      </c>
      <c r="H17" s="3" t="s">
        <v>62</v>
      </c>
      <c r="I17" s="5">
        <v>0.599190283400809</v>
      </c>
      <c r="J17" s="5">
        <v>0.575786324587893</v>
      </c>
      <c r="K17" s="5">
        <v>0.621682266993805</v>
      </c>
      <c r="L17" s="5">
        <v>0.599190283400809</v>
      </c>
      <c r="M17" s="5">
        <v>4.72058153152465</v>
      </c>
      <c r="N17" s="5">
        <v>421.255084276199</v>
      </c>
    </row>
    <row r="18">
      <c r="A18" s="3">
        <v>16.0</v>
      </c>
      <c r="B18" s="3">
        <v>8.0</v>
      </c>
      <c r="C18" s="4" t="s">
        <v>63</v>
      </c>
      <c r="D18" s="3">
        <v>128.0</v>
      </c>
      <c r="E18" s="3" t="s">
        <v>15</v>
      </c>
      <c r="F18" s="4" t="s">
        <v>64</v>
      </c>
      <c r="G18" s="3" t="s">
        <v>17</v>
      </c>
      <c r="H18" s="3" t="s">
        <v>65</v>
      </c>
      <c r="I18" s="5">
        <v>0.60242914979757</v>
      </c>
      <c r="J18" s="5">
        <v>0.566690934997728</v>
      </c>
      <c r="K18" s="5">
        <v>0.624394829542772</v>
      </c>
      <c r="L18" s="5">
        <v>0.60242914979757</v>
      </c>
      <c r="M18" s="5">
        <v>4.58185744285583</v>
      </c>
      <c r="N18" s="5">
        <v>3650.18425011634</v>
      </c>
    </row>
    <row r="19">
      <c r="A19" s="3">
        <v>16.0</v>
      </c>
      <c r="B19" s="3">
        <v>8.0</v>
      </c>
      <c r="C19" s="4" t="s">
        <v>66</v>
      </c>
      <c r="D19" s="3">
        <v>128.0</v>
      </c>
      <c r="E19" s="3" t="s">
        <v>15</v>
      </c>
      <c r="F19" s="4" t="s">
        <v>67</v>
      </c>
      <c r="G19" s="3" t="s">
        <v>17</v>
      </c>
      <c r="H19" s="3" t="s">
        <v>68</v>
      </c>
      <c r="I19" s="5">
        <v>0.523076923076923</v>
      </c>
      <c r="J19" s="5">
        <v>0.483435097832843</v>
      </c>
      <c r="K19" s="5">
        <v>0.723878180844279</v>
      </c>
      <c r="L19" s="5">
        <v>0.523076923076923</v>
      </c>
      <c r="M19" s="5">
        <v>4.59406447410583</v>
      </c>
      <c r="N19" s="5">
        <v>3394.52738046646</v>
      </c>
    </row>
    <row r="20">
      <c r="A20" s="3">
        <v>16.0</v>
      </c>
      <c r="B20" s="3">
        <v>8.0</v>
      </c>
      <c r="C20" s="4" t="s">
        <v>69</v>
      </c>
      <c r="D20" s="3">
        <v>128.0</v>
      </c>
      <c r="E20" s="3" t="s">
        <v>15</v>
      </c>
      <c r="F20" s="4" t="s">
        <v>70</v>
      </c>
      <c r="G20" s="3" t="s">
        <v>17</v>
      </c>
      <c r="H20" s="3" t="s">
        <v>71</v>
      </c>
      <c r="I20" s="5">
        <v>0.596761133603238</v>
      </c>
      <c r="J20" s="5">
        <v>0.585792561910356</v>
      </c>
      <c r="K20" s="5">
        <v>0.627329265605033</v>
      </c>
      <c r="L20" s="5">
        <v>0.596761133603238</v>
      </c>
      <c r="M20" s="5">
        <v>4.56436920166015</v>
      </c>
      <c r="N20" s="5">
        <v>391.769145727157</v>
      </c>
    </row>
    <row r="21">
      <c r="A21" s="3">
        <v>16.0</v>
      </c>
      <c r="B21" s="3">
        <v>8.0</v>
      </c>
      <c r="C21" s="4" t="s">
        <v>72</v>
      </c>
      <c r="D21" s="3">
        <v>128.0</v>
      </c>
      <c r="E21" s="3" t="s">
        <v>15</v>
      </c>
      <c r="F21" s="4" t="s">
        <v>73</v>
      </c>
      <c r="G21" s="3" t="s">
        <v>17</v>
      </c>
      <c r="H21" s="3" t="s">
        <v>74</v>
      </c>
      <c r="I21" s="5">
        <v>0.568421052631578</v>
      </c>
      <c r="J21" s="5">
        <v>0.533552483950171</v>
      </c>
      <c r="K21" s="5">
        <v>0.610897496378281</v>
      </c>
      <c r="L21" s="5">
        <v>0.568421052631578</v>
      </c>
      <c r="M21" s="5">
        <v>4.58751964569091</v>
      </c>
      <c r="N21" s="5">
        <v>3624.34002447128</v>
      </c>
    </row>
    <row r="22">
      <c r="A22" s="3">
        <v>16.0</v>
      </c>
      <c r="B22" s="3">
        <v>8.0</v>
      </c>
      <c r="C22" s="4" t="s">
        <v>75</v>
      </c>
      <c r="D22" s="3">
        <v>128.0</v>
      </c>
      <c r="E22" s="3" t="s">
        <v>15</v>
      </c>
      <c r="F22" s="4" t="s">
        <v>76</v>
      </c>
      <c r="G22" s="3" t="s">
        <v>17</v>
      </c>
      <c r="H22" s="3" t="s">
        <v>77</v>
      </c>
      <c r="I22" s="5">
        <v>0.389473684210526</v>
      </c>
      <c r="J22" s="5">
        <v>0.315988076271869</v>
      </c>
      <c r="K22" s="5">
        <v>0.449104762459927</v>
      </c>
      <c r="L22" s="5">
        <v>0.389473684210526</v>
      </c>
      <c r="M22" s="5">
        <v>4.57656860351562</v>
      </c>
      <c r="N22" s="5">
        <v>42.2255547046661</v>
      </c>
    </row>
    <row r="23">
      <c r="A23" s="3">
        <v>16.0</v>
      </c>
      <c r="B23" s="3">
        <v>8.0</v>
      </c>
      <c r="C23" s="4" t="s">
        <v>78</v>
      </c>
      <c r="D23" s="3">
        <v>128.0</v>
      </c>
      <c r="E23" s="3" t="s">
        <v>15</v>
      </c>
      <c r="F23" s="4" t="s">
        <v>79</v>
      </c>
      <c r="G23" s="3" t="s">
        <v>17</v>
      </c>
      <c r="H23" s="3" t="s">
        <v>80</v>
      </c>
      <c r="I23" s="5">
        <v>0.923076923076923</v>
      </c>
      <c r="J23" s="5">
        <v>0.922885313130832</v>
      </c>
      <c r="K23" s="5">
        <v>0.924525621176765</v>
      </c>
      <c r="L23" s="5">
        <v>0.923076923076923</v>
      </c>
      <c r="M23" s="5">
        <v>4.60582947731018</v>
      </c>
      <c r="N23" s="5">
        <v>333.122187852859</v>
      </c>
    </row>
    <row r="24">
      <c r="A24" s="3">
        <v>16.0</v>
      </c>
      <c r="B24" s="3">
        <v>8.0</v>
      </c>
      <c r="C24" s="4" t="s">
        <v>81</v>
      </c>
      <c r="D24" s="3">
        <v>128.0</v>
      </c>
      <c r="E24" s="3" t="s">
        <v>15</v>
      </c>
      <c r="F24" s="4" t="s">
        <v>82</v>
      </c>
      <c r="G24" s="3" t="s">
        <v>17</v>
      </c>
      <c r="H24" s="3" t="s">
        <v>83</v>
      </c>
      <c r="I24" s="5">
        <v>0.920647773279352</v>
      </c>
      <c r="J24" s="5">
        <v>0.91824392402021</v>
      </c>
      <c r="K24" s="5">
        <v>0.919200537456934</v>
      </c>
      <c r="L24" s="5">
        <v>0.920647773279352</v>
      </c>
      <c r="M24" s="5">
        <v>4.63636779785156</v>
      </c>
      <c r="N24" s="5">
        <v>3563.11575174331</v>
      </c>
    </row>
    <row r="25">
      <c r="A25" s="3">
        <v>16.0</v>
      </c>
      <c r="B25" s="3">
        <v>8.0</v>
      </c>
      <c r="C25" s="4" t="s">
        <v>84</v>
      </c>
      <c r="D25" s="3">
        <v>128.0</v>
      </c>
      <c r="E25" s="3" t="s">
        <v>15</v>
      </c>
      <c r="F25" s="4" t="s">
        <v>85</v>
      </c>
      <c r="G25" s="3" t="s">
        <v>17</v>
      </c>
      <c r="H25" s="3" t="s">
        <v>86</v>
      </c>
      <c r="I25" s="5">
        <v>0.920647773279352</v>
      </c>
      <c r="J25" s="5">
        <v>0.920239310499986</v>
      </c>
      <c r="K25" s="5">
        <v>0.921143695450647</v>
      </c>
      <c r="L25" s="5">
        <v>0.920647773279352</v>
      </c>
      <c r="M25" s="5">
        <v>4.56534337997436</v>
      </c>
      <c r="N25" s="5">
        <v>564.25326681137</v>
      </c>
    </row>
    <row r="26">
      <c r="A26" s="3">
        <v>16.0</v>
      </c>
      <c r="B26" s="3">
        <v>8.0</v>
      </c>
      <c r="C26" s="4" t="s">
        <v>87</v>
      </c>
      <c r="D26" s="3">
        <v>128.0</v>
      </c>
      <c r="E26" s="3" t="s">
        <v>15</v>
      </c>
      <c r="F26" s="4" t="s">
        <v>88</v>
      </c>
      <c r="G26" s="3" t="s">
        <v>17</v>
      </c>
      <c r="H26" s="3" t="s">
        <v>89</v>
      </c>
      <c r="I26" s="5">
        <v>0.923076923076923</v>
      </c>
      <c r="J26" s="5">
        <v>0.922640300768124</v>
      </c>
      <c r="K26" s="5">
        <v>0.92600404238267</v>
      </c>
      <c r="L26" s="5">
        <v>0.923076923076923</v>
      </c>
      <c r="M26" s="5">
        <v>4.56222295761108</v>
      </c>
      <c r="N26" s="5">
        <v>3801.95853495597</v>
      </c>
    </row>
    <row r="27">
      <c r="A27" s="3">
        <v>16.0</v>
      </c>
      <c r="B27" s="3">
        <v>8.0</v>
      </c>
      <c r="C27" s="4" t="s">
        <v>90</v>
      </c>
      <c r="D27" s="3">
        <v>128.0</v>
      </c>
      <c r="E27" s="3" t="s">
        <v>15</v>
      </c>
      <c r="F27" s="4" t="s">
        <v>91</v>
      </c>
      <c r="G27" s="3" t="s">
        <v>17</v>
      </c>
      <c r="H27" s="3" t="s">
        <v>92</v>
      </c>
      <c r="I27" s="5">
        <v>0.545748987854251</v>
      </c>
      <c r="J27" s="5">
        <v>0.531387128727082</v>
      </c>
      <c r="K27" s="5">
        <v>0.631053865765623</v>
      </c>
      <c r="L27" s="5">
        <v>0.545748987854251</v>
      </c>
      <c r="M27" s="5">
        <v>4.61275815963745</v>
      </c>
      <c r="N27" s="5">
        <v>3269.62296462059</v>
      </c>
    </row>
    <row r="28">
      <c r="A28" s="3">
        <v>16.0</v>
      </c>
      <c r="B28" s="3">
        <v>8.0</v>
      </c>
      <c r="C28" s="4" t="s">
        <v>93</v>
      </c>
      <c r="D28" s="3">
        <v>128.0</v>
      </c>
      <c r="E28" s="3" t="s">
        <v>15</v>
      </c>
      <c r="F28" s="4" t="s">
        <v>94</v>
      </c>
      <c r="G28" s="3" t="s">
        <v>17</v>
      </c>
      <c r="H28" s="3" t="s">
        <v>95</v>
      </c>
      <c r="I28" s="5">
        <v>0.593522267206477</v>
      </c>
      <c r="J28" s="5">
        <v>0.586031045695278</v>
      </c>
      <c r="K28" s="5">
        <v>0.641616606095866</v>
      </c>
      <c r="L28" s="5">
        <v>0.593522267206477</v>
      </c>
      <c r="M28" s="5">
        <v>4.58605575561523</v>
      </c>
      <c r="N28" s="5">
        <v>274.301376104354</v>
      </c>
    </row>
    <row r="29">
      <c r="A29" s="3">
        <v>16.0</v>
      </c>
      <c r="B29" s="3">
        <v>8.0</v>
      </c>
      <c r="C29" s="4" t="s">
        <v>96</v>
      </c>
      <c r="D29" s="3">
        <v>128.0</v>
      </c>
      <c r="E29" s="3" t="s">
        <v>15</v>
      </c>
      <c r="F29" s="4" t="s">
        <v>97</v>
      </c>
      <c r="G29" s="3" t="s">
        <v>17</v>
      </c>
      <c r="H29" s="3" t="s">
        <v>98</v>
      </c>
      <c r="I29" s="5">
        <v>0.587854251012145</v>
      </c>
      <c r="J29" s="5">
        <v>0.576394297889365</v>
      </c>
      <c r="K29" s="5">
        <v>0.65789671042393</v>
      </c>
      <c r="L29" s="5">
        <v>0.587854251012145</v>
      </c>
      <c r="M29" s="5">
        <v>4.53376197814941</v>
      </c>
      <c r="N29" s="5">
        <v>3513.3918492794</v>
      </c>
    </row>
    <row r="30">
      <c r="A30" s="3">
        <v>16.0</v>
      </c>
      <c r="B30" s="3">
        <v>8.0</v>
      </c>
      <c r="C30" s="4" t="s">
        <v>99</v>
      </c>
      <c r="D30" s="3">
        <v>128.0</v>
      </c>
      <c r="E30" s="3" t="s">
        <v>15</v>
      </c>
      <c r="F30" s="4" t="s">
        <v>100</v>
      </c>
      <c r="G30" s="3" t="s">
        <v>17</v>
      </c>
      <c r="H30" s="3" t="s">
        <v>101</v>
      </c>
      <c r="I30" s="5">
        <v>0.254251012145748</v>
      </c>
      <c r="J30" s="5">
        <v>0.185231105454614</v>
      </c>
      <c r="K30" s="5">
        <v>0.298101757166704</v>
      </c>
      <c r="L30" s="5">
        <v>0.254251012145748</v>
      </c>
      <c r="M30" s="5">
        <v>4.59708976745605</v>
      </c>
      <c r="N30" s="5">
        <v>3253.87356948852</v>
      </c>
    </row>
    <row r="31">
      <c r="A31" s="3">
        <v>16.0</v>
      </c>
      <c r="B31" s="3">
        <v>8.0</v>
      </c>
      <c r="C31" s="4" t="s">
        <v>102</v>
      </c>
      <c r="D31" s="3">
        <v>128.0</v>
      </c>
      <c r="E31" s="3" t="s">
        <v>15</v>
      </c>
      <c r="F31" s="4" t="s">
        <v>103</v>
      </c>
      <c r="G31" s="3" t="s">
        <v>17</v>
      </c>
      <c r="H31" s="3" t="s">
        <v>104</v>
      </c>
      <c r="I31" s="5">
        <v>0.531174089068825</v>
      </c>
      <c r="J31" s="5">
        <v>0.530746042030485</v>
      </c>
      <c r="K31" s="5">
        <v>0.649819125733523</v>
      </c>
      <c r="L31" s="5">
        <v>0.531174089068825</v>
      </c>
      <c r="M31" s="5">
        <v>4.57226395606994</v>
      </c>
      <c r="N31" s="5">
        <v>244.970588207244</v>
      </c>
    </row>
    <row r="32">
      <c r="A32" s="3">
        <v>16.0</v>
      </c>
      <c r="B32" s="3">
        <v>8.0</v>
      </c>
      <c r="C32" s="4" t="s">
        <v>105</v>
      </c>
      <c r="D32" s="3">
        <v>128.0</v>
      </c>
      <c r="E32" s="3" t="s">
        <v>15</v>
      </c>
      <c r="F32" s="4" t="s">
        <v>106</v>
      </c>
      <c r="G32" s="3" t="s">
        <v>17</v>
      </c>
      <c r="H32" s="3" t="s">
        <v>107</v>
      </c>
      <c r="I32" s="5">
        <v>0.549797570850202</v>
      </c>
      <c r="J32" s="5">
        <v>0.522723794259117</v>
      </c>
      <c r="K32" s="5">
        <v>0.608425581748941</v>
      </c>
      <c r="L32" s="5">
        <v>0.549797570850202</v>
      </c>
      <c r="M32" s="5">
        <v>4.57925295829772</v>
      </c>
      <c r="N32" s="5">
        <v>3476.17225384712</v>
      </c>
    </row>
    <row r="33">
      <c r="A33" s="3">
        <v>16.0</v>
      </c>
      <c r="B33" s="3">
        <v>8.0</v>
      </c>
      <c r="C33" s="4" t="s">
        <v>14</v>
      </c>
      <c r="D33" s="3">
        <v>128.0</v>
      </c>
      <c r="E33" s="3" t="s">
        <v>15</v>
      </c>
      <c r="F33" s="4" t="s">
        <v>108</v>
      </c>
      <c r="G33" s="3" t="s">
        <v>29</v>
      </c>
      <c r="H33" s="3" t="s">
        <v>17</v>
      </c>
      <c r="I33" s="5">
        <v>0.567099567099567</v>
      </c>
      <c r="J33" s="5">
        <v>0.491699454798971</v>
      </c>
      <c r="K33" s="5">
        <v>0.466931022864841</v>
      </c>
      <c r="L33" s="5">
        <v>0.567099567099567</v>
      </c>
      <c r="M33" s="5">
        <v>3.5060851573944</v>
      </c>
      <c r="N33" s="5">
        <v>300.496586561203</v>
      </c>
    </row>
    <row r="34">
      <c r="A34" s="3">
        <v>16.0</v>
      </c>
      <c r="B34" s="3">
        <v>8.0</v>
      </c>
      <c r="C34" s="4" t="s">
        <v>18</v>
      </c>
      <c r="D34" s="3">
        <v>128.0</v>
      </c>
      <c r="E34" s="3" t="s">
        <v>15</v>
      </c>
      <c r="F34" s="4" t="s">
        <v>109</v>
      </c>
      <c r="G34" s="3" t="s">
        <v>29</v>
      </c>
      <c r="H34" s="3" t="s">
        <v>20</v>
      </c>
      <c r="I34" s="5">
        <v>0.61038961038961</v>
      </c>
      <c r="J34" s="5">
        <v>0.55736565576501</v>
      </c>
      <c r="K34" s="5">
        <v>0.542941504419635</v>
      </c>
      <c r="L34" s="5">
        <v>0.61038961038961</v>
      </c>
      <c r="M34" s="5">
        <v>3.44172072410583</v>
      </c>
      <c r="N34" s="5">
        <v>3538.67423701286</v>
      </c>
    </row>
    <row r="35">
      <c r="A35" s="3">
        <v>16.0</v>
      </c>
      <c r="B35" s="3">
        <v>8.0</v>
      </c>
      <c r="C35" s="4" t="s">
        <v>21</v>
      </c>
      <c r="D35" s="3">
        <v>128.0</v>
      </c>
      <c r="E35" s="3" t="s">
        <v>15</v>
      </c>
      <c r="F35" s="4" t="s">
        <v>110</v>
      </c>
      <c r="G35" s="3" t="s">
        <v>29</v>
      </c>
      <c r="H35" s="3" t="s">
        <v>23</v>
      </c>
      <c r="I35" s="5">
        <v>0.577922077922078</v>
      </c>
      <c r="J35" s="5">
        <v>0.513707640173884</v>
      </c>
      <c r="K35" s="5">
        <v>0.487997865535066</v>
      </c>
      <c r="L35" s="5">
        <v>0.577922077922078</v>
      </c>
      <c r="M35" s="5">
        <v>3.48735404014587</v>
      </c>
      <c r="N35" s="5">
        <v>532.782975196838</v>
      </c>
    </row>
    <row r="36">
      <c r="A36" s="3">
        <v>16.0</v>
      </c>
      <c r="B36" s="3">
        <v>8.0</v>
      </c>
      <c r="C36" s="4" t="s">
        <v>24</v>
      </c>
      <c r="D36" s="3">
        <v>128.0</v>
      </c>
      <c r="E36" s="3" t="s">
        <v>15</v>
      </c>
      <c r="F36" s="4" t="s">
        <v>111</v>
      </c>
      <c r="G36" s="3" t="s">
        <v>29</v>
      </c>
      <c r="H36" s="3" t="s">
        <v>26</v>
      </c>
      <c r="I36" s="5">
        <v>0.612554112554112</v>
      </c>
      <c r="J36" s="5">
        <v>0.548500602574311</v>
      </c>
      <c r="K36" s="5">
        <v>0.526902517058637</v>
      </c>
      <c r="L36" s="5">
        <v>0.612554112554112</v>
      </c>
      <c r="M36" s="5">
        <v>3.45176720619201</v>
      </c>
      <c r="N36" s="5">
        <v>3765.01810741424</v>
      </c>
    </row>
    <row r="37">
      <c r="A37" s="3">
        <v>16.0</v>
      </c>
      <c r="B37" s="3">
        <v>8.0</v>
      </c>
      <c r="C37" s="4" t="s">
        <v>27</v>
      </c>
      <c r="D37" s="3">
        <v>128.0</v>
      </c>
      <c r="E37" s="3" t="s">
        <v>15</v>
      </c>
      <c r="F37" s="4" t="s">
        <v>112</v>
      </c>
      <c r="G37" s="3" t="s">
        <v>29</v>
      </c>
      <c r="H37" s="3" t="s">
        <v>29</v>
      </c>
      <c r="I37" s="5">
        <v>0.898268398268398</v>
      </c>
      <c r="J37" s="5">
        <v>0.887017209665817</v>
      </c>
      <c r="K37" s="5">
        <v>0.882648023773564</v>
      </c>
      <c r="L37" s="5">
        <v>0.898268398268398</v>
      </c>
      <c r="M37" s="5">
        <v>3.56325793266296</v>
      </c>
      <c r="N37" s="5">
        <v>157.740967750549</v>
      </c>
    </row>
    <row r="38">
      <c r="A38" s="3">
        <v>16.0</v>
      </c>
      <c r="B38" s="3">
        <v>8.0</v>
      </c>
      <c r="C38" s="4" t="s">
        <v>30</v>
      </c>
      <c r="D38" s="3">
        <v>128.0</v>
      </c>
      <c r="E38" s="3" t="s">
        <v>15</v>
      </c>
      <c r="F38" s="4" t="s">
        <v>113</v>
      </c>
      <c r="G38" s="3" t="s">
        <v>29</v>
      </c>
      <c r="H38" s="3" t="s">
        <v>32</v>
      </c>
      <c r="I38" s="5">
        <v>0.88095238095238</v>
      </c>
      <c r="J38" s="5">
        <v>0.868227382528198</v>
      </c>
      <c r="K38" s="5">
        <v>0.859363623444995</v>
      </c>
      <c r="L38" s="5">
        <v>0.88095238095238</v>
      </c>
      <c r="M38" s="5">
        <v>3.46095442771911</v>
      </c>
      <c r="N38" s="5">
        <v>446.342529773712</v>
      </c>
    </row>
    <row r="39">
      <c r="A39" s="3">
        <v>16.0</v>
      </c>
      <c r="B39" s="3">
        <v>8.0</v>
      </c>
      <c r="C39" s="4" t="s">
        <v>33</v>
      </c>
      <c r="D39" s="3">
        <v>128.0</v>
      </c>
      <c r="E39" s="3" t="s">
        <v>15</v>
      </c>
      <c r="F39" s="4" t="s">
        <v>114</v>
      </c>
      <c r="G39" s="3" t="s">
        <v>29</v>
      </c>
      <c r="H39" s="3" t="s">
        <v>35</v>
      </c>
      <c r="I39" s="5">
        <v>0.893939393939393</v>
      </c>
      <c r="J39" s="5">
        <v>0.883108342462104</v>
      </c>
      <c r="K39" s="5">
        <v>0.87402358761777</v>
      </c>
      <c r="L39" s="5">
        <v>0.893939393939393</v>
      </c>
      <c r="M39" s="5">
        <v>3.45040011405944</v>
      </c>
      <c r="N39" s="5">
        <v>3676.14385867118</v>
      </c>
    </row>
    <row r="40">
      <c r="A40" s="3">
        <v>16.0</v>
      </c>
      <c r="B40" s="3">
        <v>8.0</v>
      </c>
      <c r="C40" s="4" t="s">
        <v>36</v>
      </c>
      <c r="D40" s="3">
        <v>128.0</v>
      </c>
      <c r="E40" s="3" t="s">
        <v>15</v>
      </c>
      <c r="F40" s="4" t="s">
        <v>115</v>
      </c>
      <c r="G40" s="3" t="s">
        <v>29</v>
      </c>
      <c r="H40" s="3" t="s">
        <v>38</v>
      </c>
      <c r="I40" s="5">
        <v>0.88095238095238</v>
      </c>
      <c r="J40" s="5">
        <v>0.870175095942817</v>
      </c>
      <c r="K40" s="5">
        <v>0.861320133500584</v>
      </c>
      <c r="L40" s="5">
        <v>0.88095238095238</v>
      </c>
      <c r="M40" s="5">
        <v>3.54824542999267</v>
      </c>
      <c r="N40" s="5">
        <v>680.650023221969</v>
      </c>
    </row>
    <row r="41">
      <c r="A41" s="3">
        <v>16.0</v>
      </c>
      <c r="B41" s="3">
        <v>8.0</v>
      </c>
      <c r="C41" s="4" t="s">
        <v>39</v>
      </c>
      <c r="D41" s="3">
        <v>128.0</v>
      </c>
      <c r="E41" s="3" t="s">
        <v>15</v>
      </c>
      <c r="F41" s="4" t="s">
        <v>116</v>
      </c>
      <c r="G41" s="3" t="s">
        <v>29</v>
      </c>
      <c r="H41" s="3" t="s">
        <v>41</v>
      </c>
      <c r="I41" s="5">
        <v>0.887445887445887</v>
      </c>
      <c r="J41" s="5">
        <v>0.881854228704977</v>
      </c>
      <c r="K41" s="5">
        <v>0.880078888512068</v>
      </c>
      <c r="L41" s="5">
        <v>0.887445887445887</v>
      </c>
      <c r="M41" s="5">
        <v>3.44095063209533</v>
      </c>
      <c r="N41" s="5">
        <v>3909.15637922287</v>
      </c>
    </row>
    <row r="42">
      <c r="A42" s="3">
        <v>16.0</v>
      </c>
      <c r="B42" s="3">
        <v>8.0</v>
      </c>
      <c r="C42" s="4" t="s">
        <v>42</v>
      </c>
      <c r="D42" s="3">
        <v>128.0</v>
      </c>
      <c r="E42" s="3" t="s">
        <v>15</v>
      </c>
      <c r="F42" s="4" t="s">
        <v>117</v>
      </c>
      <c r="G42" s="3" t="s">
        <v>29</v>
      </c>
      <c r="H42" s="3" t="s">
        <v>44</v>
      </c>
      <c r="I42" s="5">
        <v>0.891774891774891</v>
      </c>
      <c r="J42" s="5">
        <v>0.88238298942173</v>
      </c>
      <c r="K42" s="5">
        <v>0.878923038800608</v>
      </c>
      <c r="L42" s="5">
        <v>0.891774891774891</v>
      </c>
      <c r="M42" s="5">
        <v>3.44759368896484</v>
      </c>
      <c r="N42" s="5">
        <v>188.344016551971</v>
      </c>
    </row>
    <row r="43">
      <c r="A43" s="3">
        <v>16.0</v>
      </c>
      <c r="B43" s="3">
        <v>8.0</v>
      </c>
      <c r="C43" s="4" t="s">
        <v>45</v>
      </c>
      <c r="D43" s="3">
        <v>128.0</v>
      </c>
      <c r="E43" s="3" t="s">
        <v>15</v>
      </c>
      <c r="F43" s="4" t="s">
        <v>118</v>
      </c>
      <c r="G43" s="3" t="s">
        <v>29</v>
      </c>
      <c r="H43" s="3" t="s">
        <v>47</v>
      </c>
      <c r="I43" s="5">
        <v>0.887445887445887</v>
      </c>
      <c r="J43" s="5">
        <v>0.877192150871579</v>
      </c>
      <c r="K43" s="5">
        <v>0.868639704550582</v>
      </c>
      <c r="L43" s="5">
        <v>0.887445887445887</v>
      </c>
      <c r="M43" s="5">
        <v>3.50409960746765</v>
      </c>
      <c r="N43" s="5">
        <v>477.749308824539</v>
      </c>
    </row>
    <row r="44">
      <c r="A44" s="3">
        <v>16.0</v>
      </c>
      <c r="B44" s="3">
        <v>8.0</v>
      </c>
      <c r="C44" s="4" t="s">
        <v>48</v>
      </c>
      <c r="D44" s="3">
        <v>128.0</v>
      </c>
      <c r="E44" s="3" t="s">
        <v>15</v>
      </c>
      <c r="F44" s="4" t="s">
        <v>119</v>
      </c>
      <c r="G44" s="3" t="s">
        <v>29</v>
      </c>
      <c r="H44" s="3" t="s">
        <v>50</v>
      </c>
      <c r="I44" s="5">
        <v>0.887445887445887</v>
      </c>
      <c r="J44" s="5">
        <v>0.879608414135753</v>
      </c>
      <c r="K44" s="5">
        <v>0.876374221324615</v>
      </c>
      <c r="L44" s="5">
        <v>0.887445887445887</v>
      </c>
      <c r="M44" s="5">
        <v>3.46851181983947</v>
      </c>
      <c r="N44" s="5">
        <v>3719.97465968132</v>
      </c>
    </row>
    <row r="45">
      <c r="A45" s="3">
        <v>16.0</v>
      </c>
      <c r="B45" s="3">
        <v>8.0</v>
      </c>
      <c r="C45" s="4" t="s">
        <v>51</v>
      </c>
      <c r="D45" s="3">
        <v>128.0</v>
      </c>
      <c r="E45" s="3" t="s">
        <v>15</v>
      </c>
      <c r="F45" s="4" t="s">
        <v>120</v>
      </c>
      <c r="G45" s="3" t="s">
        <v>29</v>
      </c>
      <c r="H45" s="3" t="s">
        <v>53</v>
      </c>
      <c r="I45" s="5">
        <v>0.883116883116883</v>
      </c>
      <c r="J45" s="5">
        <v>0.874562645007555</v>
      </c>
      <c r="K45" s="5">
        <v>0.867945731270562</v>
      </c>
      <c r="L45" s="5">
        <v>0.883116883116883</v>
      </c>
      <c r="M45" s="5">
        <v>3.4766571521759</v>
      </c>
      <c r="N45" s="5">
        <v>709.034870624542</v>
      </c>
    </row>
    <row r="46">
      <c r="A46" s="3">
        <v>16.0</v>
      </c>
      <c r="B46" s="3">
        <v>8.0</v>
      </c>
      <c r="C46" s="4" t="s">
        <v>54</v>
      </c>
      <c r="D46" s="3">
        <v>128.0</v>
      </c>
      <c r="E46" s="3" t="s">
        <v>15</v>
      </c>
      <c r="F46" s="4" t="s">
        <v>121</v>
      </c>
      <c r="G46" s="3" t="s">
        <v>29</v>
      </c>
      <c r="H46" s="3" t="s">
        <v>56</v>
      </c>
      <c r="I46" s="5">
        <v>0.885281385281385</v>
      </c>
      <c r="J46" s="5">
        <v>0.877375693919068</v>
      </c>
      <c r="K46" s="5">
        <v>0.873329094038874</v>
      </c>
      <c r="L46" s="5">
        <v>0.885281385281385</v>
      </c>
      <c r="M46" s="5">
        <v>3.48593235015869</v>
      </c>
      <c r="N46" s="5">
        <v>3948.72316765785</v>
      </c>
    </row>
    <row r="47">
      <c r="A47" s="3">
        <v>16.0</v>
      </c>
      <c r="B47" s="3">
        <v>8.0</v>
      </c>
      <c r="C47" s="4" t="s">
        <v>57</v>
      </c>
      <c r="D47" s="3">
        <v>128.0</v>
      </c>
      <c r="E47" s="3" t="s">
        <v>15</v>
      </c>
      <c r="F47" s="4" t="s">
        <v>122</v>
      </c>
      <c r="G47" s="3" t="s">
        <v>29</v>
      </c>
      <c r="H47" s="3" t="s">
        <v>59</v>
      </c>
      <c r="I47" s="5">
        <v>0.904761904761904</v>
      </c>
      <c r="J47" s="5">
        <v>0.899010761364089</v>
      </c>
      <c r="K47" s="5">
        <v>0.901760054291699</v>
      </c>
      <c r="L47" s="5">
        <v>0.904761904761904</v>
      </c>
      <c r="M47" s="5">
        <v>3.47512459754943</v>
      </c>
      <c r="N47" s="5">
        <v>3417.99278569221</v>
      </c>
    </row>
    <row r="48">
      <c r="A48" s="3">
        <v>16.0</v>
      </c>
      <c r="B48" s="3">
        <v>8.0</v>
      </c>
      <c r="C48" s="4" t="s">
        <v>60</v>
      </c>
      <c r="D48" s="3">
        <v>128.0</v>
      </c>
      <c r="E48" s="3" t="s">
        <v>15</v>
      </c>
      <c r="F48" s="4" t="s">
        <v>123</v>
      </c>
      <c r="G48" s="3" t="s">
        <v>29</v>
      </c>
      <c r="H48" s="3" t="s">
        <v>62</v>
      </c>
      <c r="I48" s="5">
        <v>0.893939393939393</v>
      </c>
      <c r="J48" s="5">
        <v>0.884534893583691</v>
      </c>
      <c r="K48" s="5">
        <v>0.88032714027289</v>
      </c>
      <c r="L48" s="5">
        <v>0.893939393939393</v>
      </c>
      <c r="M48" s="5">
        <v>4.47541832923889</v>
      </c>
      <c r="N48" s="5">
        <v>421.255084276199</v>
      </c>
    </row>
    <row r="49">
      <c r="A49" s="3">
        <v>16.0</v>
      </c>
      <c r="B49" s="3">
        <v>8.0</v>
      </c>
      <c r="C49" s="4" t="s">
        <v>63</v>
      </c>
      <c r="D49" s="3">
        <v>128.0</v>
      </c>
      <c r="E49" s="3" t="s">
        <v>15</v>
      </c>
      <c r="F49" s="4" t="s">
        <v>124</v>
      </c>
      <c r="G49" s="3" t="s">
        <v>29</v>
      </c>
      <c r="H49" s="3" t="s">
        <v>65</v>
      </c>
      <c r="I49" s="5">
        <v>0.887445887445887</v>
      </c>
      <c r="J49" s="5">
        <v>0.882895389922146</v>
      </c>
      <c r="K49" s="5">
        <v>0.883428216615017</v>
      </c>
      <c r="L49" s="5">
        <v>0.887445887445887</v>
      </c>
      <c r="M49" s="5">
        <v>3.47520542144775</v>
      </c>
      <c r="N49" s="5">
        <v>3650.18425011634</v>
      </c>
    </row>
    <row r="50">
      <c r="A50" s="3">
        <v>16.0</v>
      </c>
      <c r="B50" s="3">
        <v>8.0</v>
      </c>
      <c r="C50" s="4" t="s">
        <v>66</v>
      </c>
      <c r="D50" s="3">
        <v>128.0</v>
      </c>
      <c r="E50" s="3" t="s">
        <v>15</v>
      </c>
      <c r="F50" s="4" t="s">
        <v>125</v>
      </c>
      <c r="G50" s="3" t="s">
        <v>29</v>
      </c>
      <c r="H50" s="3" t="s">
        <v>68</v>
      </c>
      <c r="I50" s="5">
        <v>0.885281385281385</v>
      </c>
      <c r="J50" s="5">
        <v>0.876187031643924</v>
      </c>
      <c r="K50" s="5">
        <v>0.874359291502148</v>
      </c>
      <c r="L50" s="5">
        <v>0.885281385281385</v>
      </c>
      <c r="M50" s="5">
        <v>3.46416139602661</v>
      </c>
      <c r="N50" s="5">
        <v>3394.52738046646</v>
      </c>
    </row>
    <row r="51">
      <c r="A51" s="3">
        <v>16.0</v>
      </c>
      <c r="B51" s="3">
        <v>8.0</v>
      </c>
      <c r="C51" s="4" t="s">
        <v>69</v>
      </c>
      <c r="D51" s="3">
        <v>128.0</v>
      </c>
      <c r="E51" s="3" t="s">
        <v>15</v>
      </c>
      <c r="F51" s="4" t="s">
        <v>126</v>
      </c>
      <c r="G51" s="3" t="s">
        <v>29</v>
      </c>
      <c r="H51" s="3" t="s">
        <v>71</v>
      </c>
      <c r="I51" s="5">
        <v>0.887445887445887</v>
      </c>
      <c r="J51" s="5">
        <v>0.882742834525367</v>
      </c>
      <c r="K51" s="5">
        <v>0.884176251322867</v>
      </c>
      <c r="L51" s="5">
        <v>0.887445887445887</v>
      </c>
      <c r="M51" s="5">
        <v>3.4857439994812</v>
      </c>
      <c r="N51" s="5">
        <v>391.769145727157</v>
      </c>
    </row>
    <row r="52">
      <c r="A52" s="3">
        <v>16.0</v>
      </c>
      <c r="B52" s="3">
        <v>8.0</v>
      </c>
      <c r="C52" s="4" t="s">
        <v>72</v>
      </c>
      <c r="D52" s="3">
        <v>128.0</v>
      </c>
      <c r="E52" s="3" t="s">
        <v>15</v>
      </c>
      <c r="F52" s="4" t="s">
        <v>127</v>
      </c>
      <c r="G52" s="3" t="s">
        <v>29</v>
      </c>
      <c r="H52" s="3" t="s">
        <v>74</v>
      </c>
      <c r="I52" s="5">
        <v>0.893939393939393</v>
      </c>
      <c r="J52" s="5">
        <v>0.883849607953764</v>
      </c>
      <c r="K52" s="5">
        <v>0.876562894733358</v>
      </c>
      <c r="L52" s="5">
        <v>0.893939393939393</v>
      </c>
      <c r="M52" s="5">
        <v>3.50662422180175</v>
      </c>
      <c r="N52" s="5">
        <v>3624.34002447128</v>
      </c>
    </row>
    <row r="53">
      <c r="A53" s="3">
        <v>16.0</v>
      </c>
      <c r="B53" s="3">
        <v>8.0</v>
      </c>
      <c r="C53" s="4" t="s">
        <v>75</v>
      </c>
      <c r="D53" s="3">
        <v>128.0</v>
      </c>
      <c r="E53" s="3" t="s">
        <v>15</v>
      </c>
      <c r="F53" s="4" t="s">
        <v>128</v>
      </c>
      <c r="G53" s="3" t="s">
        <v>29</v>
      </c>
      <c r="H53" s="3" t="s">
        <v>77</v>
      </c>
      <c r="I53" s="5">
        <v>0.595238095238095</v>
      </c>
      <c r="J53" s="5">
        <v>0.576353515915251</v>
      </c>
      <c r="K53" s="5">
        <v>0.678897553339517</v>
      </c>
      <c r="L53" s="5">
        <v>0.595238095238095</v>
      </c>
      <c r="M53" s="5">
        <v>3.48324751853942</v>
      </c>
      <c r="N53" s="5">
        <v>42.2255547046661</v>
      </c>
    </row>
    <row r="54">
      <c r="A54" s="3">
        <v>16.0</v>
      </c>
      <c r="B54" s="3">
        <v>8.0</v>
      </c>
      <c r="C54" s="4" t="s">
        <v>78</v>
      </c>
      <c r="D54" s="3">
        <v>128.0</v>
      </c>
      <c r="E54" s="3" t="s">
        <v>15</v>
      </c>
      <c r="F54" s="4" t="s">
        <v>129</v>
      </c>
      <c r="G54" s="3" t="s">
        <v>29</v>
      </c>
      <c r="H54" s="3" t="s">
        <v>80</v>
      </c>
      <c r="I54" s="5">
        <v>0.744588744588744</v>
      </c>
      <c r="J54" s="5">
        <v>0.73372477435527</v>
      </c>
      <c r="K54" s="5">
        <v>0.737211310150734</v>
      </c>
      <c r="L54" s="5">
        <v>0.744588744588744</v>
      </c>
      <c r="M54" s="5">
        <v>3.48956799507141</v>
      </c>
      <c r="N54" s="5">
        <v>333.122187852859</v>
      </c>
    </row>
    <row r="55">
      <c r="A55" s="3">
        <v>16.0</v>
      </c>
      <c r="B55" s="3">
        <v>8.0</v>
      </c>
      <c r="C55" s="4" t="s">
        <v>81</v>
      </c>
      <c r="D55" s="3">
        <v>128.0</v>
      </c>
      <c r="E55" s="3" t="s">
        <v>15</v>
      </c>
      <c r="F55" s="4" t="s">
        <v>130</v>
      </c>
      <c r="G55" s="3" t="s">
        <v>29</v>
      </c>
      <c r="H55" s="3" t="s">
        <v>83</v>
      </c>
      <c r="I55" s="5">
        <v>0.79004329004329</v>
      </c>
      <c r="J55" s="5">
        <v>0.781000851211654</v>
      </c>
      <c r="K55" s="5">
        <v>0.797369969110295</v>
      </c>
      <c r="L55" s="5">
        <v>0.79004329004329</v>
      </c>
      <c r="M55" s="5">
        <v>3.49483585357666</v>
      </c>
      <c r="N55" s="5">
        <v>3563.11575174331</v>
      </c>
    </row>
    <row r="56">
      <c r="A56" s="3">
        <v>16.0</v>
      </c>
      <c r="B56" s="3">
        <v>8.0</v>
      </c>
      <c r="C56" s="4" t="s">
        <v>84</v>
      </c>
      <c r="D56" s="3">
        <v>128.0</v>
      </c>
      <c r="E56" s="3" t="s">
        <v>15</v>
      </c>
      <c r="F56" s="4" t="s">
        <v>131</v>
      </c>
      <c r="G56" s="3" t="s">
        <v>29</v>
      </c>
      <c r="H56" s="3" t="s">
        <v>86</v>
      </c>
      <c r="I56" s="5">
        <v>0.759740259740259</v>
      </c>
      <c r="J56" s="5">
        <v>0.749805219538059</v>
      </c>
      <c r="K56" s="5">
        <v>0.758104468824186</v>
      </c>
      <c r="L56" s="5">
        <v>0.759740259740259</v>
      </c>
      <c r="M56" s="5">
        <v>3.46629190444946</v>
      </c>
      <c r="N56" s="5">
        <v>564.25326681137</v>
      </c>
    </row>
    <row r="57">
      <c r="A57" s="3">
        <v>16.0</v>
      </c>
      <c r="B57" s="3">
        <v>8.0</v>
      </c>
      <c r="C57" s="4" t="s">
        <v>87</v>
      </c>
      <c r="D57" s="3">
        <v>128.0</v>
      </c>
      <c r="E57" s="3" t="s">
        <v>15</v>
      </c>
      <c r="F57" s="4" t="s">
        <v>132</v>
      </c>
      <c r="G57" s="3" t="s">
        <v>29</v>
      </c>
      <c r="H57" s="3" t="s">
        <v>89</v>
      </c>
      <c r="I57" s="5">
        <v>0.805194805194805</v>
      </c>
      <c r="J57" s="5">
        <v>0.797093071173742</v>
      </c>
      <c r="K57" s="5">
        <v>0.80947950383253</v>
      </c>
      <c r="L57" s="5">
        <v>0.805194805194805</v>
      </c>
      <c r="M57" s="5">
        <v>3.47904920578002</v>
      </c>
      <c r="N57" s="5">
        <v>3801.95853495597</v>
      </c>
    </row>
    <row r="58">
      <c r="A58" s="3">
        <v>16.0</v>
      </c>
      <c r="B58" s="3">
        <v>8.0</v>
      </c>
      <c r="C58" s="4" t="s">
        <v>90</v>
      </c>
      <c r="D58" s="3">
        <v>128.0</v>
      </c>
      <c r="E58" s="3" t="s">
        <v>15</v>
      </c>
      <c r="F58" s="4" t="s">
        <v>133</v>
      </c>
      <c r="G58" s="3" t="s">
        <v>29</v>
      </c>
      <c r="H58" s="3" t="s">
        <v>92</v>
      </c>
      <c r="I58" s="5">
        <v>0.779220779220779</v>
      </c>
      <c r="J58" s="5">
        <v>0.780190986533673</v>
      </c>
      <c r="K58" s="5">
        <v>0.807750010931829</v>
      </c>
      <c r="L58" s="5">
        <v>0.779220779220779</v>
      </c>
      <c r="M58" s="5">
        <v>4.2935140132904</v>
      </c>
      <c r="N58" s="5">
        <v>3269.62296462059</v>
      </c>
    </row>
    <row r="59">
      <c r="A59" s="3">
        <v>16.0</v>
      </c>
      <c r="B59" s="3">
        <v>8.0</v>
      </c>
      <c r="C59" s="4" t="s">
        <v>93</v>
      </c>
      <c r="D59" s="3">
        <v>128.0</v>
      </c>
      <c r="E59" s="3" t="s">
        <v>15</v>
      </c>
      <c r="F59" s="4" t="s">
        <v>134</v>
      </c>
      <c r="G59" s="3" t="s">
        <v>29</v>
      </c>
      <c r="H59" s="3" t="s">
        <v>95</v>
      </c>
      <c r="I59" s="5">
        <v>0.768398268398268</v>
      </c>
      <c r="J59" s="5">
        <v>0.785697413779032</v>
      </c>
      <c r="K59" s="5">
        <v>0.818218104874705</v>
      </c>
      <c r="L59" s="5">
        <v>0.768398268398268</v>
      </c>
      <c r="M59" s="5">
        <v>3.49404048919677</v>
      </c>
      <c r="N59" s="5">
        <v>274.301376104354</v>
      </c>
    </row>
    <row r="60">
      <c r="A60" s="3">
        <v>16.0</v>
      </c>
      <c r="B60" s="3">
        <v>8.0</v>
      </c>
      <c r="C60" s="4" t="s">
        <v>96</v>
      </c>
      <c r="D60" s="3">
        <v>128.0</v>
      </c>
      <c r="E60" s="3" t="s">
        <v>15</v>
      </c>
      <c r="F60" s="4" t="s">
        <v>135</v>
      </c>
      <c r="G60" s="3" t="s">
        <v>29</v>
      </c>
      <c r="H60" s="3" t="s">
        <v>98</v>
      </c>
      <c r="I60" s="5">
        <v>0.785714285714285</v>
      </c>
      <c r="J60" s="5">
        <v>0.795246475005472</v>
      </c>
      <c r="K60" s="5">
        <v>0.821918047186694</v>
      </c>
      <c r="L60" s="5">
        <v>0.785714285714285</v>
      </c>
      <c r="M60" s="5">
        <v>3.45913386344909</v>
      </c>
      <c r="N60" s="5">
        <v>3513.3918492794</v>
      </c>
    </row>
    <row r="61">
      <c r="A61" s="3">
        <v>16.0</v>
      </c>
      <c r="B61" s="3">
        <v>8.0</v>
      </c>
      <c r="C61" s="4" t="s">
        <v>99</v>
      </c>
      <c r="D61" s="3">
        <v>128.0</v>
      </c>
      <c r="E61" s="3" t="s">
        <v>15</v>
      </c>
      <c r="F61" s="4" t="s">
        <v>136</v>
      </c>
      <c r="G61" s="3" t="s">
        <v>29</v>
      </c>
      <c r="H61" s="3" t="s">
        <v>101</v>
      </c>
      <c r="I61" s="5">
        <v>0.318181818181818</v>
      </c>
      <c r="J61" s="5">
        <v>0.219617794019707</v>
      </c>
      <c r="K61" s="5">
        <v>0.243717566077814</v>
      </c>
      <c r="L61" s="5">
        <v>0.318181818181818</v>
      </c>
      <c r="M61" s="5">
        <v>3.48870158195495</v>
      </c>
      <c r="N61" s="5">
        <v>3253.87356948852</v>
      </c>
    </row>
    <row r="62">
      <c r="A62" s="3">
        <v>16.0</v>
      </c>
      <c r="B62" s="3">
        <v>8.0</v>
      </c>
      <c r="C62" s="4" t="s">
        <v>102</v>
      </c>
      <c r="D62" s="3">
        <v>128.0</v>
      </c>
      <c r="E62" s="3" t="s">
        <v>15</v>
      </c>
      <c r="F62" s="4" t="s">
        <v>137</v>
      </c>
      <c r="G62" s="3" t="s">
        <v>29</v>
      </c>
      <c r="H62" s="3" t="s">
        <v>104</v>
      </c>
      <c r="I62" s="5">
        <v>0.465367965367965</v>
      </c>
      <c r="J62" s="5">
        <v>0.44312570130357</v>
      </c>
      <c r="K62" s="5">
        <v>0.534713689266409</v>
      </c>
      <c r="L62" s="5">
        <v>0.465367965367965</v>
      </c>
      <c r="M62" s="5">
        <v>4.18179678916931</v>
      </c>
      <c r="N62" s="5">
        <v>244.970588207244</v>
      </c>
    </row>
    <row r="63">
      <c r="A63" s="3">
        <v>16.0</v>
      </c>
      <c r="B63" s="3">
        <v>8.0</v>
      </c>
      <c r="C63" s="4" t="s">
        <v>105</v>
      </c>
      <c r="D63" s="3">
        <v>128.0</v>
      </c>
      <c r="E63" s="3" t="s">
        <v>15</v>
      </c>
      <c r="F63" s="4" t="s">
        <v>138</v>
      </c>
      <c r="G63" s="3" t="s">
        <v>29</v>
      </c>
      <c r="H63" s="3" t="s">
        <v>107</v>
      </c>
      <c r="I63" s="5">
        <v>0.608225108225108</v>
      </c>
      <c r="J63" s="5">
        <v>0.564095431765165</v>
      </c>
      <c r="K63" s="5">
        <v>0.563008901048116</v>
      </c>
      <c r="L63" s="5">
        <v>0.608225108225108</v>
      </c>
      <c r="M63" s="5">
        <v>3.49022531509399</v>
      </c>
      <c r="N63" s="5">
        <v>3476.17225384712</v>
      </c>
    </row>
    <row r="64">
      <c r="A64" s="3">
        <v>16.0</v>
      </c>
      <c r="B64" s="3">
        <v>8.0</v>
      </c>
      <c r="C64" s="4" t="s">
        <v>14</v>
      </c>
      <c r="D64" s="3">
        <v>128.0</v>
      </c>
      <c r="E64" s="3" t="s">
        <v>15</v>
      </c>
      <c r="F64" s="4" t="s">
        <v>139</v>
      </c>
      <c r="G64" s="3" t="s">
        <v>77</v>
      </c>
      <c r="H64" s="3" t="s">
        <v>17</v>
      </c>
      <c r="I64" s="5">
        <v>0.76595744680851</v>
      </c>
      <c r="J64" s="5">
        <v>0.755545597143339</v>
      </c>
      <c r="K64" s="5">
        <v>0.827018788105014</v>
      </c>
      <c r="L64" s="5">
        <v>0.76595744680851</v>
      </c>
      <c r="M64" s="5">
        <v>0.543193817138671</v>
      </c>
      <c r="N64" s="5">
        <v>300.496586561203</v>
      </c>
    </row>
    <row r="65">
      <c r="A65" s="3">
        <v>16.0</v>
      </c>
      <c r="B65" s="3">
        <v>8.0</v>
      </c>
      <c r="C65" s="4" t="s">
        <v>18</v>
      </c>
      <c r="D65" s="3">
        <v>128.0</v>
      </c>
      <c r="E65" s="3" t="s">
        <v>15</v>
      </c>
      <c r="F65" s="4" t="s">
        <v>140</v>
      </c>
      <c r="G65" s="3" t="s">
        <v>77</v>
      </c>
      <c r="H65" s="3" t="s">
        <v>20</v>
      </c>
      <c r="I65" s="5">
        <v>0.709219858156028</v>
      </c>
      <c r="J65" s="5">
        <v>0.706749408983451</v>
      </c>
      <c r="K65" s="5">
        <v>0.774969865164129</v>
      </c>
      <c r="L65" s="5">
        <v>0.709219858156028</v>
      </c>
      <c r="M65" s="5">
        <v>0.534234285354614</v>
      </c>
      <c r="N65" s="5">
        <v>3538.67423701286</v>
      </c>
    </row>
    <row r="66">
      <c r="A66" s="3">
        <v>16.0</v>
      </c>
      <c r="B66" s="3">
        <v>8.0</v>
      </c>
      <c r="C66" s="4" t="s">
        <v>21</v>
      </c>
      <c r="D66" s="3">
        <v>128.0</v>
      </c>
      <c r="E66" s="3" t="s">
        <v>15</v>
      </c>
      <c r="F66" s="4" t="s">
        <v>141</v>
      </c>
      <c r="G66" s="3" t="s">
        <v>77</v>
      </c>
      <c r="H66" s="3" t="s">
        <v>23</v>
      </c>
      <c r="I66" s="5">
        <v>0.75886524822695</v>
      </c>
      <c r="J66" s="5">
        <v>0.746067694987925</v>
      </c>
      <c r="K66" s="5">
        <v>0.801362484341207</v>
      </c>
      <c r="L66" s="5">
        <v>0.75886524822695</v>
      </c>
      <c r="M66" s="5">
        <v>0.525774955749511</v>
      </c>
      <c r="N66" s="5">
        <v>532.782975196838</v>
      </c>
    </row>
    <row r="67">
      <c r="A67" s="3">
        <v>16.0</v>
      </c>
      <c r="B67" s="3">
        <v>8.0</v>
      </c>
      <c r="C67" s="4" t="s">
        <v>24</v>
      </c>
      <c r="D67" s="3">
        <v>128.0</v>
      </c>
      <c r="E67" s="3" t="s">
        <v>15</v>
      </c>
      <c r="F67" s="4" t="s">
        <v>142</v>
      </c>
      <c r="G67" s="3" t="s">
        <v>77</v>
      </c>
      <c r="H67" s="3" t="s">
        <v>26</v>
      </c>
      <c r="I67" s="5">
        <v>0.723404255319149</v>
      </c>
      <c r="J67" s="5">
        <v>0.709317278466214</v>
      </c>
      <c r="K67" s="5">
        <v>0.770088933918721</v>
      </c>
      <c r="L67" s="5">
        <v>0.723404255319149</v>
      </c>
      <c r="M67" s="5">
        <v>0.531116724014282</v>
      </c>
      <c r="N67" s="5">
        <v>3765.01810741424</v>
      </c>
    </row>
    <row r="68">
      <c r="A68" s="3">
        <v>16.0</v>
      </c>
      <c r="B68" s="3">
        <v>8.0</v>
      </c>
      <c r="C68" s="4" t="s">
        <v>27</v>
      </c>
      <c r="D68" s="3">
        <v>128.0</v>
      </c>
      <c r="E68" s="3" t="s">
        <v>15</v>
      </c>
      <c r="F68" s="4" t="s">
        <v>143</v>
      </c>
      <c r="G68" s="3" t="s">
        <v>77</v>
      </c>
      <c r="H68" s="3" t="s">
        <v>29</v>
      </c>
      <c r="I68" s="5">
        <v>0.737588652482269</v>
      </c>
      <c r="J68" s="5">
        <v>0.674038959590577</v>
      </c>
      <c r="K68" s="5">
        <v>0.62848162475822</v>
      </c>
      <c r="L68" s="5">
        <v>0.737588652482269</v>
      </c>
      <c r="M68" s="5">
        <v>0.535593748092651</v>
      </c>
      <c r="N68" s="5">
        <v>157.740967750549</v>
      </c>
    </row>
    <row r="69">
      <c r="A69" s="3">
        <v>16.0</v>
      </c>
      <c r="B69" s="3">
        <v>8.0</v>
      </c>
      <c r="C69" s="4" t="s">
        <v>30</v>
      </c>
      <c r="D69" s="3">
        <v>128.0</v>
      </c>
      <c r="E69" s="3" t="s">
        <v>15</v>
      </c>
      <c r="F69" s="4" t="s">
        <v>144</v>
      </c>
      <c r="G69" s="3" t="s">
        <v>77</v>
      </c>
      <c r="H69" s="3" t="s">
        <v>32</v>
      </c>
      <c r="I69" s="5">
        <v>0.77304964539007</v>
      </c>
      <c r="J69" s="5">
        <v>0.749731956353239</v>
      </c>
      <c r="K69" s="5">
        <v>0.757841331245586</v>
      </c>
      <c r="L69" s="5">
        <v>0.77304964539007</v>
      </c>
      <c r="M69" s="5">
        <v>0.528096437454223</v>
      </c>
      <c r="N69" s="5">
        <v>446.342529773712</v>
      </c>
    </row>
    <row r="70">
      <c r="A70" s="3">
        <v>16.0</v>
      </c>
      <c r="B70" s="3">
        <v>8.0</v>
      </c>
      <c r="C70" s="4" t="s">
        <v>33</v>
      </c>
      <c r="D70" s="3">
        <v>128.0</v>
      </c>
      <c r="E70" s="3" t="s">
        <v>15</v>
      </c>
      <c r="F70" s="4" t="s">
        <v>145</v>
      </c>
      <c r="G70" s="3" t="s">
        <v>77</v>
      </c>
      <c r="H70" s="3" t="s">
        <v>35</v>
      </c>
      <c r="I70" s="5">
        <v>0.829787234042553</v>
      </c>
      <c r="J70" s="5">
        <v>0.800665096198987</v>
      </c>
      <c r="K70" s="5">
        <v>0.787201309328968</v>
      </c>
      <c r="L70" s="5">
        <v>0.829787234042553</v>
      </c>
      <c r="M70" s="5">
        <v>0.521920680999755</v>
      </c>
      <c r="N70" s="5">
        <v>3676.14385867118</v>
      </c>
    </row>
    <row r="71">
      <c r="A71" s="3">
        <v>16.0</v>
      </c>
      <c r="B71" s="3">
        <v>8.0</v>
      </c>
      <c r="C71" s="4" t="s">
        <v>36</v>
      </c>
      <c r="D71" s="3">
        <v>128.0</v>
      </c>
      <c r="E71" s="3" t="s">
        <v>15</v>
      </c>
      <c r="F71" s="4" t="s">
        <v>146</v>
      </c>
      <c r="G71" s="3" t="s">
        <v>77</v>
      </c>
      <c r="H71" s="3" t="s">
        <v>38</v>
      </c>
      <c r="I71" s="5">
        <v>0.815602836879432</v>
      </c>
      <c r="J71" s="5">
        <v>0.797164722028801</v>
      </c>
      <c r="K71" s="5">
        <v>0.883091839881188</v>
      </c>
      <c r="L71" s="5">
        <v>0.815602836879432</v>
      </c>
      <c r="M71" s="5">
        <v>0.534212350845336</v>
      </c>
      <c r="N71" s="5">
        <v>680.650023221969</v>
      </c>
    </row>
    <row r="72">
      <c r="A72" s="3">
        <v>16.0</v>
      </c>
      <c r="B72" s="3">
        <v>8.0</v>
      </c>
      <c r="C72" s="4" t="s">
        <v>39</v>
      </c>
      <c r="D72" s="3">
        <v>128.0</v>
      </c>
      <c r="E72" s="3" t="s">
        <v>15</v>
      </c>
      <c r="F72" s="4" t="s">
        <v>147</v>
      </c>
      <c r="G72" s="3" t="s">
        <v>77</v>
      </c>
      <c r="H72" s="3" t="s">
        <v>41</v>
      </c>
      <c r="I72" s="5">
        <v>0.822695035460992</v>
      </c>
      <c r="J72" s="5">
        <v>0.795005397162305</v>
      </c>
      <c r="K72" s="5">
        <v>0.779697737250928</v>
      </c>
      <c r="L72" s="5">
        <v>0.822695035460992</v>
      </c>
      <c r="M72" s="5">
        <v>0.523711204528808</v>
      </c>
      <c r="N72" s="5">
        <v>3909.15637922287</v>
      </c>
    </row>
    <row r="73">
      <c r="A73" s="3">
        <v>16.0</v>
      </c>
      <c r="B73" s="3">
        <v>8.0</v>
      </c>
      <c r="C73" s="4" t="s">
        <v>42</v>
      </c>
      <c r="D73" s="3">
        <v>128.0</v>
      </c>
      <c r="E73" s="3" t="s">
        <v>15</v>
      </c>
      <c r="F73" s="4" t="s">
        <v>148</v>
      </c>
      <c r="G73" s="3" t="s">
        <v>77</v>
      </c>
      <c r="H73" s="3" t="s">
        <v>44</v>
      </c>
      <c r="I73" s="5">
        <v>0.879432624113475</v>
      </c>
      <c r="J73" s="5">
        <v>0.868843809296044</v>
      </c>
      <c r="K73" s="5">
        <v>0.867195104992351</v>
      </c>
      <c r="L73" s="5">
        <v>0.879432624113475</v>
      </c>
      <c r="M73" s="5">
        <v>0.526799917221069</v>
      </c>
      <c r="N73" s="5">
        <v>188.344016551971</v>
      </c>
    </row>
    <row r="74">
      <c r="A74" s="3">
        <v>16.0</v>
      </c>
      <c r="B74" s="3">
        <v>8.0</v>
      </c>
      <c r="C74" s="4" t="s">
        <v>45</v>
      </c>
      <c r="D74" s="3">
        <v>128.0</v>
      </c>
      <c r="E74" s="3" t="s">
        <v>15</v>
      </c>
      <c r="F74" s="4" t="s">
        <v>149</v>
      </c>
      <c r="G74" s="3" t="s">
        <v>77</v>
      </c>
      <c r="H74" s="3" t="s">
        <v>47</v>
      </c>
      <c r="I74" s="5">
        <v>0.851063829787234</v>
      </c>
      <c r="J74" s="5">
        <v>0.827644654671745</v>
      </c>
      <c r="K74" s="5">
        <v>0.896702364856851</v>
      </c>
      <c r="L74" s="5">
        <v>0.851063829787234</v>
      </c>
      <c r="M74" s="5">
        <v>0.524877786636352</v>
      </c>
      <c r="N74" s="5">
        <v>477.749308824539</v>
      </c>
    </row>
    <row r="75">
      <c r="A75" s="3">
        <v>16.0</v>
      </c>
      <c r="B75" s="3">
        <v>8.0</v>
      </c>
      <c r="C75" s="4" t="s">
        <v>48</v>
      </c>
      <c r="D75" s="3">
        <v>128.0</v>
      </c>
      <c r="E75" s="3" t="s">
        <v>15</v>
      </c>
      <c r="F75" s="4" t="s">
        <v>150</v>
      </c>
      <c r="G75" s="3" t="s">
        <v>77</v>
      </c>
      <c r="H75" s="3" t="s">
        <v>50</v>
      </c>
      <c r="I75" s="5">
        <v>0.872340425531914</v>
      </c>
      <c r="J75" s="5">
        <v>0.855926402202998</v>
      </c>
      <c r="K75" s="5">
        <v>0.912167662369423</v>
      </c>
      <c r="L75" s="5">
        <v>0.872340425531914</v>
      </c>
      <c r="M75" s="5">
        <v>0.524540424346923</v>
      </c>
      <c r="N75" s="5">
        <v>3719.97465968132</v>
      </c>
    </row>
    <row r="76">
      <c r="A76" s="3">
        <v>16.0</v>
      </c>
      <c r="B76" s="3">
        <v>8.0</v>
      </c>
      <c r="C76" s="4" t="s">
        <v>51</v>
      </c>
      <c r="D76" s="3">
        <v>128.0</v>
      </c>
      <c r="E76" s="3" t="s">
        <v>15</v>
      </c>
      <c r="F76" s="4" t="s">
        <v>151</v>
      </c>
      <c r="G76" s="3" t="s">
        <v>77</v>
      </c>
      <c r="H76" s="3" t="s">
        <v>53</v>
      </c>
      <c r="I76" s="5">
        <v>0.893617021276595</v>
      </c>
      <c r="J76" s="5">
        <v>0.88491903143003</v>
      </c>
      <c r="K76" s="5">
        <v>0.922669706180344</v>
      </c>
      <c r="L76" s="5">
        <v>0.893617021276595</v>
      </c>
      <c r="M76" s="5">
        <v>0.520939111709594</v>
      </c>
      <c r="N76" s="5">
        <v>709.034870624542</v>
      </c>
    </row>
    <row r="77">
      <c r="A77" s="3">
        <v>16.0</v>
      </c>
      <c r="B77" s="3">
        <v>8.0</v>
      </c>
      <c r="C77" s="4" t="s">
        <v>54</v>
      </c>
      <c r="D77" s="3">
        <v>128.0</v>
      </c>
      <c r="E77" s="3" t="s">
        <v>15</v>
      </c>
      <c r="F77" s="4" t="s">
        <v>152</v>
      </c>
      <c r="G77" s="3" t="s">
        <v>77</v>
      </c>
      <c r="H77" s="3" t="s">
        <v>56</v>
      </c>
      <c r="I77" s="5">
        <v>0.879432624113475</v>
      </c>
      <c r="J77" s="5">
        <v>0.854648149189022</v>
      </c>
      <c r="K77" s="5">
        <v>0.915108381600742</v>
      </c>
      <c r="L77" s="5">
        <v>0.879432624113475</v>
      </c>
      <c r="M77" s="5">
        <v>0.53339409828186</v>
      </c>
      <c r="N77" s="5">
        <v>3948.72316765785</v>
      </c>
    </row>
    <row r="78">
      <c r="A78" s="3">
        <v>16.0</v>
      </c>
      <c r="B78" s="3">
        <v>8.0</v>
      </c>
      <c r="C78" s="4" t="s">
        <v>57</v>
      </c>
      <c r="D78" s="3">
        <v>128.0</v>
      </c>
      <c r="E78" s="3" t="s">
        <v>15</v>
      </c>
      <c r="F78" s="4" t="s">
        <v>153</v>
      </c>
      <c r="G78" s="3" t="s">
        <v>77</v>
      </c>
      <c r="H78" s="3" t="s">
        <v>59</v>
      </c>
      <c r="I78" s="5">
        <v>0.886524822695035</v>
      </c>
      <c r="J78" s="5">
        <v>0.86522630011039</v>
      </c>
      <c r="K78" s="5">
        <v>0.912608353033885</v>
      </c>
      <c r="L78" s="5">
        <v>0.886524822695035</v>
      </c>
      <c r="M78" s="5">
        <v>0.527823686599731</v>
      </c>
      <c r="N78" s="5">
        <v>3417.99278569221</v>
      </c>
    </row>
    <row r="79">
      <c r="A79" s="3">
        <v>16.0</v>
      </c>
      <c r="B79" s="3">
        <v>8.0</v>
      </c>
      <c r="C79" s="4" t="s">
        <v>60</v>
      </c>
      <c r="D79" s="3">
        <v>128.0</v>
      </c>
      <c r="E79" s="3" t="s">
        <v>15</v>
      </c>
      <c r="F79" s="4" t="s">
        <v>154</v>
      </c>
      <c r="G79" s="3" t="s">
        <v>77</v>
      </c>
      <c r="H79" s="3" t="s">
        <v>62</v>
      </c>
      <c r="I79" s="5">
        <v>0.872340425531914</v>
      </c>
      <c r="J79" s="5">
        <v>0.865334678839092</v>
      </c>
      <c r="K79" s="5">
        <v>0.869804427251235</v>
      </c>
      <c r="L79" s="5">
        <v>0.872340425531914</v>
      </c>
      <c r="M79" s="5">
        <v>0.550542116165161</v>
      </c>
      <c r="N79" s="5">
        <v>421.255084276199</v>
      </c>
    </row>
    <row r="80">
      <c r="A80" s="3">
        <v>16.0</v>
      </c>
      <c r="B80" s="3">
        <v>8.0</v>
      </c>
      <c r="C80" s="4" t="s">
        <v>63</v>
      </c>
      <c r="D80" s="3">
        <v>128.0</v>
      </c>
      <c r="E80" s="3" t="s">
        <v>15</v>
      </c>
      <c r="F80" s="4" t="s">
        <v>155</v>
      </c>
      <c r="G80" s="3" t="s">
        <v>77</v>
      </c>
      <c r="H80" s="3" t="s">
        <v>65</v>
      </c>
      <c r="I80" s="5">
        <v>0.893617021276595</v>
      </c>
      <c r="J80" s="5">
        <v>0.886410026247652</v>
      </c>
      <c r="K80" s="5">
        <v>0.924717558418166</v>
      </c>
      <c r="L80" s="5">
        <v>0.893617021276595</v>
      </c>
      <c r="M80" s="5">
        <v>0.541078329086303</v>
      </c>
      <c r="N80" s="5">
        <v>3650.18425011634</v>
      </c>
    </row>
    <row r="81">
      <c r="A81" s="3">
        <v>16.0</v>
      </c>
      <c r="B81" s="3">
        <v>8.0</v>
      </c>
      <c r="C81" s="4" t="s">
        <v>66</v>
      </c>
      <c r="D81" s="3">
        <v>128.0</v>
      </c>
      <c r="E81" s="3" t="s">
        <v>15</v>
      </c>
      <c r="F81" s="4" t="s">
        <v>156</v>
      </c>
      <c r="G81" s="3" t="s">
        <v>77</v>
      </c>
      <c r="H81" s="3" t="s">
        <v>68</v>
      </c>
      <c r="I81" s="5">
        <v>0.680851063829787</v>
      </c>
      <c r="J81" s="5">
        <v>0.644565973821292</v>
      </c>
      <c r="K81" s="5">
        <v>0.623015169424744</v>
      </c>
      <c r="L81" s="5">
        <v>0.680851063829787</v>
      </c>
      <c r="M81" s="5">
        <v>0.537681102752685</v>
      </c>
      <c r="N81" s="5">
        <v>3394.52738046646</v>
      </c>
    </row>
    <row r="82">
      <c r="A82" s="3">
        <v>16.0</v>
      </c>
      <c r="B82" s="3">
        <v>8.0</v>
      </c>
      <c r="C82" s="4" t="s">
        <v>69</v>
      </c>
      <c r="D82" s="3">
        <v>128.0</v>
      </c>
      <c r="E82" s="3" t="s">
        <v>15</v>
      </c>
      <c r="F82" s="4" t="s">
        <v>157</v>
      </c>
      <c r="G82" s="3" t="s">
        <v>77</v>
      </c>
      <c r="H82" s="3" t="s">
        <v>71</v>
      </c>
      <c r="I82" s="5">
        <v>0.865248226950354</v>
      </c>
      <c r="J82" s="5">
        <v>0.867978817982111</v>
      </c>
      <c r="K82" s="5">
        <v>0.882924446374294</v>
      </c>
      <c r="L82" s="5">
        <v>0.865248226950354</v>
      </c>
      <c r="M82" s="5">
        <v>0.523195743560791</v>
      </c>
      <c r="N82" s="5">
        <v>391.769145727157</v>
      </c>
    </row>
    <row r="83">
      <c r="A83" s="3">
        <v>16.0</v>
      </c>
      <c r="B83" s="3">
        <v>8.0</v>
      </c>
      <c r="C83" s="4" t="s">
        <v>72</v>
      </c>
      <c r="D83" s="3">
        <v>128.0</v>
      </c>
      <c r="E83" s="3" t="s">
        <v>15</v>
      </c>
      <c r="F83" s="4" t="s">
        <v>158</v>
      </c>
      <c r="G83" s="3" t="s">
        <v>77</v>
      </c>
      <c r="H83" s="3" t="s">
        <v>74</v>
      </c>
      <c r="I83" s="5">
        <v>0.815602836879432</v>
      </c>
      <c r="J83" s="5">
        <v>0.820697296026601</v>
      </c>
      <c r="K83" s="5">
        <v>0.901604842933099</v>
      </c>
      <c r="L83" s="5">
        <v>0.815602836879432</v>
      </c>
      <c r="M83" s="5">
        <v>0.539548873901367</v>
      </c>
      <c r="N83" s="5">
        <v>3624.34002447128</v>
      </c>
    </row>
    <row r="84">
      <c r="A84" s="3">
        <v>16.0</v>
      </c>
      <c r="B84" s="3">
        <v>8.0</v>
      </c>
      <c r="C84" s="4" t="s">
        <v>75</v>
      </c>
      <c r="D84" s="3">
        <v>128.0</v>
      </c>
      <c r="E84" s="3" t="s">
        <v>15</v>
      </c>
      <c r="F84" s="4" t="s">
        <v>159</v>
      </c>
      <c r="G84" s="3" t="s">
        <v>77</v>
      </c>
      <c r="H84" s="3" t="s">
        <v>77</v>
      </c>
      <c r="I84" s="5">
        <v>0.680851063829787</v>
      </c>
      <c r="J84" s="5">
        <v>0.629958913585185</v>
      </c>
      <c r="K84" s="5">
        <v>0.607212807191159</v>
      </c>
      <c r="L84" s="5">
        <v>0.680851063829787</v>
      </c>
      <c r="M84" s="5">
        <v>0.529872179031372</v>
      </c>
      <c r="N84" s="5">
        <v>42.2255547046661</v>
      </c>
    </row>
    <row r="85">
      <c r="A85" s="3">
        <v>16.0</v>
      </c>
      <c r="B85" s="3">
        <v>8.0</v>
      </c>
      <c r="C85" s="4" t="s">
        <v>78</v>
      </c>
      <c r="D85" s="3">
        <v>128.0</v>
      </c>
      <c r="E85" s="3" t="s">
        <v>15</v>
      </c>
      <c r="F85" s="4" t="s">
        <v>160</v>
      </c>
      <c r="G85" s="3" t="s">
        <v>77</v>
      </c>
      <c r="H85" s="3" t="s">
        <v>80</v>
      </c>
      <c r="I85" s="5">
        <v>0.893617021276595</v>
      </c>
      <c r="J85" s="5">
        <v>0.884687390441359</v>
      </c>
      <c r="K85" s="5">
        <v>0.91054579093432</v>
      </c>
      <c r="L85" s="5">
        <v>0.893617021276595</v>
      </c>
      <c r="M85" s="5">
        <v>0.543389320373535</v>
      </c>
      <c r="N85" s="5">
        <v>333.122187852859</v>
      </c>
    </row>
    <row r="86">
      <c r="A86" s="3">
        <v>16.0</v>
      </c>
      <c r="B86" s="3">
        <v>8.0</v>
      </c>
      <c r="C86" s="4" t="s">
        <v>81</v>
      </c>
      <c r="D86" s="3">
        <v>128.0</v>
      </c>
      <c r="E86" s="3" t="s">
        <v>15</v>
      </c>
      <c r="F86" s="4" t="s">
        <v>161</v>
      </c>
      <c r="G86" s="3" t="s">
        <v>77</v>
      </c>
      <c r="H86" s="3" t="s">
        <v>83</v>
      </c>
      <c r="I86" s="5">
        <v>0.858156028368794</v>
      </c>
      <c r="J86" s="5">
        <v>0.84500180981144</v>
      </c>
      <c r="K86" s="5">
        <v>0.909592653209674</v>
      </c>
      <c r="L86" s="5">
        <v>0.858156028368794</v>
      </c>
      <c r="M86" s="5">
        <v>0.537632942199707</v>
      </c>
      <c r="N86" s="5">
        <v>3563.11575174331</v>
      </c>
    </row>
    <row r="87">
      <c r="A87" s="3">
        <v>16.0</v>
      </c>
      <c r="B87" s="3">
        <v>8.0</v>
      </c>
      <c r="C87" s="4" t="s">
        <v>84</v>
      </c>
      <c r="D87" s="3">
        <v>128.0</v>
      </c>
      <c r="E87" s="3" t="s">
        <v>15</v>
      </c>
      <c r="F87" s="4" t="s">
        <v>162</v>
      </c>
      <c r="G87" s="3" t="s">
        <v>77</v>
      </c>
      <c r="H87" s="3" t="s">
        <v>86</v>
      </c>
      <c r="I87" s="5">
        <v>0.886524822695035</v>
      </c>
      <c r="J87" s="5">
        <v>0.878988084371178</v>
      </c>
      <c r="K87" s="5">
        <v>0.9092455545277</v>
      </c>
      <c r="L87" s="5">
        <v>0.886524822695035</v>
      </c>
      <c r="M87" s="5">
        <v>0.536648750305175</v>
      </c>
      <c r="N87" s="5">
        <v>564.25326681137</v>
      </c>
    </row>
    <row r="88">
      <c r="A88" s="3">
        <v>16.0</v>
      </c>
      <c r="B88" s="3">
        <v>8.0</v>
      </c>
      <c r="C88" s="4" t="s">
        <v>87</v>
      </c>
      <c r="D88" s="3">
        <v>128.0</v>
      </c>
      <c r="E88" s="3" t="s">
        <v>15</v>
      </c>
      <c r="F88" s="4" t="s">
        <v>163</v>
      </c>
      <c r="G88" s="3" t="s">
        <v>77</v>
      </c>
      <c r="H88" s="3" t="s">
        <v>89</v>
      </c>
      <c r="I88" s="5">
        <v>0.858156028368794</v>
      </c>
      <c r="J88" s="5">
        <v>0.853680205053606</v>
      </c>
      <c r="K88" s="5">
        <v>0.87737134024368</v>
      </c>
      <c r="L88" s="5">
        <v>0.858156028368794</v>
      </c>
      <c r="M88" s="5">
        <v>0.524648904800415</v>
      </c>
      <c r="N88" s="5">
        <v>3801.95853495597</v>
      </c>
    </row>
    <row r="89">
      <c r="A89" s="3">
        <v>16.0</v>
      </c>
      <c r="B89" s="3">
        <v>8.0</v>
      </c>
      <c r="C89" s="4" t="s">
        <v>90</v>
      </c>
      <c r="D89" s="3">
        <v>128.0</v>
      </c>
      <c r="E89" s="3" t="s">
        <v>15</v>
      </c>
      <c r="F89" s="4" t="s">
        <v>164</v>
      </c>
      <c r="G89" s="3" t="s">
        <v>77</v>
      </c>
      <c r="H89" s="3" t="s">
        <v>92</v>
      </c>
      <c r="I89" s="5">
        <v>0.872340425531914</v>
      </c>
      <c r="J89" s="5">
        <v>0.873731715858465</v>
      </c>
      <c r="K89" s="5">
        <v>0.886742320116887</v>
      </c>
      <c r="L89" s="5">
        <v>0.872340425531914</v>
      </c>
      <c r="M89" s="5">
        <v>0.542937278747558</v>
      </c>
      <c r="N89" s="5">
        <v>3269.62296462059</v>
      </c>
    </row>
    <row r="90">
      <c r="A90" s="3">
        <v>16.0</v>
      </c>
      <c r="B90" s="3">
        <v>8.0</v>
      </c>
      <c r="C90" s="4" t="s">
        <v>93</v>
      </c>
      <c r="D90" s="3">
        <v>128.0</v>
      </c>
      <c r="E90" s="3" t="s">
        <v>15</v>
      </c>
      <c r="F90" s="4" t="s">
        <v>165</v>
      </c>
      <c r="G90" s="3" t="s">
        <v>77</v>
      </c>
      <c r="H90" s="3" t="s">
        <v>95</v>
      </c>
      <c r="I90" s="5">
        <v>0.851063829787234</v>
      </c>
      <c r="J90" s="5">
        <v>0.836289044335232</v>
      </c>
      <c r="K90" s="5">
        <v>0.83649471430483</v>
      </c>
      <c r="L90" s="5">
        <v>0.851063829787234</v>
      </c>
      <c r="M90" s="5">
        <v>0.529672622680664</v>
      </c>
      <c r="N90" s="5">
        <v>274.301376104354</v>
      </c>
    </row>
    <row r="91">
      <c r="A91" s="3">
        <v>16.0</v>
      </c>
      <c r="B91" s="3">
        <v>8.0</v>
      </c>
      <c r="C91" s="4" t="s">
        <v>96</v>
      </c>
      <c r="D91" s="3">
        <v>128.0</v>
      </c>
      <c r="E91" s="3" t="s">
        <v>15</v>
      </c>
      <c r="F91" s="4" t="s">
        <v>166</v>
      </c>
      <c r="G91" s="3" t="s">
        <v>77</v>
      </c>
      <c r="H91" s="3" t="s">
        <v>98</v>
      </c>
      <c r="I91" s="5">
        <v>0.865248226950354</v>
      </c>
      <c r="J91" s="5">
        <v>0.875598052459754</v>
      </c>
      <c r="K91" s="5">
        <v>0.893699510752076</v>
      </c>
      <c r="L91" s="5">
        <v>0.865248226950354</v>
      </c>
      <c r="M91" s="5">
        <v>0.53037428855896</v>
      </c>
      <c r="N91" s="5">
        <v>3513.3918492794</v>
      </c>
    </row>
    <row r="92">
      <c r="A92" s="3">
        <v>16.0</v>
      </c>
      <c r="B92" s="3">
        <v>8.0</v>
      </c>
      <c r="C92" s="4" t="s">
        <v>99</v>
      </c>
      <c r="D92" s="3">
        <v>128.0</v>
      </c>
      <c r="E92" s="3" t="s">
        <v>15</v>
      </c>
      <c r="F92" s="4" t="s">
        <v>167</v>
      </c>
      <c r="G92" s="3" t="s">
        <v>77</v>
      </c>
      <c r="H92" s="3" t="s">
        <v>101</v>
      </c>
      <c r="I92" s="5">
        <v>0.425531914893617</v>
      </c>
      <c r="J92" s="5">
        <v>0.353315312993065</v>
      </c>
      <c r="K92" s="5">
        <v>0.428181120650325</v>
      </c>
      <c r="L92" s="5">
        <v>0.425531914893617</v>
      </c>
      <c r="M92" s="5">
        <v>0.539772748947143</v>
      </c>
      <c r="N92" s="5">
        <v>3253.87356948852</v>
      </c>
    </row>
    <row r="93">
      <c r="A93" s="3">
        <v>16.0</v>
      </c>
      <c r="B93" s="3">
        <v>8.0</v>
      </c>
      <c r="C93" s="4" t="s">
        <v>102</v>
      </c>
      <c r="D93" s="3">
        <v>128.0</v>
      </c>
      <c r="E93" s="3" t="s">
        <v>15</v>
      </c>
      <c r="F93" s="4" t="s">
        <v>168</v>
      </c>
      <c r="G93" s="3" t="s">
        <v>77</v>
      </c>
      <c r="H93" s="3" t="s">
        <v>104</v>
      </c>
      <c r="I93" s="5">
        <v>0.695035460992907</v>
      </c>
      <c r="J93" s="5">
        <v>0.675543530620247</v>
      </c>
      <c r="K93" s="5">
        <v>0.701211666699776</v>
      </c>
      <c r="L93" s="5">
        <v>0.695035460992907</v>
      </c>
      <c r="M93" s="5">
        <v>0.538113355636596</v>
      </c>
      <c r="N93" s="5">
        <v>244.970588207244</v>
      </c>
    </row>
    <row r="94">
      <c r="A94" s="3">
        <v>16.0</v>
      </c>
      <c r="B94" s="3">
        <v>8.0</v>
      </c>
      <c r="C94" s="4" t="s">
        <v>105</v>
      </c>
      <c r="D94" s="3">
        <v>128.0</v>
      </c>
      <c r="E94" s="3" t="s">
        <v>15</v>
      </c>
      <c r="F94" s="4" t="s">
        <v>169</v>
      </c>
      <c r="G94" s="3" t="s">
        <v>77</v>
      </c>
      <c r="H94" s="3" t="s">
        <v>107</v>
      </c>
      <c r="I94" s="5">
        <v>0.801418439716312</v>
      </c>
      <c r="J94" s="5">
        <v>0.805952125101061</v>
      </c>
      <c r="K94" s="5">
        <v>0.833581038798498</v>
      </c>
      <c r="L94" s="5">
        <v>0.801418439716312</v>
      </c>
      <c r="M94" s="5">
        <v>0.539876699447631</v>
      </c>
      <c r="N94" s="5">
        <v>3476.17225384712</v>
      </c>
    </row>
    <row r="95">
      <c r="A95" s="3">
        <v>16.0</v>
      </c>
      <c r="B95" s="3">
        <v>8.0</v>
      </c>
      <c r="C95" s="4" t="s">
        <v>14</v>
      </c>
      <c r="D95" s="3">
        <v>128.0</v>
      </c>
      <c r="E95" s="3" t="s">
        <v>15</v>
      </c>
      <c r="F95" s="4" t="s">
        <v>170</v>
      </c>
      <c r="G95" s="3" t="s">
        <v>101</v>
      </c>
      <c r="H95" s="3" t="s">
        <v>17</v>
      </c>
      <c r="I95" s="5">
        <v>0.622639388489208</v>
      </c>
      <c r="J95" s="5">
        <v>0.675167127103134</v>
      </c>
      <c r="K95" s="5">
        <v>0.831095686898563</v>
      </c>
      <c r="L95" s="5">
        <v>0.622639388489208</v>
      </c>
      <c r="M95" s="5">
        <v>65.5242018699646</v>
      </c>
      <c r="N95" s="5">
        <v>300.496586561203</v>
      </c>
    </row>
    <row r="96">
      <c r="A96" s="3">
        <v>16.0</v>
      </c>
      <c r="B96" s="3">
        <v>8.0</v>
      </c>
      <c r="C96" s="4" t="s">
        <v>18</v>
      </c>
      <c r="D96" s="3">
        <v>128.0</v>
      </c>
      <c r="E96" s="3" t="s">
        <v>15</v>
      </c>
      <c r="F96" s="4" t="s">
        <v>171</v>
      </c>
      <c r="G96" s="3" t="s">
        <v>101</v>
      </c>
      <c r="H96" s="3" t="s">
        <v>20</v>
      </c>
      <c r="I96" s="5">
        <v>0.905406924460431</v>
      </c>
      <c r="J96" s="5">
        <v>0.914869372364937</v>
      </c>
      <c r="K96" s="5">
        <v>0.93458652309932</v>
      </c>
      <c r="L96" s="5">
        <v>0.905406924460431</v>
      </c>
      <c r="M96" s="5">
        <v>65.7724859714508</v>
      </c>
      <c r="N96" s="5">
        <v>3538.67423701286</v>
      </c>
    </row>
    <row r="97">
      <c r="A97" s="3">
        <v>16.0</v>
      </c>
      <c r="B97" s="3">
        <v>8.0</v>
      </c>
      <c r="C97" s="4" t="s">
        <v>21</v>
      </c>
      <c r="D97" s="3">
        <v>128.0</v>
      </c>
      <c r="E97" s="3" t="s">
        <v>15</v>
      </c>
      <c r="F97" s="4" t="s">
        <v>172</v>
      </c>
      <c r="G97" s="3" t="s">
        <v>101</v>
      </c>
      <c r="H97" s="3" t="s">
        <v>23</v>
      </c>
      <c r="I97" s="5">
        <v>0.738421762589928</v>
      </c>
      <c r="J97" s="5">
        <v>0.770313180177372</v>
      </c>
      <c r="K97" s="5">
        <v>0.835615945038694</v>
      </c>
      <c r="L97" s="5">
        <v>0.738421762589928</v>
      </c>
      <c r="M97" s="5">
        <v>65.7226483821868</v>
      </c>
      <c r="N97" s="5">
        <v>532.782975196838</v>
      </c>
    </row>
    <row r="98">
      <c r="A98" s="3">
        <v>16.0</v>
      </c>
      <c r="B98" s="3">
        <v>8.0</v>
      </c>
      <c r="C98" s="4" t="s">
        <v>24</v>
      </c>
      <c r="D98" s="3">
        <v>128.0</v>
      </c>
      <c r="E98" s="3" t="s">
        <v>15</v>
      </c>
      <c r="F98" s="4" t="s">
        <v>173</v>
      </c>
      <c r="G98" s="3" t="s">
        <v>101</v>
      </c>
      <c r="H98" s="3" t="s">
        <v>26</v>
      </c>
      <c r="I98" s="5">
        <v>0.889107464028776</v>
      </c>
      <c r="J98" s="5">
        <v>0.90143741946665</v>
      </c>
      <c r="K98" s="5">
        <v>0.924749238948785</v>
      </c>
      <c r="L98" s="5">
        <v>0.889107464028776</v>
      </c>
      <c r="M98" s="5">
        <v>65.4012691974639</v>
      </c>
      <c r="N98" s="5">
        <v>3765.01810741424</v>
      </c>
    </row>
    <row r="99">
      <c r="A99" s="3">
        <v>16.0</v>
      </c>
      <c r="B99" s="3">
        <v>8.0</v>
      </c>
      <c r="C99" s="4" t="s">
        <v>27</v>
      </c>
      <c r="D99" s="3">
        <v>128.0</v>
      </c>
      <c r="E99" s="3" t="s">
        <v>15</v>
      </c>
      <c r="F99" s="4" t="s">
        <v>174</v>
      </c>
      <c r="G99" s="3" t="s">
        <v>101</v>
      </c>
      <c r="H99" s="3" t="s">
        <v>29</v>
      </c>
      <c r="I99" s="5">
        <v>0.779507643884892</v>
      </c>
      <c r="J99" s="5">
        <v>0.787155333991907</v>
      </c>
      <c r="K99" s="5">
        <v>0.807973146484664</v>
      </c>
      <c r="L99" s="5">
        <v>0.779507643884892</v>
      </c>
      <c r="M99" s="5">
        <v>65.4478380680084</v>
      </c>
      <c r="N99" s="5">
        <v>157.740967750549</v>
      </c>
    </row>
    <row r="100">
      <c r="A100" s="3">
        <v>16.0</v>
      </c>
      <c r="B100" s="3">
        <v>8.0</v>
      </c>
      <c r="C100" s="4" t="s">
        <v>30</v>
      </c>
      <c r="D100" s="3">
        <v>128.0</v>
      </c>
      <c r="E100" s="3" t="s">
        <v>15</v>
      </c>
      <c r="F100" s="4" t="s">
        <v>175</v>
      </c>
      <c r="G100" s="3" t="s">
        <v>101</v>
      </c>
      <c r="H100" s="3" t="s">
        <v>32</v>
      </c>
      <c r="I100" s="5">
        <v>0.747976618705036</v>
      </c>
      <c r="J100" s="5">
        <v>0.789308959834352</v>
      </c>
      <c r="K100" s="5">
        <v>0.874732719149575</v>
      </c>
      <c r="L100" s="5">
        <v>0.747976618705036</v>
      </c>
      <c r="M100" s="5">
        <v>65.6717193126678</v>
      </c>
      <c r="N100" s="5">
        <v>446.342529773712</v>
      </c>
    </row>
    <row r="101">
      <c r="A101" s="3">
        <v>16.0</v>
      </c>
      <c r="B101" s="3">
        <v>8.0</v>
      </c>
      <c r="C101" s="4" t="s">
        <v>33</v>
      </c>
      <c r="D101" s="3">
        <v>128.0</v>
      </c>
      <c r="E101" s="3" t="s">
        <v>15</v>
      </c>
      <c r="F101" s="4" t="s">
        <v>176</v>
      </c>
      <c r="G101" s="3" t="s">
        <v>101</v>
      </c>
      <c r="H101" s="3" t="s">
        <v>35</v>
      </c>
      <c r="I101" s="5">
        <v>0.922268435251798</v>
      </c>
      <c r="J101" s="5">
        <v>0.923704561827975</v>
      </c>
      <c r="K101" s="5">
        <v>0.932817984047714</v>
      </c>
      <c r="L101" s="5">
        <v>0.922268435251798</v>
      </c>
      <c r="M101" s="5">
        <v>65.7862045764923</v>
      </c>
      <c r="N101" s="5">
        <v>3676.14385867118</v>
      </c>
    </row>
    <row r="102">
      <c r="A102" s="3">
        <v>16.0</v>
      </c>
      <c r="B102" s="3">
        <v>8.0</v>
      </c>
      <c r="C102" s="4" t="s">
        <v>36</v>
      </c>
      <c r="D102" s="3">
        <v>128.0</v>
      </c>
      <c r="E102" s="3" t="s">
        <v>15</v>
      </c>
      <c r="F102" s="4" t="s">
        <v>177</v>
      </c>
      <c r="G102" s="3" t="s">
        <v>101</v>
      </c>
      <c r="H102" s="3" t="s">
        <v>38</v>
      </c>
      <c r="I102" s="5">
        <v>0.775348471223021</v>
      </c>
      <c r="J102" s="5">
        <v>0.798058324761555</v>
      </c>
      <c r="K102" s="5">
        <v>0.85378683553271</v>
      </c>
      <c r="L102" s="5">
        <v>0.775348471223021</v>
      </c>
      <c r="M102" s="5">
        <v>66.116342306137</v>
      </c>
      <c r="N102" s="5">
        <v>680.650023221969</v>
      </c>
    </row>
    <row r="103">
      <c r="A103" s="3">
        <v>16.0</v>
      </c>
      <c r="B103" s="3">
        <v>8.0</v>
      </c>
      <c r="C103" s="4" t="s">
        <v>39</v>
      </c>
      <c r="D103" s="3">
        <v>128.0</v>
      </c>
      <c r="E103" s="3" t="s">
        <v>15</v>
      </c>
      <c r="F103" s="4" t="s">
        <v>178</v>
      </c>
      <c r="G103" s="3" t="s">
        <v>101</v>
      </c>
      <c r="H103" s="3" t="s">
        <v>41</v>
      </c>
      <c r="I103" s="5">
        <v>0.916591726618705</v>
      </c>
      <c r="J103" s="5">
        <v>0.918787669986454</v>
      </c>
      <c r="K103" s="5">
        <v>0.929584709141494</v>
      </c>
      <c r="L103" s="5">
        <v>0.916591726618705</v>
      </c>
      <c r="M103" s="5">
        <v>65.0246274471283</v>
      </c>
      <c r="N103" s="5">
        <v>3909.15637922287</v>
      </c>
    </row>
    <row r="104">
      <c r="A104" s="3">
        <v>16.0</v>
      </c>
      <c r="B104" s="3">
        <v>8.0</v>
      </c>
      <c r="C104" s="4" t="s">
        <v>42</v>
      </c>
      <c r="D104" s="3">
        <v>128.0</v>
      </c>
      <c r="E104" s="3" t="s">
        <v>15</v>
      </c>
      <c r="F104" s="4" t="s">
        <v>179</v>
      </c>
      <c r="G104" s="3" t="s">
        <v>101</v>
      </c>
      <c r="H104" s="3" t="s">
        <v>44</v>
      </c>
      <c r="I104" s="5">
        <v>0.811544514388489</v>
      </c>
      <c r="J104" s="5">
        <v>0.845355301145888</v>
      </c>
      <c r="K104" s="5">
        <v>0.900784722587326</v>
      </c>
      <c r="L104" s="5">
        <v>0.811544514388489</v>
      </c>
      <c r="M104" s="5">
        <v>65.2574634552002</v>
      </c>
      <c r="N104" s="5">
        <v>188.344016551971</v>
      </c>
    </row>
    <row r="105">
      <c r="A105" s="3">
        <v>16.0</v>
      </c>
      <c r="B105" s="3">
        <v>8.0</v>
      </c>
      <c r="C105" s="4" t="s">
        <v>45</v>
      </c>
      <c r="D105" s="3">
        <v>128.0</v>
      </c>
      <c r="E105" s="3" t="s">
        <v>15</v>
      </c>
      <c r="F105" s="4" t="s">
        <v>180</v>
      </c>
      <c r="G105" s="3" t="s">
        <v>101</v>
      </c>
      <c r="H105" s="3" t="s">
        <v>47</v>
      </c>
      <c r="I105" s="5">
        <v>0.81665917266187</v>
      </c>
      <c r="J105" s="5">
        <v>0.864087938197047</v>
      </c>
      <c r="K105" s="5">
        <v>0.929757636139399</v>
      </c>
      <c r="L105" s="5">
        <v>0.81665917266187</v>
      </c>
      <c r="M105" s="5">
        <v>65.8372275829315</v>
      </c>
      <c r="N105" s="5">
        <v>477.749308824539</v>
      </c>
    </row>
    <row r="106">
      <c r="A106" s="3">
        <v>16.0</v>
      </c>
      <c r="B106" s="3">
        <v>8.0</v>
      </c>
      <c r="C106" s="4" t="s">
        <v>48</v>
      </c>
      <c r="D106" s="3">
        <v>128.0</v>
      </c>
      <c r="E106" s="3" t="s">
        <v>15</v>
      </c>
      <c r="F106" s="4" t="s">
        <v>181</v>
      </c>
      <c r="G106" s="3" t="s">
        <v>101</v>
      </c>
      <c r="H106" s="3" t="s">
        <v>50</v>
      </c>
      <c r="I106" s="5">
        <v>0.920694694244604</v>
      </c>
      <c r="J106" s="5">
        <v>0.924217607924243</v>
      </c>
      <c r="K106" s="5">
        <v>0.935445059821544</v>
      </c>
      <c r="L106" s="5">
        <v>0.920694694244604</v>
      </c>
      <c r="M106" s="5">
        <v>65.6884641647338</v>
      </c>
      <c r="N106" s="5">
        <v>3719.97465968132</v>
      </c>
    </row>
    <row r="107">
      <c r="A107" s="3">
        <v>16.0</v>
      </c>
      <c r="B107" s="3">
        <v>8.0</v>
      </c>
      <c r="C107" s="4" t="s">
        <v>51</v>
      </c>
      <c r="D107" s="3">
        <v>128.0</v>
      </c>
      <c r="E107" s="3" t="s">
        <v>15</v>
      </c>
      <c r="F107" s="4" t="s">
        <v>182</v>
      </c>
      <c r="G107" s="3" t="s">
        <v>101</v>
      </c>
      <c r="H107" s="3" t="s">
        <v>53</v>
      </c>
      <c r="I107" s="5">
        <v>0.794458183453237</v>
      </c>
      <c r="J107" s="5">
        <v>0.809371876199982</v>
      </c>
      <c r="K107" s="5">
        <v>0.854017939989735</v>
      </c>
      <c r="L107" s="5">
        <v>0.794458183453237</v>
      </c>
      <c r="M107" s="5">
        <v>65.5735683441162</v>
      </c>
      <c r="N107" s="5">
        <v>709.034870624542</v>
      </c>
    </row>
    <row r="108">
      <c r="A108" s="3">
        <v>16.0</v>
      </c>
      <c r="B108" s="3">
        <v>8.0</v>
      </c>
      <c r="C108" s="4" t="s">
        <v>54</v>
      </c>
      <c r="D108" s="3">
        <v>128.0</v>
      </c>
      <c r="E108" s="3" t="s">
        <v>15</v>
      </c>
      <c r="F108" s="4" t="s">
        <v>183</v>
      </c>
      <c r="G108" s="3" t="s">
        <v>101</v>
      </c>
      <c r="H108" s="3" t="s">
        <v>56</v>
      </c>
      <c r="I108" s="5">
        <v>0.914793165467625</v>
      </c>
      <c r="J108" s="5">
        <v>0.917870676152366</v>
      </c>
      <c r="K108" s="5">
        <v>0.93044580943774</v>
      </c>
      <c r="L108" s="5">
        <v>0.914793165467625</v>
      </c>
      <c r="M108" s="5">
        <v>65.7176628112793</v>
      </c>
      <c r="N108" s="5">
        <v>3948.72316765785</v>
      </c>
    </row>
    <row r="109">
      <c r="A109" s="3">
        <v>16.0</v>
      </c>
      <c r="B109" s="3">
        <v>8.0</v>
      </c>
      <c r="C109" s="4" t="s">
        <v>57</v>
      </c>
      <c r="D109" s="3">
        <v>128.0</v>
      </c>
      <c r="E109" s="3" t="s">
        <v>15</v>
      </c>
      <c r="F109" s="4" t="s">
        <v>184</v>
      </c>
      <c r="G109" s="3" t="s">
        <v>101</v>
      </c>
      <c r="H109" s="3" t="s">
        <v>59</v>
      </c>
      <c r="I109" s="5">
        <v>0.911926708633093</v>
      </c>
      <c r="J109" s="5">
        <v>0.913730470202464</v>
      </c>
      <c r="K109" s="5">
        <v>0.926826282065303</v>
      </c>
      <c r="L109" s="5">
        <v>0.911926708633093</v>
      </c>
      <c r="M109" s="5">
        <v>65.9322516918182</v>
      </c>
      <c r="N109" s="5">
        <v>3417.99278569221</v>
      </c>
    </row>
    <row r="110">
      <c r="A110" s="3">
        <v>16.0</v>
      </c>
      <c r="B110" s="3">
        <v>8.0</v>
      </c>
      <c r="C110" s="4" t="s">
        <v>60</v>
      </c>
      <c r="D110" s="3">
        <v>128.0</v>
      </c>
      <c r="E110" s="3" t="s">
        <v>15</v>
      </c>
      <c r="F110" s="4" t="s">
        <v>185</v>
      </c>
      <c r="G110" s="3" t="s">
        <v>101</v>
      </c>
      <c r="H110" s="3" t="s">
        <v>62</v>
      </c>
      <c r="I110" s="5">
        <v>0.821211780575539</v>
      </c>
      <c r="J110" s="5">
        <v>0.810669625997828</v>
      </c>
      <c r="K110" s="5">
        <v>0.827846040399352</v>
      </c>
      <c r="L110" s="5">
        <v>0.821211780575539</v>
      </c>
      <c r="M110" s="5">
        <v>65.879234790802</v>
      </c>
      <c r="N110" s="5">
        <v>421.255084276199</v>
      </c>
    </row>
    <row r="111">
      <c r="A111" s="3">
        <v>16.0</v>
      </c>
      <c r="B111" s="3">
        <v>8.0</v>
      </c>
      <c r="C111" s="4" t="s">
        <v>63</v>
      </c>
      <c r="D111" s="3">
        <v>128.0</v>
      </c>
      <c r="E111" s="3" t="s">
        <v>15</v>
      </c>
      <c r="F111" s="4" t="s">
        <v>186</v>
      </c>
      <c r="G111" s="3" t="s">
        <v>101</v>
      </c>
      <c r="H111" s="3" t="s">
        <v>65</v>
      </c>
      <c r="I111" s="5">
        <v>0.931373651079136</v>
      </c>
      <c r="J111" s="5">
        <v>0.933829172566977</v>
      </c>
      <c r="K111" s="5">
        <v>0.941531076970139</v>
      </c>
      <c r="L111" s="5">
        <v>0.931373651079136</v>
      </c>
      <c r="M111" s="5">
        <v>65.9218828678131</v>
      </c>
      <c r="N111" s="5">
        <v>3650.18425011634</v>
      </c>
    </row>
    <row r="112">
      <c r="A112" s="3">
        <v>16.0</v>
      </c>
      <c r="B112" s="3">
        <v>8.0</v>
      </c>
      <c r="C112" s="4" t="s">
        <v>66</v>
      </c>
      <c r="D112" s="3">
        <v>128.0</v>
      </c>
      <c r="E112" s="3" t="s">
        <v>15</v>
      </c>
      <c r="F112" s="4" t="s">
        <v>187</v>
      </c>
      <c r="G112" s="3" t="s">
        <v>101</v>
      </c>
      <c r="H112" s="3" t="s">
        <v>68</v>
      </c>
      <c r="I112" s="5">
        <v>0.916423111510791</v>
      </c>
      <c r="J112" s="5">
        <v>0.91741460086389</v>
      </c>
      <c r="K112" s="5">
        <v>0.929737014668075</v>
      </c>
      <c r="L112" s="5">
        <v>0.916423111510791</v>
      </c>
      <c r="M112" s="5">
        <v>66.1916704177856</v>
      </c>
      <c r="N112" s="5">
        <v>3394.52738046646</v>
      </c>
    </row>
    <row r="113">
      <c r="A113" s="3">
        <v>16.0</v>
      </c>
      <c r="B113" s="3">
        <v>8.0</v>
      </c>
      <c r="C113" s="4" t="s">
        <v>69</v>
      </c>
      <c r="D113" s="3">
        <v>128.0</v>
      </c>
      <c r="E113" s="3" t="s">
        <v>15</v>
      </c>
      <c r="F113" s="4" t="s">
        <v>188</v>
      </c>
      <c r="G113" s="3" t="s">
        <v>101</v>
      </c>
      <c r="H113" s="3" t="s">
        <v>71</v>
      </c>
      <c r="I113" s="5">
        <v>0.811937949640287</v>
      </c>
      <c r="J113" s="5">
        <v>0.818565887833946</v>
      </c>
      <c r="K113" s="5">
        <v>0.865650942486369</v>
      </c>
      <c r="L113" s="5">
        <v>0.811937949640287</v>
      </c>
      <c r="M113" s="5">
        <v>65.5300090312957</v>
      </c>
      <c r="N113" s="5">
        <v>391.769145727157</v>
      </c>
    </row>
    <row r="114">
      <c r="A114" s="3">
        <v>16.0</v>
      </c>
      <c r="B114" s="3">
        <v>8.0</v>
      </c>
      <c r="C114" s="4" t="s">
        <v>72</v>
      </c>
      <c r="D114" s="3">
        <v>128.0</v>
      </c>
      <c r="E114" s="3" t="s">
        <v>15</v>
      </c>
      <c r="F114" s="4" t="s">
        <v>189</v>
      </c>
      <c r="G114" s="3" t="s">
        <v>101</v>
      </c>
      <c r="H114" s="3" t="s">
        <v>74</v>
      </c>
      <c r="I114" s="5">
        <v>0.932272931654676</v>
      </c>
      <c r="J114" s="5">
        <v>0.933262848579764</v>
      </c>
      <c r="K114" s="5">
        <v>0.939722870351677</v>
      </c>
      <c r="L114" s="5">
        <v>0.932272931654676</v>
      </c>
      <c r="M114" s="5">
        <v>65.5581443309784</v>
      </c>
      <c r="N114" s="5">
        <v>3624.34002447128</v>
      </c>
    </row>
    <row r="115">
      <c r="A115" s="3">
        <v>16.0</v>
      </c>
      <c r="B115" s="3">
        <v>8.0</v>
      </c>
      <c r="C115" s="4" t="s">
        <v>75</v>
      </c>
      <c r="D115" s="3">
        <v>128.0</v>
      </c>
      <c r="E115" s="3" t="s">
        <v>15</v>
      </c>
      <c r="F115" s="4" t="s">
        <v>190</v>
      </c>
      <c r="G115" s="3" t="s">
        <v>101</v>
      </c>
      <c r="H115" s="3" t="s">
        <v>77</v>
      </c>
      <c r="I115" s="5">
        <v>0.491569244604316</v>
      </c>
      <c r="J115" s="5">
        <v>0.434777911289022</v>
      </c>
      <c r="K115" s="5">
        <v>0.540768160877049</v>
      </c>
      <c r="L115" s="5">
        <v>0.491569244604316</v>
      </c>
      <c r="M115" s="5">
        <v>66.1885201930999</v>
      </c>
      <c r="N115" s="5">
        <v>42.2255547046661</v>
      </c>
    </row>
    <row r="116">
      <c r="A116" s="3">
        <v>16.0</v>
      </c>
      <c r="B116" s="3">
        <v>8.0</v>
      </c>
      <c r="C116" s="4" t="s">
        <v>78</v>
      </c>
      <c r="D116" s="3">
        <v>128.0</v>
      </c>
      <c r="E116" s="3" t="s">
        <v>15</v>
      </c>
      <c r="F116" s="4" t="s">
        <v>191</v>
      </c>
      <c r="G116" s="3" t="s">
        <v>101</v>
      </c>
      <c r="H116" s="3" t="s">
        <v>80</v>
      </c>
      <c r="I116" s="5">
        <v>0.654676258992805</v>
      </c>
      <c r="J116" s="5">
        <v>0.739439788792942</v>
      </c>
      <c r="K116" s="5">
        <v>0.908644084049569</v>
      </c>
      <c r="L116" s="5">
        <v>0.654676258992805</v>
      </c>
      <c r="M116" s="5">
        <v>65.6456224918365</v>
      </c>
      <c r="N116" s="5">
        <v>333.122187852859</v>
      </c>
    </row>
    <row r="117">
      <c r="A117" s="3">
        <v>16.0</v>
      </c>
      <c r="B117" s="3">
        <v>8.0</v>
      </c>
      <c r="C117" s="4" t="s">
        <v>81</v>
      </c>
      <c r="D117" s="3">
        <v>128.0</v>
      </c>
      <c r="E117" s="3" t="s">
        <v>15</v>
      </c>
      <c r="F117" s="4" t="s">
        <v>192</v>
      </c>
      <c r="G117" s="3" t="s">
        <v>101</v>
      </c>
      <c r="H117" s="3" t="s">
        <v>83</v>
      </c>
      <c r="I117" s="5">
        <v>0.894446942446043</v>
      </c>
      <c r="J117" s="5">
        <v>0.901406909814504</v>
      </c>
      <c r="K117" s="5">
        <v>0.921868334414167</v>
      </c>
      <c r="L117" s="5">
        <v>0.894446942446043</v>
      </c>
      <c r="M117" s="5">
        <v>66.8651487827301</v>
      </c>
      <c r="N117" s="5">
        <v>3563.11575174331</v>
      </c>
    </row>
    <row r="118">
      <c r="A118" s="3">
        <v>16.0</v>
      </c>
      <c r="B118" s="3">
        <v>8.0</v>
      </c>
      <c r="C118" s="4" t="s">
        <v>84</v>
      </c>
      <c r="D118" s="3">
        <v>128.0</v>
      </c>
      <c r="E118" s="3" t="s">
        <v>15</v>
      </c>
      <c r="F118" s="4" t="s">
        <v>193</v>
      </c>
      <c r="G118" s="3" t="s">
        <v>101</v>
      </c>
      <c r="H118" s="3" t="s">
        <v>86</v>
      </c>
      <c r="I118" s="5">
        <v>0.7458970323741</v>
      </c>
      <c r="J118" s="5">
        <v>0.775069328029111</v>
      </c>
      <c r="K118" s="5">
        <v>0.84013145349136</v>
      </c>
      <c r="L118" s="5">
        <v>0.7458970323741</v>
      </c>
      <c r="M118" s="5">
        <v>65.8219647407531</v>
      </c>
      <c r="N118" s="5">
        <v>564.25326681137</v>
      </c>
    </row>
    <row r="119">
      <c r="A119" s="3">
        <v>16.0</v>
      </c>
      <c r="B119" s="3">
        <v>8.0</v>
      </c>
      <c r="C119" s="4" t="s">
        <v>87</v>
      </c>
      <c r="D119" s="3">
        <v>128.0</v>
      </c>
      <c r="E119" s="3" t="s">
        <v>15</v>
      </c>
      <c r="F119" s="4" t="s">
        <v>194</v>
      </c>
      <c r="G119" s="3" t="s">
        <v>101</v>
      </c>
      <c r="H119" s="3" t="s">
        <v>89</v>
      </c>
      <c r="I119" s="5">
        <v>0.895121402877697</v>
      </c>
      <c r="J119" s="5">
        <v>0.90465338305597</v>
      </c>
      <c r="K119" s="5">
        <v>0.926592009821722</v>
      </c>
      <c r="L119" s="5">
        <v>0.895121402877697</v>
      </c>
      <c r="M119" s="5">
        <v>65.7467091083526</v>
      </c>
      <c r="N119" s="5">
        <v>3801.95853495597</v>
      </c>
    </row>
    <row r="120">
      <c r="A120" s="3">
        <v>16.0</v>
      </c>
      <c r="B120" s="3">
        <v>8.0</v>
      </c>
      <c r="C120" s="4" t="s">
        <v>90</v>
      </c>
      <c r="D120" s="3">
        <v>128.0</v>
      </c>
      <c r="E120" s="3" t="s">
        <v>15</v>
      </c>
      <c r="F120" s="4" t="s">
        <v>195</v>
      </c>
      <c r="G120" s="3" t="s">
        <v>101</v>
      </c>
      <c r="H120" s="3" t="s">
        <v>92</v>
      </c>
      <c r="I120" s="5">
        <v>0.909903327338129</v>
      </c>
      <c r="J120" s="5">
        <v>0.910694157423439</v>
      </c>
      <c r="K120" s="5">
        <v>0.923759566227568</v>
      </c>
      <c r="L120" s="5">
        <v>0.909903327338129</v>
      </c>
      <c r="M120" s="5">
        <v>65.9815919399261</v>
      </c>
      <c r="N120" s="5">
        <v>3269.62296462059</v>
      </c>
    </row>
    <row r="121">
      <c r="A121" s="3">
        <v>16.0</v>
      </c>
      <c r="B121" s="3">
        <v>8.0</v>
      </c>
      <c r="C121" s="4" t="s">
        <v>93</v>
      </c>
      <c r="D121" s="3">
        <v>128.0</v>
      </c>
      <c r="E121" s="3" t="s">
        <v>15</v>
      </c>
      <c r="F121" s="4" t="s">
        <v>196</v>
      </c>
      <c r="G121" s="3" t="s">
        <v>101</v>
      </c>
      <c r="H121" s="3" t="s">
        <v>95</v>
      </c>
      <c r="I121" s="5">
        <v>0.789399730215827</v>
      </c>
      <c r="J121" s="5">
        <v>0.800952834120947</v>
      </c>
      <c r="K121" s="5">
        <v>0.837443842165612</v>
      </c>
      <c r="L121" s="5">
        <v>0.789399730215827</v>
      </c>
      <c r="M121" s="5">
        <v>65.8429172039032</v>
      </c>
      <c r="N121" s="5">
        <v>274.301376104354</v>
      </c>
    </row>
    <row r="122">
      <c r="A122" s="3">
        <v>16.0</v>
      </c>
      <c r="B122" s="3">
        <v>8.0</v>
      </c>
      <c r="C122" s="4" t="s">
        <v>96</v>
      </c>
      <c r="D122" s="3">
        <v>128.0</v>
      </c>
      <c r="E122" s="3" t="s">
        <v>15</v>
      </c>
      <c r="F122" s="4" t="s">
        <v>197</v>
      </c>
      <c r="G122" s="3" t="s">
        <v>101</v>
      </c>
      <c r="H122" s="3" t="s">
        <v>98</v>
      </c>
      <c r="I122" s="5">
        <v>0.903776978417266</v>
      </c>
      <c r="J122" s="5">
        <v>0.908831576544508</v>
      </c>
      <c r="K122" s="5">
        <v>0.925763984568859</v>
      </c>
      <c r="L122" s="5">
        <v>0.903776978417266</v>
      </c>
      <c r="M122" s="5">
        <v>65.5971400737762</v>
      </c>
      <c r="N122" s="5">
        <v>3513.3918492794</v>
      </c>
    </row>
    <row r="123">
      <c r="A123" s="3">
        <v>16.0</v>
      </c>
      <c r="B123" s="3">
        <v>8.0</v>
      </c>
      <c r="C123" s="4" t="s">
        <v>99</v>
      </c>
      <c r="D123" s="3">
        <v>128.0</v>
      </c>
      <c r="E123" s="3" t="s">
        <v>15</v>
      </c>
      <c r="F123" s="4" t="s">
        <v>198</v>
      </c>
      <c r="G123" s="3" t="s">
        <v>101</v>
      </c>
      <c r="H123" s="3" t="s">
        <v>101</v>
      </c>
      <c r="I123" s="5">
        <v>0.805418165467625</v>
      </c>
      <c r="J123" s="5">
        <v>0.798949731900289</v>
      </c>
      <c r="K123" s="5">
        <v>0.878603652042365</v>
      </c>
      <c r="L123" s="5">
        <v>0.805418165467625</v>
      </c>
      <c r="M123" s="5">
        <v>65.7114572525024</v>
      </c>
      <c r="N123" s="5">
        <v>3253.87356948852</v>
      </c>
    </row>
    <row r="124">
      <c r="A124" s="3">
        <v>16.0</v>
      </c>
      <c r="B124" s="3">
        <v>8.0</v>
      </c>
      <c r="C124" s="4" t="s">
        <v>102</v>
      </c>
      <c r="D124" s="3">
        <v>128.0</v>
      </c>
      <c r="E124" s="3" t="s">
        <v>15</v>
      </c>
      <c r="F124" s="4" t="s">
        <v>199</v>
      </c>
      <c r="G124" s="3" t="s">
        <v>101</v>
      </c>
      <c r="H124" s="3" t="s">
        <v>104</v>
      </c>
      <c r="I124" s="5">
        <v>0.785690197841726</v>
      </c>
      <c r="J124" s="5">
        <v>0.779005384614111</v>
      </c>
      <c r="K124" s="5">
        <v>0.790325187028581</v>
      </c>
      <c r="L124" s="5">
        <v>0.785690197841726</v>
      </c>
      <c r="M124" s="5">
        <v>66.0279099941253</v>
      </c>
      <c r="N124" s="5">
        <v>244.970588207244</v>
      </c>
    </row>
    <row r="125">
      <c r="A125" s="3">
        <v>16.0</v>
      </c>
      <c r="B125" s="3">
        <v>8.0</v>
      </c>
      <c r="C125" s="4" t="s">
        <v>105</v>
      </c>
      <c r="D125" s="3">
        <v>128.0</v>
      </c>
      <c r="E125" s="3" t="s">
        <v>15</v>
      </c>
      <c r="F125" s="4" t="s">
        <v>200</v>
      </c>
      <c r="G125" s="3" t="s">
        <v>101</v>
      </c>
      <c r="H125" s="3" t="s">
        <v>107</v>
      </c>
      <c r="I125" s="5">
        <v>0.866119604316546</v>
      </c>
      <c r="J125" s="5">
        <v>0.875006316681444</v>
      </c>
      <c r="K125" s="5">
        <v>0.90728990363826</v>
      </c>
      <c r="L125" s="5">
        <v>0.866119604316546</v>
      </c>
      <c r="M125" s="5">
        <v>66.0663845539093</v>
      </c>
      <c r="N125" s="5">
        <v>3476.17225384712</v>
      </c>
    </row>
    <row r="126">
      <c r="A126" s="3">
        <v>16.0</v>
      </c>
      <c r="B126" s="3">
        <v>8.0</v>
      </c>
      <c r="C126" s="4" t="s">
        <v>14</v>
      </c>
      <c r="D126" s="3">
        <v>128.0</v>
      </c>
      <c r="E126" s="3" t="s">
        <v>15</v>
      </c>
      <c r="F126" s="4" t="s">
        <v>201</v>
      </c>
      <c r="G126" s="3" t="s">
        <v>104</v>
      </c>
      <c r="H126" s="3" t="s">
        <v>17</v>
      </c>
      <c r="I126" s="5">
        <v>0.519447473645946</v>
      </c>
      <c r="J126" s="5">
        <v>0.566190173898625</v>
      </c>
      <c r="K126" s="5">
        <v>0.766560783632911</v>
      </c>
      <c r="L126" s="5">
        <v>0.519447473645946</v>
      </c>
      <c r="M126" s="5">
        <v>10.085357427597</v>
      </c>
      <c r="N126" s="5">
        <v>300.496586561203</v>
      </c>
    </row>
    <row r="127">
      <c r="A127" s="3">
        <v>16.0</v>
      </c>
      <c r="B127" s="3">
        <v>8.0</v>
      </c>
      <c r="C127" s="4" t="s">
        <v>18</v>
      </c>
      <c r="D127" s="3">
        <v>128.0</v>
      </c>
      <c r="E127" s="3" t="s">
        <v>15</v>
      </c>
      <c r="F127" s="4" t="s">
        <v>202</v>
      </c>
      <c r="G127" s="3" t="s">
        <v>104</v>
      </c>
      <c r="H127" s="3" t="s">
        <v>20</v>
      </c>
      <c r="I127" s="5">
        <v>0.676117775354416</v>
      </c>
      <c r="J127" s="5">
        <v>0.701517100196923</v>
      </c>
      <c r="K127" s="5">
        <v>0.773134395855273</v>
      </c>
      <c r="L127" s="5">
        <v>0.676117775354416</v>
      </c>
      <c r="M127" s="5">
        <v>10.1721029281616</v>
      </c>
      <c r="N127" s="5">
        <v>3538.67423701286</v>
      </c>
    </row>
    <row r="128">
      <c r="A128" s="3">
        <v>16.0</v>
      </c>
      <c r="B128" s="3">
        <v>8.0</v>
      </c>
      <c r="C128" s="4" t="s">
        <v>21</v>
      </c>
      <c r="D128" s="3">
        <v>128.0</v>
      </c>
      <c r="E128" s="3" t="s">
        <v>15</v>
      </c>
      <c r="F128" s="4" t="s">
        <v>203</v>
      </c>
      <c r="G128" s="3" t="s">
        <v>104</v>
      </c>
      <c r="H128" s="3" t="s">
        <v>23</v>
      </c>
      <c r="I128" s="5">
        <v>0.920029080334423</v>
      </c>
      <c r="J128" s="5">
        <v>0.919972881082312</v>
      </c>
      <c r="K128" s="5">
        <v>0.925689193956372</v>
      </c>
      <c r="L128" s="5">
        <v>0.920029080334423</v>
      </c>
      <c r="M128" s="5">
        <v>10.2268335819244</v>
      </c>
      <c r="N128" s="5">
        <v>532.782975196838</v>
      </c>
    </row>
    <row r="129">
      <c r="A129" s="3">
        <v>16.0</v>
      </c>
      <c r="B129" s="3">
        <v>8.0</v>
      </c>
      <c r="C129" s="4" t="s">
        <v>24</v>
      </c>
      <c r="D129" s="3">
        <v>128.0</v>
      </c>
      <c r="E129" s="3" t="s">
        <v>15</v>
      </c>
      <c r="F129" s="4" t="s">
        <v>204</v>
      </c>
      <c r="G129" s="3" t="s">
        <v>104</v>
      </c>
      <c r="H129" s="3" t="s">
        <v>26</v>
      </c>
      <c r="I129" s="5">
        <v>0.861504907306434</v>
      </c>
      <c r="J129" s="5">
        <v>0.866471077068534</v>
      </c>
      <c r="K129" s="5">
        <v>0.885541400534</v>
      </c>
      <c r="L129" s="5">
        <v>0.861504907306434</v>
      </c>
      <c r="M129" s="5">
        <v>10.1712474822998</v>
      </c>
      <c r="N129" s="5">
        <v>3765.01810741424</v>
      </c>
    </row>
    <row r="130">
      <c r="A130" s="3">
        <v>16.0</v>
      </c>
      <c r="B130" s="3">
        <v>8.0</v>
      </c>
      <c r="C130" s="4" t="s">
        <v>27</v>
      </c>
      <c r="D130" s="3">
        <v>128.0</v>
      </c>
      <c r="E130" s="3" t="s">
        <v>15</v>
      </c>
      <c r="F130" s="4" t="s">
        <v>205</v>
      </c>
      <c r="G130" s="3" t="s">
        <v>104</v>
      </c>
      <c r="H130" s="3" t="s">
        <v>29</v>
      </c>
      <c r="I130" s="5">
        <v>0.643765903307888</v>
      </c>
      <c r="J130" s="5">
        <v>0.62010221547989</v>
      </c>
      <c r="K130" s="5">
        <v>0.632678584191434</v>
      </c>
      <c r="L130" s="5">
        <v>0.643765903307888</v>
      </c>
      <c r="M130" s="5">
        <v>10.1227295398712</v>
      </c>
      <c r="N130" s="5">
        <v>157.740967750549</v>
      </c>
    </row>
    <row r="131">
      <c r="A131" s="3">
        <v>16.0</v>
      </c>
      <c r="B131" s="3">
        <v>8.0</v>
      </c>
      <c r="C131" s="4" t="s">
        <v>30</v>
      </c>
      <c r="D131" s="3">
        <v>128.0</v>
      </c>
      <c r="E131" s="3" t="s">
        <v>15</v>
      </c>
      <c r="F131" s="4" t="s">
        <v>206</v>
      </c>
      <c r="G131" s="3" t="s">
        <v>104</v>
      </c>
      <c r="H131" s="3" t="s">
        <v>32</v>
      </c>
      <c r="I131" s="5">
        <v>0.641948382406397</v>
      </c>
      <c r="J131" s="5">
        <v>0.691004789825603</v>
      </c>
      <c r="K131" s="5">
        <v>0.777634231611128</v>
      </c>
      <c r="L131" s="5">
        <v>0.641948382406397</v>
      </c>
      <c r="M131" s="5">
        <v>10.2122504711151</v>
      </c>
      <c r="N131" s="5">
        <v>446.342529773712</v>
      </c>
    </row>
    <row r="132">
      <c r="A132" s="3">
        <v>16.0</v>
      </c>
      <c r="B132" s="3">
        <v>8.0</v>
      </c>
      <c r="C132" s="4" t="s">
        <v>33</v>
      </c>
      <c r="D132" s="3">
        <v>128.0</v>
      </c>
      <c r="E132" s="3" t="s">
        <v>15</v>
      </c>
      <c r="F132" s="4" t="s">
        <v>207</v>
      </c>
      <c r="G132" s="3" t="s">
        <v>104</v>
      </c>
      <c r="H132" s="3" t="s">
        <v>35</v>
      </c>
      <c r="I132" s="5">
        <v>0.769174845510723</v>
      </c>
      <c r="J132" s="5">
        <v>0.749193557557547</v>
      </c>
      <c r="K132" s="5">
        <v>0.764625732372698</v>
      </c>
      <c r="L132" s="5">
        <v>0.769174845510723</v>
      </c>
      <c r="M132" s="5">
        <v>10.2685072422027</v>
      </c>
      <c r="N132" s="5">
        <v>3676.14385867118</v>
      </c>
    </row>
    <row r="133">
      <c r="A133" s="3">
        <v>16.0</v>
      </c>
      <c r="B133" s="3">
        <v>8.0</v>
      </c>
      <c r="C133" s="4" t="s">
        <v>36</v>
      </c>
      <c r="D133" s="3">
        <v>128.0</v>
      </c>
      <c r="E133" s="3" t="s">
        <v>15</v>
      </c>
      <c r="F133" s="4" t="s">
        <v>208</v>
      </c>
      <c r="G133" s="3" t="s">
        <v>104</v>
      </c>
      <c r="H133" s="3" t="s">
        <v>38</v>
      </c>
      <c r="I133" s="5">
        <v>0.92075608869502</v>
      </c>
      <c r="J133" s="5">
        <v>0.921432595659467</v>
      </c>
      <c r="K133" s="5">
        <v>0.924544613997847</v>
      </c>
      <c r="L133" s="5">
        <v>0.92075608869502</v>
      </c>
      <c r="M133" s="5">
        <v>10.233644247055</v>
      </c>
      <c r="N133" s="5">
        <v>680.650023221969</v>
      </c>
    </row>
    <row r="134">
      <c r="A134" s="3">
        <v>16.0</v>
      </c>
      <c r="B134" s="3">
        <v>8.0</v>
      </c>
      <c r="C134" s="4" t="s">
        <v>39</v>
      </c>
      <c r="D134" s="3">
        <v>128.0</v>
      </c>
      <c r="E134" s="3" t="s">
        <v>15</v>
      </c>
      <c r="F134" s="4" t="s">
        <v>209</v>
      </c>
      <c r="G134" s="3" t="s">
        <v>104</v>
      </c>
      <c r="H134" s="3" t="s">
        <v>41</v>
      </c>
      <c r="I134" s="5">
        <v>0.869865503453289</v>
      </c>
      <c r="J134" s="5">
        <v>0.874621467621036</v>
      </c>
      <c r="K134" s="5">
        <v>0.891698742790036</v>
      </c>
      <c r="L134" s="5">
        <v>0.869865503453289</v>
      </c>
      <c r="M134" s="5">
        <v>10.2493362426757</v>
      </c>
      <c r="N134" s="5">
        <v>3909.15637922287</v>
      </c>
    </row>
    <row r="135">
      <c r="A135" s="3">
        <v>16.0</v>
      </c>
      <c r="B135" s="3">
        <v>8.0</v>
      </c>
      <c r="C135" s="4" t="s">
        <v>42</v>
      </c>
      <c r="D135" s="3">
        <v>128.0</v>
      </c>
      <c r="E135" s="3" t="s">
        <v>15</v>
      </c>
      <c r="F135" s="4" t="s">
        <v>210</v>
      </c>
      <c r="G135" s="3" t="s">
        <v>104</v>
      </c>
      <c r="H135" s="3" t="s">
        <v>44</v>
      </c>
      <c r="I135" s="5">
        <v>0.72446383133406</v>
      </c>
      <c r="J135" s="5">
        <v>0.719402030797706</v>
      </c>
      <c r="K135" s="5">
        <v>0.803007220546658</v>
      </c>
      <c r="L135" s="5">
        <v>0.72446383133406</v>
      </c>
      <c r="M135" s="5">
        <v>10.079674243927</v>
      </c>
      <c r="N135" s="5">
        <v>188.344016551971</v>
      </c>
    </row>
    <row r="136">
      <c r="A136" s="3">
        <v>16.0</v>
      </c>
      <c r="B136" s="3">
        <v>8.0</v>
      </c>
      <c r="C136" s="4" t="s">
        <v>45</v>
      </c>
      <c r="D136" s="3">
        <v>128.0</v>
      </c>
      <c r="E136" s="3" t="s">
        <v>15</v>
      </c>
      <c r="F136" s="4" t="s">
        <v>211</v>
      </c>
      <c r="G136" s="3" t="s">
        <v>104</v>
      </c>
      <c r="H136" s="3" t="s">
        <v>47</v>
      </c>
      <c r="I136" s="5">
        <v>0.663031624863685</v>
      </c>
      <c r="J136" s="5">
        <v>0.709076009786301</v>
      </c>
      <c r="K136" s="5">
        <v>0.793045287213501</v>
      </c>
      <c r="L136" s="5">
        <v>0.663031624863685</v>
      </c>
      <c r="M136" s="5">
        <v>10.1810021400451</v>
      </c>
      <c r="N136" s="5">
        <v>477.749308824539</v>
      </c>
    </row>
    <row r="137">
      <c r="A137" s="3">
        <v>16.0</v>
      </c>
      <c r="B137" s="3">
        <v>8.0</v>
      </c>
      <c r="C137" s="4" t="s">
        <v>48</v>
      </c>
      <c r="D137" s="3">
        <v>128.0</v>
      </c>
      <c r="E137" s="3" t="s">
        <v>15</v>
      </c>
      <c r="F137" s="4" t="s">
        <v>212</v>
      </c>
      <c r="G137" s="3" t="s">
        <v>104</v>
      </c>
      <c r="H137" s="3" t="s">
        <v>50</v>
      </c>
      <c r="I137" s="5">
        <v>0.770628862231915</v>
      </c>
      <c r="J137" s="5">
        <v>0.75389242930269</v>
      </c>
      <c r="K137" s="5">
        <v>0.764951795412357</v>
      </c>
      <c r="L137" s="5">
        <v>0.770628862231915</v>
      </c>
      <c r="M137" s="5">
        <v>10.0997312068939</v>
      </c>
      <c r="N137" s="5">
        <v>3719.97465968132</v>
      </c>
    </row>
    <row r="138">
      <c r="A138" s="3">
        <v>16.0</v>
      </c>
      <c r="B138" s="3">
        <v>8.0</v>
      </c>
      <c r="C138" s="4" t="s">
        <v>51</v>
      </c>
      <c r="D138" s="3">
        <v>128.0</v>
      </c>
      <c r="E138" s="3" t="s">
        <v>15</v>
      </c>
      <c r="F138" s="4" t="s">
        <v>213</v>
      </c>
      <c r="G138" s="3" t="s">
        <v>104</v>
      </c>
      <c r="H138" s="3" t="s">
        <v>53</v>
      </c>
      <c r="I138" s="5">
        <v>0.917484551072337</v>
      </c>
      <c r="J138" s="5">
        <v>0.917676811742762</v>
      </c>
      <c r="K138" s="5">
        <v>0.920376998554162</v>
      </c>
      <c r="L138" s="5">
        <v>0.917484551072337</v>
      </c>
      <c r="M138" s="5">
        <v>10.2027525901794</v>
      </c>
      <c r="N138" s="5">
        <v>709.034870624542</v>
      </c>
    </row>
    <row r="139">
      <c r="A139" s="3">
        <v>16.0</v>
      </c>
      <c r="B139" s="3">
        <v>8.0</v>
      </c>
      <c r="C139" s="4" t="s">
        <v>54</v>
      </c>
      <c r="D139" s="3">
        <v>128.0</v>
      </c>
      <c r="E139" s="3" t="s">
        <v>15</v>
      </c>
      <c r="F139" s="4" t="s">
        <v>214</v>
      </c>
      <c r="G139" s="3" t="s">
        <v>104</v>
      </c>
      <c r="H139" s="3" t="s">
        <v>56</v>
      </c>
      <c r="I139" s="5">
        <v>0.896401308615049</v>
      </c>
      <c r="J139" s="5">
        <v>0.900079699942393</v>
      </c>
      <c r="K139" s="5">
        <v>0.914351112076071</v>
      </c>
      <c r="L139" s="5">
        <v>0.896401308615049</v>
      </c>
      <c r="M139" s="5">
        <v>10.8424460887908</v>
      </c>
      <c r="N139" s="5">
        <v>3948.72316765785</v>
      </c>
    </row>
    <row r="140">
      <c r="A140" s="3">
        <v>16.0</v>
      </c>
      <c r="B140" s="3">
        <v>8.0</v>
      </c>
      <c r="C140" s="4" t="s">
        <v>57</v>
      </c>
      <c r="D140" s="3">
        <v>128.0</v>
      </c>
      <c r="E140" s="3" t="s">
        <v>15</v>
      </c>
      <c r="F140" s="4" t="s">
        <v>215</v>
      </c>
      <c r="G140" s="3" t="s">
        <v>104</v>
      </c>
      <c r="H140" s="3" t="s">
        <v>59</v>
      </c>
      <c r="I140" s="5">
        <v>0.736459469283896</v>
      </c>
      <c r="J140" s="5">
        <v>0.717267634043529</v>
      </c>
      <c r="K140" s="5">
        <v>0.768775134644433</v>
      </c>
      <c r="L140" s="5">
        <v>0.736459469283896</v>
      </c>
      <c r="M140" s="5">
        <v>10.1656260490417</v>
      </c>
      <c r="N140" s="5">
        <v>3417.99278569221</v>
      </c>
    </row>
    <row r="141">
      <c r="A141" s="3">
        <v>16.0</v>
      </c>
      <c r="B141" s="3">
        <v>8.0</v>
      </c>
      <c r="C141" s="4" t="s">
        <v>60</v>
      </c>
      <c r="D141" s="3">
        <v>128.0</v>
      </c>
      <c r="E141" s="3" t="s">
        <v>15</v>
      </c>
      <c r="F141" s="4" t="s">
        <v>216</v>
      </c>
      <c r="G141" s="3" t="s">
        <v>104</v>
      </c>
      <c r="H141" s="3" t="s">
        <v>62</v>
      </c>
      <c r="I141" s="5">
        <v>0.912395492548164</v>
      </c>
      <c r="J141" s="5">
        <v>0.912235794666838</v>
      </c>
      <c r="K141" s="5">
        <v>0.917463778473475</v>
      </c>
      <c r="L141" s="5">
        <v>0.912395492548164</v>
      </c>
      <c r="M141" s="5">
        <v>10.208833694458</v>
      </c>
      <c r="N141" s="5">
        <v>421.255084276199</v>
      </c>
    </row>
    <row r="142">
      <c r="A142" s="3">
        <v>16.0</v>
      </c>
      <c r="B142" s="3">
        <v>8.0</v>
      </c>
      <c r="C142" s="4" t="s">
        <v>63</v>
      </c>
      <c r="D142" s="3">
        <v>128.0</v>
      </c>
      <c r="E142" s="3" t="s">
        <v>15</v>
      </c>
      <c r="F142" s="4" t="s">
        <v>217</v>
      </c>
      <c r="G142" s="3" t="s">
        <v>104</v>
      </c>
      <c r="H142" s="3" t="s">
        <v>65</v>
      </c>
      <c r="I142" s="5">
        <v>0.903307888040712</v>
      </c>
      <c r="J142" s="5">
        <v>0.906897628907619</v>
      </c>
      <c r="K142" s="5">
        <v>0.916883924328792</v>
      </c>
      <c r="L142" s="5">
        <v>0.903307888040712</v>
      </c>
      <c r="M142" s="5">
        <v>10.1415412425994</v>
      </c>
      <c r="N142" s="5">
        <v>3650.18425011634</v>
      </c>
    </row>
    <row r="143">
      <c r="A143" s="3">
        <v>16.0</v>
      </c>
      <c r="B143" s="3">
        <v>8.0</v>
      </c>
      <c r="C143" s="4" t="s">
        <v>66</v>
      </c>
      <c r="D143" s="3">
        <v>128.0</v>
      </c>
      <c r="E143" s="3" t="s">
        <v>15</v>
      </c>
      <c r="F143" s="4" t="s">
        <v>218</v>
      </c>
      <c r="G143" s="3" t="s">
        <v>104</v>
      </c>
      <c r="H143" s="3" t="s">
        <v>68</v>
      </c>
      <c r="I143" s="5">
        <v>0.687386404943656</v>
      </c>
      <c r="J143" s="5">
        <v>0.65961772965821</v>
      </c>
      <c r="K143" s="5">
        <v>0.694349103229391</v>
      </c>
      <c r="L143" s="5">
        <v>0.687386404943656</v>
      </c>
      <c r="M143" s="5">
        <v>10.1672317981719</v>
      </c>
      <c r="N143" s="5">
        <v>3394.52738046646</v>
      </c>
    </row>
    <row r="144">
      <c r="A144" s="3">
        <v>16.0</v>
      </c>
      <c r="B144" s="3">
        <v>8.0</v>
      </c>
      <c r="C144" s="4" t="s">
        <v>69</v>
      </c>
      <c r="D144" s="3">
        <v>128.0</v>
      </c>
      <c r="E144" s="3" t="s">
        <v>15</v>
      </c>
      <c r="F144" s="4" t="s">
        <v>219</v>
      </c>
      <c r="G144" s="3" t="s">
        <v>104</v>
      </c>
      <c r="H144" s="3" t="s">
        <v>71</v>
      </c>
      <c r="I144" s="5">
        <v>0.916757542711741</v>
      </c>
      <c r="J144" s="5">
        <v>0.918075107433387</v>
      </c>
      <c r="K144" s="5">
        <v>0.923610026273865</v>
      </c>
      <c r="L144" s="5">
        <v>0.916757542711741</v>
      </c>
      <c r="M144" s="5">
        <v>10.0775823593139</v>
      </c>
      <c r="N144" s="5">
        <v>391.769145727157</v>
      </c>
    </row>
    <row r="145">
      <c r="A145" s="3">
        <v>16.0</v>
      </c>
      <c r="B145" s="3">
        <v>8.0</v>
      </c>
      <c r="C145" s="4" t="s">
        <v>72</v>
      </c>
      <c r="D145" s="3">
        <v>128.0</v>
      </c>
      <c r="E145" s="3" t="s">
        <v>15</v>
      </c>
      <c r="F145" s="4" t="s">
        <v>220</v>
      </c>
      <c r="G145" s="3" t="s">
        <v>104</v>
      </c>
      <c r="H145" s="3" t="s">
        <v>74</v>
      </c>
      <c r="I145" s="5">
        <v>0.890585241730279</v>
      </c>
      <c r="J145" s="5">
        <v>0.898237620353188</v>
      </c>
      <c r="K145" s="5">
        <v>0.920130299214705</v>
      </c>
      <c r="L145" s="5">
        <v>0.890585241730279</v>
      </c>
      <c r="M145" s="5">
        <v>10.2038209438323</v>
      </c>
      <c r="N145" s="5">
        <v>3624.34002447128</v>
      </c>
    </row>
    <row r="146">
      <c r="A146" s="3">
        <v>16.0</v>
      </c>
      <c r="B146" s="3">
        <v>8.0</v>
      </c>
      <c r="C146" s="4" t="s">
        <v>75</v>
      </c>
      <c r="D146" s="3">
        <v>128.0</v>
      </c>
      <c r="E146" s="3" t="s">
        <v>15</v>
      </c>
      <c r="F146" s="4" t="s">
        <v>221</v>
      </c>
      <c r="G146" s="3" t="s">
        <v>104</v>
      </c>
      <c r="H146" s="3" t="s">
        <v>77</v>
      </c>
      <c r="I146" s="5">
        <v>0.534351145038167</v>
      </c>
      <c r="J146" s="5">
        <v>0.470526178519571</v>
      </c>
      <c r="K146" s="5">
        <v>0.547132170243866</v>
      </c>
      <c r="L146" s="5">
        <v>0.534351145038167</v>
      </c>
      <c r="M146" s="5">
        <v>10.2304444313049</v>
      </c>
      <c r="N146" s="5">
        <v>42.2255547046661</v>
      </c>
    </row>
    <row r="147">
      <c r="A147" s="3">
        <v>16.0</v>
      </c>
      <c r="B147" s="3">
        <v>8.0</v>
      </c>
      <c r="C147" s="4" t="s">
        <v>78</v>
      </c>
      <c r="D147" s="3">
        <v>128.0</v>
      </c>
      <c r="E147" s="3" t="s">
        <v>15</v>
      </c>
      <c r="F147" s="4" t="s">
        <v>222</v>
      </c>
      <c r="G147" s="3" t="s">
        <v>104</v>
      </c>
      <c r="H147" s="3" t="s">
        <v>80</v>
      </c>
      <c r="I147" s="5">
        <v>0.530716103235187</v>
      </c>
      <c r="J147" s="5">
        <v>0.598919181847078</v>
      </c>
      <c r="K147" s="5">
        <v>0.802830526075936</v>
      </c>
      <c r="L147" s="5">
        <v>0.530716103235187</v>
      </c>
      <c r="M147" s="5">
        <v>10.1971979141235</v>
      </c>
      <c r="N147" s="5">
        <v>333.122187852859</v>
      </c>
    </row>
    <row r="148">
      <c r="A148" s="3">
        <v>16.0</v>
      </c>
      <c r="B148" s="3">
        <v>8.0</v>
      </c>
      <c r="C148" s="4" t="s">
        <v>81</v>
      </c>
      <c r="D148" s="3">
        <v>128.0</v>
      </c>
      <c r="E148" s="3" t="s">
        <v>15</v>
      </c>
      <c r="F148" s="4" t="s">
        <v>223</v>
      </c>
      <c r="G148" s="3" t="s">
        <v>104</v>
      </c>
      <c r="H148" s="3" t="s">
        <v>83</v>
      </c>
      <c r="I148" s="5">
        <v>0.71319520174482</v>
      </c>
      <c r="J148" s="5">
        <v>0.71423005958371</v>
      </c>
      <c r="K148" s="5">
        <v>0.763783635884993</v>
      </c>
      <c r="L148" s="5">
        <v>0.71319520174482</v>
      </c>
      <c r="M148" s="5">
        <v>10.2056341171264</v>
      </c>
      <c r="N148" s="5">
        <v>3563.11575174331</v>
      </c>
    </row>
    <row r="149">
      <c r="A149" s="3">
        <v>16.0</v>
      </c>
      <c r="B149" s="3">
        <v>8.0</v>
      </c>
      <c r="C149" s="4" t="s">
        <v>84</v>
      </c>
      <c r="D149" s="3">
        <v>128.0</v>
      </c>
      <c r="E149" s="3" t="s">
        <v>15</v>
      </c>
      <c r="F149" s="4" t="s">
        <v>224</v>
      </c>
      <c r="G149" s="3" t="s">
        <v>104</v>
      </c>
      <c r="H149" s="3" t="s">
        <v>86</v>
      </c>
      <c r="I149" s="5">
        <v>0.91494002181025</v>
      </c>
      <c r="J149" s="5">
        <v>0.915447857705418</v>
      </c>
      <c r="K149" s="5">
        <v>0.919227093723022</v>
      </c>
      <c r="L149" s="5">
        <v>0.91494002181025</v>
      </c>
      <c r="M149" s="5">
        <v>10.2219829559326</v>
      </c>
      <c r="N149" s="5">
        <v>564.25326681137</v>
      </c>
    </row>
    <row r="150">
      <c r="A150" s="3">
        <v>16.0</v>
      </c>
      <c r="B150" s="3">
        <v>8.0</v>
      </c>
      <c r="C150" s="4" t="s">
        <v>87</v>
      </c>
      <c r="D150" s="3">
        <v>128.0</v>
      </c>
      <c r="E150" s="3" t="s">
        <v>15</v>
      </c>
      <c r="F150" s="4" t="s">
        <v>225</v>
      </c>
      <c r="G150" s="3" t="s">
        <v>104</v>
      </c>
      <c r="H150" s="3" t="s">
        <v>89</v>
      </c>
      <c r="I150" s="5">
        <v>0.868047982551799</v>
      </c>
      <c r="J150" s="5">
        <v>0.877020218253773</v>
      </c>
      <c r="K150" s="5">
        <v>0.899480611282358</v>
      </c>
      <c r="L150" s="5">
        <v>0.868047982551799</v>
      </c>
      <c r="M150" s="5">
        <v>10.1728365421295</v>
      </c>
      <c r="N150" s="5">
        <v>3801.95853495597</v>
      </c>
    </row>
    <row r="151">
      <c r="A151" s="3">
        <v>16.0</v>
      </c>
      <c r="B151" s="3">
        <v>8.0</v>
      </c>
      <c r="C151" s="4" t="s">
        <v>90</v>
      </c>
      <c r="D151" s="3">
        <v>128.0</v>
      </c>
      <c r="E151" s="3" t="s">
        <v>15</v>
      </c>
      <c r="F151" s="4" t="s">
        <v>226</v>
      </c>
      <c r="G151" s="3" t="s">
        <v>104</v>
      </c>
      <c r="H151" s="3" t="s">
        <v>92</v>
      </c>
      <c r="I151" s="5">
        <v>0.728462377317339</v>
      </c>
      <c r="J151" s="5">
        <v>0.710504845723399</v>
      </c>
      <c r="K151" s="5">
        <v>0.7722190830632</v>
      </c>
      <c r="L151" s="5">
        <v>0.728462377317339</v>
      </c>
      <c r="M151" s="5">
        <v>10.2289006710052</v>
      </c>
      <c r="N151" s="5">
        <v>3269.62296462059</v>
      </c>
    </row>
    <row r="152">
      <c r="A152" s="3">
        <v>16.0</v>
      </c>
      <c r="B152" s="3">
        <v>8.0</v>
      </c>
      <c r="C152" s="4" t="s">
        <v>93</v>
      </c>
      <c r="D152" s="3">
        <v>128.0</v>
      </c>
      <c r="E152" s="3" t="s">
        <v>15</v>
      </c>
      <c r="F152" s="4" t="s">
        <v>227</v>
      </c>
      <c r="G152" s="3" t="s">
        <v>104</v>
      </c>
      <c r="H152" s="3" t="s">
        <v>95</v>
      </c>
      <c r="I152" s="5">
        <v>0.924027626317702</v>
      </c>
      <c r="J152" s="5">
        <v>0.923415599002575</v>
      </c>
      <c r="K152" s="5">
        <v>0.926646723756591</v>
      </c>
      <c r="L152" s="5">
        <v>0.924027626317702</v>
      </c>
      <c r="M152" s="5">
        <v>10.2021458148956</v>
      </c>
      <c r="N152" s="5">
        <v>274.301376104354</v>
      </c>
    </row>
    <row r="153">
      <c r="A153" s="3">
        <v>16.0</v>
      </c>
      <c r="B153" s="3">
        <v>8.0</v>
      </c>
      <c r="C153" s="4" t="s">
        <v>96</v>
      </c>
      <c r="D153" s="3">
        <v>128.0</v>
      </c>
      <c r="E153" s="3" t="s">
        <v>15</v>
      </c>
      <c r="F153" s="4" t="s">
        <v>228</v>
      </c>
      <c r="G153" s="3" t="s">
        <v>104</v>
      </c>
      <c r="H153" s="3" t="s">
        <v>98</v>
      </c>
      <c r="I153" s="5">
        <v>0.906215921483097</v>
      </c>
      <c r="J153" s="5">
        <v>0.909482509860724</v>
      </c>
      <c r="K153" s="5">
        <v>0.91659392516555</v>
      </c>
      <c r="L153" s="5">
        <v>0.906215921483097</v>
      </c>
      <c r="M153" s="5">
        <v>10.1987183094024</v>
      </c>
      <c r="N153" s="5">
        <v>3513.3918492794</v>
      </c>
    </row>
    <row r="154">
      <c r="A154" s="3">
        <v>16.0</v>
      </c>
      <c r="B154" s="3">
        <v>8.0</v>
      </c>
      <c r="C154" s="4" t="s">
        <v>99</v>
      </c>
      <c r="D154" s="3">
        <v>128.0</v>
      </c>
      <c r="E154" s="3" t="s">
        <v>15</v>
      </c>
      <c r="F154" s="4" t="s">
        <v>229</v>
      </c>
      <c r="G154" s="3" t="s">
        <v>104</v>
      </c>
      <c r="H154" s="3" t="s">
        <v>101</v>
      </c>
      <c r="I154" s="5">
        <v>0.526717557251908</v>
      </c>
      <c r="J154" s="5">
        <v>0.459940774562237</v>
      </c>
      <c r="K154" s="5">
        <v>0.595507944820206</v>
      </c>
      <c r="L154" s="5">
        <v>0.526717557251908</v>
      </c>
      <c r="M154" s="5">
        <v>10.1786668300628</v>
      </c>
      <c r="N154" s="5">
        <v>3253.87356948852</v>
      </c>
    </row>
    <row r="155">
      <c r="A155" s="3">
        <v>16.0</v>
      </c>
      <c r="B155" s="3">
        <v>8.0</v>
      </c>
      <c r="C155" s="4" t="s">
        <v>102</v>
      </c>
      <c r="D155" s="3">
        <v>128.0</v>
      </c>
      <c r="E155" s="3" t="s">
        <v>15</v>
      </c>
      <c r="F155" s="4" t="s">
        <v>230</v>
      </c>
      <c r="G155" s="3" t="s">
        <v>104</v>
      </c>
      <c r="H155" s="3" t="s">
        <v>104</v>
      </c>
      <c r="I155" s="5">
        <v>0.921846601235914</v>
      </c>
      <c r="J155" s="5">
        <v>0.921875568115721</v>
      </c>
      <c r="K155" s="5">
        <v>0.925295976768285</v>
      </c>
      <c r="L155" s="5">
        <v>0.921846601235914</v>
      </c>
      <c r="M155" s="5">
        <v>10.1247472763061</v>
      </c>
      <c r="N155" s="5">
        <v>244.970588207244</v>
      </c>
    </row>
    <row r="156">
      <c r="A156" s="3">
        <v>16.0</v>
      </c>
      <c r="B156" s="3">
        <v>8.0</v>
      </c>
      <c r="C156" s="4" t="s">
        <v>105</v>
      </c>
      <c r="D156" s="3">
        <v>128.0</v>
      </c>
      <c r="E156" s="3" t="s">
        <v>15</v>
      </c>
      <c r="F156" s="4" t="s">
        <v>231</v>
      </c>
      <c r="G156" s="3" t="s">
        <v>104</v>
      </c>
      <c r="H156" s="3" t="s">
        <v>107</v>
      </c>
      <c r="I156" s="5">
        <v>0.905852417302799</v>
      </c>
      <c r="J156" s="5">
        <v>0.9081116285879</v>
      </c>
      <c r="K156" s="5">
        <v>0.914591742464111</v>
      </c>
      <c r="L156" s="5">
        <v>0.905852417302799</v>
      </c>
      <c r="M156" s="5">
        <v>10.1787014007568</v>
      </c>
      <c r="N156" s="5">
        <v>3476.17225384712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7.0"/>
    <col customWidth="1" min="7" max="7" width="6.29"/>
  </cols>
  <sheetData>
    <row r="1">
      <c r="A1" s="1"/>
      <c r="B1" s="1"/>
      <c r="C1" s="1"/>
      <c r="D1" s="1"/>
    </row>
    <row r="2">
      <c r="A2" s="21"/>
      <c r="B2" s="21"/>
      <c r="C2" s="21"/>
      <c r="D2" s="21"/>
    </row>
    <row r="3">
      <c r="A3" s="20" t="s">
        <v>242</v>
      </c>
      <c r="B3" s="21"/>
      <c r="C3" s="21"/>
      <c r="D3" s="21"/>
      <c r="F3" s="3" t="s">
        <v>243</v>
      </c>
      <c r="G3" s="3">
        <f>SQRT(5)</f>
        <v>2.236067977</v>
      </c>
    </row>
    <row r="4">
      <c r="A4" s="21"/>
      <c r="B4" s="21"/>
      <c r="C4" s="21"/>
      <c r="D4" s="21"/>
    </row>
    <row r="5">
      <c r="A5" s="21"/>
      <c r="B5" s="21"/>
      <c r="C5" s="21"/>
      <c r="D5" s="21"/>
      <c r="G5" s="3">
        <v>2.7764</v>
      </c>
    </row>
    <row r="6">
      <c r="A6" s="21"/>
      <c r="B6" s="21"/>
      <c r="C6" s="21"/>
      <c r="D6" s="21"/>
    </row>
    <row r="7">
      <c r="A7" s="21"/>
      <c r="B7" s="21"/>
      <c r="C7" s="21"/>
      <c r="D7" s="21"/>
    </row>
    <row r="8">
      <c r="A8" s="21"/>
      <c r="B8" s="21"/>
      <c r="C8" s="21"/>
      <c r="D8" s="21"/>
    </row>
    <row r="9">
      <c r="A9" s="21"/>
      <c r="B9" s="21"/>
      <c r="C9" s="21"/>
      <c r="D9" s="21"/>
    </row>
    <row r="10">
      <c r="A10" s="21"/>
      <c r="B10" s="21"/>
      <c r="C10" s="21"/>
      <c r="D10" s="21"/>
    </row>
    <row r="11">
      <c r="A11" s="21"/>
      <c r="B11" s="21"/>
      <c r="C11" s="21"/>
      <c r="D11" s="21"/>
    </row>
    <row r="12">
      <c r="A12" s="21"/>
      <c r="B12" s="21"/>
      <c r="C12" s="21"/>
      <c r="D12" s="21"/>
    </row>
    <row r="13">
      <c r="A13" s="21"/>
      <c r="B13" s="21"/>
      <c r="C13" s="21"/>
      <c r="D13" s="21"/>
    </row>
    <row r="14">
      <c r="A14" s="21"/>
      <c r="B14" s="21"/>
      <c r="C14" s="21"/>
      <c r="D14" s="21"/>
    </row>
    <row r="15">
      <c r="A15" s="21"/>
      <c r="B15" s="21"/>
      <c r="C15" s="21"/>
      <c r="D15" s="21"/>
    </row>
    <row r="16">
      <c r="A16" s="21"/>
      <c r="B16" s="21"/>
      <c r="C16" s="21"/>
      <c r="D16" s="21"/>
    </row>
    <row r="17">
      <c r="A17" s="21"/>
      <c r="B17" s="21"/>
      <c r="C17" s="21"/>
      <c r="D17" s="21"/>
    </row>
    <row r="18">
      <c r="A18" s="21"/>
      <c r="B18" s="21"/>
      <c r="C18" s="21"/>
      <c r="D18" s="21"/>
    </row>
    <row r="19">
      <c r="A19" s="21"/>
      <c r="B19" s="21"/>
      <c r="C19" s="21"/>
      <c r="D19" s="21"/>
    </row>
    <row r="20">
      <c r="A20" s="21"/>
      <c r="B20" s="21"/>
      <c r="C20" s="21"/>
      <c r="D20" s="21"/>
    </row>
    <row r="21">
      <c r="A21" s="21"/>
      <c r="B21" s="21"/>
      <c r="C21" s="21"/>
      <c r="D21" s="21"/>
    </row>
    <row r="22">
      <c r="A22" s="21"/>
      <c r="B22" s="21"/>
      <c r="C22" s="21"/>
      <c r="D22" s="21"/>
    </row>
    <row r="23">
      <c r="A23" s="21"/>
      <c r="B23" s="21"/>
      <c r="C23" s="21"/>
      <c r="D23" s="21"/>
    </row>
    <row r="24">
      <c r="A24" s="21"/>
      <c r="B24" s="21"/>
      <c r="C24" s="21"/>
      <c r="D24" s="21"/>
    </row>
    <row r="25">
      <c r="A25" s="21"/>
      <c r="B25" s="21"/>
      <c r="C25" s="21"/>
      <c r="D25" s="21"/>
    </row>
    <row r="26">
      <c r="A26" s="21"/>
      <c r="B26" s="21"/>
      <c r="C26" s="21"/>
      <c r="D26" s="21"/>
    </row>
    <row r="27">
      <c r="A27" s="21"/>
      <c r="B27" s="21"/>
      <c r="C27" s="21"/>
      <c r="D27" s="21"/>
    </row>
    <row r="28">
      <c r="A28" s="21"/>
      <c r="B28" s="21"/>
      <c r="C28" s="21"/>
      <c r="D28" s="21"/>
    </row>
    <row r="29">
      <c r="A29" s="21"/>
      <c r="B29" s="21"/>
      <c r="C29" s="21"/>
      <c r="D29" s="21"/>
    </row>
    <row r="30">
      <c r="A30" s="21"/>
      <c r="B30" s="21"/>
      <c r="C30" s="21"/>
      <c r="D30" s="21"/>
    </row>
    <row r="31">
      <c r="A31" s="21"/>
      <c r="B31" s="21"/>
      <c r="C31" s="21"/>
      <c r="D31" s="21"/>
    </row>
    <row r="32">
      <c r="A32" s="21"/>
      <c r="B32" s="21"/>
      <c r="C32" s="21"/>
      <c r="D32" s="21"/>
    </row>
    <row r="33">
      <c r="A33" s="21"/>
      <c r="B33" s="21"/>
      <c r="C33" s="21"/>
      <c r="D33" s="21"/>
    </row>
    <row r="34">
      <c r="A34" s="21"/>
      <c r="B34" s="21"/>
      <c r="C34" s="21"/>
      <c r="D34" s="21"/>
    </row>
    <row r="35">
      <c r="A35" s="21"/>
      <c r="B35" s="21"/>
      <c r="C35" s="21"/>
      <c r="D35" s="21"/>
    </row>
    <row r="36">
      <c r="A36" s="21"/>
      <c r="B36" s="21"/>
      <c r="C36" s="21"/>
      <c r="D36" s="21"/>
    </row>
    <row r="37">
      <c r="A37" s="21"/>
      <c r="B37" s="21"/>
      <c r="C37" s="21"/>
      <c r="D37" s="21"/>
    </row>
    <row r="38">
      <c r="A38" s="21"/>
      <c r="B38" s="21"/>
      <c r="C38" s="21"/>
      <c r="D38" s="21"/>
    </row>
    <row r="39">
      <c r="A39" s="21"/>
      <c r="B39" s="21"/>
      <c r="C39" s="21"/>
      <c r="D39" s="21"/>
    </row>
    <row r="40">
      <c r="A40" s="21"/>
      <c r="B40" s="21"/>
      <c r="C40" s="21"/>
      <c r="D40" s="21"/>
    </row>
    <row r="41">
      <c r="A41" s="21"/>
      <c r="B41" s="21"/>
      <c r="C41" s="21"/>
      <c r="D41" s="21"/>
    </row>
    <row r="42">
      <c r="A42" s="21"/>
      <c r="B42" s="21"/>
      <c r="C42" s="21"/>
      <c r="D42" s="21"/>
    </row>
    <row r="43">
      <c r="A43" s="21"/>
      <c r="B43" s="21"/>
      <c r="C43" s="21"/>
      <c r="D43" s="21"/>
    </row>
    <row r="44">
      <c r="A44" s="21"/>
      <c r="B44" s="21"/>
      <c r="C44" s="21"/>
      <c r="D44" s="21"/>
    </row>
    <row r="45">
      <c r="A45" s="21"/>
      <c r="B45" s="21"/>
      <c r="C45" s="21"/>
      <c r="D45" s="21"/>
    </row>
    <row r="46">
      <c r="A46" s="21"/>
      <c r="B46" s="21"/>
      <c r="C46" s="21"/>
      <c r="D46" s="21"/>
    </row>
    <row r="47">
      <c r="A47" s="21"/>
      <c r="B47" s="21"/>
      <c r="C47" s="21"/>
      <c r="D47" s="21"/>
    </row>
    <row r="48">
      <c r="A48" s="21"/>
      <c r="B48" s="21"/>
      <c r="C48" s="21"/>
      <c r="D48" s="21"/>
    </row>
    <row r="49">
      <c r="A49" s="21"/>
      <c r="B49" s="21"/>
      <c r="C49" s="21"/>
      <c r="D49" s="21"/>
    </row>
    <row r="50">
      <c r="A50" s="21"/>
      <c r="B50" s="21"/>
      <c r="C50" s="21"/>
      <c r="D50" s="21"/>
    </row>
    <row r="51">
      <c r="A51" s="21"/>
      <c r="B51" s="21"/>
      <c r="C51" s="21"/>
      <c r="D51" s="21"/>
    </row>
    <row r="52">
      <c r="A52" s="21"/>
      <c r="B52" s="21"/>
      <c r="C52" s="21"/>
      <c r="D52" s="21"/>
    </row>
    <row r="53">
      <c r="A53" s="21"/>
      <c r="B53" s="21"/>
      <c r="C53" s="21"/>
      <c r="D53" s="21"/>
    </row>
    <row r="54">
      <c r="A54" s="21"/>
      <c r="B54" s="21"/>
      <c r="C54" s="21"/>
      <c r="D54" s="21"/>
    </row>
    <row r="55">
      <c r="A55" s="21"/>
      <c r="B55" s="21"/>
      <c r="C55" s="21"/>
      <c r="D55" s="21"/>
    </row>
    <row r="56">
      <c r="A56" s="21"/>
      <c r="B56" s="21"/>
      <c r="C56" s="21"/>
      <c r="D56" s="21"/>
    </row>
    <row r="57">
      <c r="A57" s="21"/>
      <c r="B57" s="21"/>
      <c r="C57" s="21"/>
      <c r="D57" s="21"/>
    </row>
    <row r="58">
      <c r="A58" s="21"/>
      <c r="B58" s="21"/>
      <c r="C58" s="21"/>
      <c r="D58" s="21"/>
    </row>
    <row r="59">
      <c r="A59" s="21"/>
      <c r="B59" s="21"/>
      <c r="C59" s="21"/>
      <c r="D59" s="21"/>
    </row>
    <row r="60">
      <c r="A60" s="21"/>
      <c r="B60" s="21"/>
      <c r="C60" s="21"/>
      <c r="D60" s="21"/>
    </row>
    <row r="61">
      <c r="A61" s="21"/>
      <c r="B61" s="21"/>
      <c r="C61" s="21"/>
      <c r="D61" s="21"/>
    </row>
    <row r="62">
      <c r="A62" s="21"/>
      <c r="B62" s="21"/>
      <c r="C62" s="21"/>
      <c r="D62" s="21"/>
    </row>
    <row r="63">
      <c r="A63" s="21"/>
      <c r="B63" s="21"/>
      <c r="C63" s="21"/>
      <c r="D63" s="21"/>
    </row>
    <row r="64">
      <c r="A64" s="21"/>
      <c r="B64" s="21"/>
      <c r="C64" s="21"/>
      <c r="D64" s="21"/>
    </row>
    <row r="65">
      <c r="A65" s="21"/>
      <c r="B65" s="21"/>
      <c r="C65" s="21"/>
      <c r="D65" s="21"/>
    </row>
    <row r="66">
      <c r="A66" s="21"/>
      <c r="B66" s="21"/>
      <c r="C66" s="21"/>
      <c r="D66" s="21"/>
    </row>
    <row r="67">
      <c r="A67" s="21"/>
      <c r="B67" s="21"/>
      <c r="C67" s="21"/>
      <c r="D67" s="21"/>
    </row>
    <row r="68">
      <c r="A68" s="21"/>
      <c r="B68" s="21"/>
      <c r="C68" s="21"/>
      <c r="D68" s="21"/>
    </row>
    <row r="69">
      <c r="A69" s="21"/>
      <c r="B69" s="21"/>
      <c r="C69" s="21"/>
      <c r="D69" s="21"/>
    </row>
    <row r="70">
      <c r="A70" s="21"/>
      <c r="B70" s="21"/>
      <c r="C70" s="21"/>
      <c r="D70" s="21"/>
    </row>
    <row r="71">
      <c r="A71" s="21"/>
      <c r="B71" s="21"/>
      <c r="C71" s="21"/>
      <c r="D71" s="21"/>
    </row>
    <row r="72">
      <c r="A72" s="21"/>
      <c r="B72" s="21"/>
      <c r="C72" s="21"/>
      <c r="D72" s="21"/>
    </row>
    <row r="73">
      <c r="A73" s="21"/>
      <c r="B73" s="21"/>
      <c r="C73" s="21"/>
      <c r="D73" s="21"/>
    </row>
    <row r="74">
      <c r="A74" s="21"/>
      <c r="B74" s="21"/>
      <c r="C74" s="21"/>
      <c r="D74" s="21"/>
    </row>
    <row r="75">
      <c r="A75" s="21"/>
      <c r="B75" s="21"/>
      <c r="C75" s="21"/>
      <c r="D75" s="21"/>
    </row>
    <row r="76">
      <c r="A76" s="21"/>
      <c r="B76" s="21"/>
      <c r="C76" s="21"/>
      <c r="D76" s="21"/>
    </row>
    <row r="77">
      <c r="A77" s="21"/>
      <c r="B77" s="21"/>
      <c r="C77" s="21"/>
      <c r="D77" s="21"/>
    </row>
    <row r="78">
      <c r="A78" s="21"/>
      <c r="B78" s="21"/>
      <c r="C78" s="21"/>
      <c r="D78" s="21"/>
    </row>
    <row r="79">
      <c r="A79" s="21"/>
      <c r="B79" s="21"/>
      <c r="C79" s="21"/>
      <c r="D79" s="21"/>
    </row>
    <row r="80">
      <c r="A80" s="21"/>
      <c r="B80" s="21"/>
      <c r="C80" s="21"/>
      <c r="D80" s="21"/>
    </row>
    <row r="81">
      <c r="A81" s="21"/>
      <c r="B81" s="21"/>
      <c r="C81" s="21"/>
      <c r="D81" s="21"/>
    </row>
    <row r="82">
      <c r="A82" s="21"/>
      <c r="B82" s="21"/>
      <c r="C82" s="21"/>
      <c r="D82" s="21"/>
    </row>
    <row r="83">
      <c r="A83" s="21"/>
      <c r="B83" s="21"/>
      <c r="C83" s="21"/>
      <c r="D83" s="21"/>
    </row>
    <row r="84">
      <c r="A84" s="21"/>
      <c r="B84" s="21"/>
      <c r="C84" s="21"/>
      <c r="D84" s="21"/>
    </row>
    <row r="85">
      <c r="A85" s="21"/>
      <c r="B85" s="21"/>
      <c r="C85" s="21"/>
      <c r="D85" s="21"/>
    </row>
    <row r="86">
      <c r="A86" s="21"/>
      <c r="B86" s="21"/>
      <c r="C86" s="21"/>
      <c r="D86" s="21"/>
    </row>
    <row r="87">
      <c r="A87" s="21"/>
      <c r="B87" s="21"/>
      <c r="C87" s="21"/>
      <c r="D87" s="21"/>
    </row>
    <row r="88">
      <c r="A88" s="21"/>
      <c r="B88" s="21"/>
      <c r="C88" s="21"/>
      <c r="D88" s="21"/>
    </row>
    <row r="89">
      <c r="A89" s="21"/>
      <c r="B89" s="21"/>
      <c r="C89" s="21"/>
      <c r="D89" s="21"/>
    </row>
    <row r="90">
      <c r="A90" s="21"/>
      <c r="B90" s="21"/>
      <c r="C90" s="21"/>
      <c r="D90" s="21"/>
    </row>
    <row r="91">
      <c r="A91" s="21"/>
      <c r="B91" s="21"/>
      <c r="C91" s="21"/>
      <c r="D91" s="21"/>
    </row>
    <row r="92">
      <c r="A92" s="21"/>
      <c r="B92" s="21"/>
      <c r="C92" s="21"/>
      <c r="D92" s="21"/>
    </row>
    <row r="93">
      <c r="A93" s="21"/>
      <c r="B93" s="21"/>
      <c r="C93" s="21"/>
      <c r="D93" s="21"/>
    </row>
    <row r="94">
      <c r="A94" s="21"/>
      <c r="B94" s="21"/>
      <c r="C94" s="21"/>
      <c r="D94" s="21"/>
    </row>
    <row r="95">
      <c r="A95" s="21"/>
      <c r="B95" s="21"/>
      <c r="C95" s="21"/>
      <c r="D95" s="21"/>
    </row>
    <row r="96">
      <c r="A96" s="21"/>
      <c r="B96" s="21"/>
      <c r="C96" s="21"/>
      <c r="D96" s="21"/>
    </row>
    <row r="97">
      <c r="A97" s="21"/>
      <c r="B97" s="21"/>
      <c r="C97" s="21"/>
      <c r="D97" s="21"/>
    </row>
    <row r="98">
      <c r="A98" s="21"/>
      <c r="B98" s="21"/>
      <c r="C98" s="21"/>
      <c r="D98" s="21"/>
    </row>
    <row r="99">
      <c r="A99" s="21"/>
      <c r="B99" s="21"/>
      <c r="C99" s="21"/>
      <c r="D99" s="21"/>
    </row>
    <row r="100">
      <c r="A100" s="21"/>
      <c r="B100" s="21"/>
      <c r="C100" s="21"/>
      <c r="D100" s="21"/>
    </row>
    <row r="101">
      <c r="A101" s="21"/>
      <c r="B101" s="21"/>
      <c r="C101" s="21"/>
      <c r="D101" s="21"/>
    </row>
    <row r="102">
      <c r="A102" s="21"/>
      <c r="B102" s="21"/>
      <c r="C102" s="21"/>
      <c r="D102" s="21"/>
    </row>
    <row r="103">
      <c r="A103" s="21"/>
      <c r="B103" s="21"/>
      <c r="C103" s="21"/>
      <c r="D103" s="21"/>
    </row>
    <row r="104">
      <c r="A104" s="21"/>
      <c r="B104" s="21"/>
      <c r="C104" s="21"/>
      <c r="D104" s="21"/>
    </row>
    <row r="105">
      <c r="A105" s="21"/>
      <c r="B105" s="21"/>
      <c r="C105" s="21"/>
      <c r="D105" s="21"/>
    </row>
    <row r="106">
      <c r="A106" s="21"/>
      <c r="B106" s="21"/>
      <c r="C106" s="21"/>
      <c r="D106" s="21"/>
    </row>
    <row r="107">
      <c r="A107" s="21"/>
      <c r="B107" s="21"/>
      <c r="C107" s="21"/>
      <c r="D107" s="21"/>
    </row>
    <row r="108">
      <c r="A108" s="21"/>
      <c r="B108" s="21"/>
      <c r="C108" s="21"/>
      <c r="D108" s="21"/>
    </row>
    <row r="109">
      <c r="A109" s="21"/>
      <c r="B109" s="21"/>
      <c r="C109" s="21"/>
      <c r="D109" s="21"/>
    </row>
    <row r="110">
      <c r="A110" s="21"/>
      <c r="B110" s="21"/>
      <c r="C110" s="21"/>
      <c r="D110" s="21"/>
    </row>
    <row r="111">
      <c r="A111" s="21"/>
      <c r="B111" s="21"/>
      <c r="C111" s="21"/>
      <c r="D111" s="21"/>
    </row>
    <row r="112">
      <c r="A112" s="21"/>
      <c r="B112" s="21"/>
      <c r="C112" s="21"/>
      <c r="D112" s="21"/>
    </row>
    <row r="113">
      <c r="A113" s="21"/>
      <c r="B113" s="21"/>
      <c r="C113" s="21"/>
      <c r="D113" s="21"/>
    </row>
    <row r="114">
      <c r="A114" s="21"/>
      <c r="B114" s="21"/>
      <c r="C114" s="21"/>
      <c r="D114" s="21"/>
    </row>
    <row r="115">
      <c r="A115" s="21"/>
      <c r="B115" s="21"/>
      <c r="C115" s="21"/>
      <c r="D115" s="21"/>
    </row>
    <row r="116">
      <c r="A116" s="21"/>
      <c r="B116" s="21"/>
      <c r="C116" s="21"/>
      <c r="D116" s="21"/>
    </row>
    <row r="117">
      <c r="A117" s="21"/>
      <c r="B117" s="21"/>
      <c r="C117" s="21"/>
      <c r="D117" s="21"/>
    </row>
    <row r="118">
      <c r="A118" s="21"/>
      <c r="B118" s="21"/>
      <c r="C118" s="21"/>
      <c r="D118" s="21"/>
    </row>
    <row r="119">
      <c r="A119" s="21"/>
      <c r="B119" s="21"/>
      <c r="C119" s="21"/>
      <c r="D119" s="21"/>
    </row>
    <row r="120">
      <c r="A120" s="21"/>
      <c r="B120" s="21"/>
      <c r="C120" s="21"/>
      <c r="D120" s="21"/>
    </row>
    <row r="121">
      <c r="A121" s="21"/>
      <c r="B121" s="21"/>
      <c r="C121" s="21"/>
      <c r="D121" s="21"/>
    </row>
    <row r="122">
      <c r="A122" s="21"/>
      <c r="B122" s="21"/>
      <c r="C122" s="21"/>
      <c r="D122" s="21"/>
    </row>
    <row r="123">
      <c r="A123" s="21"/>
      <c r="B123" s="21"/>
      <c r="C123" s="21"/>
      <c r="D123" s="21"/>
    </row>
    <row r="124">
      <c r="A124" s="21"/>
      <c r="B124" s="21"/>
      <c r="C124" s="21"/>
      <c r="D124" s="21"/>
    </row>
    <row r="125">
      <c r="A125" s="21"/>
      <c r="B125" s="21"/>
      <c r="C125" s="21"/>
      <c r="D125" s="21"/>
    </row>
    <row r="126">
      <c r="A126" s="21"/>
      <c r="B126" s="21"/>
      <c r="C126" s="21"/>
      <c r="D126" s="21"/>
    </row>
    <row r="127">
      <c r="A127" s="21"/>
      <c r="B127" s="21"/>
      <c r="C127" s="21"/>
      <c r="D127" s="21"/>
    </row>
    <row r="128">
      <c r="A128" s="21"/>
      <c r="B128" s="21"/>
      <c r="C128" s="21"/>
      <c r="D128" s="21"/>
    </row>
    <row r="129">
      <c r="A129" s="21"/>
      <c r="B129" s="21"/>
      <c r="C129" s="21"/>
      <c r="D129" s="21"/>
    </row>
    <row r="130">
      <c r="A130" s="21"/>
      <c r="B130" s="21"/>
      <c r="C130" s="21"/>
      <c r="D130" s="21"/>
    </row>
    <row r="131">
      <c r="A131" s="21"/>
      <c r="B131" s="21"/>
      <c r="C131" s="21"/>
      <c r="D131" s="21"/>
    </row>
    <row r="132">
      <c r="A132" s="21"/>
      <c r="B132" s="21"/>
      <c r="C132" s="21"/>
      <c r="D132" s="21"/>
    </row>
    <row r="133">
      <c r="A133" s="21"/>
      <c r="B133" s="21"/>
      <c r="C133" s="21"/>
      <c r="D133" s="21"/>
    </row>
    <row r="134">
      <c r="A134" s="21"/>
      <c r="B134" s="21"/>
      <c r="C134" s="21"/>
      <c r="D134" s="21"/>
    </row>
    <row r="135">
      <c r="A135" s="21"/>
      <c r="B135" s="21"/>
      <c r="C135" s="21"/>
      <c r="D135" s="21"/>
    </row>
    <row r="136">
      <c r="A136" s="21"/>
      <c r="B136" s="21"/>
      <c r="C136" s="21"/>
      <c r="D136" s="21"/>
    </row>
    <row r="137">
      <c r="A137" s="21"/>
      <c r="B137" s="21"/>
      <c r="C137" s="21"/>
      <c r="D137" s="21"/>
    </row>
    <row r="138">
      <c r="A138" s="21"/>
      <c r="B138" s="21"/>
      <c r="C138" s="21"/>
      <c r="D138" s="21"/>
    </row>
    <row r="139">
      <c r="A139" s="21"/>
      <c r="B139" s="21"/>
      <c r="C139" s="21"/>
      <c r="D139" s="21"/>
    </row>
    <row r="140">
      <c r="A140" s="21"/>
      <c r="B140" s="21"/>
      <c r="C140" s="21"/>
      <c r="D140" s="21"/>
    </row>
    <row r="141">
      <c r="A141" s="21"/>
      <c r="B141" s="21"/>
      <c r="C141" s="21"/>
      <c r="D141" s="21"/>
    </row>
    <row r="142">
      <c r="A142" s="21"/>
      <c r="B142" s="21"/>
      <c r="C142" s="21"/>
      <c r="D142" s="21"/>
    </row>
    <row r="143">
      <c r="A143" s="21"/>
      <c r="B143" s="21"/>
      <c r="C143" s="21"/>
      <c r="D143" s="21"/>
    </row>
    <row r="144">
      <c r="A144" s="21"/>
      <c r="B144" s="21"/>
      <c r="C144" s="21"/>
      <c r="D144" s="21"/>
    </row>
    <row r="145">
      <c r="A145" s="21"/>
      <c r="B145" s="21"/>
      <c r="C145" s="21"/>
      <c r="D145" s="21"/>
    </row>
    <row r="146">
      <c r="A146" s="21"/>
      <c r="B146" s="21"/>
      <c r="C146" s="21"/>
      <c r="D146" s="21"/>
    </row>
    <row r="147">
      <c r="A147" s="21"/>
      <c r="B147" s="21"/>
      <c r="C147" s="21"/>
      <c r="D147" s="21"/>
    </row>
    <row r="148">
      <c r="A148" s="21"/>
      <c r="B148" s="21"/>
      <c r="C148" s="21"/>
      <c r="D148" s="21"/>
    </row>
    <row r="149">
      <c r="A149" s="21"/>
      <c r="B149" s="21"/>
      <c r="C149" s="21"/>
      <c r="D149" s="21"/>
    </row>
    <row r="150">
      <c r="A150" s="21"/>
      <c r="B150" s="21"/>
      <c r="C150" s="21"/>
      <c r="D150" s="21"/>
    </row>
    <row r="151">
      <c r="A151" s="21"/>
      <c r="B151" s="21"/>
      <c r="C151" s="21"/>
      <c r="D151" s="21"/>
    </row>
    <row r="152">
      <c r="A152" s="21"/>
      <c r="B152" s="21"/>
      <c r="C152" s="21"/>
      <c r="D152" s="21"/>
    </row>
    <row r="153">
      <c r="A153" s="21"/>
      <c r="B153" s="21"/>
      <c r="C153" s="21"/>
      <c r="D153" s="21"/>
    </row>
    <row r="154">
      <c r="A154" s="21"/>
      <c r="B154" s="21"/>
      <c r="C154" s="21"/>
      <c r="D154" s="21"/>
    </row>
    <row r="155">
      <c r="A155" s="21"/>
      <c r="B155" s="21"/>
      <c r="C155" s="21"/>
      <c r="D155" s="21"/>
    </row>
    <row r="156">
      <c r="A156" s="21"/>
      <c r="B156" s="21"/>
      <c r="C156" s="21"/>
      <c r="D156" s="21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5.57"/>
    <col customWidth="1" min="8" max="8" width="3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16.0</v>
      </c>
      <c r="B2" s="3">
        <v>8.0</v>
      </c>
      <c r="C2" s="4" t="s">
        <v>14</v>
      </c>
      <c r="D2" s="3">
        <v>128.0</v>
      </c>
      <c r="E2" s="3" t="s">
        <v>15</v>
      </c>
      <c r="F2" s="4" t="s">
        <v>16</v>
      </c>
      <c r="G2" s="3" t="s">
        <v>17</v>
      </c>
      <c r="H2" s="3" t="s">
        <v>17</v>
      </c>
      <c r="I2" s="6">
        <v>0.926315789473684</v>
      </c>
      <c r="J2" s="6">
        <v>0.92547141286244</v>
      </c>
      <c r="K2" s="6">
        <v>0.926365443032993</v>
      </c>
      <c r="L2" s="6">
        <v>0.926315789473684</v>
      </c>
      <c r="M2" s="6">
        <v>4.671315908432</v>
      </c>
      <c r="N2" s="6">
        <v>304.55319571495</v>
      </c>
    </row>
    <row r="3">
      <c r="A3" s="3">
        <v>16.0</v>
      </c>
      <c r="B3" s="3">
        <v>8.0</v>
      </c>
      <c r="C3" s="4" t="s">
        <v>18</v>
      </c>
      <c r="D3" s="3">
        <v>128.0</v>
      </c>
      <c r="E3" s="3" t="s">
        <v>15</v>
      </c>
      <c r="F3" s="4" t="s">
        <v>19</v>
      </c>
      <c r="G3" s="3" t="s">
        <v>17</v>
      </c>
      <c r="H3" s="3" t="s">
        <v>20</v>
      </c>
      <c r="I3" s="6">
        <v>0.926315789473684</v>
      </c>
      <c r="J3" s="6">
        <v>0.926748381177307</v>
      </c>
      <c r="K3" s="6">
        <v>0.928859027464007</v>
      </c>
      <c r="L3" s="6">
        <v>0.926315789473684</v>
      </c>
      <c r="M3" s="6">
        <v>4.6119372844696</v>
      </c>
      <c r="N3" s="6">
        <v>3533.41152834892</v>
      </c>
    </row>
    <row r="4">
      <c r="A4" s="3">
        <v>16.0</v>
      </c>
      <c r="B4" s="3">
        <v>8.0</v>
      </c>
      <c r="C4" s="4" t="s">
        <v>21</v>
      </c>
      <c r="D4" s="3">
        <v>128.0</v>
      </c>
      <c r="E4" s="3" t="s">
        <v>15</v>
      </c>
      <c r="F4" s="4" t="s">
        <v>22</v>
      </c>
      <c r="G4" s="3" t="s">
        <v>17</v>
      </c>
      <c r="H4" s="3" t="s">
        <v>23</v>
      </c>
      <c r="I4" s="6">
        <v>0.931174089068825</v>
      </c>
      <c r="J4" s="6">
        <v>0.93130318523035</v>
      </c>
      <c r="K4" s="6">
        <v>0.933133427209335</v>
      </c>
      <c r="L4" s="6">
        <v>0.931174089068825</v>
      </c>
      <c r="M4" s="6">
        <v>4.60559153556823</v>
      </c>
      <c r="N4" s="6">
        <v>534.425258874893</v>
      </c>
    </row>
    <row r="5">
      <c r="A5" s="3">
        <v>16.0</v>
      </c>
      <c r="B5" s="3">
        <v>8.0</v>
      </c>
      <c r="C5" s="4" t="s">
        <v>24</v>
      </c>
      <c r="D5" s="3">
        <v>128.0</v>
      </c>
      <c r="E5" s="3" t="s">
        <v>15</v>
      </c>
      <c r="F5" s="4" t="s">
        <v>25</v>
      </c>
      <c r="G5" s="3" t="s">
        <v>17</v>
      </c>
      <c r="H5" s="3" t="s">
        <v>26</v>
      </c>
      <c r="I5" s="6">
        <v>0.927125506072874</v>
      </c>
      <c r="J5" s="6">
        <v>0.92742425429572</v>
      </c>
      <c r="K5" s="6">
        <v>0.930292354265801</v>
      </c>
      <c r="L5" s="6">
        <v>0.927125506072874</v>
      </c>
      <c r="M5" s="6">
        <v>4.63851380348205</v>
      </c>
      <c r="N5" s="6">
        <v>3793.02996492385</v>
      </c>
    </row>
    <row r="6">
      <c r="A6" s="3">
        <v>16.0</v>
      </c>
      <c r="B6" s="3">
        <v>8.0</v>
      </c>
      <c r="C6" s="4" t="s">
        <v>27</v>
      </c>
      <c r="D6" s="3">
        <v>128.0</v>
      </c>
      <c r="E6" s="3" t="s">
        <v>15</v>
      </c>
      <c r="F6" s="4" t="s">
        <v>28</v>
      </c>
      <c r="G6" s="3" t="s">
        <v>17</v>
      </c>
      <c r="H6" s="3" t="s">
        <v>29</v>
      </c>
      <c r="I6" s="6">
        <v>0.455870445344129</v>
      </c>
      <c r="J6" s="6">
        <v>0.403787351956334</v>
      </c>
      <c r="K6" s="6">
        <v>0.46658407609897</v>
      </c>
      <c r="L6" s="6">
        <v>0.455870445344129</v>
      </c>
      <c r="M6" s="6">
        <v>4.58477854728698</v>
      </c>
      <c r="N6" s="6">
        <v>158.58776307106</v>
      </c>
    </row>
    <row r="7">
      <c r="A7" s="3">
        <v>16.0</v>
      </c>
      <c r="B7" s="3">
        <v>8.0</v>
      </c>
      <c r="C7" s="4" t="s">
        <v>30</v>
      </c>
      <c r="D7" s="3">
        <v>128.0</v>
      </c>
      <c r="E7" s="3" t="s">
        <v>15</v>
      </c>
      <c r="F7" s="4" t="s">
        <v>31</v>
      </c>
      <c r="G7" s="3" t="s">
        <v>17</v>
      </c>
      <c r="H7" s="3" t="s">
        <v>32</v>
      </c>
      <c r="I7" s="6">
        <v>0.91417004048583</v>
      </c>
      <c r="J7" s="6">
        <v>0.914434047262069</v>
      </c>
      <c r="K7" s="6">
        <v>0.91788470270015</v>
      </c>
      <c r="L7" s="6">
        <v>0.91417004048583</v>
      </c>
      <c r="M7" s="6">
        <v>4.77435708045959</v>
      </c>
      <c r="N7" s="6">
        <v>447.002689838409</v>
      </c>
    </row>
    <row r="8">
      <c r="A8" s="3">
        <v>16.0</v>
      </c>
      <c r="B8" s="3">
        <v>8.0</v>
      </c>
      <c r="C8" s="4" t="s">
        <v>33</v>
      </c>
      <c r="D8" s="3">
        <v>128.0</v>
      </c>
      <c r="E8" s="3" t="s">
        <v>15</v>
      </c>
      <c r="F8" s="4" t="s">
        <v>34</v>
      </c>
      <c r="G8" s="3" t="s">
        <v>17</v>
      </c>
      <c r="H8" s="3" t="s">
        <v>35</v>
      </c>
      <c r="I8" s="6">
        <v>0.885020242914979</v>
      </c>
      <c r="J8" s="6">
        <v>0.889212145692387</v>
      </c>
      <c r="K8" s="6">
        <v>0.90146749676241</v>
      </c>
      <c r="L8" s="6">
        <v>0.885020242914979</v>
      </c>
      <c r="M8" s="6">
        <v>4.60142683982849</v>
      </c>
      <c r="N8" s="6">
        <v>3679.3006286621</v>
      </c>
    </row>
    <row r="9">
      <c r="A9" s="3">
        <v>16.0</v>
      </c>
      <c r="B9" s="3">
        <v>8.0</v>
      </c>
      <c r="C9" s="4" t="s">
        <v>36</v>
      </c>
      <c r="D9" s="3">
        <v>128.0</v>
      </c>
      <c r="E9" s="3" t="s">
        <v>15</v>
      </c>
      <c r="F9" s="4" t="s">
        <v>37</v>
      </c>
      <c r="G9" s="3" t="s">
        <v>17</v>
      </c>
      <c r="H9" s="3" t="s">
        <v>38</v>
      </c>
      <c r="I9" s="6">
        <v>0.912550607287449</v>
      </c>
      <c r="J9" s="6">
        <v>0.914016173792873</v>
      </c>
      <c r="K9" s="6">
        <v>0.917821211581364</v>
      </c>
      <c r="L9" s="6">
        <v>0.912550607287449</v>
      </c>
      <c r="M9" s="6">
        <v>4.6171269416809</v>
      </c>
      <c r="N9" s="6">
        <v>679.848525762558</v>
      </c>
    </row>
    <row r="10">
      <c r="A10" s="3">
        <v>16.0</v>
      </c>
      <c r="B10" s="3">
        <v>8.0</v>
      </c>
      <c r="C10" s="4" t="s">
        <v>39</v>
      </c>
      <c r="D10" s="3">
        <v>128.0</v>
      </c>
      <c r="E10" s="3" t="s">
        <v>15</v>
      </c>
      <c r="F10" s="4" t="s">
        <v>40</v>
      </c>
      <c r="G10" s="3" t="s">
        <v>17</v>
      </c>
      <c r="H10" s="3" t="s">
        <v>41</v>
      </c>
      <c r="I10" s="6">
        <v>0.88663967611336</v>
      </c>
      <c r="J10" s="6">
        <v>0.888222857236097</v>
      </c>
      <c r="K10" s="6">
        <v>0.896918293590067</v>
      </c>
      <c r="L10" s="6">
        <v>0.88663967611336</v>
      </c>
      <c r="M10" s="6">
        <v>4.56944394111633</v>
      </c>
      <c r="N10" s="6">
        <v>3929.99791336059</v>
      </c>
    </row>
    <row r="11">
      <c r="A11" s="3">
        <v>16.0</v>
      </c>
      <c r="B11" s="3">
        <v>8.0</v>
      </c>
      <c r="C11" s="4" t="s">
        <v>42</v>
      </c>
      <c r="D11" s="3">
        <v>128.0</v>
      </c>
      <c r="E11" s="3" t="s">
        <v>15</v>
      </c>
      <c r="F11" s="4" t="s">
        <v>43</v>
      </c>
      <c r="G11" s="3" t="s">
        <v>17</v>
      </c>
      <c r="H11" s="3" t="s">
        <v>44</v>
      </c>
      <c r="I11" s="6">
        <v>0.57408906882591</v>
      </c>
      <c r="J11" s="6">
        <v>0.548939144833952</v>
      </c>
      <c r="K11" s="6">
        <v>0.559007080739209</v>
      </c>
      <c r="L11" s="6">
        <v>0.57408906882591</v>
      </c>
      <c r="M11" s="6">
        <v>4.70850586891174</v>
      </c>
      <c r="N11" s="6">
        <v>188.957376003265</v>
      </c>
    </row>
    <row r="12">
      <c r="A12" s="3">
        <v>16.0</v>
      </c>
      <c r="B12" s="3">
        <v>8.0</v>
      </c>
      <c r="C12" s="4" t="s">
        <v>45</v>
      </c>
      <c r="D12" s="3">
        <v>128.0</v>
      </c>
      <c r="E12" s="3" t="s">
        <v>15</v>
      </c>
      <c r="F12" s="4" t="s">
        <v>46</v>
      </c>
      <c r="G12" s="3" t="s">
        <v>17</v>
      </c>
      <c r="H12" s="3" t="s">
        <v>47</v>
      </c>
      <c r="I12" s="6">
        <v>0.918218623481781</v>
      </c>
      <c r="J12" s="6">
        <v>0.918539719222392</v>
      </c>
      <c r="K12" s="6">
        <v>0.920601002400801</v>
      </c>
      <c r="L12" s="6">
        <v>0.918218623481781</v>
      </c>
      <c r="M12" s="6">
        <v>4.56820583343505</v>
      </c>
      <c r="N12" s="6">
        <v>476.94639134407</v>
      </c>
    </row>
    <row r="13">
      <c r="A13" s="3">
        <v>16.0</v>
      </c>
      <c r="B13" s="3">
        <v>8.0</v>
      </c>
      <c r="C13" s="4" t="s">
        <v>48</v>
      </c>
      <c r="D13" s="3">
        <v>128.0</v>
      </c>
      <c r="E13" s="3" t="s">
        <v>15</v>
      </c>
      <c r="F13" s="4" t="s">
        <v>49</v>
      </c>
      <c r="G13" s="3" t="s">
        <v>17</v>
      </c>
      <c r="H13" s="3" t="s">
        <v>50</v>
      </c>
      <c r="I13" s="6">
        <v>0.892307692307692</v>
      </c>
      <c r="J13" s="6">
        <v>0.893017618636776</v>
      </c>
      <c r="K13" s="6">
        <v>0.899862800504572</v>
      </c>
      <c r="L13" s="6">
        <v>0.892307692307692</v>
      </c>
      <c r="M13" s="6">
        <v>4.66390490531921</v>
      </c>
      <c r="N13" s="6">
        <v>3721.13671827316</v>
      </c>
    </row>
    <row r="14">
      <c r="A14" s="3">
        <v>16.0</v>
      </c>
      <c r="B14" s="3">
        <v>8.0</v>
      </c>
      <c r="C14" s="4" t="s">
        <v>51</v>
      </c>
      <c r="D14" s="3">
        <v>128.0</v>
      </c>
      <c r="E14" s="3" t="s">
        <v>15</v>
      </c>
      <c r="F14" s="4" t="s">
        <v>52</v>
      </c>
      <c r="G14" s="3" t="s">
        <v>17</v>
      </c>
      <c r="H14" s="3" t="s">
        <v>53</v>
      </c>
      <c r="I14" s="6">
        <v>0.910931174089068</v>
      </c>
      <c r="J14" s="6">
        <v>0.910630756940536</v>
      </c>
      <c r="K14" s="6">
        <v>0.91313977236297</v>
      </c>
      <c r="L14" s="6">
        <v>0.910931174089068</v>
      </c>
      <c r="M14" s="6">
        <v>4.80076837539672</v>
      </c>
      <c r="N14" s="6">
        <v>711.798174381256</v>
      </c>
    </row>
    <row r="15">
      <c r="A15" s="3">
        <v>16.0</v>
      </c>
      <c r="B15" s="3">
        <v>8.0</v>
      </c>
      <c r="C15" s="4" t="s">
        <v>54</v>
      </c>
      <c r="D15" s="3">
        <v>128.0</v>
      </c>
      <c r="E15" s="3" t="s">
        <v>15</v>
      </c>
      <c r="F15" s="4" t="s">
        <v>55</v>
      </c>
      <c r="G15" s="3" t="s">
        <v>17</v>
      </c>
      <c r="H15" s="3" t="s">
        <v>56</v>
      </c>
      <c r="I15" s="6">
        <v>0.851012145748987</v>
      </c>
      <c r="J15" s="6">
        <v>0.855620167349705</v>
      </c>
      <c r="K15" s="6">
        <v>0.881920357222436</v>
      </c>
      <c r="L15" s="6">
        <v>0.851012145748987</v>
      </c>
      <c r="M15" s="6">
        <v>4.55536651611328</v>
      </c>
      <c r="N15" s="6">
        <v>3949.19029784202</v>
      </c>
    </row>
    <row r="16">
      <c r="A16" s="3">
        <v>16.0</v>
      </c>
      <c r="B16" s="3">
        <v>8.0</v>
      </c>
      <c r="C16" s="4" t="s">
        <v>57</v>
      </c>
      <c r="D16" s="3">
        <v>128.0</v>
      </c>
      <c r="E16" s="3" t="s">
        <v>15</v>
      </c>
      <c r="F16" s="4" t="s">
        <v>58</v>
      </c>
      <c r="G16" s="3" t="s">
        <v>17</v>
      </c>
      <c r="H16" s="3" t="s">
        <v>59</v>
      </c>
      <c r="I16" s="6">
        <v>0.570850202429149</v>
      </c>
      <c r="J16" s="6">
        <v>0.539147928607168</v>
      </c>
      <c r="K16" s="6">
        <v>0.603875082778883</v>
      </c>
      <c r="L16" s="6">
        <v>0.570850202429149</v>
      </c>
      <c r="M16" s="6">
        <v>4.56286144256591</v>
      </c>
      <c r="N16" s="6">
        <v>3419.40385270118</v>
      </c>
    </row>
    <row r="17">
      <c r="A17" s="3">
        <v>16.0</v>
      </c>
      <c r="B17" s="3">
        <v>8.0</v>
      </c>
      <c r="C17" s="4" t="s">
        <v>60</v>
      </c>
      <c r="D17" s="3">
        <v>128.0</v>
      </c>
      <c r="E17" s="3" t="s">
        <v>15</v>
      </c>
      <c r="F17" s="4" t="s">
        <v>61</v>
      </c>
      <c r="G17" s="3" t="s">
        <v>17</v>
      </c>
      <c r="H17" s="3" t="s">
        <v>62</v>
      </c>
      <c r="I17" s="6">
        <v>0.612145748987854</v>
      </c>
      <c r="J17" s="6">
        <v>0.595139896570839</v>
      </c>
      <c r="K17" s="6">
        <v>0.654460268568224</v>
      </c>
      <c r="L17" s="6">
        <v>0.612145748987854</v>
      </c>
      <c r="M17" s="6">
        <v>4.55198574066162</v>
      </c>
      <c r="N17" s="6">
        <v>419.289225816726</v>
      </c>
    </row>
    <row r="18">
      <c r="A18" s="3">
        <v>16.0</v>
      </c>
      <c r="B18" s="3">
        <v>8.0</v>
      </c>
      <c r="C18" s="4" t="s">
        <v>63</v>
      </c>
      <c r="D18" s="3">
        <v>128.0</v>
      </c>
      <c r="E18" s="3" t="s">
        <v>15</v>
      </c>
      <c r="F18" s="4" t="s">
        <v>64</v>
      </c>
      <c r="G18" s="3" t="s">
        <v>17</v>
      </c>
      <c r="H18" s="3" t="s">
        <v>65</v>
      </c>
      <c r="I18" s="6">
        <v>0.57165991902834</v>
      </c>
      <c r="J18" s="6">
        <v>0.535332844169378</v>
      </c>
      <c r="K18" s="6">
        <v>0.599922411358787</v>
      </c>
      <c r="L18" s="6">
        <v>0.57165991902834</v>
      </c>
      <c r="M18" s="6">
        <v>4.63214468955993</v>
      </c>
      <c r="N18" s="6">
        <v>3657.4330921173</v>
      </c>
    </row>
    <row r="19">
      <c r="A19" s="3">
        <v>16.0</v>
      </c>
      <c r="B19" s="3">
        <v>8.0</v>
      </c>
      <c r="C19" s="4" t="s">
        <v>66</v>
      </c>
      <c r="D19" s="3">
        <v>128.0</v>
      </c>
      <c r="E19" s="3" t="s">
        <v>15</v>
      </c>
      <c r="F19" s="4" t="s">
        <v>67</v>
      </c>
      <c r="G19" s="3" t="s">
        <v>17</v>
      </c>
      <c r="H19" s="3" t="s">
        <v>68</v>
      </c>
      <c r="I19" s="6">
        <v>0.534412955465587</v>
      </c>
      <c r="J19" s="6">
        <v>0.482080484831563</v>
      </c>
      <c r="K19" s="6">
        <v>0.55851784780241</v>
      </c>
      <c r="L19" s="6">
        <v>0.534412955465587</v>
      </c>
      <c r="M19" s="6">
        <v>4.59911632537841</v>
      </c>
      <c r="N19" s="6">
        <v>3380.35823369026</v>
      </c>
    </row>
    <row r="20">
      <c r="A20" s="3">
        <v>16.0</v>
      </c>
      <c r="B20" s="3">
        <v>8.0</v>
      </c>
      <c r="C20" s="4" t="s">
        <v>69</v>
      </c>
      <c r="D20" s="3">
        <v>128.0</v>
      </c>
      <c r="E20" s="3" t="s">
        <v>15</v>
      </c>
      <c r="F20" s="4" t="s">
        <v>70</v>
      </c>
      <c r="G20" s="3" t="s">
        <v>17</v>
      </c>
      <c r="H20" s="3" t="s">
        <v>71</v>
      </c>
      <c r="I20" s="6">
        <v>0.578137651821862</v>
      </c>
      <c r="J20" s="6">
        <v>0.56089882959294</v>
      </c>
      <c r="K20" s="6">
        <v>0.623008080537068</v>
      </c>
      <c r="L20" s="6">
        <v>0.578137651821862</v>
      </c>
      <c r="M20" s="6">
        <v>4.63998985290527</v>
      </c>
      <c r="N20" s="6">
        <v>389.305197954177</v>
      </c>
    </row>
    <row r="21">
      <c r="A21" s="3">
        <v>16.0</v>
      </c>
      <c r="B21" s="3">
        <v>8.0</v>
      </c>
      <c r="C21" s="4" t="s">
        <v>72</v>
      </c>
      <c r="D21" s="3">
        <v>128.0</v>
      </c>
      <c r="E21" s="3" t="s">
        <v>15</v>
      </c>
      <c r="F21" s="4" t="s">
        <v>73</v>
      </c>
      <c r="G21" s="3" t="s">
        <v>17</v>
      </c>
      <c r="H21" s="3" t="s">
        <v>74</v>
      </c>
      <c r="I21" s="6">
        <v>0.583805668016194</v>
      </c>
      <c r="J21" s="6">
        <v>0.544950158834316</v>
      </c>
      <c r="K21" s="6">
        <v>0.625017811440739</v>
      </c>
      <c r="L21" s="6">
        <v>0.583805668016194</v>
      </c>
      <c r="M21" s="6">
        <v>4.60120010375976</v>
      </c>
      <c r="N21" s="6">
        <v>3651.76067209243</v>
      </c>
    </row>
    <row r="22">
      <c r="A22" s="3">
        <v>16.0</v>
      </c>
      <c r="B22" s="3">
        <v>8.0</v>
      </c>
      <c r="C22" s="4" t="s">
        <v>75</v>
      </c>
      <c r="D22" s="3">
        <v>128.0</v>
      </c>
      <c r="E22" s="3" t="s">
        <v>15</v>
      </c>
      <c r="F22" s="4" t="s">
        <v>76</v>
      </c>
      <c r="G22" s="3" t="s">
        <v>17</v>
      </c>
      <c r="H22" s="3" t="s">
        <v>77</v>
      </c>
      <c r="I22" s="6">
        <v>0.218623481781376</v>
      </c>
      <c r="J22" s="6">
        <v>0.0784429768517895</v>
      </c>
      <c r="K22" s="6">
        <v>0.0477962267862118</v>
      </c>
      <c r="L22" s="6">
        <v>0.218623481781376</v>
      </c>
      <c r="M22" s="6">
        <v>4.65051054954528</v>
      </c>
      <c r="N22" s="6">
        <v>30.4959239959716</v>
      </c>
    </row>
    <row r="23">
      <c r="A23" s="3">
        <v>16.0</v>
      </c>
      <c r="B23" s="3">
        <v>8.0</v>
      </c>
      <c r="C23" s="4" t="s">
        <v>78</v>
      </c>
      <c r="D23" s="3">
        <v>128.0</v>
      </c>
      <c r="E23" s="3" t="s">
        <v>15</v>
      </c>
      <c r="F23" s="4" t="s">
        <v>79</v>
      </c>
      <c r="G23" s="3" t="s">
        <v>17</v>
      </c>
      <c r="H23" s="3" t="s">
        <v>80</v>
      </c>
      <c r="I23" s="6">
        <v>0.927125506072874</v>
      </c>
      <c r="J23" s="6">
        <v>0.926622376676999</v>
      </c>
      <c r="K23" s="6">
        <v>0.927593952543262</v>
      </c>
      <c r="L23" s="6">
        <v>0.927125506072874</v>
      </c>
      <c r="M23" s="6">
        <v>4.57106947898864</v>
      </c>
      <c r="N23" s="6">
        <v>332.190725803375</v>
      </c>
    </row>
    <row r="24">
      <c r="A24" s="3">
        <v>16.0</v>
      </c>
      <c r="B24" s="3">
        <v>8.0</v>
      </c>
      <c r="C24" s="4" t="s">
        <v>81</v>
      </c>
      <c r="D24" s="3">
        <v>128.0</v>
      </c>
      <c r="E24" s="3" t="s">
        <v>15</v>
      </c>
      <c r="F24" s="4" t="s">
        <v>82</v>
      </c>
      <c r="G24" s="3" t="s">
        <v>17</v>
      </c>
      <c r="H24" s="3" t="s">
        <v>83</v>
      </c>
      <c r="I24" s="6">
        <v>0.919028340080971</v>
      </c>
      <c r="J24" s="6">
        <v>0.918388010843373</v>
      </c>
      <c r="K24" s="6">
        <v>0.921920210377598</v>
      </c>
      <c r="L24" s="6">
        <v>0.919028340080971</v>
      </c>
      <c r="M24" s="6">
        <v>4.56066083908081</v>
      </c>
      <c r="N24" s="6">
        <v>3588.25915217399</v>
      </c>
    </row>
    <row r="25">
      <c r="A25" s="3">
        <v>16.0</v>
      </c>
      <c r="B25" s="3">
        <v>8.0</v>
      </c>
      <c r="C25" s="4" t="s">
        <v>84</v>
      </c>
      <c r="D25" s="3">
        <v>128.0</v>
      </c>
      <c r="E25" s="3" t="s">
        <v>15</v>
      </c>
      <c r="F25" s="4" t="s">
        <v>85</v>
      </c>
      <c r="G25" s="3" t="s">
        <v>17</v>
      </c>
      <c r="H25" s="3" t="s">
        <v>86</v>
      </c>
      <c r="I25" s="6">
        <v>0.932793522267206</v>
      </c>
      <c r="J25" s="6">
        <v>0.932548193740863</v>
      </c>
      <c r="K25" s="6">
        <v>0.932874191413563</v>
      </c>
      <c r="L25" s="6">
        <v>0.932793522267206</v>
      </c>
      <c r="M25" s="6">
        <v>4.60736489295959</v>
      </c>
      <c r="N25" s="6">
        <v>563.522325515747</v>
      </c>
    </row>
    <row r="26">
      <c r="A26" s="3">
        <v>16.0</v>
      </c>
      <c r="B26" s="3">
        <v>8.0</v>
      </c>
      <c r="C26" s="4" t="s">
        <v>87</v>
      </c>
      <c r="D26" s="3">
        <v>128.0</v>
      </c>
      <c r="E26" s="3" t="s">
        <v>15</v>
      </c>
      <c r="F26" s="4" t="s">
        <v>88</v>
      </c>
      <c r="G26" s="3" t="s">
        <v>17</v>
      </c>
      <c r="H26" s="3" t="s">
        <v>89</v>
      </c>
      <c r="I26" s="6">
        <v>0.892307692307692</v>
      </c>
      <c r="J26" s="6">
        <v>0.893221642437931</v>
      </c>
      <c r="K26" s="6">
        <v>0.898417031527</v>
      </c>
      <c r="L26" s="6">
        <v>0.892307692307692</v>
      </c>
      <c r="M26" s="6">
        <v>4.62893199920654</v>
      </c>
      <c r="N26" s="6">
        <v>3799.35436296463</v>
      </c>
    </row>
    <row r="27">
      <c r="A27" s="3">
        <v>16.0</v>
      </c>
      <c r="B27" s="3">
        <v>8.0</v>
      </c>
      <c r="C27" s="4" t="s">
        <v>90</v>
      </c>
      <c r="D27" s="3">
        <v>128.0</v>
      </c>
      <c r="E27" s="3" t="s">
        <v>15</v>
      </c>
      <c r="F27" s="4" t="s">
        <v>91</v>
      </c>
      <c r="G27" s="3" t="s">
        <v>17</v>
      </c>
      <c r="H27" s="3" t="s">
        <v>92</v>
      </c>
      <c r="I27" s="6">
        <v>0.530364372469635</v>
      </c>
      <c r="J27" s="6">
        <v>0.509474427971842</v>
      </c>
      <c r="K27" s="6">
        <v>0.622619868745175</v>
      </c>
      <c r="L27" s="6">
        <v>0.530364372469635</v>
      </c>
      <c r="M27" s="6">
        <v>4.60226821899414</v>
      </c>
      <c r="N27" s="6">
        <v>3290.85998511314</v>
      </c>
    </row>
    <row r="28">
      <c r="A28" s="3">
        <v>16.0</v>
      </c>
      <c r="B28" s="3">
        <v>8.0</v>
      </c>
      <c r="C28" s="4" t="s">
        <v>93</v>
      </c>
      <c r="D28" s="3">
        <v>128.0</v>
      </c>
      <c r="E28" s="3" t="s">
        <v>15</v>
      </c>
      <c r="F28" s="4" t="s">
        <v>94</v>
      </c>
      <c r="G28" s="3" t="s">
        <v>17</v>
      </c>
      <c r="H28" s="3" t="s">
        <v>95</v>
      </c>
      <c r="I28" s="6">
        <v>0.582995951417004</v>
      </c>
      <c r="J28" s="6">
        <v>0.578374596143291</v>
      </c>
      <c r="K28" s="6">
        <v>0.639797278660699</v>
      </c>
      <c r="L28" s="6">
        <v>0.582995951417004</v>
      </c>
      <c r="M28" s="6">
        <v>4.59144353866577</v>
      </c>
      <c r="N28" s="6">
        <v>273.872987270355</v>
      </c>
    </row>
    <row r="29">
      <c r="A29" s="3">
        <v>16.0</v>
      </c>
      <c r="B29" s="3">
        <v>8.0</v>
      </c>
      <c r="C29" s="4" t="s">
        <v>96</v>
      </c>
      <c r="D29" s="3">
        <v>128.0</v>
      </c>
      <c r="E29" s="3" t="s">
        <v>15</v>
      </c>
      <c r="F29" s="4" t="s">
        <v>97</v>
      </c>
      <c r="G29" s="3" t="s">
        <v>17</v>
      </c>
      <c r="H29" s="3" t="s">
        <v>98</v>
      </c>
      <c r="I29" s="6">
        <v>0.595951417004048</v>
      </c>
      <c r="J29" s="6">
        <v>0.573069235491752</v>
      </c>
      <c r="K29" s="6">
        <v>0.639167944552494</v>
      </c>
      <c r="L29" s="6">
        <v>0.595951417004048</v>
      </c>
      <c r="M29" s="6">
        <v>4.60297155380249</v>
      </c>
      <c r="N29" s="6">
        <v>3503.8585948944</v>
      </c>
    </row>
    <row r="30">
      <c r="A30" s="3">
        <v>16.0</v>
      </c>
      <c r="B30" s="3">
        <v>8.0</v>
      </c>
      <c r="C30" s="4" t="s">
        <v>99</v>
      </c>
      <c r="D30" s="3">
        <v>128.0</v>
      </c>
      <c r="E30" s="3" t="s">
        <v>15</v>
      </c>
      <c r="F30" s="4" t="s">
        <v>100</v>
      </c>
      <c r="G30" s="3" t="s">
        <v>17</v>
      </c>
      <c r="H30" s="3" t="s">
        <v>101</v>
      </c>
      <c r="I30" s="6">
        <v>0.334412955465587</v>
      </c>
      <c r="J30" s="6">
        <v>0.273265945689041</v>
      </c>
      <c r="K30" s="6">
        <v>0.30794793742974</v>
      </c>
      <c r="L30" s="6">
        <v>0.334412955465587</v>
      </c>
      <c r="M30" s="6">
        <v>4.60862755775451</v>
      </c>
      <c r="N30" s="6">
        <v>3255.18169665336</v>
      </c>
    </row>
    <row r="31">
      <c r="A31" s="3">
        <v>16.0</v>
      </c>
      <c r="B31" s="3">
        <v>8.0</v>
      </c>
      <c r="C31" s="4" t="s">
        <v>102</v>
      </c>
      <c r="D31" s="3">
        <v>128.0</v>
      </c>
      <c r="E31" s="3" t="s">
        <v>15</v>
      </c>
      <c r="F31" s="4" t="s">
        <v>103</v>
      </c>
      <c r="G31" s="3" t="s">
        <v>17</v>
      </c>
      <c r="H31" s="3" t="s">
        <v>104</v>
      </c>
      <c r="I31" s="6">
        <v>0.537651821862348</v>
      </c>
      <c r="J31" s="6">
        <v>0.519997271195813</v>
      </c>
      <c r="K31" s="6">
        <v>0.601436518681892</v>
      </c>
      <c r="L31" s="6">
        <v>0.537651821862348</v>
      </c>
      <c r="M31" s="6">
        <v>4.60708785057067</v>
      </c>
      <c r="N31" s="6">
        <v>246.338615179061</v>
      </c>
    </row>
    <row r="32">
      <c r="A32" s="3">
        <v>16.0</v>
      </c>
      <c r="B32" s="3">
        <v>8.0</v>
      </c>
      <c r="C32" s="4" t="s">
        <v>105</v>
      </c>
      <c r="D32" s="3">
        <v>128.0</v>
      </c>
      <c r="E32" s="3" t="s">
        <v>15</v>
      </c>
      <c r="F32" s="4" t="s">
        <v>106</v>
      </c>
      <c r="G32" s="3" t="s">
        <v>17</v>
      </c>
      <c r="H32" s="3" t="s">
        <v>107</v>
      </c>
      <c r="I32" s="6">
        <v>0.550607287449392</v>
      </c>
      <c r="J32" s="6">
        <v>0.530882256499838</v>
      </c>
      <c r="K32" s="6">
        <v>0.62751748143608</v>
      </c>
      <c r="L32" s="6">
        <v>0.550607287449392</v>
      </c>
      <c r="M32" s="6">
        <v>4.67453384399414</v>
      </c>
      <c r="N32" s="6">
        <v>3496.39611339569</v>
      </c>
    </row>
    <row r="33">
      <c r="A33" s="3">
        <v>16.0</v>
      </c>
      <c r="B33" s="3">
        <v>8.0</v>
      </c>
      <c r="C33" s="4" t="s">
        <v>14</v>
      </c>
      <c r="D33" s="3">
        <v>128.0</v>
      </c>
      <c r="E33" s="3" t="s">
        <v>15</v>
      </c>
      <c r="F33" s="4" t="s">
        <v>108</v>
      </c>
      <c r="G33" s="3" t="s">
        <v>29</v>
      </c>
      <c r="H33" s="3" t="s">
        <v>17</v>
      </c>
      <c r="I33" s="6">
        <v>0.558441558441558</v>
      </c>
      <c r="J33" s="6">
        <v>0.480296160830786</v>
      </c>
      <c r="K33" s="6">
        <v>0.469610233641566</v>
      </c>
      <c r="L33" s="6">
        <v>0.558441558441558</v>
      </c>
      <c r="M33" s="6">
        <v>3.49146938323974</v>
      </c>
      <c r="N33" s="6">
        <v>304.55319571495</v>
      </c>
    </row>
    <row r="34">
      <c r="A34" s="3">
        <v>16.0</v>
      </c>
      <c r="B34" s="3">
        <v>8.0</v>
      </c>
      <c r="C34" s="4" t="s">
        <v>18</v>
      </c>
      <c r="D34" s="3">
        <v>128.0</v>
      </c>
      <c r="E34" s="3" t="s">
        <v>15</v>
      </c>
      <c r="F34" s="4" t="s">
        <v>109</v>
      </c>
      <c r="G34" s="3" t="s">
        <v>29</v>
      </c>
      <c r="H34" s="3" t="s">
        <v>20</v>
      </c>
      <c r="I34" s="6">
        <v>0.608225108225108</v>
      </c>
      <c r="J34" s="6">
        <v>0.550155242162356</v>
      </c>
      <c r="K34" s="6">
        <v>0.532406486625383</v>
      </c>
      <c r="L34" s="6">
        <v>0.608225108225108</v>
      </c>
      <c r="M34" s="6">
        <v>3.58489847183227</v>
      </c>
      <c r="N34" s="6">
        <v>3533.41152834892</v>
      </c>
    </row>
    <row r="35">
      <c r="A35" s="3">
        <v>16.0</v>
      </c>
      <c r="B35" s="3">
        <v>8.0</v>
      </c>
      <c r="C35" s="4" t="s">
        <v>21</v>
      </c>
      <c r="D35" s="3">
        <v>128.0</v>
      </c>
      <c r="E35" s="3" t="s">
        <v>15</v>
      </c>
      <c r="F35" s="4" t="s">
        <v>110</v>
      </c>
      <c r="G35" s="3" t="s">
        <v>29</v>
      </c>
      <c r="H35" s="3" t="s">
        <v>23</v>
      </c>
      <c r="I35" s="6">
        <v>0.586580086580086</v>
      </c>
      <c r="J35" s="6">
        <v>0.519713681172337</v>
      </c>
      <c r="K35" s="6">
        <v>0.489150576055337</v>
      </c>
      <c r="L35" s="6">
        <v>0.586580086580086</v>
      </c>
      <c r="M35" s="6">
        <v>3.48698663711547</v>
      </c>
      <c r="N35" s="6">
        <v>534.425258874893</v>
      </c>
    </row>
    <row r="36">
      <c r="A36" s="3">
        <v>16.0</v>
      </c>
      <c r="B36" s="3">
        <v>8.0</v>
      </c>
      <c r="C36" s="4" t="s">
        <v>24</v>
      </c>
      <c r="D36" s="3">
        <v>128.0</v>
      </c>
      <c r="E36" s="3" t="s">
        <v>15</v>
      </c>
      <c r="F36" s="4" t="s">
        <v>111</v>
      </c>
      <c r="G36" s="3" t="s">
        <v>29</v>
      </c>
      <c r="H36" s="3" t="s">
        <v>26</v>
      </c>
      <c r="I36" s="6">
        <v>0.627705627705627</v>
      </c>
      <c r="J36" s="6">
        <v>0.557881474525778</v>
      </c>
      <c r="K36" s="6">
        <v>0.533971052176627</v>
      </c>
      <c r="L36" s="6">
        <v>0.627705627705627</v>
      </c>
      <c r="M36" s="6">
        <v>3.47074222564697</v>
      </c>
      <c r="N36" s="6">
        <v>3793.02996492385</v>
      </c>
    </row>
    <row r="37">
      <c r="A37" s="3">
        <v>16.0</v>
      </c>
      <c r="B37" s="3">
        <v>8.0</v>
      </c>
      <c r="C37" s="4" t="s">
        <v>27</v>
      </c>
      <c r="D37" s="3">
        <v>128.0</v>
      </c>
      <c r="E37" s="3" t="s">
        <v>15</v>
      </c>
      <c r="F37" s="4" t="s">
        <v>112</v>
      </c>
      <c r="G37" s="3" t="s">
        <v>29</v>
      </c>
      <c r="H37" s="3" t="s">
        <v>29</v>
      </c>
      <c r="I37" s="6">
        <v>0.889610389610389</v>
      </c>
      <c r="J37" s="6">
        <v>0.87628945609465</v>
      </c>
      <c r="K37" s="6">
        <v>0.874811552084279</v>
      </c>
      <c r="L37" s="6">
        <v>0.889610389610389</v>
      </c>
      <c r="M37" s="6">
        <v>3.56915831565856</v>
      </c>
      <c r="N37" s="6">
        <v>158.58776307106</v>
      </c>
    </row>
    <row r="38">
      <c r="A38" s="3">
        <v>16.0</v>
      </c>
      <c r="B38" s="3">
        <v>8.0</v>
      </c>
      <c r="C38" s="4" t="s">
        <v>30</v>
      </c>
      <c r="D38" s="3">
        <v>128.0</v>
      </c>
      <c r="E38" s="3" t="s">
        <v>15</v>
      </c>
      <c r="F38" s="4" t="s">
        <v>113</v>
      </c>
      <c r="G38" s="3" t="s">
        <v>29</v>
      </c>
      <c r="H38" s="3" t="s">
        <v>32</v>
      </c>
      <c r="I38" s="6">
        <v>0.876623376623376</v>
      </c>
      <c r="J38" s="6">
        <v>0.865546937747378</v>
      </c>
      <c r="K38" s="6">
        <v>0.857041715646042</v>
      </c>
      <c r="L38" s="6">
        <v>0.876623376623376</v>
      </c>
      <c r="M38" s="6">
        <v>3.584233045578</v>
      </c>
      <c r="N38" s="6">
        <v>447.002689838409</v>
      </c>
    </row>
    <row r="39">
      <c r="A39" s="3">
        <v>16.0</v>
      </c>
      <c r="B39" s="3">
        <v>8.0</v>
      </c>
      <c r="C39" s="4" t="s">
        <v>33</v>
      </c>
      <c r="D39" s="3">
        <v>128.0</v>
      </c>
      <c r="E39" s="3" t="s">
        <v>15</v>
      </c>
      <c r="F39" s="4" t="s">
        <v>114</v>
      </c>
      <c r="G39" s="3" t="s">
        <v>29</v>
      </c>
      <c r="H39" s="3" t="s">
        <v>35</v>
      </c>
      <c r="I39" s="6">
        <v>0.885281385281385</v>
      </c>
      <c r="J39" s="6">
        <v>0.880474325308956</v>
      </c>
      <c r="K39" s="6">
        <v>0.880563470289048</v>
      </c>
      <c r="L39" s="6">
        <v>0.885281385281385</v>
      </c>
      <c r="M39" s="6">
        <v>3.49250698089599</v>
      </c>
      <c r="N39" s="6">
        <v>3679.3006286621</v>
      </c>
    </row>
    <row r="40">
      <c r="A40" s="3">
        <v>16.0</v>
      </c>
      <c r="B40" s="3">
        <v>8.0</v>
      </c>
      <c r="C40" s="4" t="s">
        <v>36</v>
      </c>
      <c r="D40" s="3">
        <v>128.0</v>
      </c>
      <c r="E40" s="3" t="s">
        <v>15</v>
      </c>
      <c r="F40" s="4" t="s">
        <v>115</v>
      </c>
      <c r="G40" s="3" t="s">
        <v>29</v>
      </c>
      <c r="H40" s="3" t="s">
        <v>38</v>
      </c>
      <c r="I40" s="6">
        <v>0.878787878787878</v>
      </c>
      <c r="J40" s="6">
        <v>0.872365593922719</v>
      </c>
      <c r="K40" s="6">
        <v>0.87514071933594</v>
      </c>
      <c r="L40" s="6">
        <v>0.878787878787878</v>
      </c>
      <c r="M40" s="6">
        <v>3.75304841995239</v>
      </c>
      <c r="N40" s="6">
        <v>679.848525762558</v>
      </c>
    </row>
    <row r="41">
      <c r="A41" s="3">
        <v>16.0</v>
      </c>
      <c r="B41" s="3">
        <v>8.0</v>
      </c>
      <c r="C41" s="4" t="s">
        <v>39</v>
      </c>
      <c r="D41" s="3">
        <v>128.0</v>
      </c>
      <c r="E41" s="3" t="s">
        <v>15</v>
      </c>
      <c r="F41" s="4" t="s">
        <v>116</v>
      </c>
      <c r="G41" s="3" t="s">
        <v>29</v>
      </c>
      <c r="H41" s="3" t="s">
        <v>41</v>
      </c>
      <c r="I41" s="6">
        <v>0.889610389610389</v>
      </c>
      <c r="J41" s="6">
        <v>0.881244161695274</v>
      </c>
      <c r="K41" s="6">
        <v>0.876896067307765</v>
      </c>
      <c r="L41" s="6">
        <v>0.889610389610389</v>
      </c>
      <c r="M41" s="6">
        <v>3.4532926082611</v>
      </c>
      <c r="N41" s="6">
        <v>3929.99791336059</v>
      </c>
    </row>
    <row r="42">
      <c r="A42" s="3">
        <v>16.0</v>
      </c>
      <c r="B42" s="3">
        <v>8.0</v>
      </c>
      <c r="C42" s="4" t="s">
        <v>42</v>
      </c>
      <c r="D42" s="3">
        <v>128.0</v>
      </c>
      <c r="E42" s="3" t="s">
        <v>15</v>
      </c>
      <c r="F42" s="4" t="s">
        <v>117</v>
      </c>
      <c r="G42" s="3" t="s">
        <v>29</v>
      </c>
      <c r="H42" s="3" t="s">
        <v>44</v>
      </c>
      <c r="I42" s="6">
        <v>0.891774891774891</v>
      </c>
      <c r="J42" s="6">
        <v>0.882415705386109</v>
      </c>
      <c r="K42" s="6">
        <v>0.879708655587372</v>
      </c>
      <c r="L42" s="6">
        <v>0.891774891774891</v>
      </c>
      <c r="M42" s="6">
        <v>3.50490832328796</v>
      </c>
      <c r="N42" s="6">
        <v>188.957376003265</v>
      </c>
    </row>
    <row r="43">
      <c r="A43" s="3">
        <v>16.0</v>
      </c>
      <c r="B43" s="3">
        <v>8.0</v>
      </c>
      <c r="C43" s="4" t="s">
        <v>45</v>
      </c>
      <c r="D43" s="3">
        <v>128.0</v>
      </c>
      <c r="E43" s="3" t="s">
        <v>15</v>
      </c>
      <c r="F43" s="4" t="s">
        <v>118</v>
      </c>
      <c r="G43" s="3" t="s">
        <v>29</v>
      </c>
      <c r="H43" s="3" t="s">
        <v>47</v>
      </c>
      <c r="I43" s="6">
        <v>0.889610389610389</v>
      </c>
      <c r="J43" s="6">
        <v>0.876315831236113</v>
      </c>
      <c r="K43" s="6">
        <v>0.865531022957413</v>
      </c>
      <c r="L43" s="6">
        <v>0.889610389610389</v>
      </c>
      <c r="M43" s="6">
        <v>3.46206068992614</v>
      </c>
      <c r="N43" s="6">
        <v>476.94639134407</v>
      </c>
    </row>
    <row r="44">
      <c r="A44" s="3">
        <v>16.0</v>
      </c>
      <c r="B44" s="3">
        <v>8.0</v>
      </c>
      <c r="C44" s="4" t="s">
        <v>48</v>
      </c>
      <c r="D44" s="3">
        <v>128.0</v>
      </c>
      <c r="E44" s="3" t="s">
        <v>15</v>
      </c>
      <c r="F44" s="4" t="s">
        <v>119</v>
      </c>
      <c r="G44" s="3" t="s">
        <v>29</v>
      </c>
      <c r="H44" s="3" t="s">
        <v>50</v>
      </c>
      <c r="I44" s="6">
        <v>0.883116883116883</v>
      </c>
      <c r="J44" s="6">
        <v>0.872946795733515</v>
      </c>
      <c r="K44" s="6">
        <v>0.865003319862123</v>
      </c>
      <c r="L44" s="6">
        <v>0.883116883116883</v>
      </c>
      <c r="M44" s="6">
        <v>3.52525520324707</v>
      </c>
      <c r="N44" s="6">
        <v>3721.13671827316</v>
      </c>
    </row>
    <row r="45">
      <c r="A45" s="3">
        <v>16.0</v>
      </c>
      <c r="B45" s="3">
        <v>8.0</v>
      </c>
      <c r="C45" s="4" t="s">
        <v>51</v>
      </c>
      <c r="D45" s="3">
        <v>128.0</v>
      </c>
      <c r="E45" s="3" t="s">
        <v>15</v>
      </c>
      <c r="F45" s="4" t="s">
        <v>120</v>
      </c>
      <c r="G45" s="3" t="s">
        <v>29</v>
      </c>
      <c r="H45" s="3" t="s">
        <v>53</v>
      </c>
      <c r="I45" s="6">
        <v>0.876623376623376</v>
      </c>
      <c r="J45" s="6">
        <v>0.872631525117954</v>
      </c>
      <c r="K45" s="6">
        <v>0.870666676589156</v>
      </c>
      <c r="L45" s="6">
        <v>0.876623376623376</v>
      </c>
      <c r="M45" s="6">
        <v>3.62307929992675</v>
      </c>
      <c r="N45" s="6">
        <v>711.798174381256</v>
      </c>
    </row>
    <row r="46">
      <c r="A46" s="3">
        <v>16.0</v>
      </c>
      <c r="B46" s="3">
        <v>8.0</v>
      </c>
      <c r="C46" s="4" t="s">
        <v>54</v>
      </c>
      <c r="D46" s="3">
        <v>128.0</v>
      </c>
      <c r="E46" s="3" t="s">
        <v>15</v>
      </c>
      <c r="F46" s="4" t="s">
        <v>121</v>
      </c>
      <c r="G46" s="3" t="s">
        <v>29</v>
      </c>
      <c r="H46" s="3" t="s">
        <v>56</v>
      </c>
      <c r="I46" s="6">
        <v>0.896103896103896</v>
      </c>
      <c r="J46" s="6">
        <v>0.887371761466962</v>
      </c>
      <c r="K46" s="6">
        <v>0.896282670081762</v>
      </c>
      <c r="L46" s="6">
        <v>0.896103896103896</v>
      </c>
      <c r="M46" s="6">
        <v>3.5055239200592</v>
      </c>
      <c r="N46" s="6">
        <v>3949.19029784202</v>
      </c>
    </row>
    <row r="47">
      <c r="A47" s="3">
        <v>16.0</v>
      </c>
      <c r="B47" s="3">
        <v>8.0</v>
      </c>
      <c r="C47" s="4" t="s">
        <v>57</v>
      </c>
      <c r="D47" s="3">
        <v>128.0</v>
      </c>
      <c r="E47" s="3" t="s">
        <v>15</v>
      </c>
      <c r="F47" s="4" t="s">
        <v>122</v>
      </c>
      <c r="G47" s="3" t="s">
        <v>29</v>
      </c>
      <c r="H47" s="3" t="s">
        <v>59</v>
      </c>
      <c r="I47" s="6">
        <v>0.889610389610389</v>
      </c>
      <c r="J47" s="6">
        <v>0.881665778211285</v>
      </c>
      <c r="K47" s="6">
        <v>0.878059564870049</v>
      </c>
      <c r="L47" s="6">
        <v>0.889610389610389</v>
      </c>
      <c r="M47" s="6">
        <v>3.58491945266723</v>
      </c>
      <c r="N47" s="6">
        <v>3419.40385270118</v>
      </c>
    </row>
    <row r="48">
      <c r="A48" s="3">
        <v>16.0</v>
      </c>
      <c r="B48" s="3">
        <v>8.0</v>
      </c>
      <c r="C48" s="4" t="s">
        <v>60</v>
      </c>
      <c r="D48" s="3">
        <v>128.0</v>
      </c>
      <c r="E48" s="3" t="s">
        <v>15</v>
      </c>
      <c r="F48" s="4" t="s">
        <v>123</v>
      </c>
      <c r="G48" s="3" t="s">
        <v>29</v>
      </c>
      <c r="H48" s="3" t="s">
        <v>62</v>
      </c>
      <c r="I48" s="6">
        <v>0.891774891774891</v>
      </c>
      <c r="J48" s="6">
        <v>0.884055702220064</v>
      </c>
      <c r="K48" s="6">
        <v>0.880652005652005</v>
      </c>
      <c r="L48" s="6">
        <v>0.891774891774891</v>
      </c>
      <c r="M48" s="6">
        <v>4.34619426727294</v>
      </c>
      <c r="N48" s="6">
        <v>419.289225816726</v>
      </c>
    </row>
    <row r="49">
      <c r="A49" s="3">
        <v>16.0</v>
      </c>
      <c r="B49" s="3">
        <v>8.0</v>
      </c>
      <c r="C49" s="4" t="s">
        <v>63</v>
      </c>
      <c r="D49" s="3">
        <v>128.0</v>
      </c>
      <c r="E49" s="3" t="s">
        <v>15</v>
      </c>
      <c r="F49" s="4" t="s">
        <v>124</v>
      </c>
      <c r="G49" s="3" t="s">
        <v>29</v>
      </c>
      <c r="H49" s="3" t="s">
        <v>65</v>
      </c>
      <c r="I49" s="6">
        <v>0.893939393939393</v>
      </c>
      <c r="J49" s="6">
        <v>0.884488890192372</v>
      </c>
      <c r="K49" s="6">
        <v>0.877115735680494</v>
      </c>
      <c r="L49" s="6">
        <v>0.893939393939393</v>
      </c>
      <c r="M49" s="6">
        <v>3.4606921672821</v>
      </c>
      <c r="N49" s="6">
        <v>3657.4330921173</v>
      </c>
    </row>
    <row r="50">
      <c r="A50" s="3">
        <v>16.0</v>
      </c>
      <c r="B50" s="3">
        <v>8.0</v>
      </c>
      <c r="C50" s="4" t="s">
        <v>66</v>
      </c>
      <c r="D50" s="3">
        <v>128.0</v>
      </c>
      <c r="E50" s="3" t="s">
        <v>15</v>
      </c>
      <c r="F50" s="4" t="s">
        <v>125</v>
      </c>
      <c r="G50" s="3" t="s">
        <v>29</v>
      </c>
      <c r="H50" s="3" t="s">
        <v>68</v>
      </c>
      <c r="I50" s="6">
        <v>0.896103896103896</v>
      </c>
      <c r="J50" s="6">
        <v>0.886581242454036</v>
      </c>
      <c r="K50" s="6">
        <v>0.87984311263532</v>
      </c>
      <c r="L50" s="6">
        <v>0.896103896103896</v>
      </c>
      <c r="M50" s="6">
        <v>4.28279209136962</v>
      </c>
      <c r="N50" s="6">
        <v>3380.35823369026</v>
      </c>
    </row>
    <row r="51">
      <c r="A51" s="3">
        <v>16.0</v>
      </c>
      <c r="B51" s="3">
        <v>8.0</v>
      </c>
      <c r="C51" s="4" t="s">
        <v>69</v>
      </c>
      <c r="D51" s="3">
        <v>128.0</v>
      </c>
      <c r="E51" s="3" t="s">
        <v>15</v>
      </c>
      <c r="F51" s="4" t="s">
        <v>126</v>
      </c>
      <c r="G51" s="3" t="s">
        <v>29</v>
      </c>
      <c r="H51" s="3" t="s">
        <v>71</v>
      </c>
      <c r="I51" s="6">
        <v>0.889610389610389</v>
      </c>
      <c r="J51" s="6">
        <v>0.885095525318643</v>
      </c>
      <c r="K51" s="6">
        <v>0.887835628103287</v>
      </c>
      <c r="L51" s="6">
        <v>0.889610389610389</v>
      </c>
      <c r="M51" s="6">
        <v>3.5394639968872</v>
      </c>
      <c r="N51" s="6">
        <v>389.305197954177</v>
      </c>
    </row>
    <row r="52">
      <c r="A52" s="3">
        <v>16.0</v>
      </c>
      <c r="B52" s="3">
        <v>8.0</v>
      </c>
      <c r="C52" s="4" t="s">
        <v>72</v>
      </c>
      <c r="D52" s="3">
        <v>128.0</v>
      </c>
      <c r="E52" s="3" t="s">
        <v>15</v>
      </c>
      <c r="F52" s="4" t="s">
        <v>127</v>
      </c>
      <c r="G52" s="3" t="s">
        <v>29</v>
      </c>
      <c r="H52" s="3" t="s">
        <v>74</v>
      </c>
      <c r="I52" s="6">
        <v>0.893939393939393</v>
      </c>
      <c r="J52" s="6">
        <v>0.886353270526251</v>
      </c>
      <c r="K52" s="6">
        <v>0.881572163024928</v>
      </c>
      <c r="L52" s="6">
        <v>0.893939393939393</v>
      </c>
      <c r="M52" s="6">
        <v>3.51322627067565</v>
      </c>
      <c r="N52" s="6">
        <v>3651.76067209243</v>
      </c>
    </row>
    <row r="53">
      <c r="A53" s="3">
        <v>16.0</v>
      </c>
      <c r="B53" s="3">
        <v>8.0</v>
      </c>
      <c r="C53" s="4" t="s">
        <v>75</v>
      </c>
      <c r="D53" s="3">
        <v>128.0</v>
      </c>
      <c r="E53" s="3" t="s">
        <v>15</v>
      </c>
      <c r="F53" s="4" t="s">
        <v>128</v>
      </c>
      <c r="G53" s="3" t="s">
        <v>29</v>
      </c>
      <c r="H53" s="3" t="s">
        <v>77</v>
      </c>
      <c r="I53" s="6">
        <v>0.229437229437229</v>
      </c>
      <c r="J53" s="6">
        <v>0.0856350222547405</v>
      </c>
      <c r="K53" s="6">
        <v>0.0526414422518318</v>
      </c>
      <c r="L53" s="6">
        <v>0.229437229437229</v>
      </c>
      <c r="M53" s="6">
        <v>3.51534724235534</v>
      </c>
      <c r="N53" s="6">
        <v>30.4959239959716</v>
      </c>
    </row>
    <row r="54">
      <c r="A54" s="3">
        <v>16.0</v>
      </c>
      <c r="B54" s="3">
        <v>8.0</v>
      </c>
      <c r="C54" s="4" t="s">
        <v>78</v>
      </c>
      <c r="D54" s="3">
        <v>128.0</v>
      </c>
      <c r="E54" s="3" t="s">
        <v>15</v>
      </c>
      <c r="F54" s="4" t="s">
        <v>129</v>
      </c>
      <c r="G54" s="3" t="s">
        <v>29</v>
      </c>
      <c r="H54" s="3" t="s">
        <v>80</v>
      </c>
      <c r="I54" s="6">
        <v>0.764069264069264</v>
      </c>
      <c r="J54" s="6">
        <v>0.744183684433364</v>
      </c>
      <c r="K54" s="6">
        <v>0.756098899010783</v>
      </c>
      <c r="L54" s="6">
        <v>0.764069264069264</v>
      </c>
      <c r="M54" s="6">
        <v>3.5233085155487</v>
      </c>
      <c r="N54" s="6">
        <v>332.190725803375</v>
      </c>
    </row>
    <row r="55">
      <c r="A55" s="3">
        <v>16.0</v>
      </c>
      <c r="B55" s="3">
        <v>8.0</v>
      </c>
      <c r="C55" s="4" t="s">
        <v>81</v>
      </c>
      <c r="D55" s="3">
        <v>128.0</v>
      </c>
      <c r="E55" s="3" t="s">
        <v>15</v>
      </c>
      <c r="F55" s="4" t="s">
        <v>130</v>
      </c>
      <c r="G55" s="3" t="s">
        <v>29</v>
      </c>
      <c r="H55" s="3" t="s">
        <v>83</v>
      </c>
      <c r="I55" s="6">
        <v>0.803030303030303</v>
      </c>
      <c r="J55" s="6">
        <v>0.802338015079405</v>
      </c>
      <c r="K55" s="6">
        <v>0.820260056092405</v>
      </c>
      <c r="L55" s="6">
        <v>0.803030303030303</v>
      </c>
      <c r="M55" s="6">
        <v>3.47376275062561</v>
      </c>
      <c r="N55" s="6">
        <v>3588.25915217399</v>
      </c>
    </row>
    <row r="56">
      <c r="A56" s="3">
        <v>16.0</v>
      </c>
      <c r="B56" s="3">
        <v>8.0</v>
      </c>
      <c r="C56" s="4" t="s">
        <v>84</v>
      </c>
      <c r="D56" s="3">
        <v>128.0</v>
      </c>
      <c r="E56" s="3" t="s">
        <v>15</v>
      </c>
      <c r="F56" s="4" t="s">
        <v>131</v>
      </c>
      <c r="G56" s="3" t="s">
        <v>29</v>
      </c>
      <c r="H56" s="3" t="s">
        <v>86</v>
      </c>
      <c r="I56" s="6">
        <v>0.77056277056277</v>
      </c>
      <c r="J56" s="6">
        <v>0.757044916633541</v>
      </c>
      <c r="K56" s="6">
        <v>0.765283947403332</v>
      </c>
      <c r="L56" s="6">
        <v>0.77056277056277</v>
      </c>
      <c r="M56" s="6">
        <v>3.480633020401</v>
      </c>
      <c r="N56" s="6">
        <v>563.522325515747</v>
      </c>
    </row>
    <row r="57">
      <c r="A57" s="3">
        <v>16.0</v>
      </c>
      <c r="B57" s="3">
        <v>8.0</v>
      </c>
      <c r="C57" s="4" t="s">
        <v>87</v>
      </c>
      <c r="D57" s="3">
        <v>128.0</v>
      </c>
      <c r="E57" s="3" t="s">
        <v>15</v>
      </c>
      <c r="F57" s="4" t="s">
        <v>132</v>
      </c>
      <c r="G57" s="3" t="s">
        <v>29</v>
      </c>
      <c r="H57" s="3" t="s">
        <v>89</v>
      </c>
      <c r="I57" s="6">
        <v>0.798701298701298</v>
      </c>
      <c r="J57" s="6">
        <v>0.794893161094425</v>
      </c>
      <c r="K57" s="6">
        <v>0.802315839737839</v>
      </c>
      <c r="L57" s="6">
        <v>0.798701298701298</v>
      </c>
      <c r="M57" s="6">
        <v>3.50353360176086</v>
      </c>
      <c r="N57" s="6">
        <v>3799.35436296463</v>
      </c>
    </row>
    <row r="58">
      <c r="A58" s="3">
        <v>16.0</v>
      </c>
      <c r="B58" s="3">
        <v>8.0</v>
      </c>
      <c r="C58" s="4" t="s">
        <v>90</v>
      </c>
      <c r="D58" s="3">
        <v>128.0</v>
      </c>
      <c r="E58" s="3" t="s">
        <v>15</v>
      </c>
      <c r="F58" s="4" t="s">
        <v>133</v>
      </c>
      <c r="G58" s="3" t="s">
        <v>29</v>
      </c>
      <c r="H58" s="3" t="s">
        <v>92</v>
      </c>
      <c r="I58" s="6">
        <v>0.818181818181818</v>
      </c>
      <c r="J58" s="6">
        <v>0.810331521157869</v>
      </c>
      <c r="K58" s="6">
        <v>0.817067180337439</v>
      </c>
      <c r="L58" s="6">
        <v>0.818181818181818</v>
      </c>
      <c r="M58" s="6">
        <v>3.48031449317932</v>
      </c>
      <c r="N58" s="6">
        <v>3290.85998511314</v>
      </c>
    </row>
    <row r="59">
      <c r="A59" s="3">
        <v>16.0</v>
      </c>
      <c r="B59" s="3">
        <v>8.0</v>
      </c>
      <c r="C59" s="4" t="s">
        <v>93</v>
      </c>
      <c r="D59" s="3">
        <v>128.0</v>
      </c>
      <c r="E59" s="3" t="s">
        <v>15</v>
      </c>
      <c r="F59" s="4" t="s">
        <v>134</v>
      </c>
      <c r="G59" s="3" t="s">
        <v>29</v>
      </c>
      <c r="H59" s="3" t="s">
        <v>95</v>
      </c>
      <c r="I59" s="6">
        <v>0.805194805194805</v>
      </c>
      <c r="J59" s="6">
        <v>0.816794947058878</v>
      </c>
      <c r="K59" s="6">
        <v>0.839094547644147</v>
      </c>
      <c r="L59" s="6">
        <v>0.805194805194805</v>
      </c>
      <c r="M59" s="6">
        <v>3.50834202766418</v>
      </c>
      <c r="N59" s="6">
        <v>273.872987270355</v>
      </c>
    </row>
    <row r="60">
      <c r="A60" s="3">
        <v>16.0</v>
      </c>
      <c r="B60" s="3">
        <v>8.0</v>
      </c>
      <c r="C60" s="4" t="s">
        <v>96</v>
      </c>
      <c r="D60" s="3">
        <v>128.0</v>
      </c>
      <c r="E60" s="3" t="s">
        <v>15</v>
      </c>
      <c r="F60" s="4" t="s">
        <v>135</v>
      </c>
      <c r="G60" s="3" t="s">
        <v>29</v>
      </c>
      <c r="H60" s="3" t="s">
        <v>98</v>
      </c>
      <c r="I60" s="6">
        <v>0.826839826839826</v>
      </c>
      <c r="J60" s="6">
        <v>0.827351452239399</v>
      </c>
      <c r="K60" s="6">
        <v>0.834877179595499</v>
      </c>
      <c r="L60" s="6">
        <v>0.826839826839826</v>
      </c>
      <c r="M60" s="6">
        <v>3.51242280006408</v>
      </c>
      <c r="N60" s="6">
        <v>3503.8585948944</v>
      </c>
    </row>
    <row r="61">
      <c r="A61" s="3">
        <v>16.0</v>
      </c>
      <c r="B61" s="3">
        <v>8.0</v>
      </c>
      <c r="C61" s="4" t="s">
        <v>99</v>
      </c>
      <c r="D61" s="3">
        <v>128.0</v>
      </c>
      <c r="E61" s="3" t="s">
        <v>15</v>
      </c>
      <c r="F61" s="4" t="s">
        <v>136</v>
      </c>
      <c r="G61" s="3" t="s">
        <v>29</v>
      </c>
      <c r="H61" s="3" t="s">
        <v>101</v>
      </c>
      <c r="I61" s="6">
        <v>0.361471861471861</v>
      </c>
      <c r="J61" s="6">
        <v>0.267166012417405</v>
      </c>
      <c r="K61" s="6">
        <v>0.278177907051768</v>
      </c>
      <c r="L61" s="6">
        <v>0.361471861471861</v>
      </c>
      <c r="M61" s="6">
        <v>3.52902173995971</v>
      </c>
      <c r="N61" s="6">
        <v>3255.18169665336</v>
      </c>
    </row>
    <row r="62">
      <c r="A62" s="3">
        <v>16.0</v>
      </c>
      <c r="B62" s="3">
        <v>8.0</v>
      </c>
      <c r="C62" s="4" t="s">
        <v>102</v>
      </c>
      <c r="D62" s="3">
        <v>128.0</v>
      </c>
      <c r="E62" s="3" t="s">
        <v>15</v>
      </c>
      <c r="F62" s="4" t="s">
        <v>137</v>
      </c>
      <c r="G62" s="3" t="s">
        <v>29</v>
      </c>
      <c r="H62" s="3" t="s">
        <v>104</v>
      </c>
      <c r="I62" s="6">
        <v>0.538961038961039</v>
      </c>
      <c r="J62" s="6">
        <v>0.50793572904944</v>
      </c>
      <c r="K62" s="6">
        <v>0.544709911863278</v>
      </c>
      <c r="L62" s="6">
        <v>0.538961038961039</v>
      </c>
      <c r="M62" s="6">
        <v>4.22860670089721</v>
      </c>
      <c r="N62" s="6">
        <v>246.338615179061</v>
      </c>
    </row>
    <row r="63">
      <c r="A63" s="3">
        <v>16.0</v>
      </c>
      <c r="B63" s="3">
        <v>8.0</v>
      </c>
      <c r="C63" s="4" t="s">
        <v>105</v>
      </c>
      <c r="D63" s="3">
        <v>128.0</v>
      </c>
      <c r="E63" s="3" t="s">
        <v>15</v>
      </c>
      <c r="F63" s="4" t="s">
        <v>138</v>
      </c>
      <c r="G63" s="3" t="s">
        <v>29</v>
      </c>
      <c r="H63" s="3" t="s">
        <v>107</v>
      </c>
      <c r="I63" s="6">
        <v>0.606060606060606</v>
      </c>
      <c r="J63" s="6">
        <v>0.561286908056571</v>
      </c>
      <c r="K63" s="6">
        <v>0.561901480621734</v>
      </c>
      <c r="L63" s="6">
        <v>0.606060606060606</v>
      </c>
      <c r="M63" s="6">
        <v>3.53256130218505</v>
      </c>
      <c r="N63" s="6">
        <v>3496.39611339569</v>
      </c>
    </row>
    <row r="64">
      <c r="A64" s="3">
        <v>16.0</v>
      </c>
      <c r="B64" s="3">
        <v>8.0</v>
      </c>
      <c r="C64" s="4" t="s">
        <v>14</v>
      </c>
      <c r="D64" s="3">
        <v>128.0</v>
      </c>
      <c r="E64" s="3" t="s">
        <v>15</v>
      </c>
      <c r="F64" s="4" t="s">
        <v>139</v>
      </c>
      <c r="G64" s="3" t="s">
        <v>77</v>
      </c>
      <c r="H64" s="3" t="s">
        <v>17</v>
      </c>
      <c r="I64" s="6">
        <v>0.730496453900709</v>
      </c>
      <c r="J64" s="6">
        <v>0.718222114674937</v>
      </c>
      <c r="K64" s="6">
        <v>0.79466396487673</v>
      </c>
      <c r="L64" s="6">
        <v>0.730496453900709</v>
      </c>
      <c r="M64" s="6">
        <v>0.531342029571533</v>
      </c>
      <c r="N64" s="6">
        <v>304.55319571495</v>
      </c>
    </row>
    <row r="65">
      <c r="A65" s="3">
        <v>16.0</v>
      </c>
      <c r="B65" s="3">
        <v>8.0</v>
      </c>
      <c r="C65" s="4" t="s">
        <v>18</v>
      </c>
      <c r="D65" s="3">
        <v>128.0</v>
      </c>
      <c r="E65" s="3" t="s">
        <v>15</v>
      </c>
      <c r="F65" s="4" t="s">
        <v>140</v>
      </c>
      <c r="G65" s="3" t="s">
        <v>77</v>
      </c>
      <c r="H65" s="3" t="s">
        <v>20</v>
      </c>
      <c r="I65" s="6">
        <v>0.75886524822695</v>
      </c>
      <c r="J65" s="6">
        <v>0.742100020299273</v>
      </c>
      <c r="K65" s="6">
        <v>0.79120800989302</v>
      </c>
      <c r="L65" s="6">
        <v>0.75886524822695</v>
      </c>
      <c r="M65" s="6">
        <v>0.528111934661865</v>
      </c>
      <c r="N65" s="6">
        <v>3533.41152834892</v>
      </c>
    </row>
    <row r="66">
      <c r="A66" s="3">
        <v>16.0</v>
      </c>
      <c r="B66" s="3">
        <v>8.0</v>
      </c>
      <c r="C66" s="4" t="s">
        <v>21</v>
      </c>
      <c r="D66" s="3">
        <v>128.0</v>
      </c>
      <c r="E66" s="3" t="s">
        <v>15</v>
      </c>
      <c r="F66" s="4" t="s">
        <v>141</v>
      </c>
      <c r="G66" s="3" t="s">
        <v>77</v>
      </c>
      <c r="H66" s="3" t="s">
        <v>23</v>
      </c>
      <c r="I66" s="6">
        <v>0.77304964539007</v>
      </c>
      <c r="J66" s="6">
        <v>0.752566072059511</v>
      </c>
      <c r="K66" s="6">
        <v>0.836120789124543</v>
      </c>
      <c r="L66" s="6">
        <v>0.77304964539007</v>
      </c>
      <c r="M66" s="6">
        <v>0.53874921798706</v>
      </c>
      <c r="N66" s="6">
        <v>534.425258874893</v>
      </c>
    </row>
    <row r="67">
      <c r="A67" s="3">
        <v>16.0</v>
      </c>
      <c r="B67" s="3">
        <v>8.0</v>
      </c>
      <c r="C67" s="4" t="s">
        <v>24</v>
      </c>
      <c r="D67" s="3">
        <v>128.0</v>
      </c>
      <c r="E67" s="3" t="s">
        <v>15</v>
      </c>
      <c r="F67" s="4" t="s">
        <v>142</v>
      </c>
      <c r="G67" s="3" t="s">
        <v>77</v>
      </c>
      <c r="H67" s="3" t="s">
        <v>26</v>
      </c>
      <c r="I67" s="6">
        <v>0.716312056737588</v>
      </c>
      <c r="J67" s="6">
        <v>0.708260325406758</v>
      </c>
      <c r="K67" s="6">
        <v>0.772844708483006</v>
      </c>
      <c r="L67" s="6">
        <v>0.716312056737588</v>
      </c>
      <c r="M67" s="6">
        <v>0.538723707199096</v>
      </c>
      <c r="N67" s="6">
        <v>3793.02996492385</v>
      </c>
    </row>
    <row r="68">
      <c r="A68" s="3">
        <v>16.0</v>
      </c>
      <c r="B68" s="3">
        <v>8.0</v>
      </c>
      <c r="C68" s="4" t="s">
        <v>27</v>
      </c>
      <c r="D68" s="3">
        <v>128.0</v>
      </c>
      <c r="E68" s="3" t="s">
        <v>15</v>
      </c>
      <c r="F68" s="4" t="s">
        <v>143</v>
      </c>
      <c r="G68" s="3" t="s">
        <v>77</v>
      </c>
      <c r="H68" s="3" t="s">
        <v>29</v>
      </c>
      <c r="I68" s="6">
        <v>0.695035460992907</v>
      </c>
      <c r="J68" s="6">
        <v>0.620572335465952</v>
      </c>
      <c r="K68" s="6">
        <v>0.572239605061882</v>
      </c>
      <c r="L68" s="6">
        <v>0.695035460992907</v>
      </c>
      <c r="M68" s="6">
        <v>0.547791957855224</v>
      </c>
      <c r="N68" s="6">
        <v>158.58776307106</v>
      </c>
    </row>
    <row r="69">
      <c r="A69" s="3">
        <v>16.0</v>
      </c>
      <c r="B69" s="3">
        <v>8.0</v>
      </c>
      <c r="C69" s="4" t="s">
        <v>30</v>
      </c>
      <c r="D69" s="3">
        <v>128.0</v>
      </c>
      <c r="E69" s="3" t="s">
        <v>15</v>
      </c>
      <c r="F69" s="4" t="s">
        <v>144</v>
      </c>
      <c r="G69" s="3" t="s">
        <v>77</v>
      </c>
      <c r="H69" s="3" t="s">
        <v>32</v>
      </c>
      <c r="I69" s="6">
        <v>0.801418439716312</v>
      </c>
      <c r="J69" s="6">
        <v>0.774966227625802</v>
      </c>
      <c r="K69" s="6">
        <v>0.76998817966903</v>
      </c>
      <c r="L69" s="6">
        <v>0.801418439716312</v>
      </c>
      <c r="M69" s="6">
        <v>0.584805727005004</v>
      </c>
      <c r="N69" s="6">
        <v>447.002689838409</v>
      </c>
    </row>
    <row r="70">
      <c r="A70" s="3">
        <v>16.0</v>
      </c>
      <c r="B70" s="3">
        <v>8.0</v>
      </c>
      <c r="C70" s="4" t="s">
        <v>33</v>
      </c>
      <c r="D70" s="3">
        <v>128.0</v>
      </c>
      <c r="E70" s="3" t="s">
        <v>15</v>
      </c>
      <c r="F70" s="4" t="s">
        <v>145</v>
      </c>
      <c r="G70" s="3" t="s">
        <v>77</v>
      </c>
      <c r="H70" s="3" t="s">
        <v>35</v>
      </c>
      <c r="I70" s="6">
        <v>0.794326241134751</v>
      </c>
      <c r="J70" s="6">
        <v>0.764585742743839</v>
      </c>
      <c r="K70" s="6">
        <v>0.758858295091086</v>
      </c>
      <c r="L70" s="6">
        <v>0.794326241134751</v>
      </c>
      <c r="M70" s="6">
        <v>0.53212571144104</v>
      </c>
      <c r="N70" s="6">
        <v>3679.3006286621</v>
      </c>
    </row>
    <row r="71">
      <c r="A71" s="3">
        <v>16.0</v>
      </c>
      <c r="B71" s="3">
        <v>8.0</v>
      </c>
      <c r="C71" s="4" t="s">
        <v>36</v>
      </c>
      <c r="D71" s="3">
        <v>128.0</v>
      </c>
      <c r="E71" s="3" t="s">
        <v>15</v>
      </c>
      <c r="F71" s="4" t="s">
        <v>146</v>
      </c>
      <c r="G71" s="3" t="s">
        <v>77</v>
      </c>
      <c r="H71" s="3" t="s">
        <v>38</v>
      </c>
      <c r="I71" s="6">
        <v>0.808510638297872</v>
      </c>
      <c r="J71" s="6">
        <v>0.785315584074449</v>
      </c>
      <c r="K71" s="6">
        <v>0.78732038236201</v>
      </c>
      <c r="L71" s="6">
        <v>0.808510638297872</v>
      </c>
      <c r="M71" s="6">
        <v>0.541709899902343</v>
      </c>
      <c r="N71" s="6">
        <v>679.848525762558</v>
      </c>
    </row>
    <row r="72">
      <c r="A72" s="3">
        <v>16.0</v>
      </c>
      <c r="B72" s="3">
        <v>8.0</v>
      </c>
      <c r="C72" s="4" t="s">
        <v>39</v>
      </c>
      <c r="D72" s="3">
        <v>128.0</v>
      </c>
      <c r="E72" s="3" t="s">
        <v>15</v>
      </c>
      <c r="F72" s="4" t="s">
        <v>147</v>
      </c>
      <c r="G72" s="3" t="s">
        <v>77</v>
      </c>
      <c r="H72" s="3" t="s">
        <v>41</v>
      </c>
      <c r="I72" s="6">
        <v>0.787234042553191</v>
      </c>
      <c r="J72" s="6">
        <v>0.777088023798115</v>
      </c>
      <c r="K72" s="6">
        <v>0.879995992388477</v>
      </c>
      <c r="L72" s="6">
        <v>0.787234042553191</v>
      </c>
      <c r="M72" s="6">
        <v>0.535258054733276</v>
      </c>
      <c r="N72" s="6">
        <v>3929.99791336059</v>
      </c>
    </row>
    <row r="73">
      <c r="A73" s="3">
        <v>16.0</v>
      </c>
      <c r="B73" s="3">
        <v>8.0</v>
      </c>
      <c r="C73" s="4" t="s">
        <v>42</v>
      </c>
      <c r="D73" s="3">
        <v>128.0</v>
      </c>
      <c r="E73" s="3" t="s">
        <v>15</v>
      </c>
      <c r="F73" s="4" t="s">
        <v>148</v>
      </c>
      <c r="G73" s="3" t="s">
        <v>77</v>
      </c>
      <c r="H73" s="3" t="s">
        <v>44</v>
      </c>
      <c r="I73" s="6">
        <v>0.872340425531914</v>
      </c>
      <c r="J73" s="6">
        <v>0.855957482700203</v>
      </c>
      <c r="K73" s="6">
        <v>0.850298468839502</v>
      </c>
      <c r="L73" s="6">
        <v>0.872340425531914</v>
      </c>
      <c r="M73" s="6">
        <v>0.541791915893554</v>
      </c>
      <c r="N73" s="6">
        <v>188.957376003265</v>
      </c>
    </row>
    <row r="74">
      <c r="A74" s="3">
        <v>16.0</v>
      </c>
      <c r="B74" s="3">
        <v>8.0</v>
      </c>
      <c r="C74" s="4" t="s">
        <v>45</v>
      </c>
      <c r="D74" s="3">
        <v>128.0</v>
      </c>
      <c r="E74" s="3" t="s">
        <v>15</v>
      </c>
      <c r="F74" s="4" t="s">
        <v>149</v>
      </c>
      <c r="G74" s="3" t="s">
        <v>77</v>
      </c>
      <c r="H74" s="3" t="s">
        <v>47</v>
      </c>
      <c r="I74" s="6">
        <v>0.851063829787234</v>
      </c>
      <c r="J74" s="6">
        <v>0.82372096332222</v>
      </c>
      <c r="K74" s="6">
        <v>0.88494986101369</v>
      </c>
      <c r="L74" s="6">
        <v>0.851063829787234</v>
      </c>
      <c r="M74" s="6">
        <v>0.538798570632934</v>
      </c>
      <c r="N74" s="6">
        <v>476.94639134407</v>
      </c>
    </row>
    <row r="75">
      <c r="A75" s="3">
        <v>16.0</v>
      </c>
      <c r="B75" s="3">
        <v>8.0</v>
      </c>
      <c r="C75" s="4" t="s">
        <v>48</v>
      </c>
      <c r="D75" s="3">
        <v>128.0</v>
      </c>
      <c r="E75" s="3" t="s">
        <v>15</v>
      </c>
      <c r="F75" s="4" t="s">
        <v>150</v>
      </c>
      <c r="G75" s="3" t="s">
        <v>77</v>
      </c>
      <c r="H75" s="3" t="s">
        <v>50</v>
      </c>
      <c r="I75" s="6">
        <v>0.886524822695035</v>
      </c>
      <c r="J75" s="6">
        <v>0.874255186565413</v>
      </c>
      <c r="K75" s="6">
        <v>0.92901891252955</v>
      </c>
      <c r="L75" s="6">
        <v>0.886524822695035</v>
      </c>
      <c r="M75" s="6">
        <v>0.535324335098266</v>
      </c>
      <c r="N75" s="6">
        <v>3721.13671827316</v>
      </c>
    </row>
    <row r="76">
      <c r="A76" s="3">
        <v>16.0</v>
      </c>
      <c r="B76" s="3">
        <v>8.0</v>
      </c>
      <c r="C76" s="4" t="s">
        <v>51</v>
      </c>
      <c r="D76" s="3">
        <v>128.0</v>
      </c>
      <c r="E76" s="3" t="s">
        <v>15</v>
      </c>
      <c r="F76" s="4" t="s">
        <v>151</v>
      </c>
      <c r="G76" s="3" t="s">
        <v>77</v>
      </c>
      <c r="H76" s="3" t="s">
        <v>53</v>
      </c>
      <c r="I76" s="6">
        <v>0.886524822695035</v>
      </c>
      <c r="J76" s="6">
        <v>0.858720259337078</v>
      </c>
      <c r="K76" s="6">
        <v>0.917363620143628</v>
      </c>
      <c r="L76" s="6">
        <v>0.886524822695035</v>
      </c>
      <c r="M76" s="6">
        <v>0.58219027519226</v>
      </c>
      <c r="N76" s="6">
        <v>711.798174381256</v>
      </c>
    </row>
    <row r="77">
      <c r="A77" s="3">
        <v>16.0</v>
      </c>
      <c r="B77" s="3">
        <v>8.0</v>
      </c>
      <c r="C77" s="4" t="s">
        <v>54</v>
      </c>
      <c r="D77" s="3">
        <v>128.0</v>
      </c>
      <c r="E77" s="3" t="s">
        <v>15</v>
      </c>
      <c r="F77" s="4" t="s">
        <v>152</v>
      </c>
      <c r="G77" s="3" t="s">
        <v>77</v>
      </c>
      <c r="H77" s="3" t="s">
        <v>56</v>
      </c>
      <c r="I77" s="6">
        <v>0.865248226950354</v>
      </c>
      <c r="J77" s="6">
        <v>0.844015148962122</v>
      </c>
      <c r="K77" s="6">
        <v>0.844075662179765</v>
      </c>
      <c r="L77" s="6">
        <v>0.865248226950354</v>
      </c>
      <c r="M77" s="6">
        <v>0.531587600708007</v>
      </c>
      <c r="N77" s="6">
        <v>3949.19029784202</v>
      </c>
    </row>
    <row r="78">
      <c r="A78" s="3">
        <v>16.0</v>
      </c>
      <c r="B78" s="3">
        <v>8.0</v>
      </c>
      <c r="C78" s="4" t="s">
        <v>57</v>
      </c>
      <c r="D78" s="3">
        <v>128.0</v>
      </c>
      <c r="E78" s="3" t="s">
        <v>15</v>
      </c>
      <c r="F78" s="4" t="s">
        <v>153</v>
      </c>
      <c r="G78" s="3" t="s">
        <v>77</v>
      </c>
      <c r="H78" s="3" t="s">
        <v>59</v>
      </c>
      <c r="I78" s="6">
        <v>0.879432624113475</v>
      </c>
      <c r="J78" s="6">
        <v>0.870266702577185</v>
      </c>
      <c r="K78" s="6">
        <v>0.931085761727859</v>
      </c>
      <c r="L78" s="6">
        <v>0.879432624113475</v>
      </c>
      <c r="M78" s="6">
        <v>0.540889739990234</v>
      </c>
      <c r="N78" s="6">
        <v>3419.40385270118</v>
      </c>
    </row>
    <row r="79">
      <c r="A79" s="3">
        <v>16.0</v>
      </c>
      <c r="B79" s="3">
        <v>8.0</v>
      </c>
      <c r="C79" s="4" t="s">
        <v>60</v>
      </c>
      <c r="D79" s="3">
        <v>128.0</v>
      </c>
      <c r="E79" s="3" t="s">
        <v>15</v>
      </c>
      <c r="F79" s="4" t="s">
        <v>154</v>
      </c>
      <c r="G79" s="3" t="s">
        <v>77</v>
      </c>
      <c r="H79" s="3" t="s">
        <v>62</v>
      </c>
      <c r="I79" s="6">
        <v>0.907801418439716</v>
      </c>
      <c r="J79" s="6">
        <v>0.903810696418014</v>
      </c>
      <c r="K79" s="6">
        <v>0.907087273443656</v>
      </c>
      <c r="L79" s="6">
        <v>0.907801418439716</v>
      </c>
      <c r="M79" s="6">
        <v>0.537369012832641</v>
      </c>
      <c r="N79" s="6">
        <v>419.289225816726</v>
      </c>
    </row>
    <row r="80">
      <c r="A80" s="3">
        <v>16.0</v>
      </c>
      <c r="B80" s="3">
        <v>8.0</v>
      </c>
      <c r="C80" s="4" t="s">
        <v>63</v>
      </c>
      <c r="D80" s="3">
        <v>128.0</v>
      </c>
      <c r="E80" s="3" t="s">
        <v>15</v>
      </c>
      <c r="F80" s="4" t="s">
        <v>155</v>
      </c>
      <c r="G80" s="3" t="s">
        <v>77</v>
      </c>
      <c r="H80" s="3" t="s">
        <v>65</v>
      </c>
      <c r="I80" s="6">
        <v>0.879432624113475</v>
      </c>
      <c r="J80" s="6">
        <v>0.884220469974401</v>
      </c>
      <c r="K80" s="6">
        <v>0.905389549436796</v>
      </c>
      <c r="L80" s="6">
        <v>0.879432624113475</v>
      </c>
      <c r="M80" s="6">
        <v>0.530072927474975</v>
      </c>
      <c r="N80" s="6">
        <v>3657.4330921173</v>
      </c>
    </row>
    <row r="81">
      <c r="A81" s="3">
        <v>16.0</v>
      </c>
      <c r="B81" s="3">
        <v>8.0</v>
      </c>
      <c r="C81" s="4" t="s">
        <v>66</v>
      </c>
      <c r="D81" s="3">
        <v>128.0</v>
      </c>
      <c r="E81" s="3" t="s">
        <v>15</v>
      </c>
      <c r="F81" s="4" t="s">
        <v>156</v>
      </c>
      <c r="G81" s="3" t="s">
        <v>77</v>
      </c>
      <c r="H81" s="3" t="s">
        <v>68</v>
      </c>
      <c r="I81" s="6">
        <v>0.75177304964539</v>
      </c>
      <c r="J81" s="6">
        <v>0.702065879005804</v>
      </c>
      <c r="K81" s="6">
        <v>0.672073060902848</v>
      </c>
      <c r="L81" s="6">
        <v>0.75177304964539</v>
      </c>
      <c r="M81" s="6">
        <v>0.53670859336853</v>
      </c>
      <c r="N81" s="6">
        <v>3380.35823369026</v>
      </c>
    </row>
    <row r="82">
      <c r="A82" s="3">
        <v>16.0</v>
      </c>
      <c r="B82" s="3">
        <v>8.0</v>
      </c>
      <c r="C82" s="4" t="s">
        <v>69</v>
      </c>
      <c r="D82" s="3">
        <v>128.0</v>
      </c>
      <c r="E82" s="3" t="s">
        <v>15</v>
      </c>
      <c r="F82" s="4" t="s">
        <v>157</v>
      </c>
      <c r="G82" s="3" t="s">
        <v>77</v>
      </c>
      <c r="H82" s="3" t="s">
        <v>71</v>
      </c>
      <c r="I82" s="6">
        <v>0.851063829787234</v>
      </c>
      <c r="J82" s="6">
        <v>0.849877649205756</v>
      </c>
      <c r="K82" s="6">
        <v>0.862986684035316</v>
      </c>
      <c r="L82" s="6">
        <v>0.851063829787234</v>
      </c>
      <c r="M82" s="6">
        <v>0.542264223098754</v>
      </c>
      <c r="N82" s="6">
        <v>389.305197954177</v>
      </c>
    </row>
    <row r="83">
      <c r="A83" s="3">
        <v>16.0</v>
      </c>
      <c r="B83" s="3">
        <v>8.0</v>
      </c>
      <c r="C83" s="4" t="s">
        <v>72</v>
      </c>
      <c r="D83" s="3">
        <v>128.0</v>
      </c>
      <c r="E83" s="3" t="s">
        <v>15</v>
      </c>
      <c r="F83" s="4" t="s">
        <v>158</v>
      </c>
      <c r="G83" s="3" t="s">
        <v>77</v>
      </c>
      <c r="H83" s="3" t="s">
        <v>74</v>
      </c>
      <c r="I83" s="6">
        <v>0.865248226950354</v>
      </c>
      <c r="J83" s="6">
        <v>0.861753227282939</v>
      </c>
      <c r="K83" s="6">
        <v>0.909351142133191</v>
      </c>
      <c r="L83" s="6">
        <v>0.865248226950354</v>
      </c>
      <c r="M83" s="6">
        <v>0.533077478408813</v>
      </c>
      <c r="N83" s="6">
        <v>3651.76067209243</v>
      </c>
    </row>
    <row r="84">
      <c r="A84" s="3">
        <v>16.0</v>
      </c>
      <c r="B84" s="3">
        <v>8.0</v>
      </c>
      <c r="C84" s="4" t="s">
        <v>75</v>
      </c>
      <c r="D84" s="3">
        <v>128.0</v>
      </c>
      <c r="E84" s="3" t="s">
        <v>15</v>
      </c>
      <c r="F84" s="4" t="s">
        <v>159</v>
      </c>
      <c r="G84" s="3" t="s">
        <v>77</v>
      </c>
      <c r="H84" s="3" t="s">
        <v>77</v>
      </c>
      <c r="I84" s="6">
        <v>0.326241134751773</v>
      </c>
      <c r="J84" s="6">
        <v>0.160503659877877</v>
      </c>
      <c r="K84" s="6">
        <v>0.106433278004124</v>
      </c>
      <c r="L84" s="6">
        <v>0.326241134751773</v>
      </c>
      <c r="M84" s="6">
        <v>0.534766435623169</v>
      </c>
      <c r="N84" s="6">
        <v>30.4959239959716</v>
      </c>
    </row>
    <row r="85">
      <c r="A85" s="3">
        <v>16.0</v>
      </c>
      <c r="B85" s="3">
        <v>8.0</v>
      </c>
      <c r="C85" s="4" t="s">
        <v>78</v>
      </c>
      <c r="D85" s="3">
        <v>128.0</v>
      </c>
      <c r="E85" s="3" t="s">
        <v>15</v>
      </c>
      <c r="F85" s="4" t="s">
        <v>160</v>
      </c>
      <c r="G85" s="3" t="s">
        <v>77</v>
      </c>
      <c r="H85" s="3" t="s">
        <v>80</v>
      </c>
      <c r="I85" s="6">
        <v>0.865248226950354</v>
      </c>
      <c r="J85" s="6">
        <v>0.84808516461121</v>
      </c>
      <c r="K85" s="6">
        <v>0.909587601786183</v>
      </c>
      <c r="L85" s="6">
        <v>0.865248226950354</v>
      </c>
      <c r="M85" s="6">
        <v>0.527322769165039</v>
      </c>
      <c r="N85" s="6">
        <v>332.190725803375</v>
      </c>
    </row>
    <row r="86">
      <c r="A86" s="3">
        <v>16.0</v>
      </c>
      <c r="B86" s="3">
        <v>8.0</v>
      </c>
      <c r="C86" s="4" t="s">
        <v>81</v>
      </c>
      <c r="D86" s="3">
        <v>128.0</v>
      </c>
      <c r="E86" s="3" t="s">
        <v>15</v>
      </c>
      <c r="F86" s="4" t="s">
        <v>161</v>
      </c>
      <c r="G86" s="3" t="s">
        <v>77</v>
      </c>
      <c r="H86" s="3" t="s">
        <v>83</v>
      </c>
      <c r="I86" s="6">
        <v>0.865248226950354</v>
      </c>
      <c r="J86" s="6">
        <v>0.869936425808965</v>
      </c>
      <c r="K86" s="6">
        <v>0.891700391577377</v>
      </c>
      <c r="L86" s="6">
        <v>0.865248226950354</v>
      </c>
      <c r="M86" s="6">
        <v>0.532158613204956</v>
      </c>
      <c r="N86" s="6">
        <v>3588.25915217399</v>
      </c>
    </row>
    <row r="87">
      <c r="A87" s="3">
        <v>16.0</v>
      </c>
      <c r="B87" s="3">
        <v>8.0</v>
      </c>
      <c r="C87" s="4" t="s">
        <v>84</v>
      </c>
      <c r="D87" s="3">
        <v>128.0</v>
      </c>
      <c r="E87" s="3" t="s">
        <v>15</v>
      </c>
      <c r="F87" s="4" t="s">
        <v>162</v>
      </c>
      <c r="G87" s="3" t="s">
        <v>77</v>
      </c>
      <c r="H87" s="3" t="s">
        <v>86</v>
      </c>
      <c r="I87" s="6">
        <v>0.865248226950354</v>
      </c>
      <c r="J87" s="6">
        <v>0.855647117032821</v>
      </c>
      <c r="K87" s="6">
        <v>0.910325727672411</v>
      </c>
      <c r="L87" s="6">
        <v>0.865248226950354</v>
      </c>
      <c r="M87" s="6">
        <v>0.534366130828857</v>
      </c>
      <c r="N87" s="6">
        <v>563.522325515747</v>
      </c>
    </row>
    <row r="88">
      <c r="A88" s="3">
        <v>16.0</v>
      </c>
      <c r="B88" s="3">
        <v>8.0</v>
      </c>
      <c r="C88" s="4" t="s">
        <v>87</v>
      </c>
      <c r="D88" s="3">
        <v>128.0</v>
      </c>
      <c r="E88" s="3" t="s">
        <v>15</v>
      </c>
      <c r="F88" s="4" t="s">
        <v>163</v>
      </c>
      <c r="G88" s="3" t="s">
        <v>77</v>
      </c>
      <c r="H88" s="3" t="s">
        <v>89</v>
      </c>
      <c r="I88" s="6">
        <v>0.872340425531914</v>
      </c>
      <c r="J88" s="6">
        <v>0.864890667675956</v>
      </c>
      <c r="K88" s="6">
        <v>0.914084030345428</v>
      </c>
      <c r="L88" s="6">
        <v>0.872340425531914</v>
      </c>
      <c r="M88" s="6">
        <v>0.561847209930419</v>
      </c>
      <c r="N88" s="6">
        <v>3799.35436296463</v>
      </c>
    </row>
    <row r="89">
      <c r="A89" s="3">
        <v>16.0</v>
      </c>
      <c r="B89" s="3">
        <v>8.0</v>
      </c>
      <c r="C89" s="4" t="s">
        <v>90</v>
      </c>
      <c r="D89" s="3">
        <v>128.0</v>
      </c>
      <c r="E89" s="3" t="s">
        <v>15</v>
      </c>
      <c r="F89" s="4" t="s">
        <v>164</v>
      </c>
      <c r="G89" s="3" t="s">
        <v>77</v>
      </c>
      <c r="H89" s="3" t="s">
        <v>92</v>
      </c>
      <c r="I89" s="6">
        <v>0.865248226950354</v>
      </c>
      <c r="J89" s="6">
        <v>0.83751731445996</v>
      </c>
      <c r="K89" s="6">
        <v>0.891216758853936</v>
      </c>
      <c r="L89" s="6">
        <v>0.865248226950354</v>
      </c>
      <c r="M89" s="6">
        <v>0.529376983642578</v>
      </c>
      <c r="N89" s="6">
        <v>3290.85998511314</v>
      </c>
    </row>
    <row r="90">
      <c r="A90" s="3">
        <v>16.0</v>
      </c>
      <c r="B90" s="3">
        <v>8.0</v>
      </c>
      <c r="C90" s="4" t="s">
        <v>93</v>
      </c>
      <c r="D90" s="3">
        <v>128.0</v>
      </c>
      <c r="E90" s="3" t="s">
        <v>15</v>
      </c>
      <c r="F90" s="4" t="s">
        <v>165</v>
      </c>
      <c r="G90" s="3" t="s">
        <v>77</v>
      </c>
      <c r="H90" s="3" t="s">
        <v>95</v>
      </c>
      <c r="I90" s="6">
        <v>0.879432624113475</v>
      </c>
      <c r="J90" s="6">
        <v>0.873847425720192</v>
      </c>
      <c r="K90" s="6">
        <v>0.877052877888744</v>
      </c>
      <c r="L90" s="6">
        <v>0.879432624113475</v>
      </c>
      <c r="M90" s="6">
        <v>0.531776905059814</v>
      </c>
      <c r="N90" s="6">
        <v>273.872987270355</v>
      </c>
    </row>
    <row r="91">
      <c r="A91" s="3">
        <v>16.0</v>
      </c>
      <c r="B91" s="3">
        <v>8.0</v>
      </c>
      <c r="C91" s="4" t="s">
        <v>96</v>
      </c>
      <c r="D91" s="3">
        <v>128.0</v>
      </c>
      <c r="E91" s="3" t="s">
        <v>15</v>
      </c>
      <c r="F91" s="4" t="s">
        <v>166</v>
      </c>
      <c r="G91" s="3" t="s">
        <v>77</v>
      </c>
      <c r="H91" s="3" t="s">
        <v>98</v>
      </c>
      <c r="I91" s="6">
        <v>0.900709219858156</v>
      </c>
      <c r="J91" s="6">
        <v>0.898756015500017</v>
      </c>
      <c r="K91" s="6">
        <v>0.90761336771975</v>
      </c>
      <c r="L91" s="6">
        <v>0.900709219858156</v>
      </c>
      <c r="M91" s="6">
        <v>0.532904863357544</v>
      </c>
      <c r="N91" s="6">
        <v>3503.8585948944</v>
      </c>
    </row>
    <row r="92">
      <c r="A92" s="3">
        <v>16.0</v>
      </c>
      <c r="B92" s="3">
        <v>8.0</v>
      </c>
      <c r="C92" s="4" t="s">
        <v>99</v>
      </c>
      <c r="D92" s="3">
        <v>128.0</v>
      </c>
      <c r="E92" s="3" t="s">
        <v>15</v>
      </c>
      <c r="F92" s="4" t="s">
        <v>167</v>
      </c>
      <c r="G92" s="3" t="s">
        <v>77</v>
      </c>
      <c r="H92" s="3" t="s">
        <v>101</v>
      </c>
      <c r="I92" s="6">
        <v>0.50354609929078</v>
      </c>
      <c r="J92" s="6">
        <v>0.42363588898928</v>
      </c>
      <c r="K92" s="6">
        <v>0.424856997251011</v>
      </c>
      <c r="L92" s="6">
        <v>0.50354609929078</v>
      </c>
      <c r="M92" s="6">
        <v>0.535922288894653</v>
      </c>
      <c r="N92" s="6">
        <v>3255.18169665336</v>
      </c>
    </row>
    <row r="93">
      <c r="A93" s="3">
        <v>16.0</v>
      </c>
      <c r="B93" s="3">
        <v>8.0</v>
      </c>
      <c r="C93" s="4" t="s">
        <v>102</v>
      </c>
      <c r="D93" s="3">
        <v>128.0</v>
      </c>
      <c r="E93" s="3" t="s">
        <v>15</v>
      </c>
      <c r="F93" s="4" t="s">
        <v>168</v>
      </c>
      <c r="G93" s="3" t="s">
        <v>77</v>
      </c>
      <c r="H93" s="3" t="s">
        <v>104</v>
      </c>
      <c r="I93" s="6">
        <v>0.794326241134751</v>
      </c>
      <c r="J93" s="6">
        <v>0.789632303964578</v>
      </c>
      <c r="K93" s="6">
        <v>0.796556826040108</v>
      </c>
      <c r="L93" s="6">
        <v>0.794326241134751</v>
      </c>
      <c r="M93" s="6">
        <v>0.550967693328857</v>
      </c>
      <c r="N93" s="6">
        <v>246.338615179061</v>
      </c>
    </row>
    <row r="94">
      <c r="A94" s="3">
        <v>16.0</v>
      </c>
      <c r="B94" s="3">
        <v>8.0</v>
      </c>
      <c r="C94" s="4" t="s">
        <v>105</v>
      </c>
      <c r="D94" s="3">
        <v>128.0</v>
      </c>
      <c r="E94" s="3" t="s">
        <v>15</v>
      </c>
      <c r="F94" s="4" t="s">
        <v>169</v>
      </c>
      <c r="G94" s="3" t="s">
        <v>77</v>
      </c>
      <c r="H94" s="3" t="s">
        <v>107</v>
      </c>
      <c r="I94" s="6">
        <v>0.829787234042553</v>
      </c>
      <c r="J94" s="6">
        <v>0.828123402509721</v>
      </c>
      <c r="K94" s="6">
        <v>0.836030556050927</v>
      </c>
      <c r="L94" s="6">
        <v>0.829787234042553</v>
      </c>
      <c r="M94" s="6">
        <v>0.541018486022949</v>
      </c>
      <c r="N94" s="6">
        <v>3496.39611339569</v>
      </c>
    </row>
    <row r="95">
      <c r="A95" s="3">
        <v>16.0</v>
      </c>
      <c r="B95" s="3">
        <v>8.0</v>
      </c>
      <c r="C95" s="4" t="s">
        <v>14</v>
      </c>
      <c r="D95" s="3">
        <v>128.0</v>
      </c>
      <c r="E95" s="3" t="s">
        <v>15</v>
      </c>
      <c r="F95" s="4" t="s">
        <v>170</v>
      </c>
      <c r="G95" s="3" t="s">
        <v>101</v>
      </c>
      <c r="H95" s="3" t="s">
        <v>17</v>
      </c>
      <c r="I95" s="6">
        <v>0.619210881294964</v>
      </c>
      <c r="J95" s="6">
        <v>0.685333490770976</v>
      </c>
      <c r="K95" s="6">
        <v>0.854725973324924</v>
      </c>
      <c r="L95" s="6">
        <v>0.619210881294964</v>
      </c>
      <c r="M95" s="6">
        <v>67.3144204616546</v>
      </c>
      <c r="N95" s="6">
        <v>304.55319571495</v>
      </c>
    </row>
    <row r="96">
      <c r="A96" s="3">
        <v>16.0</v>
      </c>
      <c r="B96" s="3">
        <v>8.0</v>
      </c>
      <c r="C96" s="4" t="s">
        <v>18</v>
      </c>
      <c r="D96" s="3">
        <v>128.0</v>
      </c>
      <c r="E96" s="3" t="s">
        <v>15</v>
      </c>
      <c r="F96" s="4" t="s">
        <v>171</v>
      </c>
      <c r="G96" s="3" t="s">
        <v>101</v>
      </c>
      <c r="H96" s="3" t="s">
        <v>20</v>
      </c>
      <c r="I96" s="6">
        <v>0.858700539568345</v>
      </c>
      <c r="J96" s="6">
        <v>0.873746871603159</v>
      </c>
      <c r="K96" s="6">
        <v>0.911494408557153</v>
      </c>
      <c r="L96" s="6">
        <v>0.858700539568345</v>
      </c>
      <c r="M96" s="6">
        <v>66.1594789028167</v>
      </c>
      <c r="N96" s="6">
        <v>3533.41152834892</v>
      </c>
    </row>
    <row r="97">
      <c r="A97" s="3">
        <v>16.0</v>
      </c>
      <c r="B97" s="3">
        <v>8.0</v>
      </c>
      <c r="C97" s="4" t="s">
        <v>21</v>
      </c>
      <c r="D97" s="3">
        <v>128.0</v>
      </c>
      <c r="E97" s="3" t="s">
        <v>15</v>
      </c>
      <c r="F97" s="4" t="s">
        <v>172</v>
      </c>
      <c r="G97" s="3" t="s">
        <v>101</v>
      </c>
      <c r="H97" s="3" t="s">
        <v>23</v>
      </c>
      <c r="I97" s="6">
        <v>0.739208633093525</v>
      </c>
      <c r="J97" s="6">
        <v>0.770696502262973</v>
      </c>
      <c r="K97" s="6">
        <v>0.83822217844891</v>
      </c>
      <c r="L97" s="6">
        <v>0.739208633093525</v>
      </c>
      <c r="M97" s="6">
        <v>66.1932301521301</v>
      </c>
      <c r="N97" s="6">
        <v>534.425258874893</v>
      </c>
    </row>
    <row r="98">
      <c r="A98" s="3">
        <v>16.0</v>
      </c>
      <c r="B98" s="3">
        <v>8.0</v>
      </c>
      <c r="C98" s="4" t="s">
        <v>24</v>
      </c>
      <c r="D98" s="3">
        <v>128.0</v>
      </c>
      <c r="E98" s="3" t="s">
        <v>15</v>
      </c>
      <c r="F98" s="4" t="s">
        <v>173</v>
      </c>
      <c r="G98" s="3" t="s">
        <v>101</v>
      </c>
      <c r="H98" s="3" t="s">
        <v>26</v>
      </c>
      <c r="I98" s="6">
        <v>0.882138039568345</v>
      </c>
      <c r="J98" s="6">
        <v>0.894207545662683</v>
      </c>
      <c r="K98" s="6">
        <v>0.920146711724889</v>
      </c>
      <c r="L98" s="6">
        <v>0.882138039568345</v>
      </c>
      <c r="M98" s="6">
        <v>65.6596302986145</v>
      </c>
      <c r="N98" s="6">
        <v>3793.02996492385</v>
      </c>
    </row>
    <row r="99">
      <c r="A99" s="3">
        <v>16.0</v>
      </c>
      <c r="B99" s="3">
        <v>8.0</v>
      </c>
      <c r="C99" s="4" t="s">
        <v>27</v>
      </c>
      <c r="D99" s="3">
        <v>128.0</v>
      </c>
      <c r="E99" s="3" t="s">
        <v>15</v>
      </c>
      <c r="F99" s="4" t="s">
        <v>174</v>
      </c>
      <c r="G99" s="3" t="s">
        <v>101</v>
      </c>
      <c r="H99" s="3" t="s">
        <v>29</v>
      </c>
      <c r="I99" s="6">
        <v>0.73622976618705</v>
      </c>
      <c r="J99" s="6">
        <v>0.705024629297981</v>
      </c>
      <c r="K99" s="6">
        <v>0.704868132863259</v>
      </c>
      <c r="L99" s="6">
        <v>0.73622976618705</v>
      </c>
      <c r="M99" s="6">
        <v>67.0300784111023</v>
      </c>
      <c r="N99" s="6">
        <v>158.58776307106</v>
      </c>
    </row>
    <row r="100">
      <c r="A100" s="3">
        <v>16.0</v>
      </c>
      <c r="B100" s="3">
        <v>8.0</v>
      </c>
      <c r="C100" s="4" t="s">
        <v>30</v>
      </c>
      <c r="D100" s="3">
        <v>128.0</v>
      </c>
      <c r="E100" s="3" t="s">
        <v>15</v>
      </c>
      <c r="F100" s="4" t="s">
        <v>175</v>
      </c>
      <c r="G100" s="3" t="s">
        <v>101</v>
      </c>
      <c r="H100" s="3" t="s">
        <v>32</v>
      </c>
      <c r="I100" s="6">
        <v>0.722740557553956</v>
      </c>
      <c r="J100" s="6">
        <v>0.770975360104458</v>
      </c>
      <c r="K100" s="6">
        <v>0.862790357762809</v>
      </c>
      <c r="L100" s="6">
        <v>0.722740557553956</v>
      </c>
      <c r="M100" s="6">
        <v>66.0232148170471</v>
      </c>
      <c r="N100" s="6">
        <v>447.002689838409</v>
      </c>
    </row>
    <row r="101">
      <c r="A101" s="3">
        <v>16.0</v>
      </c>
      <c r="B101" s="3">
        <v>8.0</v>
      </c>
      <c r="C101" s="4" t="s">
        <v>33</v>
      </c>
      <c r="D101" s="3">
        <v>128.0</v>
      </c>
      <c r="E101" s="3" t="s">
        <v>15</v>
      </c>
      <c r="F101" s="4" t="s">
        <v>176</v>
      </c>
      <c r="G101" s="3" t="s">
        <v>101</v>
      </c>
      <c r="H101" s="3" t="s">
        <v>35</v>
      </c>
      <c r="I101" s="6">
        <v>0.905631744604316</v>
      </c>
      <c r="J101" s="6">
        <v>0.910296870700965</v>
      </c>
      <c r="K101" s="6">
        <v>0.925286601928279</v>
      </c>
      <c r="L101" s="6">
        <v>0.905631744604316</v>
      </c>
      <c r="M101" s="6">
        <v>65.836993932724</v>
      </c>
      <c r="N101" s="6">
        <v>3679.3006286621</v>
      </c>
    </row>
    <row r="102">
      <c r="A102" s="3">
        <v>16.0</v>
      </c>
      <c r="B102" s="3">
        <v>8.0</v>
      </c>
      <c r="C102" s="4" t="s">
        <v>36</v>
      </c>
      <c r="D102" s="3">
        <v>128.0</v>
      </c>
      <c r="E102" s="3" t="s">
        <v>15</v>
      </c>
      <c r="F102" s="4" t="s">
        <v>177</v>
      </c>
      <c r="G102" s="3" t="s">
        <v>101</v>
      </c>
      <c r="H102" s="3" t="s">
        <v>38</v>
      </c>
      <c r="I102" s="6">
        <v>0.786814298561151</v>
      </c>
      <c r="J102" s="6">
        <v>0.824712314467799</v>
      </c>
      <c r="K102" s="6">
        <v>0.880951142173888</v>
      </c>
      <c r="L102" s="6">
        <v>0.786814298561151</v>
      </c>
      <c r="M102" s="6">
        <v>65.9908847808837</v>
      </c>
      <c r="N102" s="6">
        <v>679.848525762558</v>
      </c>
    </row>
    <row r="103">
      <c r="A103" s="3">
        <v>16.0</v>
      </c>
      <c r="B103" s="3">
        <v>8.0</v>
      </c>
      <c r="C103" s="4" t="s">
        <v>39</v>
      </c>
      <c r="D103" s="3">
        <v>128.0</v>
      </c>
      <c r="E103" s="3" t="s">
        <v>15</v>
      </c>
      <c r="F103" s="4" t="s">
        <v>178</v>
      </c>
      <c r="G103" s="3" t="s">
        <v>101</v>
      </c>
      <c r="H103" s="3" t="s">
        <v>41</v>
      </c>
      <c r="I103" s="6">
        <v>0.92788893884892</v>
      </c>
      <c r="J103" s="6">
        <v>0.93090153551511</v>
      </c>
      <c r="K103" s="6">
        <v>0.940092488182651</v>
      </c>
      <c r="L103" s="6">
        <v>0.92788893884892</v>
      </c>
      <c r="M103" s="6">
        <v>65.6110355854034</v>
      </c>
      <c r="N103" s="6">
        <v>3929.99791336059</v>
      </c>
    </row>
    <row r="104">
      <c r="A104" s="3">
        <v>16.0</v>
      </c>
      <c r="B104" s="3">
        <v>8.0</v>
      </c>
      <c r="C104" s="4" t="s">
        <v>42</v>
      </c>
      <c r="D104" s="3">
        <v>128.0</v>
      </c>
      <c r="E104" s="3" t="s">
        <v>15</v>
      </c>
      <c r="F104" s="4" t="s">
        <v>179</v>
      </c>
      <c r="G104" s="3" t="s">
        <v>101</v>
      </c>
      <c r="H104" s="3" t="s">
        <v>44</v>
      </c>
      <c r="I104" s="6">
        <v>0.78220548561151</v>
      </c>
      <c r="J104" s="6">
        <v>0.807046622332132</v>
      </c>
      <c r="K104" s="6">
        <v>0.897688221770616</v>
      </c>
      <c r="L104" s="6">
        <v>0.78220548561151</v>
      </c>
      <c r="M104" s="6">
        <v>66.8974838256836</v>
      </c>
      <c r="N104" s="6">
        <v>188.957376003265</v>
      </c>
    </row>
    <row r="105">
      <c r="A105" s="3">
        <v>16.0</v>
      </c>
      <c r="B105" s="3">
        <v>8.0</v>
      </c>
      <c r="C105" s="4" t="s">
        <v>45</v>
      </c>
      <c r="D105" s="3">
        <v>128.0</v>
      </c>
      <c r="E105" s="3" t="s">
        <v>15</v>
      </c>
      <c r="F105" s="4" t="s">
        <v>180</v>
      </c>
      <c r="G105" s="3" t="s">
        <v>101</v>
      </c>
      <c r="H105" s="3" t="s">
        <v>47</v>
      </c>
      <c r="I105" s="6">
        <v>0.779226618705036</v>
      </c>
      <c r="J105" s="6">
        <v>0.83880238893763</v>
      </c>
      <c r="K105" s="6">
        <v>0.921027456855624</v>
      </c>
      <c r="L105" s="6">
        <v>0.779226618705036</v>
      </c>
      <c r="M105" s="6">
        <v>65.9066779613494</v>
      </c>
      <c r="N105" s="6">
        <v>476.94639134407</v>
      </c>
    </row>
    <row r="106">
      <c r="A106" s="3">
        <v>16.0</v>
      </c>
      <c r="B106" s="3">
        <v>8.0</v>
      </c>
      <c r="C106" s="4" t="s">
        <v>48</v>
      </c>
      <c r="D106" s="3">
        <v>128.0</v>
      </c>
      <c r="E106" s="3" t="s">
        <v>15</v>
      </c>
      <c r="F106" s="4" t="s">
        <v>181</v>
      </c>
      <c r="G106" s="3" t="s">
        <v>101</v>
      </c>
      <c r="H106" s="3" t="s">
        <v>50</v>
      </c>
      <c r="I106" s="6">
        <v>0.919683003597122</v>
      </c>
      <c r="J106" s="6">
        <v>0.921061376145545</v>
      </c>
      <c r="K106" s="6">
        <v>0.932260357375091</v>
      </c>
      <c r="L106" s="6">
        <v>0.919683003597122</v>
      </c>
      <c r="M106" s="6">
        <v>66.2435894012451</v>
      </c>
      <c r="N106" s="6">
        <v>3721.13671827316</v>
      </c>
    </row>
    <row r="107">
      <c r="A107" s="3">
        <v>16.0</v>
      </c>
      <c r="B107" s="3">
        <v>8.0</v>
      </c>
      <c r="C107" s="4" t="s">
        <v>51</v>
      </c>
      <c r="D107" s="3">
        <v>128.0</v>
      </c>
      <c r="E107" s="3" t="s">
        <v>15</v>
      </c>
      <c r="F107" s="4" t="s">
        <v>182</v>
      </c>
      <c r="G107" s="3" t="s">
        <v>101</v>
      </c>
      <c r="H107" s="3" t="s">
        <v>53</v>
      </c>
      <c r="I107" s="6">
        <v>0.796088129496402</v>
      </c>
      <c r="J107" s="6">
        <v>0.814324970144095</v>
      </c>
      <c r="K107" s="6">
        <v>0.864891594878819</v>
      </c>
      <c r="L107" s="6">
        <v>0.796088129496402</v>
      </c>
      <c r="M107" s="6">
        <v>66.5437052249908</v>
      </c>
      <c r="N107" s="6">
        <v>711.798174381256</v>
      </c>
    </row>
    <row r="108">
      <c r="A108" s="3">
        <v>16.0</v>
      </c>
      <c r="B108" s="3">
        <v>8.0</v>
      </c>
      <c r="C108" s="4" t="s">
        <v>54</v>
      </c>
      <c r="D108" s="3">
        <v>128.0</v>
      </c>
      <c r="E108" s="3" t="s">
        <v>15</v>
      </c>
      <c r="F108" s="4" t="s">
        <v>183</v>
      </c>
      <c r="G108" s="3" t="s">
        <v>101</v>
      </c>
      <c r="H108" s="3" t="s">
        <v>56</v>
      </c>
      <c r="I108" s="6">
        <v>0.912376348920863</v>
      </c>
      <c r="J108" s="6">
        <v>0.914471643324099</v>
      </c>
      <c r="K108" s="6">
        <v>0.927074934711751</v>
      </c>
      <c r="L108" s="6">
        <v>0.912376348920863</v>
      </c>
      <c r="M108" s="6">
        <v>65.2674076557159</v>
      </c>
      <c r="N108" s="6">
        <v>3949.19029784202</v>
      </c>
    </row>
    <row r="109">
      <c r="A109" s="3">
        <v>16.0</v>
      </c>
      <c r="B109" s="3">
        <v>8.0</v>
      </c>
      <c r="C109" s="4" t="s">
        <v>57</v>
      </c>
      <c r="D109" s="3">
        <v>128.0</v>
      </c>
      <c r="E109" s="3" t="s">
        <v>15</v>
      </c>
      <c r="F109" s="4" t="s">
        <v>184</v>
      </c>
      <c r="G109" s="3" t="s">
        <v>101</v>
      </c>
      <c r="H109" s="3" t="s">
        <v>59</v>
      </c>
      <c r="I109" s="6">
        <v>0.919458183453237</v>
      </c>
      <c r="J109" s="6">
        <v>0.92152593035844</v>
      </c>
      <c r="K109" s="6">
        <v>0.931882808157003</v>
      </c>
      <c r="L109" s="6">
        <v>0.919458183453237</v>
      </c>
      <c r="M109" s="6">
        <v>65.7646768093109</v>
      </c>
      <c r="N109" s="6">
        <v>3419.40385270118</v>
      </c>
    </row>
    <row r="110">
      <c r="A110" s="3">
        <v>16.0</v>
      </c>
      <c r="B110" s="3">
        <v>8.0</v>
      </c>
      <c r="C110" s="4" t="s">
        <v>60</v>
      </c>
      <c r="D110" s="3">
        <v>128.0</v>
      </c>
      <c r="E110" s="3" t="s">
        <v>15</v>
      </c>
      <c r="F110" s="4" t="s">
        <v>185</v>
      </c>
      <c r="G110" s="3" t="s">
        <v>101</v>
      </c>
      <c r="H110" s="3" t="s">
        <v>62</v>
      </c>
      <c r="I110" s="6">
        <v>0.805024730215827</v>
      </c>
      <c r="J110" s="6">
        <v>0.815778988416652</v>
      </c>
      <c r="K110" s="6">
        <v>0.861499226157835</v>
      </c>
      <c r="L110" s="6">
        <v>0.805024730215827</v>
      </c>
      <c r="M110" s="6">
        <v>65.6409857273101</v>
      </c>
      <c r="N110" s="6">
        <v>419.289225816726</v>
      </c>
    </row>
    <row r="111">
      <c r="A111" s="3">
        <v>16.0</v>
      </c>
      <c r="B111" s="3">
        <v>8.0</v>
      </c>
      <c r="C111" s="4" t="s">
        <v>63</v>
      </c>
      <c r="D111" s="3">
        <v>128.0</v>
      </c>
      <c r="E111" s="3" t="s">
        <v>15</v>
      </c>
      <c r="F111" s="4" t="s">
        <v>186</v>
      </c>
      <c r="G111" s="3" t="s">
        <v>101</v>
      </c>
      <c r="H111" s="3" t="s">
        <v>65</v>
      </c>
      <c r="I111" s="6">
        <v>0.916760341726618</v>
      </c>
      <c r="J111" s="6">
        <v>0.91932851532391</v>
      </c>
      <c r="K111" s="6">
        <v>0.931055819275565</v>
      </c>
      <c r="L111" s="6">
        <v>0.916760341726618</v>
      </c>
      <c r="M111" s="6">
        <v>66.0804049968719</v>
      </c>
      <c r="N111" s="6">
        <v>3657.4330921173</v>
      </c>
    </row>
    <row r="112">
      <c r="A112" s="3">
        <v>16.0</v>
      </c>
      <c r="B112" s="3">
        <v>8.0</v>
      </c>
      <c r="C112" s="4" t="s">
        <v>66</v>
      </c>
      <c r="D112" s="3">
        <v>128.0</v>
      </c>
      <c r="E112" s="3" t="s">
        <v>15</v>
      </c>
      <c r="F112" s="4" t="s">
        <v>187</v>
      </c>
      <c r="G112" s="3" t="s">
        <v>101</v>
      </c>
      <c r="H112" s="3" t="s">
        <v>68</v>
      </c>
      <c r="I112" s="6">
        <v>0.935308003597122</v>
      </c>
      <c r="J112" s="6">
        <v>0.936234128444015</v>
      </c>
      <c r="K112" s="6">
        <v>0.941864849601033</v>
      </c>
      <c r="L112" s="6">
        <v>0.935308003597122</v>
      </c>
      <c r="M112" s="6">
        <v>65.8775017261505</v>
      </c>
      <c r="N112" s="6">
        <v>3380.35823369026</v>
      </c>
    </row>
    <row r="113">
      <c r="A113" s="3">
        <v>16.0</v>
      </c>
      <c r="B113" s="3">
        <v>8.0</v>
      </c>
      <c r="C113" s="4" t="s">
        <v>69</v>
      </c>
      <c r="D113" s="3">
        <v>128.0</v>
      </c>
      <c r="E113" s="3" t="s">
        <v>15</v>
      </c>
      <c r="F113" s="4" t="s">
        <v>188</v>
      </c>
      <c r="G113" s="3" t="s">
        <v>101</v>
      </c>
      <c r="H113" s="3" t="s">
        <v>71</v>
      </c>
      <c r="I113" s="6">
        <v>0.809071492805755</v>
      </c>
      <c r="J113" s="6">
        <v>0.817422144279043</v>
      </c>
      <c r="K113" s="6">
        <v>0.855281449708899</v>
      </c>
      <c r="L113" s="6">
        <v>0.809071492805755</v>
      </c>
      <c r="M113" s="6">
        <v>66.0147578716278</v>
      </c>
      <c r="N113" s="6">
        <v>389.305197954177</v>
      </c>
    </row>
    <row r="114">
      <c r="A114" s="3">
        <v>16.0</v>
      </c>
      <c r="B114" s="3">
        <v>8.0</v>
      </c>
      <c r="C114" s="4" t="s">
        <v>72</v>
      </c>
      <c r="D114" s="3">
        <v>128.0</v>
      </c>
      <c r="E114" s="3" t="s">
        <v>15</v>
      </c>
      <c r="F114" s="4" t="s">
        <v>189</v>
      </c>
      <c r="G114" s="3" t="s">
        <v>101</v>
      </c>
      <c r="H114" s="3" t="s">
        <v>74</v>
      </c>
      <c r="I114" s="6">
        <v>0.910184352517985</v>
      </c>
      <c r="J114" s="6">
        <v>0.914733640034287</v>
      </c>
      <c r="K114" s="6">
        <v>0.929770025028224</v>
      </c>
      <c r="L114" s="6">
        <v>0.910184352517985</v>
      </c>
      <c r="M114" s="6">
        <v>65.9651503562927</v>
      </c>
      <c r="N114" s="6">
        <v>3651.76067209243</v>
      </c>
    </row>
    <row r="115">
      <c r="A115" s="3">
        <v>16.0</v>
      </c>
      <c r="B115" s="3">
        <v>8.0</v>
      </c>
      <c r="C115" s="4" t="s">
        <v>75</v>
      </c>
      <c r="D115" s="3">
        <v>128.0</v>
      </c>
      <c r="E115" s="3" t="s">
        <v>15</v>
      </c>
      <c r="F115" s="4" t="s">
        <v>190</v>
      </c>
      <c r="G115" s="3" t="s">
        <v>101</v>
      </c>
      <c r="H115" s="3" t="s">
        <v>77</v>
      </c>
      <c r="I115" s="6">
        <v>0.301371402877697</v>
      </c>
      <c r="J115" s="6">
        <v>0.139583092530898</v>
      </c>
      <c r="K115" s="6">
        <v>0.0908247224724716</v>
      </c>
      <c r="L115" s="6">
        <v>0.301371402877697</v>
      </c>
      <c r="M115" s="6">
        <v>66.2800605297088</v>
      </c>
      <c r="N115" s="6">
        <v>30.4959239959716</v>
      </c>
    </row>
    <row r="116">
      <c r="A116" s="3">
        <v>16.0</v>
      </c>
      <c r="B116" s="3">
        <v>8.0</v>
      </c>
      <c r="C116" s="4" t="s">
        <v>78</v>
      </c>
      <c r="D116" s="3">
        <v>128.0</v>
      </c>
      <c r="E116" s="3" t="s">
        <v>15</v>
      </c>
      <c r="F116" s="4" t="s">
        <v>191</v>
      </c>
      <c r="G116" s="3" t="s">
        <v>101</v>
      </c>
      <c r="H116" s="3" t="s">
        <v>80</v>
      </c>
      <c r="I116" s="6">
        <v>0.679013039568345</v>
      </c>
      <c r="J116" s="6">
        <v>0.759894684179709</v>
      </c>
      <c r="K116" s="6">
        <v>0.915596636101214</v>
      </c>
      <c r="L116" s="6">
        <v>0.679013039568345</v>
      </c>
      <c r="M116" s="6">
        <v>66.4279863834381</v>
      </c>
      <c r="N116" s="6">
        <v>332.190725803375</v>
      </c>
    </row>
    <row r="117">
      <c r="A117" s="3">
        <v>16.0</v>
      </c>
      <c r="B117" s="3">
        <v>8.0</v>
      </c>
      <c r="C117" s="4" t="s">
        <v>81</v>
      </c>
      <c r="D117" s="3">
        <v>128.0</v>
      </c>
      <c r="E117" s="3" t="s">
        <v>15</v>
      </c>
      <c r="F117" s="4" t="s">
        <v>192</v>
      </c>
      <c r="G117" s="3" t="s">
        <v>101</v>
      </c>
      <c r="H117" s="3" t="s">
        <v>83</v>
      </c>
      <c r="I117" s="6">
        <v>0.91822167266187</v>
      </c>
      <c r="J117" s="6">
        <v>0.922790820262171</v>
      </c>
      <c r="K117" s="6">
        <v>0.934130255383933</v>
      </c>
      <c r="L117" s="6">
        <v>0.91822167266187</v>
      </c>
      <c r="M117" s="6">
        <v>65.5911898612976</v>
      </c>
      <c r="N117" s="6">
        <v>3588.25915217399</v>
      </c>
    </row>
    <row r="118">
      <c r="A118" s="3">
        <v>16.0</v>
      </c>
      <c r="B118" s="3">
        <v>8.0</v>
      </c>
      <c r="C118" s="4" t="s">
        <v>84</v>
      </c>
      <c r="D118" s="3">
        <v>128.0</v>
      </c>
      <c r="E118" s="3" t="s">
        <v>15</v>
      </c>
      <c r="F118" s="4" t="s">
        <v>193</v>
      </c>
      <c r="G118" s="3" t="s">
        <v>101</v>
      </c>
      <c r="H118" s="3" t="s">
        <v>86</v>
      </c>
      <c r="I118" s="6">
        <v>0.769278327338129</v>
      </c>
      <c r="J118" s="6">
        <v>0.801011465908949</v>
      </c>
      <c r="K118" s="6">
        <v>0.86569198787698</v>
      </c>
      <c r="L118" s="6">
        <v>0.769278327338129</v>
      </c>
      <c r="M118" s="6">
        <v>65.9613733291626</v>
      </c>
      <c r="N118" s="6">
        <v>563.522325515747</v>
      </c>
    </row>
    <row r="119">
      <c r="A119" s="3">
        <v>16.0</v>
      </c>
      <c r="B119" s="3">
        <v>8.0</v>
      </c>
      <c r="C119" s="4" t="s">
        <v>87</v>
      </c>
      <c r="D119" s="3">
        <v>128.0</v>
      </c>
      <c r="E119" s="3" t="s">
        <v>15</v>
      </c>
      <c r="F119" s="4" t="s">
        <v>194</v>
      </c>
      <c r="G119" s="3" t="s">
        <v>101</v>
      </c>
      <c r="H119" s="3" t="s">
        <v>89</v>
      </c>
      <c r="I119" s="6">
        <v>0.828181205035971</v>
      </c>
      <c r="J119" s="6">
        <v>0.841313744293661</v>
      </c>
      <c r="K119" s="6">
        <v>0.891986558689841</v>
      </c>
      <c r="L119" s="6">
        <v>0.828181205035971</v>
      </c>
      <c r="M119" s="6">
        <v>66.2111892700195</v>
      </c>
      <c r="N119" s="6">
        <v>3799.35436296463</v>
      </c>
    </row>
    <row r="120">
      <c r="A120" s="3">
        <v>16.0</v>
      </c>
      <c r="B120" s="3">
        <v>8.0</v>
      </c>
      <c r="C120" s="4" t="s">
        <v>90</v>
      </c>
      <c r="D120" s="3">
        <v>128.0</v>
      </c>
      <c r="E120" s="3" t="s">
        <v>15</v>
      </c>
      <c r="F120" s="4" t="s">
        <v>195</v>
      </c>
      <c r="G120" s="3" t="s">
        <v>101</v>
      </c>
      <c r="H120" s="3" t="s">
        <v>92</v>
      </c>
      <c r="I120" s="6">
        <v>0.90259667266187</v>
      </c>
      <c r="J120" s="6">
        <v>0.899847846552873</v>
      </c>
      <c r="K120" s="6">
        <v>0.914344703236404</v>
      </c>
      <c r="L120" s="6">
        <v>0.90259667266187</v>
      </c>
      <c r="M120" s="6">
        <v>65.935525894165</v>
      </c>
      <c r="N120" s="6">
        <v>3290.85998511314</v>
      </c>
    </row>
    <row r="121">
      <c r="A121" s="3">
        <v>16.0</v>
      </c>
      <c r="B121" s="3">
        <v>8.0</v>
      </c>
      <c r="C121" s="4" t="s">
        <v>93</v>
      </c>
      <c r="D121" s="3">
        <v>128.0</v>
      </c>
      <c r="E121" s="3" t="s">
        <v>15</v>
      </c>
      <c r="F121" s="4" t="s">
        <v>196</v>
      </c>
      <c r="G121" s="3" t="s">
        <v>101</v>
      </c>
      <c r="H121" s="3" t="s">
        <v>95</v>
      </c>
      <c r="I121" s="6">
        <v>0.794401978417266</v>
      </c>
      <c r="J121" s="6">
        <v>0.796146522460908</v>
      </c>
      <c r="K121" s="6">
        <v>0.822669356212474</v>
      </c>
      <c r="L121" s="6">
        <v>0.794401978417266</v>
      </c>
      <c r="M121" s="6">
        <v>66.1206815242767</v>
      </c>
      <c r="N121" s="6">
        <v>273.872987270355</v>
      </c>
    </row>
    <row r="122">
      <c r="A122" s="3">
        <v>16.0</v>
      </c>
      <c r="B122" s="3">
        <v>8.0</v>
      </c>
      <c r="C122" s="4" t="s">
        <v>96</v>
      </c>
      <c r="D122" s="3">
        <v>128.0</v>
      </c>
      <c r="E122" s="3" t="s">
        <v>15</v>
      </c>
      <c r="F122" s="4" t="s">
        <v>197</v>
      </c>
      <c r="G122" s="3" t="s">
        <v>101</v>
      </c>
      <c r="H122" s="3" t="s">
        <v>98</v>
      </c>
      <c r="I122" s="6">
        <v>0.898044064748201</v>
      </c>
      <c r="J122" s="6">
        <v>0.901797294901596</v>
      </c>
      <c r="K122" s="6">
        <v>0.920140480916243</v>
      </c>
      <c r="L122" s="6">
        <v>0.898044064748201</v>
      </c>
      <c r="M122" s="6">
        <v>66.8419497013092</v>
      </c>
      <c r="N122" s="6">
        <v>3503.8585948944</v>
      </c>
    </row>
    <row r="123">
      <c r="A123" s="3">
        <v>16.0</v>
      </c>
      <c r="B123" s="3">
        <v>8.0</v>
      </c>
      <c r="C123" s="4" t="s">
        <v>99</v>
      </c>
      <c r="D123" s="3">
        <v>128.0</v>
      </c>
      <c r="E123" s="3" t="s">
        <v>15</v>
      </c>
      <c r="F123" s="4" t="s">
        <v>198</v>
      </c>
      <c r="G123" s="3" t="s">
        <v>101</v>
      </c>
      <c r="H123" s="3" t="s">
        <v>101</v>
      </c>
      <c r="I123" s="6">
        <v>0.892254946043165</v>
      </c>
      <c r="J123" s="6">
        <v>0.891066179527365</v>
      </c>
      <c r="K123" s="6">
        <v>0.91056747201386</v>
      </c>
      <c r="L123" s="6">
        <v>0.892254946043165</v>
      </c>
      <c r="M123" s="6">
        <v>65.9843807220459</v>
      </c>
      <c r="N123" s="6">
        <v>3255.18169665336</v>
      </c>
    </row>
    <row r="124">
      <c r="A124" s="3">
        <v>16.0</v>
      </c>
      <c r="B124" s="3">
        <v>8.0</v>
      </c>
      <c r="C124" s="4" t="s">
        <v>102</v>
      </c>
      <c r="D124" s="3">
        <v>128.0</v>
      </c>
      <c r="E124" s="3" t="s">
        <v>15</v>
      </c>
      <c r="F124" s="4" t="s">
        <v>199</v>
      </c>
      <c r="G124" s="3" t="s">
        <v>101</v>
      </c>
      <c r="H124" s="3" t="s">
        <v>104</v>
      </c>
      <c r="I124" s="6">
        <v>0.782711330935251</v>
      </c>
      <c r="J124" s="6">
        <v>0.7848380728148</v>
      </c>
      <c r="K124" s="6">
        <v>0.806362784312878</v>
      </c>
      <c r="L124" s="6">
        <v>0.782711330935251</v>
      </c>
      <c r="M124" s="6">
        <v>66.9856042861938</v>
      </c>
      <c r="N124" s="6">
        <v>246.338615179061</v>
      </c>
    </row>
    <row r="125">
      <c r="A125" s="3">
        <v>16.0</v>
      </c>
      <c r="B125" s="3">
        <v>8.0</v>
      </c>
      <c r="C125" s="4" t="s">
        <v>105</v>
      </c>
      <c r="D125" s="3">
        <v>128.0</v>
      </c>
      <c r="E125" s="3" t="s">
        <v>15</v>
      </c>
      <c r="F125" s="4" t="s">
        <v>200</v>
      </c>
      <c r="G125" s="3" t="s">
        <v>101</v>
      </c>
      <c r="H125" s="3" t="s">
        <v>107</v>
      </c>
      <c r="I125" s="6">
        <v>0.908610611510791</v>
      </c>
      <c r="J125" s="6">
        <v>0.912468234383442</v>
      </c>
      <c r="K125" s="6">
        <v>0.925678611469467</v>
      </c>
      <c r="L125" s="6">
        <v>0.908610611510791</v>
      </c>
      <c r="M125" s="6">
        <v>66.3207232952117</v>
      </c>
      <c r="N125" s="6">
        <v>3496.39611339569</v>
      </c>
    </row>
    <row r="126">
      <c r="A126" s="3">
        <v>16.0</v>
      </c>
      <c r="B126" s="3">
        <v>8.0</v>
      </c>
      <c r="C126" s="4" t="s">
        <v>14</v>
      </c>
      <c r="D126" s="3">
        <v>128.0</v>
      </c>
      <c r="E126" s="3" t="s">
        <v>15</v>
      </c>
      <c r="F126" s="4" t="s">
        <v>201</v>
      </c>
      <c r="G126" s="3" t="s">
        <v>104</v>
      </c>
      <c r="H126" s="3" t="s">
        <v>17</v>
      </c>
      <c r="I126" s="6">
        <v>0.497637222828062</v>
      </c>
      <c r="J126" s="6">
        <v>0.552347082673579</v>
      </c>
      <c r="K126" s="6">
        <v>0.757844090371093</v>
      </c>
      <c r="L126" s="6">
        <v>0.497637222828062</v>
      </c>
      <c r="M126" s="6">
        <v>10.4245347976684</v>
      </c>
      <c r="N126" s="6">
        <v>304.55319571495</v>
      </c>
    </row>
    <row r="127">
      <c r="A127" s="3">
        <v>16.0</v>
      </c>
      <c r="B127" s="3">
        <v>8.0</v>
      </c>
      <c r="C127" s="4" t="s">
        <v>18</v>
      </c>
      <c r="D127" s="3">
        <v>128.0</v>
      </c>
      <c r="E127" s="3" t="s">
        <v>15</v>
      </c>
      <c r="F127" s="4" t="s">
        <v>202</v>
      </c>
      <c r="G127" s="3" t="s">
        <v>104</v>
      </c>
      <c r="H127" s="3" t="s">
        <v>20</v>
      </c>
      <c r="I127" s="6">
        <v>0.63395129043984</v>
      </c>
      <c r="J127" s="6">
        <v>0.672719317987293</v>
      </c>
      <c r="K127" s="6">
        <v>0.786579785250612</v>
      </c>
      <c r="L127" s="6">
        <v>0.63395129043984</v>
      </c>
      <c r="M127" s="6">
        <v>10.3233923912048</v>
      </c>
      <c r="N127" s="6">
        <v>3533.41152834892</v>
      </c>
    </row>
    <row r="128">
      <c r="A128" s="3">
        <v>16.0</v>
      </c>
      <c r="B128" s="3">
        <v>8.0</v>
      </c>
      <c r="C128" s="4" t="s">
        <v>21</v>
      </c>
      <c r="D128" s="3">
        <v>128.0</v>
      </c>
      <c r="E128" s="3" t="s">
        <v>15</v>
      </c>
      <c r="F128" s="4" t="s">
        <v>203</v>
      </c>
      <c r="G128" s="3" t="s">
        <v>104</v>
      </c>
      <c r="H128" s="3" t="s">
        <v>23</v>
      </c>
      <c r="I128" s="6">
        <v>0.916394038531443</v>
      </c>
      <c r="J128" s="6">
        <v>0.916900650662489</v>
      </c>
      <c r="K128" s="6">
        <v>0.920020689966557</v>
      </c>
      <c r="L128" s="6">
        <v>0.916394038531443</v>
      </c>
      <c r="M128" s="6">
        <v>10.1961438655853</v>
      </c>
      <c r="N128" s="6">
        <v>534.425258874893</v>
      </c>
    </row>
    <row r="129">
      <c r="A129" s="3">
        <v>16.0</v>
      </c>
      <c r="B129" s="3">
        <v>8.0</v>
      </c>
      <c r="C129" s="4" t="s">
        <v>24</v>
      </c>
      <c r="D129" s="3">
        <v>128.0</v>
      </c>
      <c r="E129" s="3" t="s">
        <v>15</v>
      </c>
      <c r="F129" s="4" t="s">
        <v>204</v>
      </c>
      <c r="G129" s="3" t="s">
        <v>104</v>
      </c>
      <c r="H129" s="3" t="s">
        <v>26</v>
      </c>
      <c r="I129" s="6">
        <v>0.888404216648491</v>
      </c>
      <c r="J129" s="6">
        <v>0.892880236871964</v>
      </c>
      <c r="K129" s="6">
        <v>0.90390264343876</v>
      </c>
      <c r="L129" s="6">
        <v>0.888404216648491</v>
      </c>
      <c r="M129" s="6">
        <v>10.2328615188598</v>
      </c>
      <c r="N129" s="6">
        <v>3793.02996492385</v>
      </c>
    </row>
    <row r="130">
      <c r="A130" s="3">
        <v>16.0</v>
      </c>
      <c r="B130" s="3">
        <v>8.0</v>
      </c>
      <c r="C130" s="4" t="s">
        <v>27</v>
      </c>
      <c r="D130" s="3">
        <v>128.0</v>
      </c>
      <c r="E130" s="3" t="s">
        <v>15</v>
      </c>
      <c r="F130" s="4" t="s">
        <v>205</v>
      </c>
      <c r="G130" s="3" t="s">
        <v>104</v>
      </c>
      <c r="H130" s="3" t="s">
        <v>29</v>
      </c>
      <c r="I130" s="6">
        <v>0.620138131588513</v>
      </c>
      <c r="J130" s="6">
        <v>0.570361641711506</v>
      </c>
      <c r="K130" s="6">
        <v>0.556008114307391</v>
      </c>
      <c r="L130" s="6">
        <v>0.620138131588513</v>
      </c>
      <c r="M130" s="6">
        <v>10.2733659744262</v>
      </c>
      <c r="N130" s="6">
        <v>158.58776307106</v>
      </c>
    </row>
    <row r="131">
      <c r="A131" s="3">
        <v>16.0</v>
      </c>
      <c r="B131" s="3">
        <v>8.0</v>
      </c>
      <c r="C131" s="4" t="s">
        <v>30</v>
      </c>
      <c r="D131" s="3">
        <v>128.0</v>
      </c>
      <c r="E131" s="3" t="s">
        <v>15</v>
      </c>
      <c r="F131" s="4" t="s">
        <v>206</v>
      </c>
      <c r="G131" s="3" t="s">
        <v>104</v>
      </c>
      <c r="H131" s="3" t="s">
        <v>32</v>
      </c>
      <c r="I131" s="6">
        <v>0.592148309705561</v>
      </c>
      <c r="J131" s="6">
        <v>0.646517288363444</v>
      </c>
      <c r="K131" s="6">
        <v>0.757589608306746</v>
      </c>
      <c r="L131" s="6">
        <v>0.592148309705561</v>
      </c>
      <c r="M131" s="6">
        <v>10.176565170288</v>
      </c>
      <c r="N131" s="6">
        <v>447.002689838409</v>
      </c>
    </row>
    <row r="132">
      <c r="A132" s="3">
        <v>16.0</v>
      </c>
      <c r="B132" s="3">
        <v>8.0</v>
      </c>
      <c r="C132" s="4" t="s">
        <v>33</v>
      </c>
      <c r="D132" s="3">
        <v>128.0</v>
      </c>
      <c r="E132" s="3" t="s">
        <v>15</v>
      </c>
      <c r="F132" s="4" t="s">
        <v>207</v>
      </c>
      <c r="G132" s="3" t="s">
        <v>104</v>
      </c>
      <c r="H132" s="3" t="s">
        <v>35</v>
      </c>
      <c r="I132" s="6">
        <v>0.678662304616503</v>
      </c>
      <c r="J132" s="6">
        <v>0.679283020241629</v>
      </c>
      <c r="K132" s="6">
        <v>0.721400415312878</v>
      </c>
      <c r="L132" s="6">
        <v>0.678662304616503</v>
      </c>
      <c r="M132" s="6">
        <v>10.1720819473266</v>
      </c>
      <c r="N132" s="6">
        <v>3679.3006286621</v>
      </c>
    </row>
    <row r="133">
      <c r="A133" s="3">
        <v>16.0</v>
      </c>
      <c r="B133" s="3">
        <v>8.0</v>
      </c>
      <c r="C133" s="4" t="s">
        <v>36</v>
      </c>
      <c r="D133" s="3">
        <v>128.0</v>
      </c>
      <c r="E133" s="3" t="s">
        <v>15</v>
      </c>
      <c r="F133" s="4" t="s">
        <v>208</v>
      </c>
      <c r="G133" s="3" t="s">
        <v>104</v>
      </c>
      <c r="H133" s="3" t="s">
        <v>38</v>
      </c>
      <c r="I133" s="6">
        <v>0.917484551072337</v>
      </c>
      <c r="J133" s="6">
        <v>0.918863505228365</v>
      </c>
      <c r="K133" s="6">
        <v>0.925266925549057</v>
      </c>
      <c r="L133" s="6">
        <v>0.917484551072337</v>
      </c>
      <c r="M133" s="6">
        <v>10.2321078777313</v>
      </c>
      <c r="N133" s="6">
        <v>679.848525762558</v>
      </c>
    </row>
    <row r="134">
      <c r="A134" s="3">
        <v>16.0</v>
      </c>
      <c r="B134" s="3">
        <v>8.0</v>
      </c>
      <c r="C134" s="4" t="s">
        <v>39</v>
      </c>
      <c r="D134" s="3">
        <v>128.0</v>
      </c>
      <c r="E134" s="3" t="s">
        <v>15</v>
      </c>
      <c r="F134" s="4" t="s">
        <v>209</v>
      </c>
      <c r="G134" s="3" t="s">
        <v>104</v>
      </c>
      <c r="H134" s="3" t="s">
        <v>41</v>
      </c>
      <c r="I134" s="6">
        <v>0.898218829516539</v>
      </c>
      <c r="J134" s="6">
        <v>0.902236989566496</v>
      </c>
      <c r="K134" s="6">
        <v>0.914587659512205</v>
      </c>
      <c r="L134" s="6">
        <v>0.898218829516539</v>
      </c>
      <c r="M134" s="6">
        <v>10.1627526283264</v>
      </c>
      <c r="N134" s="6">
        <v>3929.99791336059</v>
      </c>
    </row>
    <row r="135">
      <c r="A135" s="3">
        <v>16.0</v>
      </c>
      <c r="B135" s="3">
        <v>8.0</v>
      </c>
      <c r="C135" s="4" t="s">
        <v>42</v>
      </c>
      <c r="D135" s="3">
        <v>128.0</v>
      </c>
      <c r="E135" s="3" t="s">
        <v>15</v>
      </c>
      <c r="F135" s="4" t="s">
        <v>210</v>
      </c>
      <c r="G135" s="3" t="s">
        <v>104</v>
      </c>
      <c r="H135" s="3" t="s">
        <v>44</v>
      </c>
      <c r="I135" s="6">
        <v>0.728098873137041</v>
      </c>
      <c r="J135" s="6">
        <v>0.742898230153657</v>
      </c>
      <c r="K135" s="6">
        <v>0.785606978428551</v>
      </c>
      <c r="L135" s="6">
        <v>0.728098873137041</v>
      </c>
      <c r="M135" s="6">
        <v>10.1446297168731</v>
      </c>
      <c r="N135" s="6">
        <v>188.957376003265</v>
      </c>
    </row>
    <row r="136">
      <c r="A136" s="3">
        <v>16.0</v>
      </c>
      <c r="B136" s="3">
        <v>8.0</v>
      </c>
      <c r="C136" s="4" t="s">
        <v>45</v>
      </c>
      <c r="D136" s="3">
        <v>128.0</v>
      </c>
      <c r="E136" s="3" t="s">
        <v>15</v>
      </c>
      <c r="F136" s="4" t="s">
        <v>211</v>
      </c>
      <c r="G136" s="3" t="s">
        <v>104</v>
      </c>
      <c r="H136" s="3" t="s">
        <v>47</v>
      </c>
      <c r="I136" s="6">
        <v>0.621228644129407</v>
      </c>
      <c r="J136" s="6">
        <v>0.67531956225122</v>
      </c>
      <c r="K136" s="6">
        <v>0.78236142260604</v>
      </c>
      <c r="L136" s="6">
        <v>0.621228644129407</v>
      </c>
      <c r="M136" s="6">
        <v>10.2278680801391</v>
      </c>
      <c r="N136" s="6">
        <v>476.94639134407</v>
      </c>
    </row>
    <row r="137">
      <c r="A137" s="3">
        <v>16.0</v>
      </c>
      <c r="B137" s="3">
        <v>8.0</v>
      </c>
      <c r="C137" s="4" t="s">
        <v>48</v>
      </c>
      <c r="D137" s="3">
        <v>128.0</v>
      </c>
      <c r="E137" s="3" t="s">
        <v>15</v>
      </c>
      <c r="F137" s="4" t="s">
        <v>212</v>
      </c>
      <c r="G137" s="3" t="s">
        <v>104</v>
      </c>
      <c r="H137" s="3" t="s">
        <v>50</v>
      </c>
      <c r="I137" s="6">
        <v>0.761541257724463</v>
      </c>
      <c r="J137" s="6">
        <v>0.744880496340761</v>
      </c>
      <c r="K137" s="6">
        <v>0.762398125675391</v>
      </c>
      <c r="L137" s="6">
        <v>0.761541257724463</v>
      </c>
      <c r="M137" s="6">
        <v>10.2612292766571</v>
      </c>
      <c r="N137" s="6">
        <v>3721.13671827316</v>
      </c>
    </row>
    <row r="138">
      <c r="A138" s="3">
        <v>16.0</v>
      </c>
      <c r="B138" s="3">
        <v>8.0</v>
      </c>
      <c r="C138" s="4" t="s">
        <v>51</v>
      </c>
      <c r="D138" s="3">
        <v>128.0</v>
      </c>
      <c r="E138" s="3" t="s">
        <v>15</v>
      </c>
      <c r="F138" s="4" t="s">
        <v>213</v>
      </c>
      <c r="G138" s="3" t="s">
        <v>104</v>
      </c>
      <c r="H138" s="3" t="s">
        <v>53</v>
      </c>
      <c r="I138" s="6">
        <v>0.910577971646674</v>
      </c>
      <c r="J138" s="6">
        <v>0.910975145781526</v>
      </c>
      <c r="K138" s="6">
        <v>0.915794800491617</v>
      </c>
      <c r="L138" s="6">
        <v>0.910577971646674</v>
      </c>
      <c r="M138" s="6">
        <v>10.7500898838043</v>
      </c>
      <c r="N138" s="6">
        <v>711.798174381256</v>
      </c>
    </row>
    <row r="139">
      <c r="A139" s="3">
        <v>16.0</v>
      </c>
      <c r="B139" s="3">
        <v>8.0</v>
      </c>
      <c r="C139" s="4" t="s">
        <v>54</v>
      </c>
      <c r="D139" s="3">
        <v>128.0</v>
      </c>
      <c r="E139" s="3" t="s">
        <v>15</v>
      </c>
      <c r="F139" s="4" t="s">
        <v>214</v>
      </c>
      <c r="G139" s="3" t="s">
        <v>104</v>
      </c>
      <c r="H139" s="3" t="s">
        <v>56</v>
      </c>
      <c r="I139" s="6">
        <v>0.874954561977462</v>
      </c>
      <c r="J139" s="6">
        <v>0.874990711070824</v>
      </c>
      <c r="K139" s="6">
        <v>0.898812122463508</v>
      </c>
      <c r="L139" s="6">
        <v>0.874954561977462</v>
      </c>
      <c r="M139" s="6">
        <v>10.1630733013153</v>
      </c>
      <c r="N139" s="6">
        <v>3949.19029784202</v>
      </c>
    </row>
    <row r="140">
      <c r="A140" s="3">
        <v>16.0</v>
      </c>
      <c r="B140" s="3">
        <v>8.0</v>
      </c>
      <c r="C140" s="4" t="s">
        <v>57</v>
      </c>
      <c r="D140" s="3">
        <v>128.0</v>
      </c>
      <c r="E140" s="3" t="s">
        <v>15</v>
      </c>
      <c r="F140" s="4" t="s">
        <v>215</v>
      </c>
      <c r="G140" s="3" t="s">
        <v>104</v>
      </c>
      <c r="H140" s="3" t="s">
        <v>59</v>
      </c>
      <c r="I140" s="6">
        <v>0.739003998545983</v>
      </c>
      <c r="J140" s="6">
        <v>0.727379355658799</v>
      </c>
      <c r="K140" s="6">
        <v>0.780567648697972</v>
      </c>
      <c r="L140" s="6">
        <v>0.739003998545983</v>
      </c>
      <c r="M140" s="6">
        <v>10.1265883445739</v>
      </c>
      <c r="N140" s="6">
        <v>3419.40385270118</v>
      </c>
    </row>
    <row r="141">
      <c r="A141" s="3">
        <v>16.0</v>
      </c>
      <c r="B141" s="3">
        <v>8.0</v>
      </c>
      <c r="C141" s="4" t="s">
        <v>60</v>
      </c>
      <c r="D141" s="3">
        <v>128.0</v>
      </c>
      <c r="E141" s="3" t="s">
        <v>15</v>
      </c>
      <c r="F141" s="4" t="s">
        <v>216</v>
      </c>
      <c r="G141" s="3" t="s">
        <v>104</v>
      </c>
      <c r="H141" s="3" t="s">
        <v>62</v>
      </c>
      <c r="I141" s="6">
        <v>0.916394038531443</v>
      </c>
      <c r="J141" s="6">
        <v>0.917232513829935</v>
      </c>
      <c r="K141" s="6">
        <v>0.919931429159979</v>
      </c>
      <c r="L141" s="6">
        <v>0.916394038531443</v>
      </c>
      <c r="M141" s="6">
        <v>10.2215692996978</v>
      </c>
      <c r="N141" s="6">
        <v>419.289225816726</v>
      </c>
    </row>
    <row r="142">
      <c r="A142" s="3">
        <v>16.0</v>
      </c>
      <c r="B142" s="3">
        <v>8.0</v>
      </c>
      <c r="C142" s="4" t="s">
        <v>63</v>
      </c>
      <c r="D142" s="3">
        <v>128.0</v>
      </c>
      <c r="E142" s="3" t="s">
        <v>15</v>
      </c>
      <c r="F142" s="4" t="s">
        <v>217</v>
      </c>
      <c r="G142" s="3" t="s">
        <v>104</v>
      </c>
      <c r="H142" s="3" t="s">
        <v>65</v>
      </c>
      <c r="I142" s="6">
        <v>0.895310796074154</v>
      </c>
      <c r="J142" s="6">
        <v>0.898437217077207</v>
      </c>
      <c r="K142" s="6">
        <v>0.912547056696157</v>
      </c>
      <c r="L142" s="6">
        <v>0.895310796074154</v>
      </c>
      <c r="M142" s="6">
        <v>10.2534971237182</v>
      </c>
      <c r="N142" s="6">
        <v>3657.4330921173</v>
      </c>
    </row>
    <row r="143">
      <c r="A143" s="3">
        <v>16.0</v>
      </c>
      <c r="B143" s="3">
        <v>8.0</v>
      </c>
      <c r="C143" s="4" t="s">
        <v>66</v>
      </c>
      <c r="D143" s="3">
        <v>128.0</v>
      </c>
      <c r="E143" s="3" t="s">
        <v>15</v>
      </c>
      <c r="F143" s="4" t="s">
        <v>218</v>
      </c>
      <c r="G143" s="3" t="s">
        <v>104</v>
      </c>
      <c r="H143" s="3" t="s">
        <v>68</v>
      </c>
      <c r="I143" s="6">
        <v>0.693929480189022</v>
      </c>
      <c r="J143" s="6">
        <v>0.657626867027362</v>
      </c>
      <c r="K143" s="6">
        <v>0.68207829164547</v>
      </c>
      <c r="L143" s="6">
        <v>0.693929480189022</v>
      </c>
      <c r="M143" s="6">
        <v>10.2413811683654</v>
      </c>
      <c r="N143" s="6">
        <v>3380.35823369026</v>
      </c>
    </row>
    <row r="144">
      <c r="A144" s="3">
        <v>16.0</v>
      </c>
      <c r="B144" s="3">
        <v>8.0</v>
      </c>
      <c r="C144" s="4" t="s">
        <v>69</v>
      </c>
      <c r="D144" s="3">
        <v>128.0</v>
      </c>
      <c r="E144" s="3" t="s">
        <v>15</v>
      </c>
      <c r="F144" s="4" t="s">
        <v>219</v>
      </c>
      <c r="G144" s="3" t="s">
        <v>104</v>
      </c>
      <c r="H144" s="3" t="s">
        <v>71</v>
      </c>
      <c r="I144" s="6">
        <v>0.906942929843693</v>
      </c>
      <c r="J144" s="6">
        <v>0.908697902662371</v>
      </c>
      <c r="K144" s="6">
        <v>0.915499640621334</v>
      </c>
      <c r="L144" s="6">
        <v>0.906942929843693</v>
      </c>
      <c r="M144" s="6">
        <v>10.3113610744476</v>
      </c>
      <c r="N144" s="6">
        <v>389.305197954177</v>
      </c>
    </row>
    <row r="145">
      <c r="A145" s="3">
        <v>16.0</v>
      </c>
      <c r="B145" s="3">
        <v>8.0</v>
      </c>
      <c r="C145" s="4" t="s">
        <v>72</v>
      </c>
      <c r="D145" s="3">
        <v>128.0</v>
      </c>
      <c r="E145" s="3" t="s">
        <v>15</v>
      </c>
      <c r="F145" s="4" t="s">
        <v>220</v>
      </c>
      <c r="G145" s="3" t="s">
        <v>104</v>
      </c>
      <c r="H145" s="3" t="s">
        <v>74</v>
      </c>
      <c r="I145" s="6">
        <v>0.889494729189385</v>
      </c>
      <c r="J145" s="6">
        <v>0.895087068043909</v>
      </c>
      <c r="K145" s="6">
        <v>0.913980816314494</v>
      </c>
      <c r="L145" s="6">
        <v>0.889494729189385</v>
      </c>
      <c r="M145" s="6">
        <v>10.2002937793731</v>
      </c>
      <c r="N145" s="6">
        <v>3651.76067209243</v>
      </c>
    </row>
    <row r="146">
      <c r="A146" s="3">
        <v>16.0</v>
      </c>
      <c r="B146" s="3">
        <v>8.0</v>
      </c>
      <c r="C146" s="4" t="s">
        <v>75</v>
      </c>
      <c r="D146" s="3">
        <v>128.0</v>
      </c>
      <c r="E146" s="3" t="s">
        <v>15</v>
      </c>
      <c r="F146" s="4" t="s">
        <v>221</v>
      </c>
      <c r="G146" s="3" t="s">
        <v>104</v>
      </c>
      <c r="H146" s="3" t="s">
        <v>77</v>
      </c>
      <c r="I146" s="6">
        <v>0.297346419483824</v>
      </c>
      <c r="J146" s="6">
        <v>0.136301132607323</v>
      </c>
      <c r="K146" s="6">
        <v>0.0884148931798502</v>
      </c>
      <c r="L146" s="6">
        <v>0.297346419483824</v>
      </c>
      <c r="M146" s="6">
        <v>10.3689985275268</v>
      </c>
      <c r="N146" s="6">
        <v>30.4959239959716</v>
      </c>
    </row>
    <row r="147">
      <c r="A147" s="3">
        <v>16.0</v>
      </c>
      <c r="B147" s="3">
        <v>8.0</v>
      </c>
      <c r="C147" s="4" t="s">
        <v>78</v>
      </c>
      <c r="D147" s="3">
        <v>128.0</v>
      </c>
      <c r="E147" s="3" t="s">
        <v>15</v>
      </c>
      <c r="F147" s="4" t="s">
        <v>222</v>
      </c>
      <c r="G147" s="3" t="s">
        <v>104</v>
      </c>
      <c r="H147" s="3" t="s">
        <v>80</v>
      </c>
      <c r="I147" s="6">
        <v>0.512540894220283</v>
      </c>
      <c r="J147" s="6">
        <v>0.582978743210822</v>
      </c>
      <c r="K147" s="6">
        <v>0.807506129436246</v>
      </c>
      <c r="L147" s="6">
        <v>0.512540894220283</v>
      </c>
      <c r="M147" s="6">
        <v>10.1412465572357</v>
      </c>
      <c r="N147" s="6">
        <v>332.190725803375</v>
      </c>
    </row>
    <row r="148">
      <c r="A148" s="3">
        <v>16.0</v>
      </c>
      <c r="B148" s="3">
        <v>8.0</v>
      </c>
      <c r="C148" s="4" t="s">
        <v>81</v>
      </c>
      <c r="D148" s="3">
        <v>128.0</v>
      </c>
      <c r="E148" s="3" t="s">
        <v>15</v>
      </c>
      <c r="F148" s="4" t="s">
        <v>223</v>
      </c>
      <c r="G148" s="3" t="s">
        <v>104</v>
      </c>
      <c r="H148" s="3" t="s">
        <v>83</v>
      </c>
      <c r="I148" s="6">
        <v>0.70556161395856</v>
      </c>
      <c r="J148" s="6">
        <v>0.711448382196766</v>
      </c>
      <c r="K148" s="6">
        <v>0.753703124862914</v>
      </c>
      <c r="L148" s="6">
        <v>0.70556161395856</v>
      </c>
      <c r="M148" s="6">
        <v>10.1682806015014</v>
      </c>
      <c r="N148" s="6">
        <v>3588.25915217399</v>
      </c>
    </row>
    <row r="149">
      <c r="A149" s="3">
        <v>16.0</v>
      </c>
      <c r="B149" s="3">
        <v>8.0</v>
      </c>
      <c r="C149" s="4" t="s">
        <v>84</v>
      </c>
      <c r="D149" s="3">
        <v>128.0</v>
      </c>
      <c r="E149" s="3" t="s">
        <v>15</v>
      </c>
      <c r="F149" s="4" t="s">
        <v>224</v>
      </c>
      <c r="G149" s="3" t="s">
        <v>104</v>
      </c>
      <c r="H149" s="3" t="s">
        <v>86</v>
      </c>
      <c r="I149" s="6">
        <v>0.917848055252635</v>
      </c>
      <c r="J149" s="6">
        <v>0.916604331306206</v>
      </c>
      <c r="K149" s="6">
        <v>0.922804065867925</v>
      </c>
      <c r="L149" s="6">
        <v>0.917848055252635</v>
      </c>
      <c r="M149" s="6">
        <v>10.1519391536712</v>
      </c>
      <c r="N149" s="6">
        <v>563.522325515747</v>
      </c>
    </row>
    <row r="150">
      <c r="A150" s="3">
        <v>16.0</v>
      </c>
      <c r="B150" s="3">
        <v>8.0</v>
      </c>
      <c r="C150" s="4" t="s">
        <v>87</v>
      </c>
      <c r="D150" s="3">
        <v>128.0</v>
      </c>
      <c r="E150" s="3" t="s">
        <v>15</v>
      </c>
      <c r="F150" s="4" t="s">
        <v>225</v>
      </c>
      <c r="G150" s="3" t="s">
        <v>104</v>
      </c>
      <c r="H150" s="3" t="s">
        <v>89</v>
      </c>
      <c r="I150" s="6">
        <v>0.873864049436568</v>
      </c>
      <c r="J150" s="6">
        <v>0.879772957551321</v>
      </c>
      <c r="K150" s="6">
        <v>0.896839198264681</v>
      </c>
      <c r="L150" s="6">
        <v>0.873864049436568</v>
      </c>
      <c r="M150" s="6">
        <v>10.193963766098</v>
      </c>
      <c r="N150" s="6">
        <v>3799.35436296463</v>
      </c>
    </row>
    <row r="151">
      <c r="A151" s="3">
        <v>16.0</v>
      </c>
      <c r="B151" s="3">
        <v>8.0</v>
      </c>
      <c r="C151" s="4" t="s">
        <v>90</v>
      </c>
      <c r="D151" s="3">
        <v>128.0</v>
      </c>
      <c r="E151" s="3" t="s">
        <v>15</v>
      </c>
      <c r="F151" s="4" t="s">
        <v>226</v>
      </c>
      <c r="G151" s="3" t="s">
        <v>104</v>
      </c>
      <c r="H151" s="3" t="s">
        <v>92</v>
      </c>
      <c r="I151" s="6">
        <v>0.690657942566339</v>
      </c>
      <c r="J151" s="6">
        <v>0.671666097339131</v>
      </c>
      <c r="K151" s="6">
        <v>0.777500314245502</v>
      </c>
      <c r="L151" s="6">
        <v>0.690657942566339</v>
      </c>
      <c r="M151" s="6">
        <v>10.1831066608428</v>
      </c>
      <c r="N151" s="6">
        <v>3290.85998511314</v>
      </c>
    </row>
    <row r="152">
      <c r="A152" s="3">
        <v>16.0</v>
      </c>
      <c r="B152" s="3">
        <v>8.0</v>
      </c>
      <c r="C152" s="4" t="s">
        <v>93</v>
      </c>
      <c r="D152" s="3">
        <v>128.0</v>
      </c>
      <c r="E152" s="3" t="s">
        <v>15</v>
      </c>
      <c r="F152" s="4" t="s">
        <v>227</v>
      </c>
      <c r="G152" s="3" t="s">
        <v>104</v>
      </c>
      <c r="H152" s="3" t="s">
        <v>95</v>
      </c>
      <c r="I152" s="6">
        <v>0.919665576154125</v>
      </c>
      <c r="J152" s="6">
        <v>0.920770385360195</v>
      </c>
      <c r="K152" s="6">
        <v>0.926658302736679</v>
      </c>
      <c r="L152" s="6">
        <v>0.919665576154125</v>
      </c>
      <c r="M152" s="6">
        <v>10.2154936790466</v>
      </c>
      <c r="N152" s="6">
        <v>273.872987270355</v>
      </c>
    </row>
    <row r="153">
      <c r="A153" s="3">
        <v>16.0</v>
      </c>
      <c r="B153" s="3">
        <v>8.0</v>
      </c>
      <c r="C153" s="4" t="s">
        <v>96</v>
      </c>
      <c r="D153" s="3">
        <v>128.0</v>
      </c>
      <c r="E153" s="3" t="s">
        <v>15</v>
      </c>
      <c r="F153" s="4" t="s">
        <v>228</v>
      </c>
      <c r="G153" s="3" t="s">
        <v>104</v>
      </c>
      <c r="H153" s="3" t="s">
        <v>98</v>
      </c>
      <c r="I153" s="6">
        <v>0.915303525990548</v>
      </c>
      <c r="J153" s="6">
        <v>0.914343334753219</v>
      </c>
      <c r="K153" s="6">
        <v>0.916371601040745</v>
      </c>
      <c r="L153" s="6">
        <v>0.915303525990548</v>
      </c>
      <c r="M153" s="6">
        <v>10.1322586536407</v>
      </c>
      <c r="N153" s="6">
        <v>3503.8585948944</v>
      </c>
    </row>
    <row r="154">
      <c r="A154" s="3">
        <v>16.0</v>
      </c>
      <c r="B154" s="3">
        <v>8.0</v>
      </c>
      <c r="C154" s="4" t="s">
        <v>99</v>
      </c>
      <c r="D154" s="3">
        <v>128.0</v>
      </c>
      <c r="E154" s="3" t="s">
        <v>15</v>
      </c>
      <c r="F154" s="4" t="s">
        <v>229</v>
      </c>
      <c r="G154" s="3" t="s">
        <v>104</v>
      </c>
      <c r="H154" s="3" t="s">
        <v>101</v>
      </c>
      <c r="I154" s="6">
        <v>0.617593602326426</v>
      </c>
      <c r="J154" s="6">
        <v>0.561818861221577</v>
      </c>
      <c r="K154" s="6">
        <v>0.614203626426002</v>
      </c>
      <c r="L154" s="6">
        <v>0.617593602326426</v>
      </c>
      <c r="M154" s="6">
        <v>10.1995477676391</v>
      </c>
      <c r="N154" s="6">
        <v>3255.18169665336</v>
      </c>
    </row>
    <row r="155">
      <c r="A155" s="3">
        <v>16.0</v>
      </c>
      <c r="B155" s="3">
        <v>8.0</v>
      </c>
      <c r="C155" s="4" t="s">
        <v>102</v>
      </c>
      <c r="D155" s="3">
        <v>128.0</v>
      </c>
      <c r="E155" s="3" t="s">
        <v>15</v>
      </c>
      <c r="F155" s="4" t="s">
        <v>230</v>
      </c>
      <c r="G155" s="3" t="s">
        <v>104</v>
      </c>
      <c r="H155" s="3" t="s">
        <v>104</v>
      </c>
      <c r="I155" s="6">
        <v>0.917121046892039</v>
      </c>
      <c r="J155" s="6">
        <v>0.917146857502023</v>
      </c>
      <c r="K155" s="6">
        <v>0.92147402506719</v>
      </c>
      <c r="L155" s="6">
        <v>0.917121046892039</v>
      </c>
      <c r="M155" s="6">
        <v>10.7155308723449</v>
      </c>
      <c r="N155" s="6">
        <v>246.338615179061</v>
      </c>
    </row>
    <row r="156">
      <c r="A156" s="3">
        <v>16.0</v>
      </c>
      <c r="B156" s="3">
        <v>8.0</v>
      </c>
      <c r="C156" s="4" t="s">
        <v>105</v>
      </c>
      <c r="D156" s="3">
        <v>128.0</v>
      </c>
      <c r="E156" s="3" t="s">
        <v>15</v>
      </c>
      <c r="F156" s="4" t="s">
        <v>231</v>
      </c>
      <c r="G156" s="3" t="s">
        <v>104</v>
      </c>
      <c r="H156" s="3" t="s">
        <v>107</v>
      </c>
      <c r="I156" s="6">
        <v>0.918211559432933</v>
      </c>
      <c r="J156" s="6">
        <v>0.919082886098914</v>
      </c>
      <c r="K156" s="6">
        <v>0.922758338840151</v>
      </c>
      <c r="L156" s="6">
        <v>0.918211559432933</v>
      </c>
      <c r="M156" s="6">
        <v>10.2663624286651</v>
      </c>
      <c r="N156" s="6">
        <v>3496.39611339569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16.0</v>
      </c>
      <c r="B2" s="3">
        <v>8.0</v>
      </c>
      <c r="C2" s="4" t="s">
        <v>14</v>
      </c>
      <c r="D2" s="3">
        <v>128.0</v>
      </c>
      <c r="E2" s="3" t="s">
        <v>15</v>
      </c>
      <c r="F2" s="4" t="s">
        <v>16</v>
      </c>
      <c r="G2" s="3" t="s">
        <v>17</v>
      </c>
      <c r="H2" s="3" t="s">
        <v>17</v>
      </c>
      <c r="I2" s="6">
        <v>0.941700404858299</v>
      </c>
      <c r="J2" s="6">
        <v>0.9405317459444</v>
      </c>
      <c r="K2" s="6">
        <v>0.939991483336184</v>
      </c>
      <c r="L2" s="6">
        <v>0.941700404858299</v>
      </c>
      <c r="M2" s="6">
        <v>4.59103560447692</v>
      </c>
      <c r="N2" s="6">
        <v>301.906702518463</v>
      </c>
    </row>
    <row r="3">
      <c r="A3" s="3">
        <v>16.0</v>
      </c>
      <c r="B3" s="3">
        <v>8.0</v>
      </c>
      <c r="C3" s="4" t="s">
        <v>18</v>
      </c>
      <c r="D3" s="3">
        <v>128.0</v>
      </c>
      <c r="E3" s="3" t="s">
        <v>15</v>
      </c>
      <c r="F3" s="4" t="s">
        <v>19</v>
      </c>
      <c r="G3" s="3" t="s">
        <v>17</v>
      </c>
      <c r="H3" s="3" t="s">
        <v>20</v>
      </c>
      <c r="I3" s="6">
        <v>0.923076923076923</v>
      </c>
      <c r="J3" s="6">
        <v>0.92245284589189</v>
      </c>
      <c r="K3" s="6">
        <v>0.925434832734576</v>
      </c>
      <c r="L3" s="6">
        <v>0.923076923076923</v>
      </c>
      <c r="M3" s="6">
        <v>4.59734892845153</v>
      </c>
      <c r="N3" s="6">
        <v>3536.7919819355</v>
      </c>
    </row>
    <row r="4">
      <c r="A4" s="3">
        <v>16.0</v>
      </c>
      <c r="B4" s="3">
        <v>8.0</v>
      </c>
      <c r="C4" s="4" t="s">
        <v>21</v>
      </c>
      <c r="D4" s="3">
        <v>128.0</v>
      </c>
      <c r="E4" s="3" t="s">
        <v>15</v>
      </c>
      <c r="F4" s="4" t="s">
        <v>22</v>
      </c>
      <c r="G4" s="3" t="s">
        <v>17</v>
      </c>
      <c r="H4" s="3" t="s">
        <v>23</v>
      </c>
      <c r="I4" s="6">
        <v>0.919838056680161</v>
      </c>
      <c r="J4" s="6">
        <v>0.919243224422713</v>
      </c>
      <c r="K4" s="6">
        <v>0.920095605167489</v>
      </c>
      <c r="L4" s="6">
        <v>0.919838056680161</v>
      </c>
      <c r="M4" s="6">
        <v>4.60401797294616</v>
      </c>
      <c r="N4" s="6">
        <v>536.567554235458</v>
      </c>
    </row>
    <row r="5">
      <c r="A5" s="3">
        <v>16.0</v>
      </c>
      <c r="B5" s="3">
        <v>8.0</v>
      </c>
      <c r="C5" s="4" t="s">
        <v>24</v>
      </c>
      <c r="D5" s="3">
        <v>128.0</v>
      </c>
      <c r="E5" s="3" t="s">
        <v>15</v>
      </c>
      <c r="F5" s="4" t="s">
        <v>25</v>
      </c>
      <c r="G5" s="3" t="s">
        <v>17</v>
      </c>
      <c r="H5" s="3" t="s">
        <v>26</v>
      </c>
      <c r="I5" s="6">
        <v>0.923076923076923</v>
      </c>
      <c r="J5" s="6">
        <v>0.925606132938029</v>
      </c>
      <c r="K5" s="6">
        <v>0.930761520482601</v>
      </c>
      <c r="L5" s="6">
        <v>0.923076923076923</v>
      </c>
      <c r="M5" s="6">
        <v>4.7003583908081</v>
      </c>
      <c r="N5" s="6">
        <v>3768.59473514556</v>
      </c>
    </row>
    <row r="6">
      <c r="A6" s="3">
        <v>16.0</v>
      </c>
      <c r="B6" s="3">
        <v>8.0</v>
      </c>
      <c r="C6" s="4" t="s">
        <v>27</v>
      </c>
      <c r="D6" s="3">
        <v>128.0</v>
      </c>
      <c r="E6" s="3" t="s">
        <v>15</v>
      </c>
      <c r="F6" s="4" t="s">
        <v>28</v>
      </c>
      <c r="G6" s="3" t="s">
        <v>17</v>
      </c>
      <c r="H6" s="3" t="s">
        <v>29</v>
      </c>
      <c r="I6" s="6">
        <v>0.506072874493927</v>
      </c>
      <c r="J6" s="6">
        <v>0.444006379144428</v>
      </c>
      <c r="K6" s="6">
        <v>0.530600027117125</v>
      </c>
      <c r="L6" s="6">
        <v>0.506072874493927</v>
      </c>
      <c r="M6" s="6">
        <v>4.98280024528503</v>
      </c>
      <c r="N6" s="6">
        <v>158.250756263732</v>
      </c>
    </row>
    <row r="7">
      <c r="A7" s="3">
        <v>16.0</v>
      </c>
      <c r="B7" s="3">
        <v>8.0</v>
      </c>
      <c r="C7" s="4" t="s">
        <v>30</v>
      </c>
      <c r="D7" s="3">
        <v>128.0</v>
      </c>
      <c r="E7" s="3" t="s">
        <v>15</v>
      </c>
      <c r="F7" s="4" t="s">
        <v>31</v>
      </c>
      <c r="G7" s="3" t="s">
        <v>17</v>
      </c>
      <c r="H7" s="3" t="s">
        <v>32</v>
      </c>
      <c r="I7" s="6">
        <v>0.928744939271255</v>
      </c>
      <c r="J7" s="6">
        <v>0.928940020387196</v>
      </c>
      <c r="K7" s="6">
        <v>0.93010047546346</v>
      </c>
      <c r="L7" s="6">
        <v>0.928744939271255</v>
      </c>
      <c r="M7" s="6">
        <v>4.61443281173706</v>
      </c>
      <c r="N7" s="6">
        <v>447.108090400695</v>
      </c>
    </row>
    <row r="8">
      <c r="A8" s="3">
        <v>16.0</v>
      </c>
      <c r="B8" s="3">
        <v>8.0</v>
      </c>
      <c r="C8" s="4" t="s">
        <v>33</v>
      </c>
      <c r="D8" s="3">
        <v>128.0</v>
      </c>
      <c r="E8" s="3" t="s">
        <v>15</v>
      </c>
      <c r="F8" s="4" t="s">
        <v>34</v>
      </c>
      <c r="G8" s="3" t="s">
        <v>17</v>
      </c>
      <c r="H8" s="3" t="s">
        <v>35</v>
      </c>
      <c r="I8" s="6">
        <v>0.855870445344129</v>
      </c>
      <c r="J8" s="6">
        <v>0.861552679446407</v>
      </c>
      <c r="K8" s="6">
        <v>0.879093118694652</v>
      </c>
      <c r="L8" s="6">
        <v>0.855870445344129</v>
      </c>
      <c r="M8" s="6">
        <v>4.58422183990478</v>
      </c>
      <c r="N8" s="6">
        <v>3684.89127802848</v>
      </c>
    </row>
    <row r="9">
      <c r="A9" s="3">
        <v>16.0</v>
      </c>
      <c r="B9" s="3">
        <v>8.0</v>
      </c>
      <c r="C9" s="4" t="s">
        <v>36</v>
      </c>
      <c r="D9" s="3">
        <v>128.0</v>
      </c>
      <c r="E9" s="3" t="s">
        <v>15</v>
      </c>
      <c r="F9" s="4" t="s">
        <v>37</v>
      </c>
      <c r="G9" s="3" t="s">
        <v>17</v>
      </c>
      <c r="H9" s="3" t="s">
        <v>38</v>
      </c>
      <c r="I9" s="6">
        <v>0.924696356275303</v>
      </c>
      <c r="J9" s="6">
        <v>0.923926042374379</v>
      </c>
      <c r="K9" s="6">
        <v>0.926038875094208</v>
      </c>
      <c r="L9" s="6">
        <v>0.924696356275303</v>
      </c>
      <c r="M9" s="6">
        <v>4.58298397064209</v>
      </c>
      <c r="N9" s="6">
        <v>677.949970960617</v>
      </c>
    </row>
    <row r="10">
      <c r="A10" s="3">
        <v>16.0</v>
      </c>
      <c r="B10" s="3">
        <v>8.0</v>
      </c>
      <c r="C10" s="4" t="s">
        <v>39</v>
      </c>
      <c r="D10" s="3">
        <v>128.0</v>
      </c>
      <c r="E10" s="3" t="s">
        <v>15</v>
      </c>
      <c r="F10" s="4" t="s">
        <v>40</v>
      </c>
      <c r="G10" s="3" t="s">
        <v>17</v>
      </c>
      <c r="H10" s="3" t="s">
        <v>41</v>
      </c>
      <c r="I10" s="6">
        <v>0.910931174089068</v>
      </c>
      <c r="J10" s="6">
        <v>0.911310958723471</v>
      </c>
      <c r="K10" s="6">
        <v>0.914695456395019</v>
      </c>
      <c r="L10" s="6">
        <v>0.910931174089068</v>
      </c>
      <c r="M10" s="6">
        <v>4.6024317741394</v>
      </c>
      <c r="N10" s="6">
        <v>3920.90293884277</v>
      </c>
    </row>
    <row r="11">
      <c r="A11" s="3">
        <v>16.0</v>
      </c>
      <c r="B11" s="3">
        <v>8.0</v>
      </c>
      <c r="C11" s="4" t="s">
        <v>42</v>
      </c>
      <c r="D11" s="3">
        <v>128.0</v>
      </c>
      <c r="E11" s="3" t="s">
        <v>15</v>
      </c>
      <c r="F11" s="4" t="s">
        <v>43</v>
      </c>
      <c r="G11" s="3" t="s">
        <v>17</v>
      </c>
      <c r="H11" s="3" t="s">
        <v>44</v>
      </c>
      <c r="I11" s="6">
        <v>0.535222672064777</v>
      </c>
      <c r="J11" s="6">
        <v>0.495550327227626</v>
      </c>
      <c r="K11" s="6">
        <v>0.540298857115749</v>
      </c>
      <c r="L11" s="6">
        <v>0.535222672064777</v>
      </c>
      <c r="M11" s="6">
        <v>4.61172199249267</v>
      </c>
      <c r="N11" s="6">
        <v>190.006306409835</v>
      </c>
    </row>
    <row r="12">
      <c r="A12" s="3">
        <v>16.0</v>
      </c>
      <c r="B12" s="3">
        <v>8.0</v>
      </c>
      <c r="C12" s="4" t="s">
        <v>45</v>
      </c>
      <c r="D12" s="3">
        <v>128.0</v>
      </c>
      <c r="E12" s="3" t="s">
        <v>15</v>
      </c>
      <c r="F12" s="4" t="s">
        <v>46</v>
      </c>
      <c r="G12" s="3" t="s">
        <v>17</v>
      </c>
      <c r="H12" s="3" t="s">
        <v>47</v>
      </c>
      <c r="I12" s="6">
        <v>0.927125506072874</v>
      </c>
      <c r="J12" s="6">
        <v>0.927282043445978</v>
      </c>
      <c r="K12" s="6">
        <v>0.928998741330982</v>
      </c>
      <c r="L12" s="6">
        <v>0.927125506072874</v>
      </c>
      <c r="M12" s="6">
        <v>4.53631138801574</v>
      </c>
      <c r="N12" s="6">
        <v>478.683361053466</v>
      </c>
    </row>
    <row r="13">
      <c r="A13" s="3">
        <v>16.0</v>
      </c>
      <c r="B13" s="3">
        <v>8.0</v>
      </c>
      <c r="C13" s="4" t="s">
        <v>48</v>
      </c>
      <c r="D13" s="3">
        <v>128.0</v>
      </c>
      <c r="E13" s="3" t="s">
        <v>15</v>
      </c>
      <c r="F13" s="4" t="s">
        <v>49</v>
      </c>
      <c r="G13" s="3" t="s">
        <v>17</v>
      </c>
      <c r="H13" s="3" t="s">
        <v>50</v>
      </c>
      <c r="I13" s="6">
        <v>0.880161943319838</v>
      </c>
      <c r="J13" s="6">
        <v>0.884061221015473</v>
      </c>
      <c r="K13" s="6">
        <v>0.901094070626741</v>
      </c>
      <c r="L13" s="6">
        <v>0.880161943319838</v>
      </c>
      <c r="M13" s="6">
        <v>4.60196542739868</v>
      </c>
      <c r="N13" s="6">
        <v>3713.64116764068</v>
      </c>
    </row>
    <row r="14">
      <c r="A14" s="3">
        <v>16.0</v>
      </c>
      <c r="B14" s="3">
        <v>8.0</v>
      </c>
      <c r="C14" s="4" t="s">
        <v>51</v>
      </c>
      <c r="D14" s="3">
        <v>128.0</v>
      </c>
      <c r="E14" s="3" t="s">
        <v>15</v>
      </c>
      <c r="F14" s="4" t="s">
        <v>52</v>
      </c>
      <c r="G14" s="3" t="s">
        <v>17</v>
      </c>
      <c r="H14" s="3" t="s">
        <v>53</v>
      </c>
      <c r="I14" s="6">
        <v>0.919838056680161</v>
      </c>
      <c r="J14" s="6">
        <v>0.920605795686563</v>
      </c>
      <c r="K14" s="6">
        <v>0.923381101767283</v>
      </c>
      <c r="L14" s="6">
        <v>0.919838056680161</v>
      </c>
      <c r="M14" s="6">
        <v>4.59146285057067</v>
      </c>
      <c r="N14" s="6">
        <v>714.879069805145</v>
      </c>
    </row>
    <row r="15">
      <c r="A15" s="3">
        <v>16.0</v>
      </c>
      <c r="B15" s="3">
        <v>8.0</v>
      </c>
      <c r="C15" s="4" t="s">
        <v>54</v>
      </c>
      <c r="D15" s="3">
        <v>128.0</v>
      </c>
      <c r="E15" s="3" t="s">
        <v>15</v>
      </c>
      <c r="F15" s="4" t="s">
        <v>55</v>
      </c>
      <c r="G15" s="3" t="s">
        <v>17</v>
      </c>
      <c r="H15" s="3" t="s">
        <v>56</v>
      </c>
      <c r="I15" s="6">
        <v>0.870445344129554</v>
      </c>
      <c r="J15" s="6">
        <v>0.874061132989943</v>
      </c>
      <c r="K15" s="6">
        <v>0.894055295772612</v>
      </c>
      <c r="L15" s="6">
        <v>0.870445344129554</v>
      </c>
      <c r="M15" s="6">
        <v>4.5502278804779</v>
      </c>
      <c r="N15" s="6">
        <v>3942.05250000953</v>
      </c>
    </row>
    <row r="16">
      <c r="A16" s="3">
        <v>16.0</v>
      </c>
      <c r="B16" s="3">
        <v>8.0</v>
      </c>
      <c r="C16" s="4" t="s">
        <v>57</v>
      </c>
      <c r="D16" s="3">
        <v>128.0</v>
      </c>
      <c r="E16" s="3" t="s">
        <v>15</v>
      </c>
      <c r="F16" s="4" t="s">
        <v>58</v>
      </c>
      <c r="G16" s="3" t="s">
        <v>17</v>
      </c>
      <c r="H16" s="3" t="s">
        <v>59</v>
      </c>
      <c r="I16" s="6">
        <v>0.551417004048583</v>
      </c>
      <c r="J16" s="6">
        <v>0.520123691210509</v>
      </c>
      <c r="K16" s="6">
        <v>0.582873417561673</v>
      </c>
      <c r="L16" s="6">
        <v>0.551417004048583</v>
      </c>
      <c r="M16" s="6">
        <v>4.60670208930969</v>
      </c>
      <c r="N16" s="6">
        <v>3425.52927303314</v>
      </c>
    </row>
    <row r="17">
      <c r="A17" s="3">
        <v>16.0</v>
      </c>
      <c r="B17" s="3">
        <v>8.0</v>
      </c>
      <c r="C17" s="4" t="s">
        <v>60</v>
      </c>
      <c r="D17" s="3">
        <v>128.0</v>
      </c>
      <c r="E17" s="3" t="s">
        <v>15</v>
      </c>
      <c r="F17" s="4" t="s">
        <v>61</v>
      </c>
      <c r="G17" s="3" t="s">
        <v>17</v>
      </c>
      <c r="H17" s="3" t="s">
        <v>62</v>
      </c>
      <c r="I17" s="6">
        <v>0.60242914979757</v>
      </c>
      <c r="J17" s="6">
        <v>0.57999687645057</v>
      </c>
      <c r="K17" s="6">
        <v>0.634244975796679</v>
      </c>
      <c r="L17" s="6">
        <v>0.60242914979757</v>
      </c>
      <c r="M17" s="6">
        <v>4.60741996765136</v>
      </c>
      <c r="N17" s="6">
        <v>419.962430238723</v>
      </c>
    </row>
    <row r="18">
      <c r="A18" s="3">
        <v>16.0</v>
      </c>
      <c r="B18" s="3">
        <v>8.0</v>
      </c>
      <c r="C18" s="4" t="s">
        <v>63</v>
      </c>
      <c r="D18" s="3">
        <v>128.0</v>
      </c>
      <c r="E18" s="3" t="s">
        <v>15</v>
      </c>
      <c r="F18" s="4" t="s">
        <v>64</v>
      </c>
      <c r="G18" s="3" t="s">
        <v>17</v>
      </c>
      <c r="H18" s="3" t="s">
        <v>65</v>
      </c>
      <c r="I18" s="6">
        <v>0.566801619433198</v>
      </c>
      <c r="J18" s="6">
        <v>0.535664974553666</v>
      </c>
      <c r="K18" s="6">
        <v>0.607826177912252</v>
      </c>
      <c r="L18" s="6">
        <v>0.566801619433198</v>
      </c>
      <c r="M18" s="6">
        <v>4.60187077522277</v>
      </c>
      <c r="N18" s="6">
        <v>3657.1689941883</v>
      </c>
    </row>
    <row r="19">
      <c r="A19" s="3">
        <v>16.0</v>
      </c>
      <c r="B19" s="3">
        <v>8.0</v>
      </c>
      <c r="C19" s="4" t="s">
        <v>66</v>
      </c>
      <c r="D19" s="3">
        <v>128.0</v>
      </c>
      <c r="E19" s="3" t="s">
        <v>15</v>
      </c>
      <c r="F19" s="4" t="s">
        <v>67</v>
      </c>
      <c r="G19" s="3" t="s">
        <v>17</v>
      </c>
      <c r="H19" s="3" t="s">
        <v>68</v>
      </c>
      <c r="I19" s="6">
        <v>0.510121457489878</v>
      </c>
      <c r="J19" s="6">
        <v>0.470684604235578</v>
      </c>
      <c r="K19" s="6">
        <v>0.56188614198131</v>
      </c>
      <c r="L19" s="6">
        <v>0.510121457489878</v>
      </c>
      <c r="M19" s="6">
        <v>4.60963797569274</v>
      </c>
      <c r="N19" s="6">
        <v>3372.74117326736</v>
      </c>
    </row>
    <row r="20">
      <c r="A20" s="3">
        <v>16.0</v>
      </c>
      <c r="B20" s="3">
        <v>8.0</v>
      </c>
      <c r="C20" s="4" t="s">
        <v>69</v>
      </c>
      <c r="D20" s="3">
        <v>128.0</v>
      </c>
      <c r="E20" s="3" t="s">
        <v>15</v>
      </c>
      <c r="F20" s="4" t="s">
        <v>70</v>
      </c>
      <c r="G20" s="3" t="s">
        <v>17</v>
      </c>
      <c r="H20" s="3" t="s">
        <v>71</v>
      </c>
      <c r="I20" s="6">
        <v>0.6</v>
      </c>
      <c r="J20" s="6">
        <v>0.588095430699582</v>
      </c>
      <c r="K20" s="6">
        <v>0.64421771041403</v>
      </c>
      <c r="L20" s="6">
        <v>0.6</v>
      </c>
      <c r="M20" s="6">
        <v>4.56276774406433</v>
      </c>
      <c r="N20" s="6">
        <v>387.850535392761</v>
      </c>
    </row>
    <row r="21">
      <c r="A21" s="3">
        <v>16.0</v>
      </c>
      <c r="B21" s="3">
        <v>8.0</v>
      </c>
      <c r="C21" s="4" t="s">
        <v>72</v>
      </c>
      <c r="D21" s="3">
        <v>128.0</v>
      </c>
      <c r="E21" s="3" t="s">
        <v>15</v>
      </c>
      <c r="F21" s="4" t="s">
        <v>73</v>
      </c>
      <c r="G21" s="3" t="s">
        <v>17</v>
      </c>
      <c r="H21" s="3" t="s">
        <v>74</v>
      </c>
      <c r="I21" s="6">
        <v>0.591902834008097</v>
      </c>
      <c r="J21" s="6">
        <v>0.560458639321049</v>
      </c>
      <c r="K21" s="6">
        <v>0.667184689628753</v>
      </c>
      <c r="L21" s="6">
        <v>0.591902834008097</v>
      </c>
      <c r="M21" s="6">
        <v>4.61316204071044</v>
      </c>
      <c r="N21" s="6">
        <v>3619.49053168296</v>
      </c>
    </row>
    <row r="22">
      <c r="A22" s="3">
        <v>16.0</v>
      </c>
      <c r="B22" s="3">
        <v>8.0</v>
      </c>
      <c r="C22" s="4" t="s">
        <v>75</v>
      </c>
      <c r="D22" s="3">
        <v>128.0</v>
      </c>
      <c r="E22" s="3" t="s">
        <v>15</v>
      </c>
      <c r="F22" s="4" t="s">
        <v>76</v>
      </c>
      <c r="G22" s="3" t="s">
        <v>17</v>
      </c>
      <c r="H22" s="3" t="s">
        <v>77</v>
      </c>
      <c r="I22" s="6">
        <v>0.218623481781376</v>
      </c>
      <c r="J22" s="6">
        <v>0.0784951330863984</v>
      </c>
      <c r="K22" s="6">
        <v>0.0478349595469786</v>
      </c>
      <c r="L22" s="6">
        <v>0.218623481781376</v>
      </c>
      <c r="M22" s="6">
        <v>4.6370244026184</v>
      </c>
      <c r="N22" s="6">
        <v>43.6613018512725</v>
      </c>
    </row>
    <row r="23">
      <c r="A23" s="3">
        <v>16.0</v>
      </c>
      <c r="B23" s="3">
        <v>8.0</v>
      </c>
      <c r="C23" s="4" t="s">
        <v>78</v>
      </c>
      <c r="D23" s="3">
        <v>128.0</v>
      </c>
      <c r="E23" s="3" t="s">
        <v>15</v>
      </c>
      <c r="F23" s="4" t="s">
        <v>79</v>
      </c>
      <c r="G23" s="3" t="s">
        <v>17</v>
      </c>
      <c r="H23" s="3" t="s">
        <v>80</v>
      </c>
      <c r="I23" s="6">
        <v>0.931983805668016</v>
      </c>
      <c r="J23" s="6">
        <v>0.932367272810794</v>
      </c>
      <c r="K23" s="6">
        <v>0.933954983945316</v>
      </c>
      <c r="L23" s="6">
        <v>0.931983805668016</v>
      </c>
      <c r="M23" s="6">
        <v>4.57510447502136</v>
      </c>
      <c r="N23" s="6">
        <v>331.105894804</v>
      </c>
    </row>
    <row r="24">
      <c r="A24" s="3">
        <v>16.0</v>
      </c>
      <c r="B24" s="3">
        <v>8.0</v>
      </c>
      <c r="C24" s="4" t="s">
        <v>81</v>
      </c>
      <c r="D24" s="3">
        <v>128.0</v>
      </c>
      <c r="E24" s="3" t="s">
        <v>15</v>
      </c>
      <c r="F24" s="4" t="s">
        <v>82</v>
      </c>
      <c r="G24" s="3" t="s">
        <v>17</v>
      </c>
      <c r="H24" s="3" t="s">
        <v>83</v>
      </c>
      <c r="I24" s="6">
        <v>0.91497975708502</v>
      </c>
      <c r="J24" s="6">
        <v>0.913735057754068</v>
      </c>
      <c r="K24" s="6">
        <v>0.917428611301022</v>
      </c>
      <c r="L24" s="6">
        <v>0.91497975708502</v>
      </c>
      <c r="M24" s="6">
        <v>4.64706945419311</v>
      </c>
      <c r="N24" s="6">
        <v>3590.82958316803</v>
      </c>
    </row>
    <row r="25">
      <c r="A25" s="3">
        <v>16.0</v>
      </c>
      <c r="B25" s="3">
        <v>8.0</v>
      </c>
      <c r="C25" s="4" t="s">
        <v>84</v>
      </c>
      <c r="D25" s="3">
        <v>128.0</v>
      </c>
      <c r="E25" s="3" t="s">
        <v>15</v>
      </c>
      <c r="F25" s="4" t="s">
        <v>85</v>
      </c>
      <c r="G25" s="3" t="s">
        <v>17</v>
      </c>
      <c r="H25" s="3" t="s">
        <v>86</v>
      </c>
      <c r="I25" s="6">
        <v>0.91578947368421</v>
      </c>
      <c r="J25" s="6">
        <v>0.916105051184806</v>
      </c>
      <c r="K25" s="6">
        <v>0.917816440704875</v>
      </c>
      <c r="L25" s="6">
        <v>0.91578947368421</v>
      </c>
      <c r="M25" s="6">
        <v>4.57444882392883</v>
      </c>
      <c r="N25" s="6">
        <v>563.391590833663</v>
      </c>
    </row>
    <row r="26">
      <c r="A26" s="3">
        <v>16.0</v>
      </c>
      <c r="B26" s="3">
        <v>8.0</v>
      </c>
      <c r="C26" s="4" t="s">
        <v>87</v>
      </c>
      <c r="D26" s="3">
        <v>128.0</v>
      </c>
      <c r="E26" s="3" t="s">
        <v>15</v>
      </c>
      <c r="F26" s="4" t="s">
        <v>88</v>
      </c>
      <c r="G26" s="3" t="s">
        <v>17</v>
      </c>
      <c r="H26" s="3" t="s">
        <v>89</v>
      </c>
      <c r="I26" s="6">
        <v>0.911740890688259</v>
      </c>
      <c r="J26" s="6">
        <v>0.908880025846093</v>
      </c>
      <c r="K26" s="6">
        <v>0.909650156682749</v>
      </c>
      <c r="L26" s="6">
        <v>0.911740890688259</v>
      </c>
      <c r="M26" s="6">
        <v>4.48761272430419</v>
      </c>
      <c r="N26" s="6">
        <v>3797.41280841827</v>
      </c>
    </row>
    <row r="27">
      <c r="A27" s="3">
        <v>16.0</v>
      </c>
      <c r="B27" s="3">
        <v>8.0</v>
      </c>
      <c r="C27" s="4" t="s">
        <v>90</v>
      </c>
      <c r="D27" s="3">
        <v>128.0</v>
      </c>
      <c r="E27" s="3" t="s">
        <v>15</v>
      </c>
      <c r="F27" s="4" t="s">
        <v>91</v>
      </c>
      <c r="G27" s="3" t="s">
        <v>17</v>
      </c>
      <c r="H27" s="3" t="s">
        <v>92</v>
      </c>
      <c r="I27" s="6">
        <v>0.54412955465587</v>
      </c>
      <c r="J27" s="6">
        <v>0.52113790950541</v>
      </c>
      <c r="K27" s="6">
        <v>0.623405913896002</v>
      </c>
      <c r="L27" s="6">
        <v>0.54412955465587</v>
      </c>
      <c r="M27" s="6">
        <v>4.56799459457397</v>
      </c>
      <c r="N27" s="6">
        <v>3293.6008913517</v>
      </c>
    </row>
    <row r="28">
      <c r="A28" s="3">
        <v>16.0</v>
      </c>
      <c r="B28" s="3">
        <v>8.0</v>
      </c>
      <c r="C28" s="4" t="s">
        <v>93</v>
      </c>
      <c r="D28" s="3">
        <v>128.0</v>
      </c>
      <c r="E28" s="3" t="s">
        <v>15</v>
      </c>
      <c r="F28" s="4" t="s">
        <v>94</v>
      </c>
      <c r="G28" s="3" t="s">
        <v>17</v>
      </c>
      <c r="H28" s="3" t="s">
        <v>95</v>
      </c>
      <c r="I28" s="6">
        <v>0.604048582995951</v>
      </c>
      <c r="J28" s="6">
        <v>0.604522537714134</v>
      </c>
      <c r="K28" s="6">
        <v>0.667572489284625</v>
      </c>
      <c r="L28" s="6">
        <v>0.604048582995951</v>
      </c>
      <c r="M28" s="6">
        <v>4.58433175086975</v>
      </c>
      <c r="N28" s="6">
        <v>273.695994377136</v>
      </c>
    </row>
    <row r="29">
      <c r="A29" s="3">
        <v>16.0</v>
      </c>
      <c r="B29" s="3">
        <v>8.0</v>
      </c>
      <c r="C29" s="4" t="s">
        <v>96</v>
      </c>
      <c r="D29" s="3">
        <v>128.0</v>
      </c>
      <c r="E29" s="3" t="s">
        <v>15</v>
      </c>
      <c r="F29" s="4" t="s">
        <v>97</v>
      </c>
      <c r="G29" s="3" t="s">
        <v>17</v>
      </c>
      <c r="H29" s="3" t="s">
        <v>98</v>
      </c>
      <c r="I29" s="6">
        <v>0.580566801619433</v>
      </c>
      <c r="J29" s="6">
        <v>0.567102644543844</v>
      </c>
      <c r="K29" s="6">
        <v>0.640276459384454</v>
      </c>
      <c r="L29" s="6">
        <v>0.580566801619433</v>
      </c>
      <c r="M29" s="6">
        <v>4.58647990226745</v>
      </c>
      <c r="N29" s="6">
        <v>3510.88380765914</v>
      </c>
    </row>
    <row r="30">
      <c r="A30" s="3">
        <v>16.0</v>
      </c>
      <c r="B30" s="3">
        <v>8.0</v>
      </c>
      <c r="C30" s="4" t="s">
        <v>99</v>
      </c>
      <c r="D30" s="3">
        <v>128.0</v>
      </c>
      <c r="E30" s="3" t="s">
        <v>15</v>
      </c>
      <c r="F30" s="4" t="s">
        <v>100</v>
      </c>
      <c r="G30" s="3" t="s">
        <v>17</v>
      </c>
      <c r="H30" s="3" t="s">
        <v>101</v>
      </c>
      <c r="I30" s="6">
        <v>0.406477732793522</v>
      </c>
      <c r="J30" s="6">
        <v>0.311339746845519</v>
      </c>
      <c r="K30" s="6">
        <v>0.288521826691933</v>
      </c>
      <c r="L30" s="6">
        <v>0.406477732793522</v>
      </c>
      <c r="M30" s="6">
        <v>4.58806157112121</v>
      </c>
      <c r="N30" s="6">
        <v>3253.89233636856</v>
      </c>
    </row>
    <row r="31">
      <c r="A31" s="3">
        <v>16.0</v>
      </c>
      <c r="B31" s="3">
        <v>8.0</v>
      </c>
      <c r="C31" s="4" t="s">
        <v>102</v>
      </c>
      <c r="D31" s="3">
        <v>128.0</v>
      </c>
      <c r="E31" s="3" t="s">
        <v>15</v>
      </c>
      <c r="F31" s="4" t="s">
        <v>103</v>
      </c>
      <c r="G31" s="3" t="s">
        <v>17</v>
      </c>
      <c r="H31" s="3" t="s">
        <v>104</v>
      </c>
      <c r="I31" s="6">
        <v>0.518218623481781</v>
      </c>
      <c r="J31" s="6">
        <v>0.496325673352317</v>
      </c>
      <c r="K31" s="6">
        <v>0.632684022963104</v>
      </c>
      <c r="L31" s="6">
        <v>0.518218623481781</v>
      </c>
      <c r="M31" s="6">
        <v>4.96893334388732</v>
      </c>
      <c r="N31" s="6">
        <v>245.099011421203</v>
      </c>
    </row>
    <row r="32">
      <c r="A32" s="3">
        <v>16.0</v>
      </c>
      <c r="B32" s="3">
        <v>8.0</v>
      </c>
      <c r="C32" s="4" t="s">
        <v>105</v>
      </c>
      <c r="D32" s="3">
        <v>128.0</v>
      </c>
      <c r="E32" s="3" t="s">
        <v>15</v>
      </c>
      <c r="F32" s="4" t="s">
        <v>106</v>
      </c>
      <c r="G32" s="3" t="s">
        <v>17</v>
      </c>
      <c r="H32" s="3" t="s">
        <v>107</v>
      </c>
      <c r="I32" s="6">
        <v>0.503643724696356</v>
      </c>
      <c r="J32" s="6">
        <v>0.497271029798673</v>
      </c>
      <c r="K32" s="6">
        <v>0.633488784547503</v>
      </c>
      <c r="L32" s="6">
        <v>0.503643724696356</v>
      </c>
      <c r="M32" s="6">
        <v>4.66763734817504</v>
      </c>
      <c r="N32" s="6">
        <v>3500.43749165534</v>
      </c>
    </row>
    <row r="33">
      <c r="A33" s="3">
        <v>16.0</v>
      </c>
      <c r="B33" s="3">
        <v>8.0</v>
      </c>
      <c r="C33" s="4" t="s">
        <v>14</v>
      </c>
      <c r="D33" s="3">
        <v>128.0</v>
      </c>
      <c r="E33" s="3" t="s">
        <v>15</v>
      </c>
      <c r="F33" s="4" t="s">
        <v>108</v>
      </c>
      <c r="G33" s="3" t="s">
        <v>29</v>
      </c>
      <c r="H33" s="3" t="s">
        <v>17</v>
      </c>
      <c r="I33" s="6">
        <v>0.577922077922078</v>
      </c>
      <c r="J33" s="6">
        <v>0.492845632871989</v>
      </c>
      <c r="K33" s="6">
        <v>0.472423389418463</v>
      </c>
      <c r="L33" s="6">
        <v>0.577922077922078</v>
      </c>
      <c r="M33" s="6">
        <v>3.49977493286132</v>
      </c>
      <c r="N33" s="6">
        <v>301.906702518463</v>
      </c>
    </row>
    <row r="34">
      <c r="A34" s="3">
        <v>16.0</v>
      </c>
      <c r="B34" s="3">
        <v>8.0</v>
      </c>
      <c r="C34" s="4" t="s">
        <v>18</v>
      </c>
      <c r="D34" s="3">
        <v>128.0</v>
      </c>
      <c r="E34" s="3" t="s">
        <v>15</v>
      </c>
      <c r="F34" s="4" t="s">
        <v>109</v>
      </c>
      <c r="G34" s="3" t="s">
        <v>29</v>
      </c>
      <c r="H34" s="3" t="s">
        <v>20</v>
      </c>
      <c r="I34" s="6">
        <v>0.584415584415584</v>
      </c>
      <c r="J34" s="6">
        <v>0.522573106974872</v>
      </c>
      <c r="K34" s="6">
        <v>0.499653857151883</v>
      </c>
      <c r="L34" s="6">
        <v>0.584415584415584</v>
      </c>
      <c r="M34" s="6">
        <v>3.5235641002655</v>
      </c>
      <c r="N34" s="6">
        <v>3536.7919819355</v>
      </c>
    </row>
    <row r="35">
      <c r="A35" s="3">
        <v>16.0</v>
      </c>
      <c r="B35" s="3">
        <v>8.0</v>
      </c>
      <c r="C35" s="4" t="s">
        <v>21</v>
      </c>
      <c r="D35" s="3">
        <v>128.0</v>
      </c>
      <c r="E35" s="3" t="s">
        <v>15</v>
      </c>
      <c r="F35" s="4" t="s">
        <v>110</v>
      </c>
      <c r="G35" s="3" t="s">
        <v>29</v>
      </c>
      <c r="H35" s="3" t="s">
        <v>23</v>
      </c>
      <c r="I35" s="6">
        <v>0.597402597402597</v>
      </c>
      <c r="J35" s="6">
        <v>0.527606398690759</v>
      </c>
      <c r="K35" s="6">
        <v>0.506830582035185</v>
      </c>
      <c r="L35" s="6">
        <v>0.597402597402597</v>
      </c>
      <c r="M35" s="6">
        <v>3.50023245811462</v>
      </c>
      <c r="N35" s="6">
        <v>536.567554235458</v>
      </c>
    </row>
    <row r="36">
      <c r="A36" s="3">
        <v>16.0</v>
      </c>
      <c r="B36" s="3">
        <v>8.0</v>
      </c>
      <c r="C36" s="4" t="s">
        <v>24</v>
      </c>
      <c r="D36" s="3">
        <v>128.0</v>
      </c>
      <c r="E36" s="3" t="s">
        <v>15</v>
      </c>
      <c r="F36" s="4" t="s">
        <v>111</v>
      </c>
      <c r="G36" s="3" t="s">
        <v>29</v>
      </c>
      <c r="H36" s="3" t="s">
        <v>26</v>
      </c>
      <c r="I36" s="6">
        <v>0.608225108225108</v>
      </c>
      <c r="J36" s="6">
        <v>0.545682181260042</v>
      </c>
      <c r="K36" s="6">
        <v>0.521066310232113</v>
      </c>
      <c r="L36" s="6">
        <v>0.608225108225108</v>
      </c>
      <c r="M36" s="6">
        <v>3.57490706443786</v>
      </c>
      <c r="N36" s="6">
        <v>3768.59473514556</v>
      </c>
    </row>
    <row r="37">
      <c r="A37" s="3">
        <v>16.0</v>
      </c>
      <c r="B37" s="3">
        <v>8.0</v>
      </c>
      <c r="C37" s="4" t="s">
        <v>27</v>
      </c>
      <c r="D37" s="3">
        <v>128.0</v>
      </c>
      <c r="E37" s="3" t="s">
        <v>15</v>
      </c>
      <c r="F37" s="4" t="s">
        <v>112</v>
      </c>
      <c r="G37" s="3" t="s">
        <v>29</v>
      </c>
      <c r="H37" s="3" t="s">
        <v>29</v>
      </c>
      <c r="I37" s="6">
        <v>0.88095238095238</v>
      </c>
      <c r="J37" s="6">
        <v>0.866641834518371</v>
      </c>
      <c r="K37" s="6">
        <v>0.861371905215824</v>
      </c>
      <c r="L37" s="6">
        <v>0.88095238095238</v>
      </c>
      <c r="M37" s="6">
        <v>3.67648863792419</v>
      </c>
      <c r="N37" s="6">
        <v>158.250756263732</v>
      </c>
    </row>
    <row r="38">
      <c r="A38" s="3">
        <v>16.0</v>
      </c>
      <c r="B38" s="3">
        <v>8.0</v>
      </c>
      <c r="C38" s="4" t="s">
        <v>30</v>
      </c>
      <c r="D38" s="3">
        <v>128.0</v>
      </c>
      <c r="E38" s="3" t="s">
        <v>15</v>
      </c>
      <c r="F38" s="4" t="s">
        <v>113</v>
      </c>
      <c r="G38" s="3" t="s">
        <v>29</v>
      </c>
      <c r="H38" s="3" t="s">
        <v>32</v>
      </c>
      <c r="I38" s="6">
        <v>0.885281385281385</v>
      </c>
      <c r="J38" s="6">
        <v>0.877478020896656</v>
      </c>
      <c r="K38" s="6">
        <v>0.87203681180227</v>
      </c>
      <c r="L38" s="6">
        <v>0.885281385281385</v>
      </c>
      <c r="M38" s="6">
        <v>3.52931857109069</v>
      </c>
      <c r="N38" s="6">
        <v>447.108090400695</v>
      </c>
    </row>
    <row r="39">
      <c r="A39" s="3">
        <v>16.0</v>
      </c>
      <c r="B39" s="3">
        <v>8.0</v>
      </c>
      <c r="C39" s="4" t="s">
        <v>33</v>
      </c>
      <c r="D39" s="3">
        <v>128.0</v>
      </c>
      <c r="E39" s="3" t="s">
        <v>15</v>
      </c>
      <c r="F39" s="4" t="s">
        <v>114</v>
      </c>
      <c r="G39" s="3" t="s">
        <v>29</v>
      </c>
      <c r="H39" s="3" t="s">
        <v>35</v>
      </c>
      <c r="I39" s="6">
        <v>0.891774891774891</v>
      </c>
      <c r="J39" s="6">
        <v>0.881296883172159</v>
      </c>
      <c r="K39" s="6">
        <v>0.875023441615703</v>
      </c>
      <c r="L39" s="6">
        <v>0.891774891774891</v>
      </c>
      <c r="M39" s="6">
        <v>3.48597455024719</v>
      </c>
      <c r="N39" s="6">
        <v>3684.89127802848</v>
      </c>
    </row>
    <row r="40">
      <c r="A40" s="3">
        <v>16.0</v>
      </c>
      <c r="B40" s="3">
        <v>8.0</v>
      </c>
      <c r="C40" s="4" t="s">
        <v>36</v>
      </c>
      <c r="D40" s="3">
        <v>128.0</v>
      </c>
      <c r="E40" s="3" t="s">
        <v>15</v>
      </c>
      <c r="F40" s="4" t="s">
        <v>115</v>
      </c>
      <c r="G40" s="3" t="s">
        <v>29</v>
      </c>
      <c r="H40" s="3" t="s">
        <v>38</v>
      </c>
      <c r="I40" s="6">
        <v>0.88095238095238</v>
      </c>
      <c r="J40" s="6">
        <v>0.868509142816006</v>
      </c>
      <c r="K40" s="6">
        <v>0.859739218239171</v>
      </c>
      <c r="L40" s="6">
        <v>0.88095238095238</v>
      </c>
      <c r="M40" s="6">
        <v>3.6117045879364</v>
      </c>
      <c r="N40" s="6">
        <v>677.949970960617</v>
      </c>
    </row>
    <row r="41">
      <c r="A41" s="3">
        <v>16.0</v>
      </c>
      <c r="B41" s="3">
        <v>8.0</v>
      </c>
      <c r="C41" s="4" t="s">
        <v>39</v>
      </c>
      <c r="D41" s="3">
        <v>128.0</v>
      </c>
      <c r="E41" s="3" t="s">
        <v>15</v>
      </c>
      <c r="F41" s="4" t="s">
        <v>116</v>
      </c>
      <c r="G41" s="3" t="s">
        <v>29</v>
      </c>
      <c r="H41" s="3" t="s">
        <v>41</v>
      </c>
      <c r="I41" s="6">
        <v>0.878787878787878</v>
      </c>
      <c r="J41" s="6">
        <v>0.869842236467931</v>
      </c>
      <c r="K41" s="6">
        <v>0.864119714871594</v>
      </c>
      <c r="L41" s="6">
        <v>0.878787878787878</v>
      </c>
      <c r="M41" s="6">
        <v>3.64166474342346</v>
      </c>
      <c r="N41" s="6">
        <v>3920.90293884277</v>
      </c>
    </row>
    <row r="42">
      <c r="A42" s="3">
        <v>16.0</v>
      </c>
      <c r="B42" s="3">
        <v>8.0</v>
      </c>
      <c r="C42" s="4" t="s">
        <v>42</v>
      </c>
      <c r="D42" s="3">
        <v>128.0</v>
      </c>
      <c r="E42" s="3" t="s">
        <v>15</v>
      </c>
      <c r="F42" s="4" t="s">
        <v>117</v>
      </c>
      <c r="G42" s="3" t="s">
        <v>29</v>
      </c>
      <c r="H42" s="3" t="s">
        <v>44</v>
      </c>
      <c r="I42" s="6">
        <v>0.902597402597402</v>
      </c>
      <c r="J42" s="6">
        <v>0.88926223845528</v>
      </c>
      <c r="K42" s="6">
        <v>0.881012506012506</v>
      </c>
      <c r="L42" s="6">
        <v>0.902597402597402</v>
      </c>
      <c r="M42" s="6">
        <v>3.54563784599304</v>
      </c>
      <c r="N42" s="6">
        <v>190.006306409835</v>
      </c>
    </row>
    <row r="43">
      <c r="A43" s="3">
        <v>16.0</v>
      </c>
      <c r="B43" s="3">
        <v>8.0</v>
      </c>
      <c r="C43" s="4" t="s">
        <v>45</v>
      </c>
      <c r="D43" s="3">
        <v>128.0</v>
      </c>
      <c r="E43" s="3" t="s">
        <v>15</v>
      </c>
      <c r="F43" s="4" t="s">
        <v>118</v>
      </c>
      <c r="G43" s="3" t="s">
        <v>29</v>
      </c>
      <c r="H43" s="3" t="s">
        <v>47</v>
      </c>
      <c r="I43" s="6">
        <v>0.878787878787878</v>
      </c>
      <c r="J43" s="6">
        <v>0.868269677966619</v>
      </c>
      <c r="K43" s="6">
        <v>0.860366644251849</v>
      </c>
      <c r="L43" s="6">
        <v>0.878787878787878</v>
      </c>
      <c r="M43" s="6">
        <v>3.49538135528564</v>
      </c>
      <c r="N43" s="6">
        <v>478.683361053466</v>
      </c>
    </row>
    <row r="44">
      <c r="A44" s="3">
        <v>16.0</v>
      </c>
      <c r="B44" s="3">
        <v>8.0</v>
      </c>
      <c r="C44" s="4" t="s">
        <v>48</v>
      </c>
      <c r="D44" s="3">
        <v>128.0</v>
      </c>
      <c r="E44" s="3" t="s">
        <v>15</v>
      </c>
      <c r="F44" s="4" t="s">
        <v>119</v>
      </c>
      <c r="G44" s="3" t="s">
        <v>29</v>
      </c>
      <c r="H44" s="3" t="s">
        <v>50</v>
      </c>
      <c r="I44" s="6">
        <v>0.887445887445887</v>
      </c>
      <c r="J44" s="6">
        <v>0.875738209624386</v>
      </c>
      <c r="K44" s="6">
        <v>0.865925632808749</v>
      </c>
      <c r="L44" s="6">
        <v>0.887445887445887</v>
      </c>
      <c r="M44" s="6">
        <v>3.54446721076965</v>
      </c>
      <c r="N44" s="6">
        <v>3713.64116764068</v>
      </c>
    </row>
    <row r="45">
      <c r="A45" s="3">
        <v>16.0</v>
      </c>
      <c r="B45" s="3">
        <v>8.0</v>
      </c>
      <c r="C45" s="4" t="s">
        <v>51</v>
      </c>
      <c r="D45" s="3">
        <v>128.0</v>
      </c>
      <c r="E45" s="3" t="s">
        <v>15</v>
      </c>
      <c r="F45" s="4" t="s">
        <v>120</v>
      </c>
      <c r="G45" s="3" t="s">
        <v>29</v>
      </c>
      <c r="H45" s="3" t="s">
        <v>53</v>
      </c>
      <c r="I45" s="6">
        <v>0.889610389610389</v>
      </c>
      <c r="J45" s="6">
        <v>0.878234810990754</v>
      </c>
      <c r="K45" s="6">
        <v>0.869293105623605</v>
      </c>
      <c r="L45" s="6">
        <v>0.889610389610389</v>
      </c>
      <c r="M45" s="6">
        <v>3.65678238868713</v>
      </c>
      <c r="N45" s="6">
        <v>714.879069805145</v>
      </c>
    </row>
    <row r="46">
      <c r="A46" s="3">
        <v>16.0</v>
      </c>
      <c r="B46" s="3">
        <v>8.0</v>
      </c>
      <c r="C46" s="4" t="s">
        <v>54</v>
      </c>
      <c r="D46" s="3">
        <v>128.0</v>
      </c>
      <c r="E46" s="3" t="s">
        <v>15</v>
      </c>
      <c r="F46" s="4" t="s">
        <v>121</v>
      </c>
      <c r="G46" s="3" t="s">
        <v>29</v>
      </c>
      <c r="H46" s="3" t="s">
        <v>56</v>
      </c>
      <c r="I46" s="6">
        <v>0.891774891774891</v>
      </c>
      <c r="J46" s="6">
        <v>0.884133709611129</v>
      </c>
      <c r="K46" s="6">
        <v>0.879184888645321</v>
      </c>
      <c r="L46" s="6">
        <v>0.891774891774891</v>
      </c>
      <c r="M46" s="6">
        <v>3.48555397987365</v>
      </c>
      <c r="N46" s="6">
        <v>3942.05250000953</v>
      </c>
    </row>
    <row r="47">
      <c r="A47" s="3">
        <v>16.0</v>
      </c>
      <c r="B47" s="3">
        <v>8.0</v>
      </c>
      <c r="C47" s="4" t="s">
        <v>57</v>
      </c>
      <c r="D47" s="3">
        <v>128.0</v>
      </c>
      <c r="E47" s="3" t="s">
        <v>15</v>
      </c>
      <c r="F47" s="4" t="s">
        <v>122</v>
      </c>
      <c r="G47" s="3" t="s">
        <v>29</v>
      </c>
      <c r="H47" s="3" t="s">
        <v>59</v>
      </c>
      <c r="I47" s="6">
        <v>0.887445887445887</v>
      </c>
      <c r="J47" s="6">
        <v>0.87905066887772</v>
      </c>
      <c r="K47" s="6">
        <v>0.876540222968794</v>
      </c>
      <c r="L47" s="6">
        <v>0.887445887445887</v>
      </c>
      <c r="M47" s="6">
        <v>3.50739860534667</v>
      </c>
      <c r="N47" s="6">
        <v>3425.52927303314</v>
      </c>
    </row>
    <row r="48">
      <c r="A48" s="3">
        <v>16.0</v>
      </c>
      <c r="B48" s="3">
        <v>8.0</v>
      </c>
      <c r="C48" s="4" t="s">
        <v>60</v>
      </c>
      <c r="D48" s="3">
        <v>128.0</v>
      </c>
      <c r="E48" s="3" t="s">
        <v>15</v>
      </c>
      <c r="F48" s="4" t="s">
        <v>123</v>
      </c>
      <c r="G48" s="3" t="s">
        <v>29</v>
      </c>
      <c r="H48" s="3" t="s">
        <v>62</v>
      </c>
      <c r="I48" s="6">
        <v>0.885281385281385</v>
      </c>
      <c r="J48" s="6">
        <v>0.878109125094508</v>
      </c>
      <c r="K48" s="6">
        <v>0.875079625079625</v>
      </c>
      <c r="L48" s="6">
        <v>0.885281385281385</v>
      </c>
      <c r="M48" s="6">
        <v>4.4234607219696</v>
      </c>
      <c r="N48" s="6">
        <v>419.962430238723</v>
      </c>
    </row>
    <row r="49">
      <c r="A49" s="3">
        <v>16.0</v>
      </c>
      <c r="B49" s="3">
        <v>8.0</v>
      </c>
      <c r="C49" s="4" t="s">
        <v>63</v>
      </c>
      <c r="D49" s="3">
        <v>128.0</v>
      </c>
      <c r="E49" s="3" t="s">
        <v>15</v>
      </c>
      <c r="F49" s="4" t="s">
        <v>124</v>
      </c>
      <c r="G49" s="3" t="s">
        <v>29</v>
      </c>
      <c r="H49" s="3" t="s">
        <v>65</v>
      </c>
      <c r="I49" s="6">
        <v>0.896103896103896</v>
      </c>
      <c r="J49" s="6">
        <v>0.887923771899611</v>
      </c>
      <c r="K49" s="6">
        <v>0.883960195648507</v>
      </c>
      <c r="L49" s="6">
        <v>0.896103896103896</v>
      </c>
      <c r="M49" s="6">
        <v>3.62433052062988</v>
      </c>
      <c r="N49" s="6">
        <v>3657.1689941883</v>
      </c>
    </row>
    <row r="50">
      <c r="A50" s="3">
        <v>16.0</v>
      </c>
      <c r="B50" s="3">
        <v>8.0</v>
      </c>
      <c r="C50" s="4" t="s">
        <v>66</v>
      </c>
      <c r="D50" s="3">
        <v>128.0</v>
      </c>
      <c r="E50" s="3" t="s">
        <v>15</v>
      </c>
      <c r="F50" s="4" t="s">
        <v>125</v>
      </c>
      <c r="G50" s="3" t="s">
        <v>29</v>
      </c>
      <c r="H50" s="3" t="s">
        <v>68</v>
      </c>
      <c r="I50" s="6">
        <v>0.896103896103896</v>
      </c>
      <c r="J50" s="6">
        <v>0.885447191276771</v>
      </c>
      <c r="K50" s="6">
        <v>0.878960437262745</v>
      </c>
      <c r="L50" s="6">
        <v>0.896103896103896</v>
      </c>
      <c r="M50" s="6">
        <v>4.36433768272399</v>
      </c>
      <c r="N50" s="6">
        <v>3372.74117326736</v>
      </c>
    </row>
    <row r="51">
      <c r="A51" s="3">
        <v>16.0</v>
      </c>
      <c r="B51" s="3">
        <v>8.0</v>
      </c>
      <c r="C51" s="4" t="s">
        <v>69</v>
      </c>
      <c r="D51" s="3">
        <v>128.0</v>
      </c>
      <c r="E51" s="3" t="s">
        <v>15</v>
      </c>
      <c r="F51" s="4" t="s">
        <v>126</v>
      </c>
      <c r="G51" s="3" t="s">
        <v>29</v>
      </c>
      <c r="H51" s="3" t="s">
        <v>71</v>
      </c>
      <c r="I51" s="6">
        <v>0.891774891774891</v>
      </c>
      <c r="J51" s="6">
        <v>0.890814375656177</v>
      </c>
      <c r="K51" s="6">
        <v>0.893556775367041</v>
      </c>
      <c r="L51" s="6">
        <v>0.891774891774891</v>
      </c>
      <c r="M51" s="6">
        <v>3.53783750534057</v>
      </c>
      <c r="N51" s="6">
        <v>387.850535392761</v>
      </c>
    </row>
    <row r="52">
      <c r="A52" s="3">
        <v>16.0</v>
      </c>
      <c r="B52" s="3">
        <v>8.0</v>
      </c>
      <c r="C52" s="4" t="s">
        <v>72</v>
      </c>
      <c r="D52" s="3">
        <v>128.0</v>
      </c>
      <c r="E52" s="3" t="s">
        <v>15</v>
      </c>
      <c r="F52" s="4" t="s">
        <v>127</v>
      </c>
      <c r="G52" s="3" t="s">
        <v>29</v>
      </c>
      <c r="H52" s="3" t="s">
        <v>74</v>
      </c>
      <c r="I52" s="6">
        <v>0.898268398268398</v>
      </c>
      <c r="J52" s="6">
        <v>0.893514334471769</v>
      </c>
      <c r="K52" s="6">
        <v>0.895182751241371</v>
      </c>
      <c r="L52" s="6">
        <v>0.898268398268398</v>
      </c>
      <c r="M52" s="6">
        <v>3.55562567710876</v>
      </c>
      <c r="N52" s="6">
        <v>3619.49053168296</v>
      </c>
    </row>
    <row r="53">
      <c r="A53" s="3">
        <v>16.0</v>
      </c>
      <c r="B53" s="3">
        <v>8.0</v>
      </c>
      <c r="C53" s="4" t="s">
        <v>75</v>
      </c>
      <c r="D53" s="3">
        <v>128.0</v>
      </c>
      <c r="E53" s="3" t="s">
        <v>15</v>
      </c>
      <c r="F53" s="4" t="s">
        <v>128</v>
      </c>
      <c r="G53" s="3" t="s">
        <v>29</v>
      </c>
      <c r="H53" s="3" t="s">
        <v>77</v>
      </c>
      <c r="I53" s="6">
        <v>0.238095238095238</v>
      </c>
      <c r="J53" s="6">
        <v>0.100117774536379</v>
      </c>
      <c r="K53" s="6">
        <v>0.0806233256564382</v>
      </c>
      <c r="L53" s="6">
        <v>0.238095238095238</v>
      </c>
      <c r="M53" s="6">
        <v>3.56390810012817</v>
      </c>
      <c r="N53" s="6">
        <v>43.6613018512725</v>
      </c>
    </row>
    <row r="54">
      <c r="A54" s="3">
        <v>16.0</v>
      </c>
      <c r="B54" s="3">
        <v>8.0</v>
      </c>
      <c r="C54" s="4" t="s">
        <v>78</v>
      </c>
      <c r="D54" s="3">
        <v>128.0</v>
      </c>
      <c r="E54" s="3" t="s">
        <v>15</v>
      </c>
      <c r="F54" s="4" t="s">
        <v>129</v>
      </c>
      <c r="G54" s="3" t="s">
        <v>29</v>
      </c>
      <c r="H54" s="3" t="s">
        <v>80</v>
      </c>
      <c r="I54" s="6">
        <v>0.777056277056277</v>
      </c>
      <c r="J54" s="6">
        <v>0.759578870314315</v>
      </c>
      <c r="K54" s="6">
        <v>0.776585096463677</v>
      </c>
      <c r="L54" s="6">
        <v>0.777056277056277</v>
      </c>
      <c r="M54" s="6">
        <v>3.54446268081665</v>
      </c>
      <c r="N54" s="6">
        <v>331.105894804</v>
      </c>
    </row>
    <row r="55">
      <c r="A55" s="3">
        <v>16.0</v>
      </c>
      <c r="B55" s="3">
        <v>8.0</v>
      </c>
      <c r="C55" s="4" t="s">
        <v>81</v>
      </c>
      <c r="D55" s="3">
        <v>128.0</v>
      </c>
      <c r="E55" s="3" t="s">
        <v>15</v>
      </c>
      <c r="F55" s="4" t="s">
        <v>130</v>
      </c>
      <c r="G55" s="3" t="s">
        <v>29</v>
      </c>
      <c r="H55" s="3" t="s">
        <v>83</v>
      </c>
      <c r="I55" s="6">
        <v>0.792207792207792</v>
      </c>
      <c r="J55" s="6">
        <v>0.790845565192912</v>
      </c>
      <c r="K55" s="6">
        <v>0.804283987235778</v>
      </c>
      <c r="L55" s="6">
        <v>0.792207792207792</v>
      </c>
      <c r="M55" s="6">
        <v>3.53195023536682</v>
      </c>
      <c r="N55" s="6">
        <v>3590.82958316803</v>
      </c>
    </row>
    <row r="56">
      <c r="A56" s="3">
        <v>16.0</v>
      </c>
      <c r="B56" s="3">
        <v>8.0</v>
      </c>
      <c r="C56" s="4" t="s">
        <v>84</v>
      </c>
      <c r="D56" s="3">
        <v>128.0</v>
      </c>
      <c r="E56" s="3" t="s">
        <v>15</v>
      </c>
      <c r="F56" s="4" t="s">
        <v>131</v>
      </c>
      <c r="G56" s="3" t="s">
        <v>29</v>
      </c>
      <c r="H56" s="3" t="s">
        <v>86</v>
      </c>
      <c r="I56" s="6">
        <v>0.77056277056277</v>
      </c>
      <c r="J56" s="6">
        <v>0.760589383982287</v>
      </c>
      <c r="K56" s="6">
        <v>0.776168653956383</v>
      </c>
      <c r="L56" s="6">
        <v>0.77056277056277</v>
      </c>
      <c r="M56" s="6">
        <v>3.5176088809967</v>
      </c>
      <c r="N56" s="6">
        <v>563.391590833663</v>
      </c>
    </row>
    <row r="57">
      <c r="A57" s="3">
        <v>16.0</v>
      </c>
      <c r="B57" s="3">
        <v>8.0</v>
      </c>
      <c r="C57" s="4" t="s">
        <v>87</v>
      </c>
      <c r="D57" s="3">
        <v>128.0</v>
      </c>
      <c r="E57" s="3" t="s">
        <v>15</v>
      </c>
      <c r="F57" s="4" t="s">
        <v>132</v>
      </c>
      <c r="G57" s="3" t="s">
        <v>29</v>
      </c>
      <c r="H57" s="3" t="s">
        <v>89</v>
      </c>
      <c r="I57" s="6">
        <v>0.798701298701298</v>
      </c>
      <c r="J57" s="6">
        <v>0.790108500028274</v>
      </c>
      <c r="K57" s="6">
        <v>0.80164211966061</v>
      </c>
      <c r="L57" s="6">
        <v>0.798701298701298</v>
      </c>
      <c r="M57" s="6">
        <v>3.49269938468933</v>
      </c>
      <c r="N57" s="6">
        <v>3797.41280841827</v>
      </c>
    </row>
    <row r="58">
      <c r="A58" s="3">
        <v>16.0</v>
      </c>
      <c r="B58" s="3">
        <v>8.0</v>
      </c>
      <c r="C58" s="4" t="s">
        <v>90</v>
      </c>
      <c r="D58" s="3">
        <v>128.0</v>
      </c>
      <c r="E58" s="3" t="s">
        <v>15</v>
      </c>
      <c r="F58" s="4" t="s">
        <v>133</v>
      </c>
      <c r="G58" s="3" t="s">
        <v>29</v>
      </c>
      <c r="H58" s="3" t="s">
        <v>92</v>
      </c>
      <c r="I58" s="6">
        <v>0.807359307359307</v>
      </c>
      <c r="J58" s="6">
        <v>0.80474570720929</v>
      </c>
      <c r="K58" s="6">
        <v>0.820653074146214</v>
      </c>
      <c r="L58" s="6">
        <v>0.807359307359307</v>
      </c>
      <c r="M58" s="6">
        <v>3.59507536888122</v>
      </c>
      <c r="N58" s="6">
        <v>3293.6008913517</v>
      </c>
    </row>
    <row r="59">
      <c r="A59" s="3">
        <v>16.0</v>
      </c>
      <c r="B59" s="3">
        <v>8.0</v>
      </c>
      <c r="C59" s="4" t="s">
        <v>93</v>
      </c>
      <c r="D59" s="3">
        <v>128.0</v>
      </c>
      <c r="E59" s="3" t="s">
        <v>15</v>
      </c>
      <c r="F59" s="4" t="s">
        <v>134</v>
      </c>
      <c r="G59" s="3" t="s">
        <v>29</v>
      </c>
      <c r="H59" s="3" t="s">
        <v>95</v>
      </c>
      <c r="I59" s="6">
        <v>0.794372294372294</v>
      </c>
      <c r="J59" s="6">
        <v>0.80192263737754</v>
      </c>
      <c r="K59" s="6">
        <v>0.824865601596483</v>
      </c>
      <c r="L59" s="6">
        <v>0.794372294372294</v>
      </c>
      <c r="M59" s="6">
        <v>3.53361892700195</v>
      </c>
      <c r="N59" s="6">
        <v>273.695994377136</v>
      </c>
    </row>
    <row r="60">
      <c r="A60" s="3">
        <v>16.0</v>
      </c>
      <c r="B60" s="3">
        <v>8.0</v>
      </c>
      <c r="C60" s="4" t="s">
        <v>96</v>
      </c>
      <c r="D60" s="3">
        <v>128.0</v>
      </c>
      <c r="E60" s="3" t="s">
        <v>15</v>
      </c>
      <c r="F60" s="4" t="s">
        <v>135</v>
      </c>
      <c r="G60" s="3" t="s">
        <v>29</v>
      </c>
      <c r="H60" s="3" t="s">
        <v>98</v>
      </c>
      <c r="I60" s="6">
        <v>0.82034632034632</v>
      </c>
      <c r="J60" s="6">
        <v>0.820368427977055</v>
      </c>
      <c r="K60" s="6">
        <v>0.82914463765304</v>
      </c>
      <c r="L60" s="6">
        <v>0.82034632034632</v>
      </c>
      <c r="M60" s="6">
        <v>3.50378727912902</v>
      </c>
      <c r="N60" s="6">
        <v>3510.88380765914</v>
      </c>
    </row>
    <row r="61">
      <c r="A61" s="3">
        <v>16.0</v>
      </c>
      <c r="B61" s="3">
        <v>8.0</v>
      </c>
      <c r="C61" s="4" t="s">
        <v>99</v>
      </c>
      <c r="D61" s="3">
        <v>128.0</v>
      </c>
      <c r="E61" s="3" t="s">
        <v>15</v>
      </c>
      <c r="F61" s="4" t="s">
        <v>136</v>
      </c>
      <c r="G61" s="3" t="s">
        <v>29</v>
      </c>
      <c r="H61" s="3" t="s">
        <v>101</v>
      </c>
      <c r="I61" s="6">
        <v>0.389610389610389</v>
      </c>
      <c r="J61" s="6">
        <v>0.278837351377078</v>
      </c>
      <c r="K61" s="6">
        <v>0.229505656566846</v>
      </c>
      <c r="L61" s="6">
        <v>0.389610389610389</v>
      </c>
      <c r="M61" s="6">
        <v>3.5406527519226</v>
      </c>
      <c r="N61" s="6">
        <v>3253.89233636856</v>
      </c>
    </row>
    <row r="62">
      <c r="A62" s="3">
        <v>16.0</v>
      </c>
      <c r="B62" s="3">
        <v>8.0</v>
      </c>
      <c r="C62" s="4" t="s">
        <v>102</v>
      </c>
      <c r="D62" s="3">
        <v>128.0</v>
      </c>
      <c r="E62" s="3" t="s">
        <v>15</v>
      </c>
      <c r="F62" s="4" t="s">
        <v>137</v>
      </c>
      <c r="G62" s="3" t="s">
        <v>29</v>
      </c>
      <c r="H62" s="3" t="s">
        <v>104</v>
      </c>
      <c r="I62" s="6">
        <v>0.43073593073593</v>
      </c>
      <c r="J62" s="6">
        <v>0.390399623898221</v>
      </c>
      <c r="K62" s="6">
        <v>0.518181561434198</v>
      </c>
      <c r="L62" s="6">
        <v>0.43073593073593</v>
      </c>
      <c r="M62" s="6">
        <v>4.26321029663085</v>
      </c>
      <c r="N62" s="6">
        <v>245.099011421203</v>
      </c>
    </row>
    <row r="63">
      <c r="A63" s="3">
        <v>16.0</v>
      </c>
      <c r="B63" s="3">
        <v>8.0</v>
      </c>
      <c r="C63" s="4" t="s">
        <v>105</v>
      </c>
      <c r="D63" s="3">
        <v>128.0</v>
      </c>
      <c r="E63" s="3" t="s">
        <v>15</v>
      </c>
      <c r="F63" s="4" t="s">
        <v>138</v>
      </c>
      <c r="G63" s="3" t="s">
        <v>29</v>
      </c>
      <c r="H63" s="3" t="s">
        <v>107</v>
      </c>
      <c r="I63" s="6">
        <v>0.588744588744588</v>
      </c>
      <c r="J63" s="6">
        <v>0.556528359736915</v>
      </c>
      <c r="K63" s="6">
        <v>0.571931566762393</v>
      </c>
      <c r="L63" s="6">
        <v>0.588744588744588</v>
      </c>
      <c r="M63" s="6">
        <v>3.55972647666931</v>
      </c>
      <c r="N63" s="6">
        <v>3500.43749165534</v>
      </c>
    </row>
    <row r="64">
      <c r="A64" s="3">
        <v>16.0</v>
      </c>
      <c r="B64" s="3">
        <v>8.0</v>
      </c>
      <c r="C64" s="4" t="s">
        <v>14</v>
      </c>
      <c r="D64" s="3">
        <v>128.0</v>
      </c>
      <c r="E64" s="3" t="s">
        <v>15</v>
      </c>
      <c r="F64" s="4" t="s">
        <v>139</v>
      </c>
      <c r="G64" s="3" t="s">
        <v>77</v>
      </c>
      <c r="H64" s="3" t="s">
        <v>17</v>
      </c>
      <c r="I64" s="6">
        <v>0.716312056737588</v>
      </c>
      <c r="J64" s="6">
        <v>0.700052496228591</v>
      </c>
      <c r="K64" s="6">
        <v>0.821162050564495</v>
      </c>
      <c r="L64" s="6">
        <v>0.716312056737588</v>
      </c>
      <c r="M64" s="6">
        <v>0.530266284942627</v>
      </c>
      <c r="N64" s="6">
        <v>301.906702518463</v>
      </c>
    </row>
    <row r="65">
      <c r="A65" s="3">
        <v>16.0</v>
      </c>
      <c r="B65" s="3">
        <v>8.0</v>
      </c>
      <c r="C65" s="4" t="s">
        <v>18</v>
      </c>
      <c r="D65" s="3">
        <v>128.0</v>
      </c>
      <c r="E65" s="3" t="s">
        <v>15</v>
      </c>
      <c r="F65" s="4" t="s">
        <v>140</v>
      </c>
      <c r="G65" s="3" t="s">
        <v>77</v>
      </c>
      <c r="H65" s="3" t="s">
        <v>20</v>
      </c>
      <c r="I65" s="6">
        <v>0.716312056737588</v>
      </c>
      <c r="J65" s="6">
        <v>0.690402851204092</v>
      </c>
      <c r="K65" s="6">
        <v>0.751577699637774</v>
      </c>
      <c r="L65" s="6">
        <v>0.716312056737588</v>
      </c>
      <c r="M65" s="6">
        <v>0.531827449798584</v>
      </c>
      <c r="N65" s="6">
        <v>3536.7919819355</v>
      </c>
    </row>
    <row r="66">
      <c r="A66" s="3">
        <v>16.0</v>
      </c>
      <c r="B66" s="3">
        <v>8.0</v>
      </c>
      <c r="C66" s="4" t="s">
        <v>21</v>
      </c>
      <c r="D66" s="3">
        <v>128.0</v>
      </c>
      <c r="E66" s="3" t="s">
        <v>15</v>
      </c>
      <c r="F66" s="4" t="s">
        <v>141</v>
      </c>
      <c r="G66" s="3" t="s">
        <v>77</v>
      </c>
      <c r="H66" s="3" t="s">
        <v>23</v>
      </c>
      <c r="I66" s="6">
        <v>0.75886524822695</v>
      </c>
      <c r="J66" s="6">
        <v>0.737514271220878</v>
      </c>
      <c r="K66" s="6">
        <v>0.833616462635819</v>
      </c>
      <c r="L66" s="6">
        <v>0.75886524822695</v>
      </c>
      <c r="M66" s="6">
        <v>0.542434692382812</v>
      </c>
      <c r="N66" s="6">
        <v>536.567554235458</v>
      </c>
    </row>
    <row r="67">
      <c r="A67" s="3">
        <v>16.0</v>
      </c>
      <c r="B67" s="3">
        <v>8.0</v>
      </c>
      <c r="C67" s="4" t="s">
        <v>24</v>
      </c>
      <c r="D67" s="3">
        <v>128.0</v>
      </c>
      <c r="E67" s="3" t="s">
        <v>15</v>
      </c>
      <c r="F67" s="4" t="s">
        <v>142</v>
      </c>
      <c r="G67" s="3" t="s">
        <v>77</v>
      </c>
      <c r="H67" s="3" t="s">
        <v>26</v>
      </c>
      <c r="I67" s="6">
        <v>0.744680851063829</v>
      </c>
      <c r="J67" s="6">
        <v>0.723788251599801</v>
      </c>
      <c r="K67" s="6">
        <v>0.784060230443209</v>
      </c>
      <c r="L67" s="6">
        <v>0.744680851063829</v>
      </c>
      <c r="M67" s="6">
        <v>0.563421726226806</v>
      </c>
      <c r="N67" s="6">
        <v>3768.59473514556</v>
      </c>
    </row>
    <row r="68">
      <c r="A68" s="3">
        <v>16.0</v>
      </c>
      <c r="B68" s="3">
        <v>8.0</v>
      </c>
      <c r="C68" s="4" t="s">
        <v>27</v>
      </c>
      <c r="D68" s="3">
        <v>128.0</v>
      </c>
      <c r="E68" s="3" t="s">
        <v>15</v>
      </c>
      <c r="F68" s="4" t="s">
        <v>143</v>
      </c>
      <c r="G68" s="3" t="s">
        <v>77</v>
      </c>
      <c r="H68" s="3" t="s">
        <v>29</v>
      </c>
      <c r="I68" s="6">
        <v>0.716312056737588</v>
      </c>
      <c r="J68" s="6">
        <v>0.647694266658978</v>
      </c>
      <c r="K68" s="6">
        <v>0.595139667092014</v>
      </c>
      <c r="L68" s="6">
        <v>0.716312056737588</v>
      </c>
      <c r="M68" s="6">
        <v>0.58937931060791</v>
      </c>
      <c r="N68" s="6">
        <v>158.250756263732</v>
      </c>
    </row>
    <row r="69">
      <c r="A69" s="3">
        <v>16.0</v>
      </c>
      <c r="B69" s="3">
        <v>8.0</v>
      </c>
      <c r="C69" s="4" t="s">
        <v>30</v>
      </c>
      <c r="D69" s="3">
        <v>128.0</v>
      </c>
      <c r="E69" s="3" t="s">
        <v>15</v>
      </c>
      <c r="F69" s="4" t="s">
        <v>144</v>
      </c>
      <c r="G69" s="3" t="s">
        <v>77</v>
      </c>
      <c r="H69" s="3" t="s">
        <v>32</v>
      </c>
      <c r="I69" s="6">
        <v>0.822695035460992</v>
      </c>
      <c r="J69" s="6">
        <v>0.807955729447354</v>
      </c>
      <c r="K69" s="6">
        <v>0.875017119100024</v>
      </c>
      <c r="L69" s="6">
        <v>0.822695035460992</v>
      </c>
      <c r="M69" s="6">
        <v>0.532599449157714</v>
      </c>
      <c r="N69" s="6">
        <v>447.108090400695</v>
      </c>
    </row>
    <row r="70">
      <c r="A70" s="3">
        <v>16.0</v>
      </c>
      <c r="B70" s="3">
        <v>8.0</v>
      </c>
      <c r="C70" s="4" t="s">
        <v>33</v>
      </c>
      <c r="D70" s="3">
        <v>128.0</v>
      </c>
      <c r="E70" s="3" t="s">
        <v>15</v>
      </c>
      <c r="F70" s="4" t="s">
        <v>145</v>
      </c>
      <c r="G70" s="3" t="s">
        <v>77</v>
      </c>
      <c r="H70" s="3" t="s">
        <v>35</v>
      </c>
      <c r="I70" s="6">
        <v>0.780141843971631</v>
      </c>
      <c r="J70" s="6">
        <v>0.752927531594944</v>
      </c>
      <c r="K70" s="6">
        <v>0.754052555010001</v>
      </c>
      <c r="L70" s="6">
        <v>0.780141843971631</v>
      </c>
      <c r="M70" s="6">
        <v>0.535221099853515</v>
      </c>
      <c r="N70" s="6">
        <v>3684.89127802848</v>
      </c>
    </row>
    <row r="71">
      <c r="A71" s="3">
        <v>16.0</v>
      </c>
      <c r="B71" s="3">
        <v>8.0</v>
      </c>
      <c r="C71" s="4" t="s">
        <v>36</v>
      </c>
      <c r="D71" s="3">
        <v>128.0</v>
      </c>
      <c r="E71" s="3" t="s">
        <v>15</v>
      </c>
      <c r="F71" s="4" t="s">
        <v>146</v>
      </c>
      <c r="G71" s="3" t="s">
        <v>77</v>
      </c>
      <c r="H71" s="3" t="s">
        <v>38</v>
      </c>
      <c r="I71" s="6">
        <v>0.780141843971631</v>
      </c>
      <c r="J71" s="6">
        <v>0.764331585726052</v>
      </c>
      <c r="K71" s="6">
        <v>0.862690301520088</v>
      </c>
      <c r="L71" s="6">
        <v>0.780141843971631</v>
      </c>
      <c r="M71" s="6">
        <v>0.546532869338989</v>
      </c>
      <c r="N71" s="6">
        <v>677.949970960617</v>
      </c>
    </row>
    <row r="72">
      <c r="A72" s="3">
        <v>16.0</v>
      </c>
      <c r="B72" s="3">
        <v>8.0</v>
      </c>
      <c r="C72" s="4" t="s">
        <v>39</v>
      </c>
      <c r="D72" s="3">
        <v>128.0</v>
      </c>
      <c r="E72" s="3" t="s">
        <v>15</v>
      </c>
      <c r="F72" s="4" t="s">
        <v>147</v>
      </c>
      <c r="G72" s="3" t="s">
        <v>77</v>
      </c>
      <c r="H72" s="3" t="s">
        <v>41</v>
      </c>
      <c r="I72" s="6">
        <v>0.75886524822695</v>
      </c>
      <c r="J72" s="6">
        <v>0.746781753288832</v>
      </c>
      <c r="K72" s="6">
        <v>0.812166497804795</v>
      </c>
      <c r="L72" s="6">
        <v>0.75886524822695</v>
      </c>
      <c r="M72" s="6">
        <v>0.540359497070312</v>
      </c>
      <c r="N72" s="6">
        <v>3920.90293884277</v>
      </c>
    </row>
    <row r="73">
      <c r="A73" s="3">
        <v>16.0</v>
      </c>
      <c r="B73" s="3">
        <v>8.0</v>
      </c>
      <c r="C73" s="4" t="s">
        <v>42</v>
      </c>
      <c r="D73" s="3">
        <v>128.0</v>
      </c>
      <c r="E73" s="3" t="s">
        <v>15</v>
      </c>
      <c r="F73" s="4" t="s">
        <v>148</v>
      </c>
      <c r="G73" s="3" t="s">
        <v>77</v>
      </c>
      <c r="H73" s="3" t="s">
        <v>44</v>
      </c>
      <c r="I73" s="6">
        <v>0.858156028368794</v>
      </c>
      <c r="J73" s="6">
        <v>0.840710551387083</v>
      </c>
      <c r="K73" s="6">
        <v>0.880816215694635</v>
      </c>
      <c r="L73" s="6">
        <v>0.858156028368794</v>
      </c>
      <c r="M73" s="6">
        <v>0.538157939910888</v>
      </c>
      <c r="N73" s="6">
        <v>190.006306409835</v>
      </c>
    </row>
    <row r="74">
      <c r="A74" s="3">
        <v>16.0</v>
      </c>
      <c r="B74" s="3">
        <v>8.0</v>
      </c>
      <c r="C74" s="4" t="s">
        <v>45</v>
      </c>
      <c r="D74" s="3">
        <v>128.0</v>
      </c>
      <c r="E74" s="3" t="s">
        <v>15</v>
      </c>
      <c r="F74" s="4" t="s">
        <v>149</v>
      </c>
      <c r="G74" s="3" t="s">
        <v>77</v>
      </c>
      <c r="H74" s="3" t="s">
        <v>47</v>
      </c>
      <c r="I74" s="6">
        <v>0.858156028368794</v>
      </c>
      <c r="J74" s="6">
        <v>0.833384732427886</v>
      </c>
      <c r="K74" s="6">
        <v>0.898747181086064</v>
      </c>
      <c r="L74" s="6">
        <v>0.858156028368794</v>
      </c>
      <c r="M74" s="6">
        <v>0.538524389266967</v>
      </c>
      <c r="N74" s="6">
        <v>478.683361053466</v>
      </c>
    </row>
    <row r="75">
      <c r="A75" s="3">
        <v>16.0</v>
      </c>
      <c r="B75" s="3">
        <v>8.0</v>
      </c>
      <c r="C75" s="4" t="s">
        <v>48</v>
      </c>
      <c r="D75" s="3">
        <v>128.0</v>
      </c>
      <c r="E75" s="3" t="s">
        <v>15</v>
      </c>
      <c r="F75" s="4" t="s">
        <v>150</v>
      </c>
      <c r="G75" s="3" t="s">
        <v>77</v>
      </c>
      <c r="H75" s="3" t="s">
        <v>50</v>
      </c>
      <c r="I75" s="6">
        <v>0.858156028368794</v>
      </c>
      <c r="J75" s="6">
        <v>0.854514810921276</v>
      </c>
      <c r="K75" s="6">
        <v>0.917101760110878</v>
      </c>
      <c r="L75" s="6">
        <v>0.858156028368794</v>
      </c>
      <c r="M75" s="6">
        <v>0.53765869140625</v>
      </c>
      <c r="N75" s="6">
        <v>3713.64116764068</v>
      </c>
    </row>
    <row r="76">
      <c r="A76" s="3">
        <v>16.0</v>
      </c>
      <c r="B76" s="3">
        <v>8.0</v>
      </c>
      <c r="C76" s="4" t="s">
        <v>51</v>
      </c>
      <c r="D76" s="3">
        <v>128.0</v>
      </c>
      <c r="E76" s="3" t="s">
        <v>15</v>
      </c>
      <c r="F76" s="4" t="s">
        <v>151</v>
      </c>
      <c r="G76" s="3" t="s">
        <v>77</v>
      </c>
      <c r="H76" s="3" t="s">
        <v>53</v>
      </c>
      <c r="I76" s="6">
        <v>0.851063829787234</v>
      </c>
      <c r="J76" s="6">
        <v>0.829076725022993</v>
      </c>
      <c r="K76" s="6">
        <v>0.833911208023141</v>
      </c>
      <c r="L76" s="6">
        <v>0.851063829787234</v>
      </c>
      <c r="M76" s="6">
        <v>0.576197862625122</v>
      </c>
      <c r="N76" s="6">
        <v>714.879069805145</v>
      </c>
    </row>
    <row r="77">
      <c r="A77" s="3">
        <v>16.0</v>
      </c>
      <c r="B77" s="3">
        <v>8.0</v>
      </c>
      <c r="C77" s="4" t="s">
        <v>54</v>
      </c>
      <c r="D77" s="3">
        <v>128.0</v>
      </c>
      <c r="E77" s="3" t="s">
        <v>15</v>
      </c>
      <c r="F77" s="4" t="s">
        <v>152</v>
      </c>
      <c r="G77" s="3" t="s">
        <v>77</v>
      </c>
      <c r="H77" s="3" t="s">
        <v>56</v>
      </c>
      <c r="I77" s="6">
        <v>0.872340425531914</v>
      </c>
      <c r="J77" s="6">
        <v>0.847321181656258</v>
      </c>
      <c r="K77" s="6">
        <v>0.911210696317079</v>
      </c>
      <c r="L77" s="6">
        <v>0.872340425531914</v>
      </c>
      <c r="M77" s="6">
        <v>0.525633335113525</v>
      </c>
      <c r="N77" s="6">
        <v>3942.05250000953</v>
      </c>
    </row>
    <row r="78">
      <c r="A78" s="3">
        <v>16.0</v>
      </c>
      <c r="B78" s="3">
        <v>8.0</v>
      </c>
      <c r="C78" s="4" t="s">
        <v>57</v>
      </c>
      <c r="D78" s="3">
        <v>128.0</v>
      </c>
      <c r="E78" s="3" t="s">
        <v>15</v>
      </c>
      <c r="F78" s="4" t="s">
        <v>153</v>
      </c>
      <c r="G78" s="3" t="s">
        <v>77</v>
      </c>
      <c r="H78" s="3" t="s">
        <v>59</v>
      </c>
      <c r="I78" s="6">
        <v>0.872340425531914</v>
      </c>
      <c r="J78" s="6">
        <v>0.859049372660634</v>
      </c>
      <c r="K78" s="6">
        <v>0.917136003337505</v>
      </c>
      <c r="L78" s="6">
        <v>0.872340425531914</v>
      </c>
      <c r="M78" s="6">
        <v>0.520105123519897</v>
      </c>
      <c r="N78" s="6">
        <v>3425.52927303314</v>
      </c>
    </row>
    <row r="79">
      <c r="A79" s="3">
        <v>16.0</v>
      </c>
      <c r="B79" s="3">
        <v>8.0</v>
      </c>
      <c r="C79" s="4" t="s">
        <v>60</v>
      </c>
      <c r="D79" s="3">
        <v>128.0</v>
      </c>
      <c r="E79" s="3" t="s">
        <v>15</v>
      </c>
      <c r="F79" s="4" t="s">
        <v>154</v>
      </c>
      <c r="G79" s="3" t="s">
        <v>77</v>
      </c>
      <c r="H79" s="3" t="s">
        <v>62</v>
      </c>
      <c r="I79" s="6">
        <v>0.886524822695035</v>
      </c>
      <c r="J79" s="6">
        <v>0.886789830798789</v>
      </c>
      <c r="K79" s="6">
        <v>0.897439472242797</v>
      </c>
      <c r="L79" s="6">
        <v>0.886524822695035</v>
      </c>
      <c r="M79" s="6">
        <v>0.530471563339233</v>
      </c>
      <c r="N79" s="6">
        <v>419.962430238723</v>
      </c>
    </row>
    <row r="80">
      <c r="A80" s="3">
        <v>16.0</v>
      </c>
      <c r="B80" s="3">
        <v>8.0</v>
      </c>
      <c r="C80" s="4" t="s">
        <v>63</v>
      </c>
      <c r="D80" s="3">
        <v>128.0</v>
      </c>
      <c r="E80" s="3" t="s">
        <v>15</v>
      </c>
      <c r="F80" s="4" t="s">
        <v>155</v>
      </c>
      <c r="G80" s="3" t="s">
        <v>77</v>
      </c>
      <c r="H80" s="3" t="s">
        <v>65</v>
      </c>
      <c r="I80" s="6">
        <v>0.900709219858156</v>
      </c>
      <c r="J80" s="6">
        <v>0.896317432898195</v>
      </c>
      <c r="K80" s="6">
        <v>0.914923167848699</v>
      </c>
      <c r="L80" s="6">
        <v>0.900709219858156</v>
      </c>
      <c r="M80" s="6">
        <v>0.532264709472656</v>
      </c>
      <c r="N80" s="6">
        <v>3657.1689941883</v>
      </c>
    </row>
    <row r="81">
      <c r="A81" s="3">
        <v>16.0</v>
      </c>
      <c r="B81" s="3">
        <v>8.0</v>
      </c>
      <c r="C81" s="4" t="s">
        <v>66</v>
      </c>
      <c r="D81" s="3">
        <v>128.0</v>
      </c>
      <c r="E81" s="3" t="s">
        <v>15</v>
      </c>
      <c r="F81" s="4" t="s">
        <v>156</v>
      </c>
      <c r="G81" s="3" t="s">
        <v>77</v>
      </c>
      <c r="H81" s="3" t="s">
        <v>68</v>
      </c>
      <c r="I81" s="6">
        <v>0.744680851063829</v>
      </c>
      <c r="J81" s="6">
        <v>0.682673646290667</v>
      </c>
      <c r="K81" s="6">
        <v>0.648831083275081</v>
      </c>
      <c r="L81" s="6">
        <v>0.744680851063829</v>
      </c>
      <c r="M81" s="6">
        <v>0.535106897354126</v>
      </c>
      <c r="N81" s="6">
        <v>3372.74117326736</v>
      </c>
    </row>
    <row r="82">
      <c r="A82" s="3">
        <v>16.0</v>
      </c>
      <c r="B82" s="3">
        <v>8.0</v>
      </c>
      <c r="C82" s="4" t="s">
        <v>69</v>
      </c>
      <c r="D82" s="3">
        <v>128.0</v>
      </c>
      <c r="E82" s="3" t="s">
        <v>15</v>
      </c>
      <c r="F82" s="4" t="s">
        <v>157</v>
      </c>
      <c r="G82" s="3" t="s">
        <v>77</v>
      </c>
      <c r="H82" s="3" t="s">
        <v>71</v>
      </c>
      <c r="I82" s="6">
        <v>0.851063829787234</v>
      </c>
      <c r="J82" s="6">
        <v>0.845680342709884</v>
      </c>
      <c r="K82" s="6">
        <v>0.854900371496116</v>
      </c>
      <c r="L82" s="6">
        <v>0.851063829787234</v>
      </c>
      <c r="M82" s="6">
        <v>0.51947021484375</v>
      </c>
      <c r="N82" s="6">
        <v>387.850535392761</v>
      </c>
    </row>
    <row r="83">
      <c r="A83" s="3">
        <v>16.0</v>
      </c>
      <c r="B83" s="3">
        <v>8.0</v>
      </c>
      <c r="C83" s="4" t="s">
        <v>72</v>
      </c>
      <c r="D83" s="3">
        <v>128.0</v>
      </c>
      <c r="E83" s="3" t="s">
        <v>15</v>
      </c>
      <c r="F83" s="4" t="s">
        <v>158</v>
      </c>
      <c r="G83" s="3" t="s">
        <v>77</v>
      </c>
      <c r="H83" s="3" t="s">
        <v>74</v>
      </c>
      <c r="I83" s="6">
        <v>0.829787234042553</v>
      </c>
      <c r="J83" s="6">
        <v>0.819262172954288</v>
      </c>
      <c r="K83" s="6">
        <v>0.875773288038619</v>
      </c>
      <c r="L83" s="6">
        <v>0.829787234042553</v>
      </c>
      <c r="M83" s="6">
        <v>0.537114143371582</v>
      </c>
      <c r="N83" s="6">
        <v>3619.49053168296</v>
      </c>
    </row>
    <row r="84">
      <c r="A84" s="3">
        <v>16.0</v>
      </c>
      <c r="B84" s="3">
        <v>8.0</v>
      </c>
      <c r="C84" s="4" t="s">
        <v>75</v>
      </c>
      <c r="D84" s="3">
        <v>128.0</v>
      </c>
      <c r="E84" s="3" t="s">
        <v>15</v>
      </c>
      <c r="F84" s="4" t="s">
        <v>159</v>
      </c>
      <c r="G84" s="3" t="s">
        <v>77</v>
      </c>
      <c r="H84" s="3" t="s">
        <v>77</v>
      </c>
      <c r="I84" s="6">
        <v>0.361702127659574</v>
      </c>
      <c r="J84" s="6">
        <v>0.206284259475748</v>
      </c>
      <c r="K84" s="6">
        <v>0.159991656236962</v>
      </c>
      <c r="L84" s="6">
        <v>0.361702127659574</v>
      </c>
      <c r="M84" s="6">
        <v>0.534638881683349</v>
      </c>
      <c r="N84" s="6">
        <v>43.6613018512725</v>
      </c>
    </row>
    <row r="85">
      <c r="A85" s="3">
        <v>16.0</v>
      </c>
      <c r="B85" s="3">
        <v>8.0</v>
      </c>
      <c r="C85" s="4" t="s">
        <v>78</v>
      </c>
      <c r="D85" s="3">
        <v>128.0</v>
      </c>
      <c r="E85" s="3" t="s">
        <v>15</v>
      </c>
      <c r="F85" s="4" t="s">
        <v>160</v>
      </c>
      <c r="G85" s="3" t="s">
        <v>77</v>
      </c>
      <c r="H85" s="3" t="s">
        <v>80</v>
      </c>
      <c r="I85" s="6">
        <v>0.829787234042553</v>
      </c>
      <c r="J85" s="6">
        <v>0.824634765508225</v>
      </c>
      <c r="K85" s="6">
        <v>0.83801600290962</v>
      </c>
      <c r="L85" s="6">
        <v>0.829787234042553</v>
      </c>
      <c r="M85" s="6">
        <v>0.534159421920776</v>
      </c>
      <c r="N85" s="6">
        <v>331.105894804</v>
      </c>
    </row>
    <row r="86">
      <c r="A86" s="3">
        <v>16.0</v>
      </c>
      <c r="B86" s="3">
        <v>8.0</v>
      </c>
      <c r="C86" s="4" t="s">
        <v>81</v>
      </c>
      <c r="D86" s="3">
        <v>128.0</v>
      </c>
      <c r="E86" s="3" t="s">
        <v>15</v>
      </c>
      <c r="F86" s="4" t="s">
        <v>161</v>
      </c>
      <c r="G86" s="3" t="s">
        <v>77</v>
      </c>
      <c r="H86" s="3" t="s">
        <v>83</v>
      </c>
      <c r="I86" s="6">
        <v>0.886524822695035</v>
      </c>
      <c r="J86" s="6">
        <v>0.883713686269967</v>
      </c>
      <c r="K86" s="6">
        <v>0.899895368993646</v>
      </c>
      <c r="L86" s="6">
        <v>0.886524822695035</v>
      </c>
      <c r="M86" s="6">
        <v>0.536878585815429</v>
      </c>
      <c r="N86" s="6">
        <v>3590.82958316803</v>
      </c>
    </row>
    <row r="87">
      <c r="A87" s="3">
        <v>16.0</v>
      </c>
      <c r="B87" s="3">
        <v>8.0</v>
      </c>
      <c r="C87" s="4" t="s">
        <v>84</v>
      </c>
      <c r="D87" s="3">
        <v>128.0</v>
      </c>
      <c r="E87" s="3" t="s">
        <v>15</v>
      </c>
      <c r="F87" s="4" t="s">
        <v>162</v>
      </c>
      <c r="G87" s="3" t="s">
        <v>77</v>
      </c>
      <c r="H87" s="3" t="s">
        <v>86</v>
      </c>
      <c r="I87" s="6">
        <v>0.843971631205673</v>
      </c>
      <c r="J87" s="6">
        <v>0.839323012204368</v>
      </c>
      <c r="K87" s="6">
        <v>0.853703920193281</v>
      </c>
      <c r="L87" s="6">
        <v>0.843971631205673</v>
      </c>
      <c r="M87" s="6">
        <v>0.53615379333496</v>
      </c>
      <c r="N87" s="6">
        <v>563.391590833663</v>
      </c>
    </row>
    <row r="88">
      <c r="A88" s="3">
        <v>16.0</v>
      </c>
      <c r="B88" s="3">
        <v>8.0</v>
      </c>
      <c r="C88" s="4" t="s">
        <v>87</v>
      </c>
      <c r="D88" s="3">
        <v>128.0</v>
      </c>
      <c r="E88" s="3" t="s">
        <v>15</v>
      </c>
      <c r="F88" s="4" t="s">
        <v>163</v>
      </c>
      <c r="G88" s="3" t="s">
        <v>77</v>
      </c>
      <c r="H88" s="3" t="s">
        <v>89</v>
      </c>
      <c r="I88" s="6">
        <v>0.858156028368794</v>
      </c>
      <c r="J88" s="6">
        <v>0.844798396600549</v>
      </c>
      <c r="K88" s="6">
        <v>0.859705939113234</v>
      </c>
      <c r="L88" s="6">
        <v>0.858156028368794</v>
      </c>
      <c r="M88" s="6">
        <v>0.522621870040893</v>
      </c>
      <c r="N88" s="6">
        <v>3797.41280841827</v>
      </c>
    </row>
    <row r="89">
      <c r="A89" s="3">
        <v>16.0</v>
      </c>
      <c r="B89" s="3">
        <v>8.0</v>
      </c>
      <c r="C89" s="4" t="s">
        <v>90</v>
      </c>
      <c r="D89" s="3">
        <v>128.0</v>
      </c>
      <c r="E89" s="3" t="s">
        <v>15</v>
      </c>
      <c r="F89" s="4" t="s">
        <v>164</v>
      </c>
      <c r="G89" s="3" t="s">
        <v>77</v>
      </c>
      <c r="H89" s="3" t="s">
        <v>92</v>
      </c>
      <c r="I89" s="6">
        <v>0.886524822695035</v>
      </c>
      <c r="J89" s="6">
        <v>0.878708898417744</v>
      </c>
      <c r="K89" s="6">
        <v>0.893217381515253</v>
      </c>
      <c r="L89" s="6">
        <v>0.886524822695035</v>
      </c>
      <c r="M89" s="6">
        <v>0.53140902519226</v>
      </c>
      <c r="N89" s="6">
        <v>3293.6008913517</v>
      </c>
    </row>
    <row r="90">
      <c r="A90" s="3">
        <v>16.0</v>
      </c>
      <c r="B90" s="3">
        <v>8.0</v>
      </c>
      <c r="C90" s="4" t="s">
        <v>93</v>
      </c>
      <c r="D90" s="3">
        <v>128.0</v>
      </c>
      <c r="E90" s="3" t="s">
        <v>15</v>
      </c>
      <c r="F90" s="4" t="s">
        <v>165</v>
      </c>
      <c r="G90" s="3" t="s">
        <v>77</v>
      </c>
      <c r="H90" s="3" t="s">
        <v>95</v>
      </c>
      <c r="I90" s="6">
        <v>0.872340425531914</v>
      </c>
      <c r="J90" s="6">
        <v>0.864719295706337</v>
      </c>
      <c r="K90" s="6">
        <v>0.87081663750776</v>
      </c>
      <c r="L90" s="6">
        <v>0.872340425531914</v>
      </c>
      <c r="M90" s="6">
        <v>0.523943662643432</v>
      </c>
      <c r="N90" s="6">
        <v>273.695994377136</v>
      </c>
    </row>
    <row r="91">
      <c r="A91" s="3">
        <v>16.0</v>
      </c>
      <c r="B91" s="3">
        <v>8.0</v>
      </c>
      <c r="C91" s="4" t="s">
        <v>96</v>
      </c>
      <c r="D91" s="3">
        <v>128.0</v>
      </c>
      <c r="E91" s="3" t="s">
        <v>15</v>
      </c>
      <c r="F91" s="4" t="s">
        <v>166</v>
      </c>
      <c r="G91" s="3" t="s">
        <v>77</v>
      </c>
      <c r="H91" s="3" t="s">
        <v>98</v>
      </c>
      <c r="I91" s="6">
        <v>0.886524822695035</v>
      </c>
      <c r="J91" s="6">
        <v>0.886697906112799</v>
      </c>
      <c r="K91" s="6">
        <v>0.891537717601547</v>
      </c>
      <c r="L91" s="6">
        <v>0.886524822695035</v>
      </c>
      <c r="M91" s="6">
        <v>0.53758955001831</v>
      </c>
      <c r="N91" s="6">
        <v>3510.88380765914</v>
      </c>
    </row>
    <row r="92">
      <c r="A92" s="3">
        <v>16.0</v>
      </c>
      <c r="B92" s="3">
        <v>8.0</v>
      </c>
      <c r="C92" s="4" t="s">
        <v>99</v>
      </c>
      <c r="D92" s="3">
        <v>128.0</v>
      </c>
      <c r="E92" s="3" t="s">
        <v>15</v>
      </c>
      <c r="F92" s="4" t="s">
        <v>167</v>
      </c>
      <c r="G92" s="3" t="s">
        <v>77</v>
      </c>
      <c r="H92" s="3" t="s">
        <v>101</v>
      </c>
      <c r="I92" s="6">
        <v>0.581560283687943</v>
      </c>
      <c r="J92" s="6">
        <v>0.489515103818989</v>
      </c>
      <c r="K92" s="6">
        <v>0.451555585864096</v>
      </c>
      <c r="L92" s="6">
        <v>0.581560283687943</v>
      </c>
      <c r="M92" s="6">
        <v>0.519623517990112</v>
      </c>
      <c r="N92" s="6">
        <v>3253.89233636856</v>
      </c>
    </row>
    <row r="93">
      <c r="A93" s="3">
        <v>16.0</v>
      </c>
      <c r="B93" s="3">
        <v>8.0</v>
      </c>
      <c r="C93" s="4" t="s">
        <v>102</v>
      </c>
      <c r="D93" s="3">
        <v>128.0</v>
      </c>
      <c r="E93" s="3" t="s">
        <v>15</v>
      </c>
      <c r="F93" s="4" t="s">
        <v>168</v>
      </c>
      <c r="G93" s="3" t="s">
        <v>77</v>
      </c>
      <c r="H93" s="3" t="s">
        <v>104</v>
      </c>
      <c r="I93" s="6">
        <v>0.794326241134751</v>
      </c>
      <c r="J93" s="6">
        <v>0.78805300918472</v>
      </c>
      <c r="K93" s="6">
        <v>0.809962417409225</v>
      </c>
      <c r="L93" s="6">
        <v>0.794326241134751</v>
      </c>
      <c r="M93" s="6">
        <v>0.56981086730957</v>
      </c>
      <c r="N93" s="6">
        <v>245.099011421203</v>
      </c>
    </row>
    <row r="94">
      <c r="A94" s="3">
        <v>16.0</v>
      </c>
      <c r="B94" s="3">
        <v>8.0</v>
      </c>
      <c r="C94" s="4" t="s">
        <v>105</v>
      </c>
      <c r="D94" s="3">
        <v>128.0</v>
      </c>
      <c r="E94" s="3" t="s">
        <v>15</v>
      </c>
      <c r="F94" s="4" t="s">
        <v>169</v>
      </c>
      <c r="G94" s="3" t="s">
        <v>77</v>
      </c>
      <c r="H94" s="3" t="s">
        <v>107</v>
      </c>
      <c r="I94" s="6">
        <v>0.77304964539007</v>
      </c>
      <c r="J94" s="6">
        <v>0.790480895915678</v>
      </c>
      <c r="K94" s="6">
        <v>0.850164418137542</v>
      </c>
      <c r="L94" s="6">
        <v>0.77304964539007</v>
      </c>
      <c r="M94" s="6">
        <v>0.559948682785034</v>
      </c>
      <c r="N94" s="6">
        <v>3500.43749165534</v>
      </c>
    </row>
    <row r="95">
      <c r="A95" s="3">
        <v>16.0</v>
      </c>
      <c r="B95" s="3">
        <v>8.0</v>
      </c>
      <c r="C95" s="4" t="s">
        <v>14</v>
      </c>
      <c r="D95" s="3">
        <v>128.0</v>
      </c>
      <c r="E95" s="3" t="s">
        <v>15</v>
      </c>
      <c r="F95" s="4" t="s">
        <v>170</v>
      </c>
      <c r="G95" s="3" t="s">
        <v>101</v>
      </c>
      <c r="H95" s="3" t="s">
        <v>17</v>
      </c>
      <c r="I95" s="6">
        <v>0.622864208633093</v>
      </c>
      <c r="J95" s="6">
        <v>0.675077210705733</v>
      </c>
      <c r="K95" s="6">
        <v>0.832626567749711</v>
      </c>
      <c r="L95" s="6">
        <v>0.622864208633093</v>
      </c>
      <c r="M95" s="6">
        <v>66.0605657100677</v>
      </c>
      <c r="N95" s="6">
        <v>301.906702518463</v>
      </c>
    </row>
    <row r="96">
      <c r="A96" s="3">
        <v>16.0</v>
      </c>
      <c r="B96" s="3">
        <v>8.0</v>
      </c>
      <c r="C96" s="4" t="s">
        <v>18</v>
      </c>
      <c r="D96" s="3">
        <v>128.0</v>
      </c>
      <c r="E96" s="3" t="s">
        <v>15</v>
      </c>
      <c r="F96" s="4" t="s">
        <v>171</v>
      </c>
      <c r="G96" s="3" t="s">
        <v>101</v>
      </c>
      <c r="H96" s="3" t="s">
        <v>20</v>
      </c>
      <c r="I96" s="6">
        <v>0.890568794964028</v>
      </c>
      <c r="J96" s="6">
        <v>0.897119254666345</v>
      </c>
      <c r="K96" s="6">
        <v>0.916960247504905</v>
      </c>
      <c r="L96" s="6">
        <v>0.890568794964028</v>
      </c>
      <c r="M96" s="6">
        <v>66.9770953655242</v>
      </c>
      <c r="N96" s="6">
        <v>3536.7919819355</v>
      </c>
    </row>
    <row r="97">
      <c r="A97" s="3">
        <v>16.0</v>
      </c>
      <c r="B97" s="3">
        <v>8.0</v>
      </c>
      <c r="C97" s="4" t="s">
        <v>21</v>
      </c>
      <c r="D97" s="3">
        <v>128.0</v>
      </c>
      <c r="E97" s="3" t="s">
        <v>15</v>
      </c>
      <c r="F97" s="4" t="s">
        <v>172</v>
      </c>
      <c r="G97" s="3" t="s">
        <v>101</v>
      </c>
      <c r="H97" s="3" t="s">
        <v>23</v>
      </c>
      <c r="I97" s="6">
        <v>0.75</v>
      </c>
      <c r="J97" s="6">
        <v>0.77801930628614</v>
      </c>
      <c r="K97" s="6">
        <v>0.840134561298856</v>
      </c>
      <c r="L97" s="6">
        <v>0.75</v>
      </c>
      <c r="M97" s="6">
        <v>65.8333575725555</v>
      </c>
      <c r="N97" s="6">
        <v>536.567554235458</v>
      </c>
    </row>
    <row r="98">
      <c r="A98" s="3">
        <v>16.0</v>
      </c>
      <c r="B98" s="3">
        <v>8.0</v>
      </c>
      <c r="C98" s="4" t="s">
        <v>24</v>
      </c>
      <c r="D98" s="3">
        <v>128.0</v>
      </c>
      <c r="E98" s="3" t="s">
        <v>15</v>
      </c>
      <c r="F98" s="4" t="s">
        <v>173</v>
      </c>
      <c r="G98" s="3" t="s">
        <v>101</v>
      </c>
      <c r="H98" s="3" t="s">
        <v>26</v>
      </c>
      <c r="I98" s="6">
        <v>0.825033723021582</v>
      </c>
      <c r="J98" s="6">
        <v>0.841232508728603</v>
      </c>
      <c r="K98" s="6">
        <v>0.891437864517523</v>
      </c>
      <c r="L98" s="6">
        <v>0.825033723021582</v>
      </c>
      <c r="M98" s="6">
        <v>66.2925662994384</v>
      </c>
      <c r="N98" s="6">
        <v>3768.59473514556</v>
      </c>
    </row>
    <row r="99">
      <c r="A99" s="3">
        <v>16.0</v>
      </c>
      <c r="B99" s="3">
        <v>8.0</v>
      </c>
      <c r="C99" s="4" t="s">
        <v>27</v>
      </c>
      <c r="D99" s="3">
        <v>128.0</v>
      </c>
      <c r="E99" s="3" t="s">
        <v>15</v>
      </c>
      <c r="F99" s="4" t="s">
        <v>174</v>
      </c>
      <c r="G99" s="3" t="s">
        <v>101</v>
      </c>
      <c r="H99" s="3" t="s">
        <v>29</v>
      </c>
      <c r="I99" s="6">
        <v>0.777034622302158</v>
      </c>
      <c r="J99" s="6">
        <v>0.781380947279833</v>
      </c>
      <c r="K99" s="6">
        <v>0.803103674862431</v>
      </c>
      <c r="L99" s="6">
        <v>0.777034622302158</v>
      </c>
      <c r="M99" s="6">
        <v>67.9286947250366</v>
      </c>
      <c r="N99" s="6">
        <v>158.250756263732</v>
      </c>
    </row>
    <row r="100">
      <c r="A100" s="3">
        <v>16.0</v>
      </c>
      <c r="B100" s="3">
        <v>8.0</v>
      </c>
      <c r="C100" s="4" t="s">
        <v>30</v>
      </c>
      <c r="D100" s="3">
        <v>128.0</v>
      </c>
      <c r="E100" s="3" t="s">
        <v>15</v>
      </c>
      <c r="F100" s="4" t="s">
        <v>175</v>
      </c>
      <c r="G100" s="3" t="s">
        <v>101</v>
      </c>
      <c r="H100" s="3" t="s">
        <v>32</v>
      </c>
      <c r="I100" s="6">
        <v>0.763601618705036</v>
      </c>
      <c r="J100" s="6">
        <v>0.808688487010576</v>
      </c>
      <c r="K100" s="6">
        <v>0.892709505837871</v>
      </c>
      <c r="L100" s="6">
        <v>0.763601618705036</v>
      </c>
      <c r="M100" s="6">
        <v>65.6130468845367</v>
      </c>
      <c r="N100" s="6">
        <v>447.108090400695</v>
      </c>
    </row>
    <row r="101">
      <c r="A101" s="3">
        <v>16.0</v>
      </c>
      <c r="B101" s="3">
        <v>8.0</v>
      </c>
      <c r="C101" s="4" t="s">
        <v>33</v>
      </c>
      <c r="D101" s="3">
        <v>128.0</v>
      </c>
      <c r="E101" s="3" t="s">
        <v>15</v>
      </c>
      <c r="F101" s="4" t="s">
        <v>176</v>
      </c>
      <c r="G101" s="3" t="s">
        <v>101</v>
      </c>
      <c r="H101" s="3" t="s">
        <v>35</v>
      </c>
      <c r="I101" s="6">
        <v>0.926146582733812</v>
      </c>
      <c r="J101" s="6">
        <v>0.927999364343515</v>
      </c>
      <c r="K101" s="6">
        <v>0.935884057109791</v>
      </c>
      <c r="L101" s="6">
        <v>0.926146582733812</v>
      </c>
      <c r="M101" s="6">
        <v>66.0017266273498</v>
      </c>
      <c r="N101" s="6">
        <v>3684.89127802848</v>
      </c>
    </row>
    <row r="102">
      <c r="A102" s="3">
        <v>16.0</v>
      </c>
      <c r="B102" s="3">
        <v>8.0</v>
      </c>
      <c r="C102" s="4" t="s">
        <v>36</v>
      </c>
      <c r="D102" s="3">
        <v>128.0</v>
      </c>
      <c r="E102" s="3" t="s">
        <v>15</v>
      </c>
      <c r="F102" s="4" t="s">
        <v>177</v>
      </c>
      <c r="G102" s="3" t="s">
        <v>101</v>
      </c>
      <c r="H102" s="3" t="s">
        <v>38</v>
      </c>
      <c r="I102" s="6">
        <v>0.765737410071942</v>
      </c>
      <c r="J102" s="6">
        <v>0.791739609157111</v>
      </c>
      <c r="K102" s="6">
        <v>0.849806372653836</v>
      </c>
      <c r="L102" s="6">
        <v>0.765737410071942</v>
      </c>
      <c r="M102" s="6">
        <v>66.1014058589935</v>
      </c>
      <c r="N102" s="6">
        <v>677.949970960617</v>
      </c>
    </row>
    <row r="103">
      <c r="A103" s="3">
        <v>16.0</v>
      </c>
      <c r="B103" s="3">
        <v>8.0</v>
      </c>
      <c r="C103" s="4" t="s">
        <v>39</v>
      </c>
      <c r="D103" s="3">
        <v>128.0</v>
      </c>
      <c r="E103" s="3" t="s">
        <v>15</v>
      </c>
      <c r="F103" s="4" t="s">
        <v>178</v>
      </c>
      <c r="G103" s="3" t="s">
        <v>101</v>
      </c>
      <c r="H103" s="3" t="s">
        <v>41</v>
      </c>
      <c r="I103" s="6">
        <v>0.931486061151079</v>
      </c>
      <c r="J103" s="6">
        <v>0.935178913749537</v>
      </c>
      <c r="K103" s="6">
        <v>0.943391957356506</v>
      </c>
      <c r="L103" s="6">
        <v>0.931486061151079</v>
      </c>
      <c r="M103" s="6">
        <v>65.7276074886322</v>
      </c>
      <c r="N103" s="6">
        <v>3920.90293884277</v>
      </c>
    </row>
    <row r="104">
      <c r="A104" s="3">
        <v>16.0</v>
      </c>
      <c r="B104" s="3">
        <v>8.0</v>
      </c>
      <c r="C104" s="4" t="s">
        <v>42</v>
      </c>
      <c r="D104" s="3">
        <v>128.0</v>
      </c>
      <c r="E104" s="3" t="s">
        <v>15</v>
      </c>
      <c r="F104" s="4" t="s">
        <v>179</v>
      </c>
      <c r="G104" s="3" t="s">
        <v>101</v>
      </c>
      <c r="H104" s="3" t="s">
        <v>44</v>
      </c>
      <c r="I104" s="6">
        <v>0.822954136690647</v>
      </c>
      <c r="J104" s="6">
        <v>0.829649242408057</v>
      </c>
      <c r="K104" s="6">
        <v>0.878109189874086</v>
      </c>
      <c r="L104" s="6">
        <v>0.822954136690647</v>
      </c>
      <c r="M104" s="6">
        <v>65.8512156009674</v>
      </c>
      <c r="N104" s="6">
        <v>190.006306409835</v>
      </c>
    </row>
    <row r="105">
      <c r="A105" s="3">
        <v>16.0</v>
      </c>
      <c r="B105" s="3">
        <v>8.0</v>
      </c>
      <c r="C105" s="4" t="s">
        <v>45</v>
      </c>
      <c r="D105" s="3">
        <v>128.0</v>
      </c>
      <c r="E105" s="3" t="s">
        <v>15</v>
      </c>
      <c r="F105" s="4" t="s">
        <v>180</v>
      </c>
      <c r="G105" s="3" t="s">
        <v>101</v>
      </c>
      <c r="H105" s="3" t="s">
        <v>47</v>
      </c>
      <c r="I105" s="6">
        <v>0.760397931654676</v>
      </c>
      <c r="J105" s="6">
        <v>0.823153291762358</v>
      </c>
      <c r="K105" s="6">
        <v>0.91468294867464</v>
      </c>
      <c r="L105" s="6">
        <v>0.760397931654676</v>
      </c>
      <c r="M105" s="6">
        <v>65.7102007865905</v>
      </c>
      <c r="N105" s="6">
        <v>478.683361053466</v>
      </c>
    </row>
    <row r="106">
      <c r="A106" s="3">
        <v>16.0</v>
      </c>
      <c r="B106" s="3">
        <v>8.0</v>
      </c>
      <c r="C106" s="4" t="s">
        <v>48</v>
      </c>
      <c r="D106" s="3">
        <v>128.0</v>
      </c>
      <c r="E106" s="3" t="s">
        <v>15</v>
      </c>
      <c r="F106" s="4" t="s">
        <v>181</v>
      </c>
      <c r="G106" s="3" t="s">
        <v>101</v>
      </c>
      <c r="H106" s="3" t="s">
        <v>50</v>
      </c>
      <c r="I106" s="6">
        <v>0.899505395683453</v>
      </c>
      <c r="J106" s="6">
        <v>0.903146154619743</v>
      </c>
      <c r="K106" s="6">
        <v>0.920942490563506</v>
      </c>
      <c r="L106" s="6">
        <v>0.899505395683453</v>
      </c>
      <c r="M106" s="6">
        <v>66.0456352233886</v>
      </c>
      <c r="N106" s="6">
        <v>3713.64116764068</v>
      </c>
    </row>
    <row r="107">
      <c r="A107" s="3">
        <v>16.0</v>
      </c>
      <c r="B107" s="3">
        <v>8.0</v>
      </c>
      <c r="C107" s="4" t="s">
        <v>51</v>
      </c>
      <c r="D107" s="3">
        <v>128.0</v>
      </c>
      <c r="E107" s="3" t="s">
        <v>15</v>
      </c>
      <c r="F107" s="4" t="s">
        <v>182</v>
      </c>
      <c r="G107" s="3" t="s">
        <v>101</v>
      </c>
      <c r="H107" s="3" t="s">
        <v>53</v>
      </c>
      <c r="I107" s="6">
        <v>0.791254496402877</v>
      </c>
      <c r="J107" s="6">
        <v>0.802486447990398</v>
      </c>
      <c r="K107" s="6">
        <v>0.841474154402338</v>
      </c>
      <c r="L107" s="6">
        <v>0.791254496402877</v>
      </c>
      <c r="M107" s="6">
        <v>66.2713615894317</v>
      </c>
      <c r="N107" s="6">
        <v>714.879069805145</v>
      </c>
    </row>
    <row r="108">
      <c r="A108" s="3">
        <v>16.0</v>
      </c>
      <c r="B108" s="3">
        <v>8.0</v>
      </c>
      <c r="C108" s="4" t="s">
        <v>54</v>
      </c>
      <c r="D108" s="3">
        <v>128.0</v>
      </c>
      <c r="E108" s="3" t="s">
        <v>15</v>
      </c>
      <c r="F108" s="4" t="s">
        <v>183</v>
      </c>
      <c r="G108" s="3" t="s">
        <v>101</v>
      </c>
      <c r="H108" s="3" t="s">
        <v>56</v>
      </c>
      <c r="I108" s="6">
        <v>0.906306205035971</v>
      </c>
      <c r="J108" s="6">
        <v>0.908489469687273</v>
      </c>
      <c r="K108" s="6">
        <v>0.92258306131594</v>
      </c>
      <c r="L108" s="6">
        <v>0.906306205035971</v>
      </c>
      <c r="M108" s="6">
        <v>65.3454983234405</v>
      </c>
      <c r="N108" s="6">
        <v>3942.05250000953</v>
      </c>
    </row>
    <row r="109">
      <c r="A109" s="3">
        <v>16.0</v>
      </c>
      <c r="B109" s="3">
        <v>8.0</v>
      </c>
      <c r="C109" s="4" t="s">
        <v>57</v>
      </c>
      <c r="D109" s="3">
        <v>128.0</v>
      </c>
      <c r="E109" s="3" t="s">
        <v>15</v>
      </c>
      <c r="F109" s="4" t="s">
        <v>184</v>
      </c>
      <c r="G109" s="3" t="s">
        <v>101</v>
      </c>
      <c r="H109" s="3" t="s">
        <v>59</v>
      </c>
      <c r="I109" s="6">
        <v>0.927214478417266</v>
      </c>
      <c r="J109" s="6">
        <v>0.927846346812271</v>
      </c>
      <c r="K109" s="6">
        <v>0.934705756216726</v>
      </c>
      <c r="L109" s="6">
        <v>0.927214478417266</v>
      </c>
      <c r="M109" s="6">
        <v>65.9361026287078</v>
      </c>
      <c r="N109" s="6">
        <v>3425.52927303314</v>
      </c>
    </row>
    <row r="110">
      <c r="A110" s="3">
        <v>16.0</v>
      </c>
      <c r="B110" s="3">
        <v>8.0</v>
      </c>
      <c r="C110" s="4" t="s">
        <v>60</v>
      </c>
      <c r="D110" s="3">
        <v>128.0</v>
      </c>
      <c r="E110" s="3" t="s">
        <v>15</v>
      </c>
      <c r="F110" s="4" t="s">
        <v>185</v>
      </c>
      <c r="G110" s="3" t="s">
        <v>101</v>
      </c>
      <c r="H110" s="3" t="s">
        <v>62</v>
      </c>
      <c r="I110" s="6">
        <v>0.814916816546762</v>
      </c>
      <c r="J110" s="6">
        <v>0.808961472495889</v>
      </c>
      <c r="K110" s="6">
        <v>0.840747715337826</v>
      </c>
      <c r="L110" s="6">
        <v>0.814916816546762</v>
      </c>
      <c r="M110" s="6">
        <v>65.699312210083</v>
      </c>
      <c r="N110" s="6">
        <v>419.962430238723</v>
      </c>
    </row>
    <row r="111">
      <c r="A111" s="3">
        <v>16.0</v>
      </c>
      <c r="B111" s="3">
        <v>8.0</v>
      </c>
      <c r="C111" s="4" t="s">
        <v>63</v>
      </c>
      <c r="D111" s="3">
        <v>128.0</v>
      </c>
      <c r="E111" s="3" t="s">
        <v>15</v>
      </c>
      <c r="F111" s="4" t="s">
        <v>186</v>
      </c>
      <c r="G111" s="3" t="s">
        <v>101</v>
      </c>
      <c r="H111" s="3" t="s">
        <v>65</v>
      </c>
      <c r="I111" s="6">
        <v>0.885847571942446</v>
      </c>
      <c r="J111" s="6">
        <v>0.891426082203512</v>
      </c>
      <c r="K111" s="6">
        <v>0.916794185292916</v>
      </c>
      <c r="L111" s="6">
        <v>0.885847571942446</v>
      </c>
      <c r="M111" s="6">
        <v>65.9555115699768</v>
      </c>
      <c r="N111" s="6">
        <v>3657.1689941883</v>
      </c>
    </row>
    <row r="112">
      <c r="A112" s="3">
        <v>16.0</v>
      </c>
      <c r="B112" s="3">
        <v>8.0</v>
      </c>
      <c r="C112" s="4" t="s">
        <v>66</v>
      </c>
      <c r="D112" s="3">
        <v>128.0</v>
      </c>
      <c r="E112" s="3" t="s">
        <v>15</v>
      </c>
      <c r="F112" s="4" t="s">
        <v>187</v>
      </c>
      <c r="G112" s="3" t="s">
        <v>101</v>
      </c>
      <c r="H112" s="3" t="s">
        <v>68</v>
      </c>
      <c r="I112" s="6">
        <v>0.885735161870503</v>
      </c>
      <c r="J112" s="6">
        <v>0.887586084213863</v>
      </c>
      <c r="K112" s="6">
        <v>0.91340272850382</v>
      </c>
      <c r="L112" s="6">
        <v>0.885735161870503</v>
      </c>
      <c r="M112" s="6">
        <v>65.6933364868164</v>
      </c>
      <c r="N112" s="6">
        <v>3372.74117326736</v>
      </c>
    </row>
    <row r="113">
      <c r="A113" s="3">
        <v>16.0</v>
      </c>
      <c r="B113" s="3">
        <v>8.0</v>
      </c>
      <c r="C113" s="4" t="s">
        <v>69</v>
      </c>
      <c r="D113" s="3">
        <v>128.0</v>
      </c>
      <c r="E113" s="3" t="s">
        <v>15</v>
      </c>
      <c r="F113" s="4" t="s">
        <v>188</v>
      </c>
      <c r="G113" s="3" t="s">
        <v>101</v>
      </c>
      <c r="H113" s="3" t="s">
        <v>71</v>
      </c>
      <c r="I113" s="6">
        <v>0.807610161870503</v>
      </c>
      <c r="J113" s="6">
        <v>0.820440644088545</v>
      </c>
      <c r="K113" s="6">
        <v>0.858231843976883</v>
      </c>
      <c r="L113" s="6">
        <v>0.807610161870503</v>
      </c>
      <c r="M113" s="6">
        <v>65.5740814208984</v>
      </c>
      <c r="N113" s="6">
        <v>387.850535392761</v>
      </c>
    </row>
    <row r="114">
      <c r="A114" s="3">
        <v>16.0</v>
      </c>
      <c r="B114" s="3">
        <v>8.0</v>
      </c>
      <c r="C114" s="4" t="s">
        <v>72</v>
      </c>
      <c r="D114" s="3">
        <v>128.0</v>
      </c>
      <c r="E114" s="3" t="s">
        <v>15</v>
      </c>
      <c r="F114" s="4" t="s">
        <v>189</v>
      </c>
      <c r="G114" s="3" t="s">
        <v>101</v>
      </c>
      <c r="H114" s="3" t="s">
        <v>74</v>
      </c>
      <c r="I114" s="6">
        <v>0.943570143884892</v>
      </c>
      <c r="J114" s="6">
        <v>0.943266724237377</v>
      </c>
      <c r="K114" s="6">
        <v>0.946508488938508</v>
      </c>
      <c r="L114" s="6">
        <v>0.943570143884892</v>
      </c>
      <c r="M114" s="6">
        <v>66.0356612205505</v>
      </c>
      <c r="N114" s="6">
        <v>3619.49053168296</v>
      </c>
    </row>
    <row r="115">
      <c r="A115" s="3">
        <v>16.0</v>
      </c>
      <c r="B115" s="3">
        <v>8.0</v>
      </c>
      <c r="C115" s="4" t="s">
        <v>75</v>
      </c>
      <c r="D115" s="3">
        <v>128.0</v>
      </c>
      <c r="E115" s="3" t="s">
        <v>15</v>
      </c>
      <c r="F115" s="4" t="s">
        <v>190</v>
      </c>
      <c r="G115" s="3" t="s">
        <v>101</v>
      </c>
      <c r="H115" s="3" t="s">
        <v>77</v>
      </c>
      <c r="I115" s="6">
        <v>0.305361960431654</v>
      </c>
      <c r="J115" s="6">
        <v>0.148000624213449</v>
      </c>
      <c r="K115" s="6">
        <v>0.557693540658069</v>
      </c>
      <c r="L115" s="6">
        <v>0.305361960431654</v>
      </c>
      <c r="M115" s="6">
        <v>66.4811875820159</v>
      </c>
      <c r="N115" s="6">
        <v>43.6613018512725</v>
      </c>
    </row>
    <row r="116">
      <c r="A116" s="3">
        <v>16.0</v>
      </c>
      <c r="B116" s="3">
        <v>8.0</v>
      </c>
      <c r="C116" s="4" t="s">
        <v>78</v>
      </c>
      <c r="D116" s="3">
        <v>128.0</v>
      </c>
      <c r="E116" s="3" t="s">
        <v>15</v>
      </c>
      <c r="F116" s="4" t="s">
        <v>191</v>
      </c>
      <c r="G116" s="3" t="s">
        <v>101</v>
      </c>
      <c r="H116" s="3" t="s">
        <v>80</v>
      </c>
      <c r="I116" s="6">
        <v>0.657992356115107</v>
      </c>
      <c r="J116" s="6">
        <v>0.729782318879156</v>
      </c>
      <c r="K116" s="6">
        <v>0.88975358036334</v>
      </c>
      <c r="L116" s="6">
        <v>0.657992356115107</v>
      </c>
      <c r="M116" s="6">
        <v>65.4122438430786</v>
      </c>
      <c r="N116" s="6">
        <v>331.105894804</v>
      </c>
    </row>
    <row r="117">
      <c r="A117" s="3">
        <v>16.0</v>
      </c>
      <c r="B117" s="3">
        <v>8.0</v>
      </c>
      <c r="C117" s="4" t="s">
        <v>81</v>
      </c>
      <c r="D117" s="3">
        <v>128.0</v>
      </c>
      <c r="E117" s="3" t="s">
        <v>15</v>
      </c>
      <c r="F117" s="4" t="s">
        <v>192</v>
      </c>
      <c r="G117" s="3" t="s">
        <v>101</v>
      </c>
      <c r="H117" s="3" t="s">
        <v>83</v>
      </c>
      <c r="I117" s="6">
        <v>0.889163669064748</v>
      </c>
      <c r="J117" s="6">
        <v>0.896959572846049</v>
      </c>
      <c r="K117" s="6">
        <v>0.920855463872706</v>
      </c>
      <c r="L117" s="6">
        <v>0.889163669064748</v>
      </c>
      <c r="M117" s="6">
        <v>66.1975765228271</v>
      </c>
      <c r="N117" s="6">
        <v>3590.82958316803</v>
      </c>
    </row>
    <row r="118">
      <c r="A118" s="3">
        <v>16.0</v>
      </c>
      <c r="B118" s="3">
        <v>8.0</v>
      </c>
      <c r="C118" s="4" t="s">
        <v>84</v>
      </c>
      <c r="D118" s="3">
        <v>128.0</v>
      </c>
      <c r="E118" s="3" t="s">
        <v>15</v>
      </c>
      <c r="F118" s="4" t="s">
        <v>193</v>
      </c>
      <c r="G118" s="3" t="s">
        <v>101</v>
      </c>
      <c r="H118" s="3" t="s">
        <v>86</v>
      </c>
      <c r="I118" s="6">
        <v>0.750281025179856</v>
      </c>
      <c r="J118" s="6">
        <v>0.778812386694449</v>
      </c>
      <c r="K118" s="6">
        <v>0.835299040790118</v>
      </c>
      <c r="L118" s="6">
        <v>0.750281025179856</v>
      </c>
      <c r="M118" s="6">
        <v>66.224980354309</v>
      </c>
      <c r="N118" s="6">
        <v>563.391590833663</v>
      </c>
    </row>
    <row r="119">
      <c r="A119" s="3">
        <v>16.0</v>
      </c>
      <c r="B119" s="3">
        <v>8.0</v>
      </c>
      <c r="C119" s="4" t="s">
        <v>87</v>
      </c>
      <c r="D119" s="3">
        <v>128.0</v>
      </c>
      <c r="E119" s="3" t="s">
        <v>15</v>
      </c>
      <c r="F119" s="4" t="s">
        <v>194</v>
      </c>
      <c r="G119" s="3" t="s">
        <v>101</v>
      </c>
      <c r="H119" s="3" t="s">
        <v>89</v>
      </c>
      <c r="I119" s="6">
        <v>0.872864208633093</v>
      </c>
      <c r="J119" s="6">
        <v>0.885240698483947</v>
      </c>
      <c r="K119" s="6">
        <v>0.917589840748314</v>
      </c>
      <c r="L119" s="6">
        <v>0.872864208633093</v>
      </c>
      <c r="M119" s="6">
        <v>65.5927996635437</v>
      </c>
      <c r="N119" s="6">
        <v>3797.41280841827</v>
      </c>
    </row>
    <row r="120">
      <c r="A120" s="3">
        <v>16.0</v>
      </c>
      <c r="B120" s="3">
        <v>8.0</v>
      </c>
      <c r="C120" s="4" t="s">
        <v>90</v>
      </c>
      <c r="D120" s="3">
        <v>128.0</v>
      </c>
      <c r="E120" s="3" t="s">
        <v>15</v>
      </c>
      <c r="F120" s="4" t="s">
        <v>195</v>
      </c>
      <c r="G120" s="3" t="s">
        <v>101</v>
      </c>
      <c r="H120" s="3" t="s">
        <v>92</v>
      </c>
      <c r="I120" s="6">
        <v>0.911645683453237</v>
      </c>
      <c r="J120" s="6">
        <v>0.912505948619954</v>
      </c>
      <c r="K120" s="6">
        <v>0.926212375537259</v>
      </c>
      <c r="L120" s="6">
        <v>0.911645683453237</v>
      </c>
      <c r="M120" s="6">
        <v>66.2206590175628</v>
      </c>
      <c r="N120" s="6">
        <v>3293.6008913517</v>
      </c>
    </row>
    <row r="121">
      <c r="A121" s="3">
        <v>16.0</v>
      </c>
      <c r="B121" s="3">
        <v>8.0</v>
      </c>
      <c r="C121" s="4" t="s">
        <v>93</v>
      </c>
      <c r="D121" s="3">
        <v>128.0</v>
      </c>
      <c r="E121" s="3" t="s">
        <v>15</v>
      </c>
      <c r="F121" s="4" t="s">
        <v>196</v>
      </c>
      <c r="G121" s="3" t="s">
        <v>101</v>
      </c>
      <c r="H121" s="3" t="s">
        <v>95</v>
      </c>
      <c r="I121" s="6">
        <v>0.790355215827338</v>
      </c>
      <c r="J121" s="6">
        <v>0.797627213577997</v>
      </c>
      <c r="K121" s="6">
        <v>0.841616638909001</v>
      </c>
      <c r="L121" s="6">
        <v>0.790355215827338</v>
      </c>
      <c r="M121" s="6">
        <v>65.8252959251403</v>
      </c>
      <c r="N121" s="6">
        <v>273.695994377136</v>
      </c>
    </row>
    <row r="122">
      <c r="A122" s="3">
        <v>16.0</v>
      </c>
      <c r="B122" s="3">
        <v>8.0</v>
      </c>
      <c r="C122" s="4" t="s">
        <v>96</v>
      </c>
      <c r="D122" s="3">
        <v>128.0</v>
      </c>
      <c r="E122" s="3" t="s">
        <v>15</v>
      </c>
      <c r="F122" s="4" t="s">
        <v>197</v>
      </c>
      <c r="G122" s="3" t="s">
        <v>101</v>
      </c>
      <c r="H122" s="3" t="s">
        <v>98</v>
      </c>
      <c r="I122" s="6">
        <v>0.923785971223021</v>
      </c>
      <c r="J122" s="6">
        <v>0.926258233357333</v>
      </c>
      <c r="K122" s="6">
        <v>0.934144127949036</v>
      </c>
      <c r="L122" s="6">
        <v>0.923785971223021</v>
      </c>
      <c r="M122" s="6">
        <v>65.8505308628082</v>
      </c>
      <c r="N122" s="6">
        <v>3510.88380765914</v>
      </c>
    </row>
    <row r="123">
      <c r="A123" s="3">
        <v>16.0</v>
      </c>
      <c r="B123" s="3">
        <v>8.0</v>
      </c>
      <c r="C123" s="4" t="s">
        <v>99</v>
      </c>
      <c r="D123" s="3">
        <v>128.0</v>
      </c>
      <c r="E123" s="3" t="s">
        <v>15</v>
      </c>
      <c r="F123" s="4" t="s">
        <v>198</v>
      </c>
      <c r="G123" s="3" t="s">
        <v>101</v>
      </c>
      <c r="H123" s="3" t="s">
        <v>101</v>
      </c>
      <c r="I123" s="6">
        <v>0.93109262589928</v>
      </c>
      <c r="J123" s="6">
        <v>0.931461807027085</v>
      </c>
      <c r="K123" s="6">
        <v>0.937854664978995</v>
      </c>
      <c r="L123" s="6">
        <v>0.93109262589928</v>
      </c>
      <c r="M123" s="6">
        <v>65.7594482898712</v>
      </c>
      <c r="N123" s="6">
        <v>3253.89233636856</v>
      </c>
    </row>
    <row r="124">
      <c r="A124" s="3">
        <v>16.0</v>
      </c>
      <c r="B124" s="3">
        <v>8.0</v>
      </c>
      <c r="C124" s="4" t="s">
        <v>102</v>
      </c>
      <c r="D124" s="3">
        <v>128.0</v>
      </c>
      <c r="E124" s="3" t="s">
        <v>15</v>
      </c>
      <c r="F124" s="4" t="s">
        <v>199</v>
      </c>
      <c r="G124" s="3" t="s">
        <v>101</v>
      </c>
      <c r="H124" s="3" t="s">
        <v>104</v>
      </c>
      <c r="I124" s="6">
        <v>0.800078687050359</v>
      </c>
      <c r="J124" s="6">
        <v>0.797881745186879</v>
      </c>
      <c r="K124" s="6">
        <v>0.815331729211671</v>
      </c>
      <c r="L124" s="6">
        <v>0.800078687050359</v>
      </c>
      <c r="M124" s="6">
        <v>66.0417730808258</v>
      </c>
      <c r="N124" s="6">
        <v>245.099011421203</v>
      </c>
    </row>
    <row r="125">
      <c r="A125" s="3">
        <v>16.0</v>
      </c>
      <c r="B125" s="3">
        <v>8.0</v>
      </c>
      <c r="C125" s="4" t="s">
        <v>105</v>
      </c>
      <c r="D125" s="3">
        <v>128.0</v>
      </c>
      <c r="E125" s="3" t="s">
        <v>15</v>
      </c>
      <c r="F125" s="4" t="s">
        <v>200</v>
      </c>
      <c r="G125" s="3" t="s">
        <v>101</v>
      </c>
      <c r="H125" s="3" t="s">
        <v>107</v>
      </c>
      <c r="I125" s="6">
        <v>0.8630845323741</v>
      </c>
      <c r="J125" s="6">
        <v>0.867879597073796</v>
      </c>
      <c r="K125" s="6">
        <v>0.905761697308299</v>
      </c>
      <c r="L125" s="6">
        <v>0.8630845323741</v>
      </c>
      <c r="M125" s="6">
        <v>65.8489875793457</v>
      </c>
      <c r="N125" s="6">
        <v>3500.43749165534</v>
      </c>
    </row>
    <row r="126">
      <c r="A126" s="3">
        <v>16.0</v>
      </c>
      <c r="B126" s="3">
        <v>8.0</v>
      </c>
      <c r="C126" s="4" t="s">
        <v>14</v>
      </c>
      <c r="D126" s="3">
        <v>128.0</v>
      </c>
      <c r="E126" s="3" t="s">
        <v>15</v>
      </c>
      <c r="F126" s="4" t="s">
        <v>201</v>
      </c>
      <c r="G126" s="3" t="s">
        <v>104</v>
      </c>
      <c r="H126" s="3" t="s">
        <v>17</v>
      </c>
      <c r="I126" s="6">
        <v>0.484551072337331</v>
      </c>
      <c r="J126" s="6">
        <v>0.540932638568601</v>
      </c>
      <c r="K126" s="6">
        <v>0.753112079953165</v>
      </c>
      <c r="L126" s="6">
        <v>0.484551072337331</v>
      </c>
      <c r="M126" s="6">
        <v>10.1577775478363</v>
      </c>
      <c r="N126" s="6">
        <v>301.906702518463</v>
      </c>
    </row>
    <row r="127">
      <c r="A127" s="3">
        <v>16.0</v>
      </c>
      <c r="B127" s="3">
        <v>8.0</v>
      </c>
      <c r="C127" s="4" t="s">
        <v>18</v>
      </c>
      <c r="D127" s="3">
        <v>128.0</v>
      </c>
      <c r="E127" s="3" t="s">
        <v>15</v>
      </c>
      <c r="F127" s="4" t="s">
        <v>202</v>
      </c>
      <c r="G127" s="3" t="s">
        <v>104</v>
      </c>
      <c r="H127" s="3" t="s">
        <v>20</v>
      </c>
      <c r="I127" s="6">
        <v>0.701199563794983</v>
      </c>
      <c r="J127" s="6">
        <v>0.710486148266708</v>
      </c>
      <c r="K127" s="6">
        <v>0.759550516317366</v>
      </c>
      <c r="L127" s="6">
        <v>0.701199563794983</v>
      </c>
      <c r="M127" s="6">
        <v>10.2289476394653</v>
      </c>
      <c r="N127" s="6">
        <v>3536.7919819355</v>
      </c>
    </row>
    <row r="128">
      <c r="A128" s="3">
        <v>16.0</v>
      </c>
      <c r="B128" s="3">
        <v>8.0</v>
      </c>
      <c r="C128" s="4" t="s">
        <v>21</v>
      </c>
      <c r="D128" s="3">
        <v>128.0</v>
      </c>
      <c r="E128" s="3" t="s">
        <v>15</v>
      </c>
      <c r="F128" s="4" t="s">
        <v>203</v>
      </c>
      <c r="G128" s="3" t="s">
        <v>104</v>
      </c>
      <c r="H128" s="3" t="s">
        <v>23</v>
      </c>
      <c r="I128" s="6">
        <v>0.925481643038894</v>
      </c>
      <c r="J128" s="6">
        <v>0.924613743868165</v>
      </c>
      <c r="K128" s="6">
        <v>0.926057122529749</v>
      </c>
      <c r="L128" s="6">
        <v>0.925481643038894</v>
      </c>
      <c r="M128" s="6">
        <v>10.2273330688476</v>
      </c>
      <c r="N128" s="6">
        <v>536.567554235458</v>
      </c>
    </row>
    <row r="129">
      <c r="A129" s="3">
        <v>16.0</v>
      </c>
      <c r="B129" s="3">
        <v>8.0</v>
      </c>
      <c r="C129" s="4" t="s">
        <v>24</v>
      </c>
      <c r="D129" s="3">
        <v>128.0</v>
      </c>
      <c r="E129" s="3" t="s">
        <v>15</v>
      </c>
      <c r="F129" s="4" t="s">
        <v>204</v>
      </c>
      <c r="G129" s="3" t="s">
        <v>104</v>
      </c>
      <c r="H129" s="3" t="s">
        <v>26</v>
      </c>
      <c r="I129" s="6">
        <v>0.809523809523809</v>
      </c>
      <c r="J129" s="6">
        <v>0.823099419446495</v>
      </c>
      <c r="K129" s="6">
        <v>0.872216276386312</v>
      </c>
      <c r="L129" s="6">
        <v>0.809523809523809</v>
      </c>
      <c r="M129" s="6">
        <v>10.244966506958</v>
      </c>
      <c r="N129" s="6">
        <v>3768.59473514556</v>
      </c>
    </row>
    <row r="130">
      <c r="A130" s="3">
        <v>16.0</v>
      </c>
      <c r="B130" s="3">
        <v>8.0</v>
      </c>
      <c r="C130" s="4" t="s">
        <v>27</v>
      </c>
      <c r="D130" s="3">
        <v>128.0</v>
      </c>
      <c r="E130" s="3" t="s">
        <v>15</v>
      </c>
      <c r="F130" s="4" t="s">
        <v>205</v>
      </c>
      <c r="G130" s="3" t="s">
        <v>104</v>
      </c>
      <c r="H130" s="3" t="s">
        <v>29</v>
      </c>
      <c r="I130" s="6">
        <v>0.648854961832061</v>
      </c>
      <c r="J130" s="6">
        <v>0.628117359404864</v>
      </c>
      <c r="K130" s="6">
        <v>0.63587996244878</v>
      </c>
      <c r="L130" s="6">
        <v>0.648854961832061</v>
      </c>
      <c r="M130" s="6">
        <v>10.8097739219665</v>
      </c>
      <c r="N130" s="6">
        <v>158.250756263732</v>
      </c>
    </row>
    <row r="131">
      <c r="A131" s="3">
        <v>16.0</v>
      </c>
      <c r="B131" s="3">
        <v>8.0</v>
      </c>
      <c r="C131" s="4" t="s">
        <v>30</v>
      </c>
      <c r="D131" s="3">
        <v>128.0</v>
      </c>
      <c r="E131" s="3" t="s">
        <v>15</v>
      </c>
      <c r="F131" s="4" t="s">
        <v>206</v>
      </c>
      <c r="G131" s="3" t="s">
        <v>104</v>
      </c>
      <c r="H131" s="3" t="s">
        <v>32</v>
      </c>
      <c r="I131" s="6">
        <v>0.681933842239185</v>
      </c>
      <c r="J131" s="6">
        <v>0.718971243042373</v>
      </c>
      <c r="K131" s="6">
        <v>0.79221598705746</v>
      </c>
      <c r="L131" s="6">
        <v>0.681933842239185</v>
      </c>
      <c r="M131" s="6">
        <v>10.160450220108</v>
      </c>
      <c r="N131" s="6">
        <v>447.108090400695</v>
      </c>
    </row>
    <row r="132">
      <c r="A132" s="3">
        <v>16.0</v>
      </c>
      <c r="B132" s="3">
        <v>8.0</v>
      </c>
      <c r="C132" s="4" t="s">
        <v>33</v>
      </c>
      <c r="D132" s="3">
        <v>128.0</v>
      </c>
      <c r="E132" s="3" t="s">
        <v>15</v>
      </c>
      <c r="F132" s="4" t="s">
        <v>207</v>
      </c>
      <c r="G132" s="3" t="s">
        <v>104</v>
      </c>
      <c r="H132" s="3" t="s">
        <v>35</v>
      </c>
      <c r="I132" s="6">
        <v>0.701926572155579</v>
      </c>
      <c r="J132" s="6">
        <v>0.682237921426489</v>
      </c>
      <c r="K132" s="6">
        <v>0.76673170005311</v>
      </c>
      <c r="L132" s="6">
        <v>0.701926572155579</v>
      </c>
      <c r="M132" s="6">
        <v>10.2197391986846</v>
      </c>
      <c r="N132" s="6">
        <v>3684.89127802848</v>
      </c>
    </row>
    <row r="133">
      <c r="A133" s="3">
        <v>16.0</v>
      </c>
      <c r="B133" s="3">
        <v>8.0</v>
      </c>
      <c r="C133" s="4" t="s">
        <v>36</v>
      </c>
      <c r="D133" s="3">
        <v>128.0</v>
      </c>
      <c r="E133" s="3" t="s">
        <v>15</v>
      </c>
      <c r="F133" s="4" t="s">
        <v>208</v>
      </c>
      <c r="G133" s="3" t="s">
        <v>104</v>
      </c>
      <c r="H133" s="3" t="s">
        <v>38</v>
      </c>
      <c r="I133" s="6">
        <v>0.912758996728462</v>
      </c>
      <c r="J133" s="6">
        <v>0.912671631229687</v>
      </c>
      <c r="K133" s="6">
        <v>0.916403186764313</v>
      </c>
      <c r="L133" s="6">
        <v>0.912758996728462</v>
      </c>
      <c r="M133" s="6">
        <v>10.1592917442321</v>
      </c>
      <c r="N133" s="6">
        <v>677.949970960617</v>
      </c>
    </row>
    <row r="134">
      <c r="A134" s="3">
        <v>16.0</v>
      </c>
      <c r="B134" s="3">
        <v>8.0</v>
      </c>
      <c r="C134" s="4" t="s">
        <v>39</v>
      </c>
      <c r="D134" s="3">
        <v>128.0</v>
      </c>
      <c r="E134" s="3" t="s">
        <v>15</v>
      </c>
      <c r="F134" s="4" t="s">
        <v>209</v>
      </c>
      <c r="G134" s="3" t="s">
        <v>104</v>
      </c>
      <c r="H134" s="3" t="s">
        <v>41</v>
      </c>
      <c r="I134" s="6">
        <v>0.882224645583424</v>
      </c>
      <c r="J134" s="6">
        <v>0.885748046086774</v>
      </c>
      <c r="K134" s="6">
        <v>0.902267120769191</v>
      </c>
      <c r="L134" s="6">
        <v>0.882224645583424</v>
      </c>
      <c r="M134" s="6">
        <v>10.1882965564727</v>
      </c>
      <c r="N134" s="6">
        <v>3920.90293884277</v>
      </c>
    </row>
    <row r="135">
      <c r="A135" s="3">
        <v>16.0</v>
      </c>
      <c r="B135" s="3">
        <v>8.0</v>
      </c>
      <c r="C135" s="4" t="s">
        <v>42</v>
      </c>
      <c r="D135" s="3">
        <v>128.0</v>
      </c>
      <c r="E135" s="3" t="s">
        <v>15</v>
      </c>
      <c r="F135" s="4" t="s">
        <v>210</v>
      </c>
      <c r="G135" s="3" t="s">
        <v>104</v>
      </c>
      <c r="H135" s="3" t="s">
        <v>44</v>
      </c>
      <c r="I135" s="6">
        <v>0.741912031988367</v>
      </c>
      <c r="J135" s="6">
        <v>0.734745035820161</v>
      </c>
      <c r="K135" s="6">
        <v>0.831594501298476</v>
      </c>
      <c r="L135" s="6">
        <v>0.741912031988367</v>
      </c>
      <c r="M135" s="6">
        <v>10.185720205307</v>
      </c>
      <c r="N135" s="6">
        <v>190.006306409835</v>
      </c>
    </row>
    <row r="136">
      <c r="A136" s="3">
        <v>16.0</v>
      </c>
      <c r="B136" s="3">
        <v>8.0</v>
      </c>
      <c r="C136" s="4" t="s">
        <v>45</v>
      </c>
      <c r="D136" s="3">
        <v>128.0</v>
      </c>
      <c r="E136" s="3" t="s">
        <v>15</v>
      </c>
      <c r="F136" s="4" t="s">
        <v>211</v>
      </c>
      <c r="G136" s="3" t="s">
        <v>104</v>
      </c>
      <c r="H136" s="3" t="s">
        <v>47</v>
      </c>
      <c r="I136" s="6">
        <v>0.576881134133042</v>
      </c>
      <c r="J136" s="6">
        <v>0.637031568000536</v>
      </c>
      <c r="K136" s="6">
        <v>0.788945265743585</v>
      </c>
      <c r="L136" s="6">
        <v>0.576881134133042</v>
      </c>
      <c r="M136" s="6">
        <v>10.1473248004913</v>
      </c>
      <c r="N136" s="6">
        <v>478.683361053466</v>
      </c>
    </row>
    <row r="137">
      <c r="A137" s="3">
        <v>16.0</v>
      </c>
      <c r="B137" s="3">
        <v>8.0</v>
      </c>
      <c r="C137" s="4" t="s">
        <v>48</v>
      </c>
      <c r="D137" s="3">
        <v>128.0</v>
      </c>
      <c r="E137" s="3" t="s">
        <v>15</v>
      </c>
      <c r="F137" s="4" t="s">
        <v>212</v>
      </c>
      <c r="G137" s="3" t="s">
        <v>104</v>
      </c>
      <c r="H137" s="3" t="s">
        <v>50</v>
      </c>
      <c r="I137" s="6">
        <v>0.717193747728098</v>
      </c>
      <c r="J137" s="6">
        <v>0.699694715823997</v>
      </c>
      <c r="K137" s="6">
        <v>0.741532634734423</v>
      </c>
      <c r="L137" s="6">
        <v>0.717193747728098</v>
      </c>
      <c r="M137" s="6">
        <v>10.2929968833923</v>
      </c>
      <c r="N137" s="6">
        <v>3713.64116764068</v>
      </c>
    </row>
    <row r="138">
      <c r="A138" s="3">
        <v>16.0</v>
      </c>
      <c r="B138" s="3">
        <v>8.0</v>
      </c>
      <c r="C138" s="4" t="s">
        <v>51</v>
      </c>
      <c r="D138" s="3">
        <v>128.0</v>
      </c>
      <c r="E138" s="3" t="s">
        <v>15</v>
      </c>
      <c r="F138" s="4" t="s">
        <v>213</v>
      </c>
      <c r="G138" s="3" t="s">
        <v>104</v>
      </c>
      <c r="H138" s="3" t="s">
        <v>53</v>
      </c>
      <c r="I138" s="6">
        <v>0.918211559432933</v>
      </c>
      <c r="J138" s="6">
        <v>0.918118955859755</v>
      </c>
      <c r="K138" s="6">
        <v>0.921609623201757</v>
      </c>
      <c r="L138" s="6">
        <v>0.918211559432933</v>
      </c>
      <c r="M138" s="6">
        <v>10.2665388584136</v>
      </c>
      <c r="N138" s="6">
        <v>714.879069805145</v>
      </c>
    </row>
    <row r="139">
      <c r="A139" s="3">
        <v>16.0</v>
      </c>
      <c r="B139" s="3">
        <v>8.0</v>
      </c>
      <c r="C139" s="4" t="s">
        <v>54</v>
      </c>
      <c r="D139" s="3">
        <v>128.0</v>
      </c>
      <c r="E139" s="3" t="s">
        <v>15</v>
      </c>
      <c r="F139" s="4" t="s">
        <v>214</v>
      </c>
      <c r="G139" s="3" t="s">
        <v>104</v>
      </c>
      <c r="H139" s="3" t="s">
        <v>56</v>
      </c>
      <c r="I139" s="6">
        <v>0.889131225009087</v>
      </c>
      <c r="J139" s="6">
        <v>0.893830179566689</v>
      </c>
      <c r="K139" s="6">
        <v>0.913481296880251</v>
      </c>
      <c r="L139" s="6">
        <v>0.889131225009087</v>
      </c>
      <c r="M139" s="6">
        <v>10.1163730621337</v>
      </c>
      <c r="N139" s="6">
        <v>3942.05250000953</v>
      </c>
    </row>
    <row r="140">
      <c r="A140" s="3">
        <v>16.0</v>
      </c>
      <c r="B140" s="3">
        <v>8.0</v>
      </c>
      <c r="C140" s="4" t="s">
        <v>57</v>
      </c>
      <c r="D140" s="3">
        <v>128.0</v>
      </c>
      <c r="E140" s="3" t="s">
        <v>15</v>
      </c>
      <c r="F140" s="4" t="s">
        <v>215</v>
      </c>
      <c r="G140" s="3" t="s">
        <v>104</v>
      </c>
      <c r="H140" s="3" t="s">
        <v>59</v>
      </c>
      <c r="I140" s="6">
        <v>0.72446383133406</v>
      </c>
      <c r="J140" s="6">
        <v>0.711545914663693</v>
      </c>
      <c r="K140" s="6">
        <v>0.791202012173938</v>
      </c>
      <c r="L140" s="6">
        <v>0.72446383133406</v>
      </c>
      <c r="M140" s="6">
        <v>10.1763386726379</v>
      </c>
      <c r="N140" s="6">
        <v>3425.52927303314</v>
      </c>
    </row>
    <row r="141">
      <c r="A141" s="3">
        <v>16.0</v>
      </c>
      <c r="B141" s="3">
        <v>8.0</v>
      </c>
      <c r="C141" s="4" t="s">
        <v>60</v>
      </c>
      <c r="D141" s="3">
        <v>128.0</v>
      </c>
      <c r="E141" s="3" t="s">
        <v>15</v>
      </c>
      <c r="F141" s="4" t="s">
        <v>216</v>
      </c>
      <c r="G141" s="3" t="s">
        <v>104</v>
      </c>
      <c r="H141" s="3" t="s">
        <v>62</v>
      </c>
      <c r="I141" s="6">
        <v>0.923664122137404</v>
      </c>
      <c r="J141" s="6">
        <v>0.924452961141098</v>
      </c>
      <c r="K141" s="6">
        <v>0.928724257224997</v>
      </c>
      <c r="L141" s="6">
        <v>0.923664122137404</v>
      </c>
      <c r="M141" s="6">
        <v>10.27392578125</v>
      </c>
      <c r="N141" s="6">
        <v>419.962430238723</v>
      </c>
    </row>
    <row r="142">
      <c r="A142" s="3">
        <v>16.0</v>
      </c>
      <c r="B142" s="3">
        <v>8.0</v>
      </c>
      <c r="C142" s="4" t="s">
        <v>63</v>
      </c>
      <c r="D142" s="3">
        <v>128.0</v>
      </c>
      <c r="E142" s="3" t="s">
        <v>15</v>
      </c>
      <c r="F142" s="4" t="s">
        <v>217</v>
      </c>
      <c r="G142" s="3" t="s">
        <v>104</v>
      </c>
      <c r="H142" s="3" t="s">
        <v>65</v>
      </c>
      <c r="I142" s="6">
        <v>0.882224645583424</v>
      </c>
      <c r="J142" s="6">
        <v>0.887587296111646</v>
      </c>
      <c r="K142" s="6">
        <v>0.915128089800196</v>
      </c>
      <c r="L142" s="6">
        <v>0.882224645583424</v>
      </c>
      <c r="M142" s="6">
        <v>10.1935458183288</v>
      </c>
      <c r="N142" s="6">
        <v>3657.1689941883</v>
      </c>
    </row>
    <row r="143">
      <c r="A143" s="3">
        <v>16.0</v>
      </c>
      <c r="B143" s="3">
        <v>8.0</v>
      </c>
      <c r="C143" s="4" t="s">
        <v>66</v>
      </c>
      <c r="D143" s="3">
        <v>128.0</v>
      </c>
      <c r="E143" s="3" t="s">
        <v>15</v>
      </c>
      <c r="F143" s="4" t="s">
        <v>218</v>
      </c>
      <c r="G143" s="3" t="s">
        <v>104</v>
      </c>
      <c r="H143" s="3" t="s">
        <v>68</v>
      </c>
      <c r="I143" s="6">
        <v>0.669938204289349</v>
      </c>
      <c r="J143" s="6">
        <v>0.623957203683815</v>
      </c>
      <c r="K143" s="6">
        <v>0.647377292422622</v>
      </c>
      <c r="L143" s="6">
        <v>0.669938204289349</v>
      </c>
      <c r="M143" s="6">
        <v>10.1845269203186</v>
      </c>
      <c r="N143" s="6">
        <v>3372.74117326736</v>
      </c>
    </row>
    <row r="144">
      <c r="A144" s="3">
        <v>16.0</v>
      </c>
      <c r="B144" s="3">
        <v>8.0</v>
      </c>
      <c r="C144" s="4" t="s">
        <v>69</v>
      </c>
      <c r="D144" s="3">
        <v>128.0</v>
      </c>
      <c r="E144" s="3" t="s">
        <v>15</v>
      </c>
      <c r="F144" s="4" t="s">
        <v>219</v>
      </c>
      <c r="G144" s="3" t="s">
        <v>104</v>
      </c>
      <c r="H144" s="3" t="s">
        <v>71</v>
      </c>
      <c r="I144" s="6">
        <v>0.92257360959651</v>
      </c>
      <c r="J144" s="6">
        <v>0.923482827442243</v>
      </c>
      <c r="K144" s="6">
        <v>0.926252667269748</v>
      </c>
      <c r="L144" s="6">
        <v>0.92257360959651</v>
      </c>
      <c r="M144" s="6">
        <v>10.1825466156005</v>
      </c>
      <c r="N144" s="6">
        <v>387.850535392761</v>
      </c>
    </row>
    <row r="145">
      <c r="A145" s="3">
        <v>16.0</v>
      </c>
      <c r="B145" s="3">
        <v>8.0</v>
      </c>
      <c r="C145" s="4" t="s">
        <v>72</v>
      </c>
      <c r="D145" s="3">
        <v>128.0</v>
      </c>
      <c r="E145" s="3" t="s">
        <v>15</v>
      </c>
      <c r="F145" s="4" t="s">
        <v>220</v>
      </c>
      <c r="G145" s="3" t="s">
        <v>104</v>
      </c>
      <c r="H145" s="3" t="s">
        <v>74</v>
      </c>
      <c r="I145" s="6">
        <v>0.900399854598327</v>
      </c>
      <c r="J145" s="6">
        <v>0.900247705857545</v>
      </c>
      <c r="K145" s="6">
        <v>0.910691811205797</v>
      </c>
      <c r="L145" s="6">
        <v>0.900399854598327</v>
      </c>
      <c r="M145" s="6">
        <v>10.210594177246</v>
      </c>
      <c r="N145" s="6">
        <v>3619.49053168296</v>
      </c>
    </row>
    <row r="146">
      <c r="A146" s="3">
        <v>16.0</v>
      </c>
      <c r="B146" s="3">
        <v>8.0</v>
      </c>
      <c r="C146" s="4" t="s">
        <v>75</v>
      </c>
      <c r="D146" s="3">
        <v>128.0</v>
      </c>
      <c r="E146" s="3" t="s">
        <v>15</v>
      </c>
      <c r="F146" s="4" t="s">
        <v>221</v>
      </c>
      <c r="G146" s="3" t="s">
        <v>104</v>
      </c>
      <c r="H146" s="3" t="s">
        <v>77</v>
      </c>
      <c r="I146" s="6">
        <v>0.303889494729189</v>
      </c>
      <c r="J146" s="6">
        <v>0.148606000879739</v>
      </c>
      <c r="K146" s="6">
        <v>0.140614802214755</v>
      </c>
      <c r="L146" s="6">
        <v>0.303889494729189</v>
      </c>
      <c r="M146" s="6">
        <v>10.4457507133483</v>
      </c>
      <c r="N146" s="6">
        <v>43.6613018512725</v>
      </c>
    </row>
    <row r="147">
      <c r="A147" s="3">
        <v>16.0</v>
      </c>
      <c r="B147" s="3">
        <v>8.0</v>
      </c>
      <c r="C147" s="4" t="s">
        <v>78</v>
      </c>
      <c r="D147" s="3">
        <v>128.0</v>
      </c>
      <c r="E147" s="3" t="s">
        <v>15</v>
      </c>
      <c r="F147" s="4" t="s">
        <v>222</v>
      </c>
      <c r="G147" s="3" t="s">
        <v>104</v>
      </c>
      <c r="H147" s="3" t="s">
        <v>80</v>
      </c>
      <c r="I147" s="6">
        <v>0.520537986186841</v>
      </c>
      <c r="J147" s="6">
        <v>0.584745882583562</v>
      </c>
      <c r="K147" s="6">
        <v>0.796377646011917</v>
      </c>
      <c r="L147" s="6">
        <v>0.520537986186841</v>
      </c>
      <c r="M147" s="6">
        <v>10.1820287704467</v>
      </c>
      <c r="N147" s="6">
        <v>331.105894804</v>
      </c>
    </row>
    <row r="148">
      <c r="A148" s="3">
        <v>16.0</v>
      </c>
      <c r="B148" s="3">
        <v>8.0</v>
      </c>
      <c r="C148" s="4" t="s">
        <v>81</v>
      </c>
      <c r="D148" s="3">
        <v>128.0</v>
      </c>
      <c r="E148" s="3" t="s">
        <v>15</v>
      </c>
      <c r="F148" s="4" t="s">
        <v>223</v>
      </c>
      <c r="G148" s="3" t="s">
        <v>104</v>
      </c>
      <c r="H148" s="3" t="s">
        <v>83</v>
      </c>
      <c r="I148" s="6">
        <v>0.716103235187204</v>
      </c>
      <c r="J148" s="6">
        <v>0.737296708196449</v>
      </c>
      <c r="K148" s="6">
        <v>0.795267192643749</v>
      </c>
      <c r="L148" s="6">
        <v>0.716103235187204</v>
      </c>
      <c r="M148" s="6">
        <v>10.1995351314544</v>
      </c>
      <c r="N148" s="6">
        <v>3590.82958316803</v>
      </c>
    </row>
    <row r="149">
      <c r="A149" s="3">
        <v>16.0</v>
      </c>
      <c r="B149" s="3">
        <v>8.0</v>
      </c>
      <c r="C149" s="4" t="s">
        <v>84</v>
      </c>
      <c r="D149" s="3">
        <v>128.0</v>
      </c>
      <c r="E149" s="3" t="s">
        <v>15</v>
      </c>
      <c r="F149" s="4" t="s">
        <v>224</v>
      </c>
      <c r="G149" s="3" t="s">
        <v>104</v>
      </c>
      <c r="H149" s="3" t="s">
        <v>86</v>
      </c>
      <c r="I149" s="6">
        <v>0.92075608869502</v>
      </c>
      <c r="J149" s="6">
        <v>0.921207673351411</v>
      </c>
      <c r="K149" s="6">
        <v>0.924341137697827</v>
      </c>
      <c r="L149" s="6">
        <v>0.92075608869502</v>
      </c>
      <c r="M149" s="6">
        <v>10.1698184013366</v>
      </c>
      <c r="N149" s="6">
        <v>563.391590833663</v>
      </c>
    </row>
    <row r="150">
      <c r="A150" s="3">
        <v>16.0</v>
      </c>
      <c r="B150" s="3">
        <v>8.0</v>
      </c>
      <c r="C150" s="4" t="s">
        <v>87</v>
      </c>
      <c r="D150" s="3">
        <v>128.0</v>
      </c>
      <c r="E150" s="3" t="s">
        <v>15</v>
      </c>
      <c r="F150" s="4" t="s">
        <v>225</v>
      </c>
      <c r="G150" s="3" t="s">
        <v>104</v>
      </c>
      <c r="H150" s="3" t="s">
        <v>89</v>
      </c>
      <c r="I150" s="6">
        <v>0.872410032715376</v>
      </c>
      <c r="J150" s="6">
        <v>0.876638457131249</v>
      </c>
      <c r="K150" s="6">
        <v>0.895664883017234</v>
      </c>
      <c r="L150" s="6">
        <v>0.872410032715376</v>
      </c>
      <c r="M150" s="6">
        <v>10.2102053165435</v>
      </c>
      <c r="N150" s="6">
        <v>3797.41280841827</v>
      </c>
    </row>
    <row r="151">
      <c r="A151" s="3">
        <v>16.0</v>
      </c>
      <c r="B151" s="3">
        <v>8.0</v>
      </c>
      <c r="C151" s="4" t="s">
        <v>90</v>
      </c>
      <c r="D151" s="3">
        <v>128.0</v>
      </c>
      <c r="E151" s="3" t="s">
        <v>15</v>
      </c>
      <c r="F151" s="4" t="s">
        <v>226</v>
      </c>
      <c r="G151" s="3" t="s">
        <v>104</v>
      </c>
      <c r="H151" s="3" t="s">
        <v>92</v>
      </c>
      <c r="I151" s="6">
        <v>0.732824427480916</v>
      </c>
      <c r="J151" s="6">
        <v>0.718549949861984</v>
      </c>
      <c r="K151" s="6">
        <v>0.781827960699977</v>
      </c>
      <c r="L151" s="6">
        <v>0.732824427480916</v>
      </c>
      <c r="M151" s="6">
        <v>10.2352428436279</v>
      </c>
      <c r="N151" s="6">
        <v>3293.6008913517</v>
      </c>
    </row>
    <row r="152">
      <c r="A152" s="3">
        <v>16.0</v>
      </c>
      <c r="B152" s="3">
        <v>8.0</v>
      </c>
      <c r="C152" s="4" t="s">
        <v>93</v>
      </c>
      <c r="D152" s="3">
        <v>128.0</v>
      </c>
      <c r="E152" s="3" t="s">
        <v>15</v>
      </c>
      <c r="F152" s="4" t="s">
        <v>227</v>
      </c>
      <c r="G152" s="3" t="s">
        <v>104</v>
      </c>
      <c r="H152" s="3" t="s">
        <v>95</v>
      </c>
      <c r="I152" s="6">
        <v>0.918575063613231</v>
      </c>
      <c r="J152" s="6">
        <v>0.919696514171801</v>
      </c>
      <c r="K152" s="6">
        <v>0.923393255660916</v>
      </c>
      <c r="L152" s="6">
        <v>0.918575063613231</v>
      </c>
      <c r="M152" s="6">
        <v>10.2237856388092</v>
      </c>
      <c r="N152" s="6">
        <v>273.695994377136</v>
      </c>
    </row>
    <row r="153">
      <c r="A153" s="3">
        <v>16.0</v>
      </c>
      <c r="B153" s="3">
        <v>8.0</v>
      </c>
      <c r="C153" s="4" t="s">
        <v>96</v>
      </c>
      <c r="D153" s="3">
        <v>128.0</v>
      </c>
      <c r="E153" s="3" t="s">
        <v>15</v>
      </c>
      <c r="F153" s="4" t="s">
        <v>228</v>
      </c>
      <c r="G153" s="3" t="s">
        <v>104</v>
      </c>
      <c r="H153" s="3" t="s">
        <v>98</v>
      </c>
      <c r="I153" s="6">
        <v>0.910214467466375</v>
      </c>
      <c r="J153" s="6">
        <v>0.910396505518818</v>
      </c>
      <c r="K153" s="6">
        <v>0.912791676357748</v>
      </c>
      <c r="L153" s="6">
        <v>0.910214467466375</v>
      </c>
      <c r="M153" s="6">
        <v>10.2224099636077</v>
      </c>
      <c r="N153" s="6">
        <v>3510.88380765914</v>
      </c>
    </row>
    <row r="154">
      <c r="A154" s="3">
        <v>16.0</v>
      </c>
      <c r="B154" s="3">
        <v>8.0</v>
      </c>
      <c r="C154" s="4" t="s">
        <v>99</v>
      </c>
      <c r="D154" s="3">
        <v>128.0</v>
      </c>
      <c r="E154" s="3" t="s">
        <v>15</v>
      </c>
      <c r="F154" s="4" t="s">
        <v>229</v>
      </c>
      <c r="G154" s="3" t="s">
        <v>104</v>
      </c>
      <c r="H154" s="3" t="s">
        <v>101</v>
      </c>
      <c r="I154" s="6">
        <v>0.682660850599781</v>
      </c>
      <c r="J154" s="6">
        <v>0.622180303061722</v>
      </c>
      <c r="K154" s="6">
        <v>0.623727149376029</v>
      </c>
      <c r="L154" s="6">
        <v>0.682660850599781</v>
      </c>
      <c r="M154" s="6">
        <v>10.2356009483337</v>
      </c>
      <c r="N154" s="6">
        <v>3253.89233636856</v>
      </c>
    </row>
    <row r="155">
      <c r="A155" s="3">
        <v>16.0</v>
      </c>
      <c r="B155" s="3">
        <v>8.0</v>
      </c>
      <c r="C155" s="4" t="s">
        <v>102</v>
      </c>
      <c r="D155" s="3">
        <v>128.0</v>
      </c>
      <c r="E155" s="3" t="s">
        <v>15</v>
      </c>
      <c r="F155" s="4" t="s">
        <v>230</v>
      </c>
      <c r="G155" s="3" t="s">
        <v>104</v>
      </c>
      <c r="H155" s="3" t="s">
        <v>104</v>
      </c>
      <c r="I155" s="6">
        <v>0.920392584514722</v>
      </c>
      <c r="J155" s="6">
        <v>0.922167319284322</v>
      </c>
      <c r="K155" s="6">
        <v>0.927738350443451</v>
      </c>
      <c r="L155" s="6">
        <v>0.920392584514722</v>
      </c>
      <c r="M155" s="6">
        <v>10.7982375621795</v>
      </c>
      <c r="N155" s="6">
        <v>245.099011421203</v>
      </c>
    </row>
    <row r="156">
      <c r="A156" s="3">
        <v>16.0</v>
      </c>
      <c r="B156" s="3">
        <v>8.0</v>
      </c>
      <c r="C156" s="4" t="s">
        <v>105</v>
      </c>
      <c r="D156" s="3">
        <v>128.0</v>
      </c>
      <c r="E156" s="3" t="s">
        <v>15</v>
      </c>
      <c r="F156" s="4" t="s">
        <v>231</v>
      </c>
      <c r="G156" s="3" t="s">
        <v>104</v>
      </c>
      <c r="H156" s="3" t="s">
        <v>107</v>
      </c>
      <c r="I156" s="6">
        <v>0.919302071973827</v>
      </c>
      <c r="J156" s="6">
        <v>0.920781514738603</v>
      </c>
      <c r="K156" s="6">
        <v>0.926494261422664</v>
      </c>
      <c r="L156" s="6">
        <v>0.919302071973827</v>
      </c>
      <c r="M156" s="6">
        <v>10.1998589038848</v>
      </c>
      <c r="N156" s="6">
        <v>3500.43749165534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43"/>
    <col customWidth="1" min="2" max="2" width="1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16.0</v>
      </c>
      <c r="B2" s="3">
        <v>8.0</v>
      </c>
      <c r="C2" s="4" t="s">
        <v>14</v>
      </c>
      <c r="D2" s="3">
        <v>128.0</v>
      </c>
      <c r="E2" s="3" t="s">
        <v>15</v>
      </c>
      <c r="F2" s="4" t="s">
        <v>16</v>
      </c>
      <c r="G2" s="3" t="s">
        <v>17</v>
      </c>
      <c r="H2" s="3" t="s">
        <v>17</v>
      </c>
      <c r="I2" s="6">
        <v>0.929554655870445</v>
      </c>
      <c r="J2" s="6">
        <v>0.927353787153664</v>
      </c>
      <c r="K2" s="6">
        <v>0.92962477194374</v>
      </c>
      <c r="L2" s="6">
        <v>0.929554655870445</v>
      </c>
      <c r="M2" s="6">
        <v>4.6493330001831</v>
      </c>
      <c r="N2" s="6">
        <v>303.874015569686</v>
      </c>
    </row>
    <row r="3">
      <c r="A3" s="3">
        <v>16.0</v>
      </c>
      <c r="B3" s="3">
        <v>8.0</v>
      </c>
      <c r="C3" s="4" t="s">
        <v>18</v>
      </c>
      <c r="D3" s="3">
        <v>128.0</v>
      </c>
      <c r="E3" s="3" t="s">
        <v>15</v>
      </c>
      <c r="F3" s="4" t="s">
        <v>19</v>
      </c>
      <c r="G3" s="3" t="s">
        <v>17</v>
      </c>
      <c r="H3" s="3" t="s">
        <v>20</v>
      </c>
      <c r="I3" s="6">
        <v>0.921457489878542</v>
      </c>
      <c r="J3" s="6">
        <v>0.921215455134642</v>
      </c>
      <c r="K3" s="6">
        <v>0.924116281649395</v>
      </c>
      <c r="L3" s="6">
        <v>0.921457489878542</v>
      </c>
      <c r="M3" s="6">
        <v>4.62387585639953</v>
      </c>
      <c r="N3" s="6">
        <v>3539.61804747581</v>
      </c>
    </row>
    <row r="4">
      <c r="A4" s="3">
        <v>16.0</v>
      </c>
      <c r="B4" s="3">
        <v>8.0</v>
      </c>
      <c r="C4" s="4" t="s">
        <v>21</v>
      </c>
      <c r="D4" s="3">
        <v>128.0</v>
      </c>
      <c r="E4" s="3" t="s">
        <v>15</v>
      </c>
      <c r="F4" s="4" t="s">
        <v>22</v>
      </c>
      <c r="G4" s="3" t="s">
        <v>17</v>
      </c>
      <c r="H4" s="3" t="s">
        <v>23</v>
      </c>
      <c r="I4" s="6">
        <v>0.920647773279352</v>
      </c>
      <c r="J4" s="6">
        <v>0.921337534355002</v>
      </c>
      <c r="K4" s="6">
        <v>0.924037034958053</v>
      </c>
      <c r="L4" s="6">
        <v>0.920647773279352</v>
      </c>
      <c r="M4" s="6">
        <v>4.5549087524414</v>
      </c>
      <c r="N4" s="6">
        <v>536.161515951156</v>
      </c>
    </row>
    <row r="5">
      <c r="A5" s="3">
        <v>16.0</v>
      </c>
      <c r="B5" s="3">
        <v>8.0</v>
      </c>
      <c r="C5" s="4" t="s">
        <v>24</v>
      </c>
      <c r="D5" s="3">
        <v>128.0</v>
      </c>
      <c r="E5" s="3" t="s">
        <v>15</v>
      </c>
      <c r="F5" s="4" t="s">
        <v>25</v>
      </c>
      <c r="G5" s="3" t="s">
        <v>17</v>
      </c>
      <c r="H5" s="3" t="s">
        <v>26</v>
      </c>
      <c r="I5" s="6">
        <v>0.91497975708502</v>
      </c>
      <c r="J5" s="6">
        <v>0.914159854810815</v>
      </c>
      <c r="K5" s="6">
        <v>0.914944461429997</v>
      </c>
      <c r="L5" s="6">
        <v>0.91497975708502</v>
      </c>
      <c r="M5" s="6">
        <v>4.63105964660644</v>
      </c>
      <c r="N5" s="6">
        <v>3768.04431676864</v>
      </c>
    </row>
    <row r="6">
      <c r="A6" s="3">
        <v>16.0</v>
      </c>
      <c r="B6" s="3">
        <v>8.0</v>
      </c>
      <c r="C6" s="4" t="s">
        <v>27</v>
      </c>
      <c r="D6" s="3">
        <v>128.0</v>
      </c>
      <c r="E6" s="3" t="s">
        <v>15</v>
      </c>
      <c r="F6" s="4" t="s">
        <v>28</v>
      </c>
      <c r="G6" s="3" t="s">
        <v>17</v>
      </c>
      <c r="H6" s="3" t="s">
        <v>29</v>
      </c>
      <c r="I6" s="6">
        <v>0.502834008097165</v>
      </c>
      <c r="J6" s="6">
        <v>0.454309112210296</v>
      </c>
      <c r="K6" s="6">
        <v>0.488205498005329</v>
      </c>
      <c r="L6" s="6">
        <v>0.502834008097165</v>
      </c>
      <c r="M6" s="6">
        <v>4.6514925956726</v>
      </c>
      <c r="N6" s="6">
        <v>157.472705602645</v>
      </c>
    </row>
    <row r="7">
      <c r="A7" s="3">
        <v>16.0</v>
      </c>
      <c r="B7" s="3">
        <v>8.0</v>
      </c>
      <c r="C7" s="4" t="s">
        <v>30</v>
      </c>
      <c r="D7" s="3">
        <v>128.0</v>
      </c>
      <c r="E7" s="3" t="s">
        <v>15</v>
      </c>
      <c r="F7" s="4" t="s">
        <v>31</v>
      </c>
      <c r="G7" s="3" t="s">
        <v>17</v>
      </c>
      <c r="H7" s="3" t="s">
        <v>32</v>
      </c>
      <c r="I7" s="6">
        <v>0.922267206477732</v>
      </c>
      <c r="J7" s="6">
        <v>0.922091765885205</v>
      </c>
      <c r="K7" s="6">
        <v>0.924544381267165</v>
      </c>
      <c r="L7" s="6">
        <v>0.922267206477732</v>
      </c>
      <c r="M7" s="6">
        <v>4.60458540916442</v>
      </c>
      <c r="N7" s="6">
        <v>446.917930841445</v>
      </c>
    </row>
    <row r="8">
      <c r="A8" s="3">
        <v>16.0</v>
      </c>
      <c r="B8" s="3">
        <v>8.0</v>
      </c>
      <c r="C8" s="4" t="s">
        <v>33</v>
      </c>
      <c r="D8" s="3">
        <v>128.0</v>
      </c>
      <c r="E8" s="3" t="s">
        <v>15</v>
      </c>
      <c r="F8" s="4" t="s">
        <v>34</v>
      </c>
      <c r="G8" s="3" t="s">
        <v>17</v>
      </c>
      <c r="H8" s="3" t="s">
        <v>35</v>
      </c>
      <c r="I8" s="6">
        <v>0.88663967611336</v>
      </c>
      <c r="J8" s="6">
        <v>0.889806408291315</v>
      </c>
      <c r="K8" s="6">
        <v>0.90402382848661</v>
      </c>
      <c r="L8" s="6">
        <v>0.88663967611336</v>
      </c>
      <c r="M8" s="6">
        <v>4.59113621711731</v>
      </c>
      <c r="N8" s="6">
        <v>3672.00782299041</v>
      </c>
    </row>
    <row r="9">
      <c r="A9" s="3">
        <v>16.0</v>
      </c>
      <c r="B9" s="3">
        <v>8.0</v>
      </c>
      <c r="C9" s="4" t="s">
        <v>36</v>
      </c>
      <c r="D9" s="3">
        <v>128.0</v>
      </c>
      <c r="E9" s="3" t="s">
        <v>15</v>
      </c>
      <c r="F9" s="4" t="s">
        <v>37</v>
      </c>
      <c r="G9" s="3" t="s">
        <v>17</v>
      </c>
      <c r="H9" s="3" t="s">
        <v>38</v>
      </c>
      <c r="I9" s="6">
        <v>0.919838056680161</v>
      </c>
      <c r="J9" s="6">
        <v>0.921177411777516</v>
      </c>
      <c r="K9" s="6">
        <v>0.925614941662667</v>
      </c>
      <c r="L9" s="6">
        <v>0.919838056680161</v>
      </c>
      <c r="M9" s="6">
        <v>4.53180027008056</v>
      </c>
      <c r="N9" s="6">
        <v>676.81243276596</v>
      </c>
    </row>
    <row r="10">
      <c r="A10" s="3">
        <v>16.0</v>
      </c>
      <c r="B10" s="3">
        <v>8.0</v>
      </c>
      <c r="C10" s="4" t="s">
        <v>39</v>
      </c>
      <c r="D10" s="3">
        <v>128.0</v>
      </c>
      <c r="E10" s="3" t="s">
        <v>15</v>
      </c>
      <c r="F10" s="4" t="s">
        <v>40</v>
      </c>
      <c r="G10" s="3" t="s">
        <v>17</v>
      </c>
      <c r="H10" s="3" t="s">
        <v>41</v>
      </c>
      <c r="I10" s="6">
        <v>0.891497975708502</v>
      </c>
      <c r="J10" s="6">
        <v>0.895655088048192</v>
      </c>
      <c r="K10" s="6">
        <v>0.908240352597313</v>
      </c>
      <c r="L10" s="6">
        <v>0.891497975708502</v>
      </c>
      <c r="M10" s="6">
        <v>4.63277292251586</v>
      </c>
      <c r="N10" s="6">
        <v>3938.10498356819</v>
      </c>
    </row>
    <row r="11">
      <c r="A11" s="3">
        <v>16.0</v>
      </c>
      <c r="B11" s="3">
        <v>8.0</v>
      </c>
      <c r="C11" s="4" t="s">
        <v>42</v>
      </c>
      <c r="D11" s="3">
        <v>128.0</v>
      </c>
      <c r="E11" s="3" t="s">
        <v>15</v>
      </c>
      <c r="F11" s="4" t="s">
        <v>43</v>
      </c>
      <c r="G11" s="3" t="s">
        <v>17</v>
      </c>
      <c r="H11" s="3" t="s">
        <v>44</v>
      </c>
      <c r="I11" s="6">
        <v>0.567611336032388</v>
      </c>
      <c r="J11" s="6">
        <v>0.543062263302791</v>
      </c>
      <c r="K11" s="6">
        <v>0.572042028638122</v>
      </c>
      <c r="L11" s="6">
        <v>0.567611336032388</v>
      </c>
      <c r="M11" s="6">
        <v>4.5886743068695</v>
      </c>
      <c r="N11" s="6">
        <v>188.770708322525</v>
      </c>
    </row>
    <row r="12">
      <c r="A12" s="3">
        <v>16.0</v>
      </c>
      <c r="B12" s="3">
        <v>8.0</v>
      </c>
      <c r="C12" s="4" t="s">
        <v>45</v>
      </c>
      <c r="D12" s="3">
        <v>128.0</v>
      </c>
      <c r="E12" s="3" t="s">
        <v>15</v>
      </c>
      <c r="F12" s="4" t="s">
        <v>46</v>
      </c>
      <c r="G12" s="3" t="s">
        <v>17</v>
      </c>
      <c r="H12" s="3" t="s">
        <v>47</v>
      </c>
      <c r="I12" s="6">
        <v>0.927935222672064</v>
      </c>
      <c r="J12" s="6">
        <v>0.927674433242165</v>
      </c>
      <c r="K12" s="6">
        <v>0.929017265297991</v>
      </c>
      <c r="L12" s="6">
        <v>0.927935222672064</v>
      </c>
      <c r="M12" s="6">
        <v>4.58700847625732</v>
      </c>
      <c r="N12" s="6">
        <v>477.92736005783</v>
      </c>
    </row>
    <row r="13">
      <c r="A13" s="3">
        <v>16.0</v>
      </c>
      <c r="B13" s="3">
        <v>8.0</v>
      </c>
      <c r="C13" s="4" t="s">
        <v>48</v>
      </c>
      <c r="D13" s="3">
        <v>128.0</v>
      </c>
      <c r="E13" s="3" t="s">
        <v>15</v>
      </c>
      <c r="F13" s="4" t="s">
        <v>49</v>
      </c>
      <c r="G13" s="3" t="s">
        <v>17</v>
      </c>
      <c r="H13" s="3" t="s">
        <v>50</v>
      </c>
      <c r="I13" s="6">
        <v>0.852631578947368</v>
      </c>
      <c r="J13" s="6">
        <v>0.854506508324619</v>
      </c>
      <c r="K13" s="6">
        <v>0.871345729510273</v>
      </c>
      <c r="L13" s="6">
        <v>0.852631578947368</v>
      </c>
      <c r="M13" s="6">
        <v>4.57967376708984</v>
      </c>
      <c r="N13" s="6">
        <v>3706.00885128974</v>
      </c>
    </row>
    <row r="14">
      <c r="A14" s="3">
        <v>16.0</v>
      </c>
      <c r="B14" s="3">
        <v>8.0</v>
      </c>
      <c r="C14" s="4" t="s">
        <v>51</v>
      </c>
      <c r="D14" s="3">
        <v>128.0</v>
      </c>
      <c r="E14" s="3" t="s">
        <v>15</v>
      </c>
      <c r="F14" s="4" t="s">
        <v>52</v>
      </c>
      <c r="G14" s="3" t="s">
        <v>17</v>
      </c>
      <c r="H14" s="3" t="s">
        <v>53</v>
      </c>
      <c r="I14" s="6">
        <v>0.9165991902834</v>
      </c>
      <c r="J14" s="6">
        <v>0.918548720874675</v>
      </c>
      <c r="K14" s="6">
        <v>0.922417231063324</v>
      </c>
      <c r="L14" s="6">
        <v>0.9165991902834</v>
      </c>
      <c r="M14" s="6">
        <v>4.57791137695312</v>
      </c>
      <c r="N14" s="6">
        <v>713.075222730636</v>
      </c>
    </row>
    <row r="15">
      <c r="A15" s="3">
        <v>16.0</v>
      </c>
      <c r="B15" s="3">
        <v>8.0</v>
      </c>
      <c r="C15" s="4" t="s">
        <v>54</v>
      </c>
      <c r="D15" s="3">
        <v>128.0</v>
      </c>
      <c r="E15" s="3" t="s">
        <v>15</v>
      </c>
      <c r="F15" s="4" t="s">
        <v>55</v>
      </c>
      <c r="G15" s="3" t="s">
        <v>17</v>
      </c>
      <c r="H15" s="3" t="s">
        <v>56</v>
      </c>
      <c r="I15" s="6">
        <v>0.846963562753036</v>
      </c>
      <c r="J15" s="6">
        <v>0.850730517715457</v>
      </c>
      <c r="K15" s="6">
        <v>0.880327309224734</v>
      </c>
      <c r="L15" s="6">
        <v>0.846963562753036</v>
      </c>
      <c r="M15" s="6">
        <v>4.78772974014282</v>
      </c>
      <c r="N15" s="6">
        <v>3938.26644492149</v>
      </c>
    </row>
    <row r="16">
      <c r="A16" s="3">
        <v>16.0</v>
      </c>
      <c r="B16" s="3">
        <v>8.0</v>
      </c>
      <c r="C16" s="4" t="s">
        <v>57</v>
      </c>
      <c r="D16" s="3">
        <v>128.0</v>
      </c>
      <c r="E16" s="3" t="s">
        <v>15</v>
      </c>
      <c r="F16" s="4" t="s">
        <v>58</v>
      </c>
      <c r="G16" s="3" t="s">
        <v>17</v>
      </c>
      <c r="H16" s="3" t="s">
        <v>59</v>
      </c>
      <c r="I16" s="6">
        <v>0.551417004048583</v>
      </c>
      <c r="J16" s="6">
        <v>0.52774596948132</v>
      </c>
      <c r="K16" s="6">
        <v>0.697386478410879</v>
      </c>
      <c r="L16" s="6">
        <v>0.551417004048583</v>
      </c>
      <c r="M16" s="6">
        <v>4.565838098526</v>
      </c>
      <c r="N16" s="6">
        <v>3412.39572000503</v>
      </c>
    </row>
    <row r="17">
      <c r="A17" s="3">
        <v>16.0</v>
      </c>
      <c r="B17" s="3">
        <v>8.0</v>
      </c>
      <c r="C17" s="4" t="s">
        <v>60</v>
      </c>
      <c r="D17" s="3">
        <v>128.0</v>
      </c>
      <c r="E17" s="3" t="s">
        <v>15</v>
      </c>
      <c r="F17" s="4" t="s">
        <v>61</v>
      </c>
      <c r="G17" s="3" t="s">
        <v>17</v>
      </c>
      <c r="H17" s="3" t="s">
        <v>62</v>
      </c>
      <c r="I17" s="6">
        <v>0.595141700404858</v>
      </c>
      <c r="J17" s="6">
        <v>0.574155627383208</v>
      </c>
      <c r="K17" s="6">
        <v>0.612068651705529</v>
      </c>
      <c r="L17" s="6">
        <v>0.595141700404858</v>
      </c>
      <c r="M17" s="6">
        <v>4.60076236724853</v>
      </c>
      <c r="N17" s="6">
        <v>419.186445474624</v>
      </c>
    </row>
    <row r="18">
      <c r="A18" s="3">
        <v>16.0</v>
      </c>
      <c r="B18" s="3">
        <v>8.0</v>
      </c>
      <c r="C18" s="4" t="s">
        <v>63</v>
      </c>
      <c r="D18" s="3">
        <v>128.0</v>
      </c>
      <c r="E18" s="3" t="s">
        <v>15</v>
      </c>
      <c r="F18" s="4" t="s">
        <v>64</v>
      </c>
      <c r="G18" s="3" t="s">
        <v>17</v>
      </c>
      <c r="H18" s="3" t="s">
        <v>65</v>
      </c>
      <c r="I18" s="6">
        <v>0.587854251012145</v>
      </c>
      <c r="J18" s="6">
        <v>0.54583976286998</v>
      </c>
      <c r="K18" s="6">
        <v>0.595199361228039</v>
      </c>
      <c r="L18" s="6">
        <v>0.587854251012145</v>
      </c>
      <c r="M18" s="6">
        <v>4.55667328834533</v>
      </c>
      <c r="N18" s="6">
        <v>3660.55727314949</v>
      </c>
    </row>
    <row r="19">
      <c r="A19" s="3">
        <v>16.0</v>
      </c>
      <c r="B19" s="3">
        <v>8.0</v>
      </c>
      <c r="C19" s="4" t="s">
        <v>66</v>
      </c>
      <c r="D19" s="3">
        <v>128.0</v>
      </c>
      <c r="E19" s="3" t="s">
        <v>15</v>
      </c>
      <c r="F19" s="4" t="s">
        <v>67</v>
      </c>
      <c r="G19" s="3" t="s">
        <v>17</v>
      </c>
      <c r="H19" s="3" t="s">
        <v>68</v>
      </c>
      <c r="I19" s="6">
        <v>0.5165991902834</v>
      </c>
      <c r="J19" s="6">
        <v>0.465592365295974</v>
      </c>
      <c r="K19" s="6">
        <v>0.556411318725955</v>
      </c>
      <c r="L19" s="6">
        <v>0.5165991902834</v>
      </c>
      <c r="M19" s="6">
        <v>4.59607100486755</v>
      </c>
      <c r="N19" s="6">
        <v>3385.53005719184</v>
      </c>
    </row>
    <row r="20">
      <c r="A20" s="3">
        <v>16.0</v>
      </c>
      <c r="B20" s="3">
        <v>8.0</v>
      </c>
      <c r="C20" s="4" t="s">
        <v>69</v>
      </c>
      <c r="D20" s="3">
        <v>128.0</v>
      </c>
      <c r="E20" s="3" t="s">
        <v>15</v>
      </c>
      <c r="F20" s="4" t="s">
        <v>70</v>
      </c>
      <c r="G20" s="3" t="s">
        <v>17</v>
      </c>
      <c r="H20" s="3" t="s">
        <v>71</v>
      </c>
      <c r="I20" s="6">
        <v>0.609716599190283</v>
      </c>
      <c r="J20" s="6">
        <v>0.609242300542956</v>
      </c>
      <c r="K20" s="6">
        <v>0.691843884908243</v>
      </c>
      <c r="L20" s="6">
        <v>0.609716599190283</v>
      </c>
      <c r="M20" s="6">
        <v>4.52196621894836</v>
      </c>
      <c r="N20" s="6">
        <v>389.583340406417</v>
      </c>
    </row>
    <row r="21">
      <c r="A21" s="3">
        <v>16.0</v>
      </c>
      <c r="B21" s="3">
        <v>8.0</v>
      </c>
      <c r="C21" s="4" t="s">
        <v>72</v>
      </c>
      <c r="D21" s="3">
        <v>128.0</v>
      </c>
      <c r="E21" s="3" t="s">
        <v>15</v>
      </c>
      <c r="F21" s="4" t="s">
        <v>73</v>
      </c>
      <c r="G21" s="3" t="s">
        <v>17</v>
      </c>
      <c r="H21" s="3" t="s">
        <v>74</v>
      </c>
      <c r="I21" s="6">
        <v>0.580566801619433</v>
      </c>
      <c r="J21" s="6">
        <v>0.553430237135878</v>
      </c>
      <c r="K21" s="6">
        <v>0.695823756515006</v>
      </c>
      <c r="L21" s="6">
        <v>0.580566801619433</v>
      </c>
      <c r="M21" s="6">
        <v>4.63523435592651</v>
      </c>
      <c r="N21" s="6">
        <v>3650.07423639297</v>
      </c>
    </row>
    <row r="22">
      <c r="A22" s="3">
        <v>16.0</v>
      </c>
      <c r="B22" s="3">
        <v>8.0</v>
      </c>
      <c r="C22" s="4" t="s">
        <v>75</v>
      </c>
      <c r="D22" s="3">
        <v>128.0</v>
      </c>
      <c r="E22" s="3" t="s">
        <v>15</v>
      </c>
      <c r="F22" s="4" t="s">
        <v>76</v>
      </c>
      <c r="G22" s="3" t="s">
        <v>17</v>
      </c>
      <c r="H22" s="3" t="s">
        <v>77</v>
      </c>
      <c r="I22" s="6">
        <v>0.470445344129554</v>
      </c>
      <c r="J22" s="6">
        <v>0.426781528680768</v>
      </c>
      <c r="K22" s="6">
        <v>0.464513549979473</v>
      </c>
      <c r="L22" s="6">
        <v>0.470445344129554</v>
      </c>
      <c r="M22" s="6">
        <v>4.6864743232727</v>
      </c>
      <c r="N22" s="6">
        <v>43.5293061733245</v>
      </c>
    </row>
    <row r="23">
      <c r="A23" s="3">
        <v>16.0</v>
      </c>
      <c r="B23" s="3">
        <v>8.0</v>
      </c>
      <c r="C23" s="4" t="s">
        <v>78</v>
      </c>
      <c r="D23" s="3">
        <v>128.0</v>
      </c>
      <c r="E23" s="3" t="s">
        <v>15</v>
      </c>
      <c r="F23" s="4" t="s">
        <v>79</v>
      </c>
      <c r="G23" s="3" t="s">
        <v>17</v>
      </c>
      <c r="H23" s="3" t="s">
        <v>80</v>
      </c>
      <c r="I23" s="6">
        <v>0.917408906882591</v>
      </c>
      <c r="J23" s="6">
        <v>0.916338058730171</v>
      </c>
      <c r="K23" s="6">
        <v>0.919281086601423</v>
      </c>
      <c r="L23" s="6">
        <v>0.917408906882591</v>
      </c>
      <c r="M23" s="6">
        <v>4.56913375854492</v>
      </c>
      <c r="N23" s="6">
        <v>332.458348035812</v>
      </c>
    </row>
    <row r="24">
      <c r="A24" s="3">
        <v>16.0</v>
      </c>
      <c r="B24" s="3">
        <v>8.0</v>
      </c>
      <c r="C24" s="4" t="s">
        <v>81</v>
      </c>
      <c r="D24" s="3">
        <v>128.0</v>
      </c>
      <c r="E24" s="3" t="s">
        <v>15</v>
      </c>
      <c r="F24" s="4" t="s">
        <v>82</v>
      </c>
      <c r="G24" s="3" t="s">
        <v>17</v>
      </c>
      <c r="H24" s="3" t="s">
        <v>83</v>
      </c>
      <c r="I24" s="6">
        <v>0.91578947368421</v>
      </c>
      <c r="J24" s="6">
        <v>0.91603429757339</v>
      </c>
      <c r="K24" s="6">
        <v>0.918425828220301</v>
      </c>
      <c r="L24" s="6">
        <v>0.91578947368421</v>
      </c>
      <c r="M24" s="6">
        <v>4.57748746871948</v>
      </c>
      <c r="N24" s="6">
        <v>3582.37982940673</v>
      </c>
    </row>
    <row r="25">
      <c r="A25" s="3">
        <v>16.0</v>
      </c>
      <c r="B25" s="3">
        <v>8.0</v>
      </c>
      <c r="C25" s="4" t="s">
        <v>84</v>
      </c>
      <c r="D25" s="3">
        <v>128.0</v>
      </c>
      <c r="E25" s="3" t="s">
        <v>15</v>
      </c>
      <c r="F25" s="4" t="s">
        <v>85</v>
      </c>
      <c r="G25" s="3" t="s">
        <v>17</v>
      </c>
      <c r="H25" s="3" t="s">
        <v>86</v>
      </c>
      <c r="I25" s="6">
        <v>0.922267206477732</v>
      </c>
      <c r="J25" s="6">
        <v>0.922157895918881</v>
      </c>
      <c r="K25" s="6">
        <v>0.924201389214128</v>
      </c>
      <c r="L25" s="6">
        <v>0.922267206477732</v>
      </c>
      <c r="M25" s="6">
        <v>4.58207464218139</v>
      </c>
      <c r="N25" s="6">
        <v>566.557312726974</v>
      </c>
    </row>
    <row r="26">
      <c r="A26" s="3">
        <v>16.0</v>
      </c>
      <c r="B26" s="3">
        <v>8.0</v>
      </c>
      <c r="C26" s="4" t="s">
        <v>87</v>
      </c>
      <c r="D26" s="3">
        <v>128.0</v>
      </c>
      <c r="E26" s="3" t="s">
        <v>15</v>
      </c>
      <c r="F26" s="4" t="s">
        <v>88</v>
      </c>
      <c r="G26" s="3" t="s">
        <v>17</v>
      </c>
      <c r="H26" s="3" t="s">
        <v>89</v>
      </c>
      <c r="I26" s="6">
        <v>0.918218623481781</v>
      </c>
      <c r="J26" s="6">
        <v>0.918960588809406</v>
      </c>
      <c r="K26" s="6">
        <v>0.921278286572461</v>
      </c>
      <c r="L26" s="6">
        <v>0.918218623481781</v>
      </c>
      <c r="M26" s="6">
        <v>4.5761649608612</v>
      </c>
      <c r="N26" s="6">
        <v>3834.42593622207</v>
      </c>
    </row>
    <row r="27">
      <c r="A27" s="3">
        <v>16.0</v>
      </c>
      <c r="B27" s="3">
        <v>8.0</v>
      </c>
      <c r="C27" s="4" t="s">
        <v>90</v>
      </c>
      <c r="D27" s="3">
        <v>128.0</v>
      </c>
      <c r="E27" s="3" t="s">
        <v>15</v>
      </c>
      <c r="F27" s="4" t="s">
        <v>91</v>
      </c>
      <c r="G27" s="3" t="s">
        <v>17</v>
      </c>
      <c r="H27" s="3" t="s">
        <v>92</v>
      </c>
      <c r="I27" s="6">
        <v>0.518218623481781</v>
      </c>
      <c r="J27" s="6">
        <v>0.517982498894056</v>
      </c>
      <c r="K27" s="6">
        <v>0.648527659406639</v>
      </c>
      <c r="L27" s="6">
        <v>0.518218623481781</v>
      </c>
      <c r="M27" s="6">
        <v>4.61564087867736</v>
      </c>
      <c r="N27" s="6">
        <v>3271.61245155334</v>
      </c>
    </row>
    <row r="28">
      <c r="A28" s="3">
        <v>16.0</v>
      </c>
      <c r="B28" s="3">
        <v>8.0</v>
      </c>
      <c r="C28" s="4" t="s">
        <v>93</v>
      </c>
      <c r="D28" s="3">
        <v>128.0</v>
      </c>
      <c r="E28" s="3" t="s">
        <v>15</v>
      </c>
      <c r="F28" s="4" t="s">
        <v>94</v>
      </c>
      <c r="G28" s="3" t="s">
        <v>17</v>
      </c>
      <c r="H28" s="3" t="s">
        <v>95</v>
      </c>
      <c r="I28" s="6">
        <v>0.561943319838056</v>
      </c>
      <c r="J28" s="6">
        <v>0.560279296376358</v>
      </c>
      <c r="K28" s="6">
        <v>0.613672708870232</v>
      </c>
      <c r="L28" s="6">
        <v>0.561943319838056</v>
      </c>
      <c r="M28" s="6">
        <v>4.52260398864746</v>
      </c>
      <c r="N28" s="6">
        <v>276.187820672988</v>
      </c>
    </row>
    <row r="29">
      <c r="A29" s="3">
        <v>16.0</v>
      </c>
      <c r="B29" s="3">
        <v>8.0</v>
      </c>
      <c r="C29" s="4" t="s">
        <v>96</v>
      </c>
      <c r="D29" s="3">
        <v>128.0</v>
      </c>
      <c r="E29" s="3" t="s">
        <v>15</v>
      </c>
      <c r="F29" s="4" t="s">
        <v>97</v>
      </c>
      <c r="G29" s="3" t="s">
        <v>17</v>
      </c>
      <c r="H29" s="3" t="s">
        <v>98</v>
      </c>
      <c r="I29" s="6">
        <v>0.6</v>
      </c>
      <c r="J29" s="6">
        <v>0.595124427526813</v>
      </c>
      <c r="K29" s="6">
        <v>0.669321896683762</v>
      </c>
      <c r="L29" s="6">
        <v>0.6</v>
      </c>
      <c r="M29" s="6">
        <v>4.60640716552734</v>
      </c>
      <c r="N29" s="6">
        <v>3504.39536476135</v>
      </c>
    </row>
    <row r="30">
      <c r="A30" s="3">
        <v>16.0</v>
      </c>
      <c r="B30" s="3">
        <v>8.0</v>
      </c>
      <c r="C30" s="4" t="s">
        <v>99</v>
      </c>
      <c r="D30" s="3">
        <v>128.0</v>
      </c>
      <c r="E30" s="3" t="s">
        <v>15</v>
      </c>
      <c r="F30" s="4" t="s">
        <v>100</v>
      </c>
      <c r="G30" s="3" t="s">
        <v>17</v>
      </c>
      <c r="H30" s="3" t="s">
        <v>101</v>
      </c>
      <c r="I30" s="6">
        <v>0.276923076923076</v>
      </c>
      <c r="J30" s="6">
        <v>0.217461941268775</v>
      </c>
      <c r="K30" s="6">
        <v>0.287792112893044</v>
      </c>
      <c r="L30" s="6">
        <v>0.276923076923076</v>
      </c>
      <c r="M30" s="6">
        <v>4.57286262512207</v>
      </c>
      <c r="N30" s="6">
        <v>3256.02833342552</v>
      </c>
    </row>
    <row r="31">
      <c r="A31" s="3">
        <v>16.0</v>
      </c>
      <c r="B31" s="3">
        <v>8.0</v>
      </c>
      <c r="C31" s="4" t="s">
        <v>102</v>
      </c>
      <c r="D31" s="3">
        <v>128.0</v>
      </c>
      <c r="E31" s="3" t="s">
        <v>15</v>
      </c>
      <c r="F31" s="4" t="s">
        <v>103</v>
      </c>
      <c r="G31" s="3" t="s">
        <v>17</v>
      </c>
      <c r="H31" s="3" t="s">
        <v>104</v>
      </c>
      <c r="I31" s="6">
        <v>0.561943319838056</v>
      </c>
      <c r="J31" s="6">
        <v>0.547379444442623</v>
      </c>
      <c r="K31" s="6">
        <v>0.627464433772029</v>
      </c>
      <c r="L31" s="6">
        <v>0.561943319838056</v>
      </c>
      <c r="M31" s="6">
        <v>4.63977074623107</v>
      </c>
      <c r="N31" s="6">
        <v>244.169310092926</v>
      </c>
    </row>
    <row r="32">
      <c r="A32" s="3">
        <v>16.0</v>
      </c>
      <c r="B32" s="3">
        <v>8.0</v>
      </c>
      <c r="C32" s="4" t="s">
        <v>105</v>
      </c>
      <c r="D32" s="3">
        <v>128.0</v>
      </c>
      <c r="E32" s="3" t="s">
        <v>15</v>
      </c>
      <c r="F32" s="4" t="s">
        <v>106</v>
      </c>
      <c r="G32" s="3" t="s">
        <v>17</v>
      </c>
      <c r="H32" s="3" t="s">
        <v>107</v>
      </c>
      <c r="I32" s="6">
        <v>0.485020242914979</v>
      </c>
      <c r="J32" s="6">
        <v>0.485182154508071</v>
      </c>
      <c r="K32" s="6">
        <v>0.65749639072335</v>
      </c>
      <c r="L32" s="6">
        <v>0.485020242914979</v>
      </c>
      <c r="M32" s="6">
        <v>4.59762334823608</v>
      </c>
      <c r="N32" s="6">
        <v>3473.73321557045</v>
      </c>
    </row>
    <row r="33">
      <c r="A33" s="3">
        <v>16.0</v>
      </c>
      <c r="B33" s="3">
        <v>8.0</v>
      </c>
      <c r="C33" s="4" t="s">
        <v>14</v>
      </c>
      <c r="D33" s="3">
        <v>128.0</v>
      </c>
      <c r="E33" s="3" t="s">
        <v>15</v>
      </c>
      <c r="F33" s="4" t="s">
        <v>108</v>
      </c>
      <c r="G33" s="3" t="s">
        <v>29</v>
      </c>
      <c r="H33" s="3" t="s">
        <v>17</v>
      </c>
      <c r="I33" s="6">
        <v>0.558441558441558</v>
      </c>
      <c r="J33" s="6">
        <v>0.48866693362725</v>
      </c>
      <c r="K33" s="6">
        <v>0.476014137124792</v>
      </c>
      <c r="L33" s="6">
        <v>0.558441558441558</v>
      </c>
      <c r="M33" s="6">
        <v>3.49541854858398</v>
      </c>
      <c r="N33" s="6">
        <v>303.874015569686</v>
      </c>
    </row>
    <row r="34">
      <c r="A34" s="3">
        <v>16.0</v>
      </c>
      <c r="B34" s="3">
        <v>8.0</v>
      </c>
      <c r="C34" s="4" t="s">
        <v>18</v>
      </c>
      <c r="D34" s="3">
        <v>128.0</v>
      </c>
      <c r="E34" s="3" t="s">
        <v>15</v>
      </c>
      <c r="F34" s="4" t="s">
        <v>109</v>
      </c>
      <c r="G34" s="3" t="s">
        <v>29</v>
      </c>
      <c r="H34" s="3" t="s">
        <v>20</v>
      </c>
      <c r="I34" s="6">
        <v>0.599567099567099</v>
      </c>
      <c r="J34" s="6">
        <v>0.533037184337543</v>
      </c>
      <c r="K34" s="6">
        <v>0.51717060906258</v>
      </c>
      <c r="L34" s="6">
        <v>0.599567099567099</v>
      </c>
      <c r="M34" s="6">
        <v>3.49789953231811</v>
      </c>
      <c r="N34" s="6">
        <v>3539.61804747581</v>
      </c>
    </row>
    <row r="35">
      <c r="A35" s="3">
        <v>16.0</v>
      </c>
      <c r="B35" s="3">
        <v>8.0</v>
      </c>
      <c r="C35" s="4" t="s">
        <v>21</v>
      </c>
      <c r="D35" s="3">
        <v>128.0</v>
      </c>
      <c r="E35" s="3" t="s">
        <v>15</v>
      </c>
      <c r="F35" s="4" t="s">
        <v>110</v>
      </c>
      <c r="G35" s="3" t="s">
        <v>29</v>
      </c>
      <c r="H35" s="3" t="s">
        <v>23</v>
      </c>
      <c r="I35" s="6">
        <v>0.599567099567099</v>
      </c>
      <c r="J35" s="6">
        <v>0.529169848885301</v>
      </c>
      <c r="K35" s="6">
        <v>0.490683753275349</v>
      </c>
      <c r="L35" s="6">
        <v>0.599567099567099</v>
      </c>
      <c r="M35" s="6">
        <v>3.48245954513549</v>
      </c>
      <c r="N35" s="6">
        <v>536.161515951156</v>
      </c>
    </row>
    <row r="36">
      <c r="A36" s="3">
        <v>16.0</v>
      </c>
      <c r="B36" s="3">
        <v>8.0</v>
      </c>
      <c r="C36" s="4" t="s">
        <v>24</v>
      </c>
      <c r="D36" s="3">
        <v>128.0</v>
      </c>
      <c r="E36" s="3" t="s">
        <v>15</v>
      </c>
      <c r="F36" s="4" t="s">
        <v>111</v>
      </c>
      <c r="G36" s="3" t="s">
        <v>29</v>
      </c>
      <c r="H36" s="3" t="s">
        <v>26</v>
      </c>
      <c r="I36" s="6">
        <v>0.588744588744588</v>
      </c>
      <c r="J36" s="6">
        <v>0.528972237117951</v>
      </c>
      <c r="K36" s="6">
        <v>0.514216141001855</v>
      </c>
      <c r="L36" s="6">
        <v>0.588744588744588</v>
      </c>
      <c r="M36" s="6">
        <v>3.46559238433837</v>
      </c>
      <c r="N36" s="6">
        <v>3768.04431676864</v>
      </c>
    </row>
    <row r="37">
      <c r="A37" s="3">
        <v>16.0</v>
      </c>
      <c r="B37" s="3">
        <v>8.0</v>
      </c>
      <c r="C37" s="4" t="s">
        <v>27</v>
      </c>
      <c r="D37" s="3">
        <v>128.0</v>
      </c>
      <c r="E37" s="3" t="s">
        <v>15</v>
      </c>
      <c r="F37" s="4" t="s">
        <v>112</v>
      </c>
      <c r="G37" s="3" t="s">
        <v>29</v>
      </c>
      <c r="H37" s="3" t="s">
        <v>29</v>
      </c>
      <c r="I37" s="6">
        <v>0.898268398268398</v>
      </c>
      <c r="J37" s="6">
        <v>0.890426773306464</v>
      </c>
      <c r="K37" s="6">
        <v>0.888408088951261</v>
      </c>
      <c r="L37" s="6">
        <v>0.898268398268398</v>
      </c>
      <c r="M37" s="6">
        <v>3.56158781051635</v>
      </c>
      <c r="N37" s="6">
        <v>157.472705602645</v>
      </c>
    </row>
    <row r="38">
      <c r="A38" s="3">
        <v>16.0</v>
      </c>
      <c r="B38" s="3">
        <v>8.0</v>
      </c>
      <c r="C38" s="4" t="s">
        <v>30</v>
      </c>
      <c r="D38" s="3">
        <v>128.0</v>
      </c>
      <c r="E38" s="3" t="s">
        <v>15</v>
      </c>
      <c r="F38" s="4" t="s">
        <v>113</v>
      </c>
      <c r="G38" s="3" t="s">
        <v>29</v>
      </c>
      <c r="H38" s="3" t="s">
        <v>32</v>
      </c>
      <c r="I38" s="6">
        <v>0.883116883116883</v>
      </c>
      <c r="J38" s="6">
        <v>0.874803440795588</v>
      </c>
      <c r="K38" s="6">
        <v>0.86841692909768</v>
      </c>
      <c r="L38" s="6">
        <v>0.883116883116883</v>
      </c>
      <c r="M38" s="6">
        <v>3.47687292098999</v>
      </c>
      <c r="N38" s="6">
        <v>446.917930841445</v>
      </c>
    </row>
    <row r="39">
      <c r="A39" s="3">
        <v>16.0</v>
      </c>
      <c r="B39" s="3">
        <v>8.0</v>
      </c>
      <c r="C39" s="4" t="s">
        <v>33</v>
      </c>
      <c r="D39" s="3">
        <v>128.0</v>
      </c>
      <c r="E39" s="3" t="s">
        <v>15</v>
      </c>
      <c r="F39" s="4" t="s">
        <v>114</v>
      </c>
      <c r="G39" s="3" t="s">
        <v>29</v>
      </c>
      <c r="H39" s="3" t="s">
        <v>35</v>
      </c>
      <c r="I39" s="6">
        <v>0.891774891774891</v>
      </c>
      <c r="J39" s="6">
        <v>0.882542757996949</v>
      </c>
      <c r="K39" s="6">
        <v>0.874653977846401</v>
      </c>
      <c r="L39" s="6">
        <v>0.891774891774891</v>
      </c>
      <c r="M39" s="6">
        <v>3.49543619155883</v>
      </c>
      <c r="N39" s="6">
        <v>3672.00782299041</v>
      </c>
    </row>
    <row r="40">
      <c r="A40" s="3">
        <v>16.0</v>
      </c>
      <c r="B40" s="3">
        <v>8.0</v>
      </c>
      <c r="C40" s="4" t="s">
        <v>36</v>
      </c>
      <c r="D40" s="3">
        <v>128.0</v>
      </c>
      <c r="E40" s="3" t="s">
        <v>15</v>
      </c>
      <c r="F40" s="4" t="s">
        <v>115</v>
      </c>
      <c r="G40" s="3" t="s">
        <v>29</v>
      </c>
      <c r="H40" s="3" t="s">
        <v>38</v>
      </c>
      <c r="I40" s="6">
        <v>0.863636363636363</v>
      </c>
      <c r="J40" s="6">
        <v>0.858015793730079</v>
      </c>
      <c r="K40" s="6">
        <v>0.857846018982006</v>
      </c>
      <c r="L40" s="6">
        <v>0.863636363636363</v>
      </c>
      <c r="M40" s="6">
        <v>3.47074270248413</v>
      </c>
      <c r="N40" s="6">
        <v>676.81243276596</v>
      </c>
    </row>
    <row r="41">
      <c r="A41" s="3">
        <v>16.0</v>
      </c>
      <c r="B41" s="3">
        <v>8.0</v>
      </c>
      <c r="C41" s="4" t="s">
        <v>39</v>
      </c>
      <c r="D41" s="3">
        <v>128.0</v>
      </c>
      <c r="E41" s="3" t="s">
        <v>15</v>
      </c>
      <c r="F41" s="4" t="s">
        <v>116</v>
      </c>
      <c r="G41" s="3" t="s">
        <v>29</v>
      </c>
      <c r="H41" s="3" t="s">
        <v>41</v>
      </c>
      <c r="I41" s="6">
        <v>0.889610389610389</v>
      </c>
      <c r="J41" s="6">
        <v>0.881444756067681</v>
      </c>
      <c r="K41" s="6">
        <v>0.875398852077759</v>
      </c>
      <c r="L41" s="6">
        <v>0.889610389610389</v>
      </c>
      <c r="M41" s="6">
        <v>3.49212408065795</v>
      </c>
      <c r="N41" s="6">
        <v>3938.10498356819</v>
      </c>
    </row>
    <row r="42">
      <c r="A42" s="3">
        <v>16.0</v>
      </c>
      <c r="B42" s="3">
        <v>8.0</v>
      </c>
      <c r="C42" s="4" t="s">
        <v>42</v>
      </c>
      <c r="D42" s="3">
        <v>128.0</v>
      </c>
      <c r="E42" s="3" t="s">
        <v>15</v>
      </c>
      <c r="F42" s="4" t="s">
        <v>117</v>
      </c>
      <c r="G42" s="3" t="s">
        <v>29</v>
      </c>
      <c r="H42" s="3" t="s">
        <v>44</v>
      </c>
      <c r="I42" s="6">
        <v>0.887445887445887</v>
      </c>
      <c r="J42" s="6">
        <v>0.878985323475533</v>
      </c>
      <c r="K42" s="6">
        <v>0.875865445596782</v>
      </c>
      <c r="L42" s="6">
        <v>0.887445887445887</v>
      </c>
      <c r="M42" s="6">
        <v>3.45718765258789</v>
      </c>
      <c r="N42" s="6">
        <v>188.770708322525</v>
      </c>
    </row>
    <row r="43">
      <c r="A43" s="3">
        <v>16.0</v>
      </c>
      <c r="B43" s="3">
        <v>8.0</v>
      </c>
      <c r="C43" s="4" t="s">
        <v>45</v>
      </c>
      <c r="D43" s="3">
        <v>128.0</v>
      </c>
      <c r="E43" s="3" t="s">
        <v>15</v>
      </c>
      <c r="F43" s="4" t="s">
        <v>118</v>
      </c>
      <c r="G43" s="3" t="s">
        <v>29</v>
      </c>
      <c r="H43" s="3" t="s">
        <v>47</v>
      </c>
      <c r="I43" s="6">
        <v>0.872294372294372</v>
      </c>
      <c r="J43" s="6">
        <v>0.861001191457662</v>
      </c>
      <c r="K43" s="6">
        <v>0.852365213861564</v>
      </c>
      <c r="L43" s="6">
        <v>0.872294372294372</v>
      </c>
      <c r="M43" s="6">
        <v>3.49248003959655</v>
      </c>
      <c r="N43" s="6">
        <v>477.92736005783</v>
      </c>
    </row>
    <row r="44">
      <c r="A44" s="3">
        <v>16.0</v>
      </c>
      <c r="B44" s="3">
        <v>8.0</v>
      </c>
      <c r="C44" s="4" t="s">
        <v>48</v>
      </c>
      <c r="D44" s="3">
        <v>128.0</v>
      </c>
      <c r="E44" s="3" t="s">
        <v>15</v>
      </c>
      <c r="F44" s="4" t="s">
        <v>119</v>
      </c>
      <c r="G44" s="3" t="s">
        <v>29</v>
      </c>
      <c r="H44" s="3" t="s">
        <v>50</v>
      </c>
      <c r="I44" s="6">
        <v>0.887445887445887</v>
      </c>
      <c r="J44" s="6">
        <v>0.877837480207642</v>
      </c>
      <c r="K44" s="6">
        <v>0.874898332108767</v>
      </c>
      <c r="L44" s="6">
        <v>0.887445887445887</v>
      </c>
      <c r="M44" s="6">
        <v>3.48007369041442</v>
      </c>
      <c r="N44" s="6">
        <v>3706.00885128974</v>
      </c>
    </row>
    <row r="45">
      <c r="A45" s="3">
        <v>16.0</v>
      </c>
      <c r="B45" s="3">
        <v>8.0</v>
      </c>
      <c r="C45" s="4" t="s">
        <v>51</v>
      </c>
      <c r="D45" s="3">
        <v>128.0</v>
      </c>
      <c r="E45" s="3" t="s">
        <v>15</v>
      </c>
      <c r="F45" s="4" t="s">
        <v>120</v>
      </c>
      <c r="G45" s="3" t="s">
        <v>29</v>
      </c>
      <c r="H45" s="3" t="s">
        <v>53</v>
      </c>
      <c r="I45" s="6">
        <v>0.88095238095238</v>
      </c>
      <c r="J45" s="6">
        <v>0.872446782598155</v>
      </c>
      <c r="K45" s="6">
        <v>0.869291317116072</v>
      </c>
      <c r="L45" s="6">
        <v>0.88095238095238</v>
      </c>
      <c r="M45" s="6">
        <v>3.50527739524841</v>
      </c>
      <c r="N45" s="6">
        <v>713.075222730636</v>
      </c>
    </row>
    <row r="46">
      <c r="A46" s="3">
        <v>16.0</v>
      </c>
      <c r="B46" s="3">
        <v>8.0</v>
      </c>
      <c r="C46" s="4" t="s">
        <v>54</v>
      </c>
      <c r="D46" s="3">
        <v>128.0</v>
      </c>
      <c r="E46" s="3" t="s">
        <v>15</v>
      </c>
      <c r="F46" s="4" t="s">
        <v>121</v>
      </c>
      <c r="G46" s="3" t="s">
        <v>29</v>
      </c>
      <c r="H46" s="3" t="s">
        <v>56</v>
      </c>
      <c r="I46" s="6">
        <v>0.9004329004329</v>
      </c>
      <c r="J46" s="6">
        <v>0.892521270978341</v>
      </c>
      <c r="K46" s="6">
        <v>0.88684577315586</v>
      </c>
      <c r="L46" s="6">
        <v>0.9004329004329</v>
      </c>
      <c r="M46" s="6">
        <v>3.51335620880126</v>
      </c>
      <c r="N46" s="6">
        <v>3938.26644492149</v>
      </c>
    </row>
    <row r="47">
      <c r="A47" s="3">
        <v>16.0</v>
      </c>
      <c r="B47" s="3">
        <v>8.0</v>
      </c>
      <c r="C47" s="4" t="s">
        <v>57</v>
      </c>
      <c r="D47" s="3">
        <v>128.0</v>
      </c>
      <c r="E47" s="3" t="s">
        <v>15</v>
      </c>
      <c r="F47" s="4" t="s">
        <v>122</v>
      </c>
      <c r="G47" s="3" t="s">
        <v>29</v>
      </c>
      <c r="H47" s="3" t="s">
        <v>59</v>
      </c>
      <c r="I47" s="6">
        <v>0.911255411255411</v>
      </c>
      <c r="J47" s="6">
        <v>0.903379752553206</v>
      </c>
      <c r="K47" s="6">
        <v>0.913803594359626</v>
      </c>
      <c r="L47" s="6">
        <v>0.911255411255411</v>
      </c>
      <c r="M47" s="6">
        <v>3.49669313430786</v>
      </c>
      <c r="N47" s="6">
        <v>3412.39572000503</v>
      </c>
    </row>
    <row r="48">
      <c r="A48" s="3">
        <v>16.0</v>
      </c>
      <c r="B48" s="3">
        <v>8.0</v>
      </c>
      <c r="C48" s="4" t="s">
        <v>60</v>
      </c>
      <c r="D48" s="3">
        <v>128.0</v>
      </c>
      <c r="E48" s="3" t="s">
        <v>15</v>
      </c>
      <c r="F48" s="4" t="s">
        <v>123</v>
      </c>
      <c r="G48" s="3" t="s">
        <v>29</v>
      </c>
      <c r="H48" s="3" t="s">
        <v>62</v>
      </c>
      <c r="I48" s="6">
        <v>0.885281385281385</v>
      </c>
      <c r="J48" s="6">
        <v>0.878757298296746</v>
      </c>
      <c r="K48" s="6">
        <v>0.875359880839805</v>
      </c>
      <c r="L48" s="6">
        <v>0.885281385281385</v>
      </c>
      <c r="M48" s="6">
        <v>4.32890105247497</v>
      </c>
      <c r="N48" s="6">
        <v>419.186445474624</v>
      </c>
    </row>
    <row r="49">
      <c r="A49" s="3">
        <v>16.0</v>
      </c>
      <c r="B49" s="3">
        <v>8.0</v>
      </c>
      <c r="C49" s="4" t="s">
        <v>63</v>
      </c>
      <c r="D49" s="3">
        <v>128.0</v>
      </c>
      <c r="E49" s="3" t="s">
        <v>15</v>
      </c>
      <c r="F49" s="4" t="s">
        <v>124</v>
      </c>
      <c r="G49" s="3" t="s">
        <v>29</v>
      </c>
      <c r="H49" s="3" t="s">
        <v>65</v>
      </c>
      <c r="I49" s="6">
        <v>0.893939393939393</v>
      </c>
      <c r="J49" s="6">
        <v>0.883030079291698</v>
      </c>
      <c r="K49" s="6">
        <v>0.87448124685172</v>
      </c>
      <c r="L49" s="6">
        <v>0.893939393939393</v>
      </c>
      <c r="M49" s="6">
        <v>3.7057249546051</v>
      </c>
      <c r="N49" s="6">
        <v>3660.55727314949</v>
      </c>
    </row>
    <row r="50">
      <c r="A50" s="3">
        <v>16.0</v>
      </c>
      <c r="B50" s="3">
        <v>8.0</v>
      </c>
      <c r="C50" s="4" t="s">
        <v>66</v>
      </c>
      <c r="D50" s="3">
        <v>128.0</v>
      </c>
      <c r="E50" s="3" t="s">
        <v>15</v>
      </c>
      <c r="F50" s="4" t="s">
        <v>125</v>
      </c>
      <c r="G50" s="3" t="s">
        <v>29</v>
      </c>
      <c r="H50" s="3" t="s">
        <v>68</v>
      </c>
      <c r="I50" s="6">
        <v>0.878787878787878</v>
      </c>
      <c r="J50" s="6">
        <v>0.873861853065544</v>
      </c>
      <c r="K50" s="6">
        <v>0.875168782821552</v>
      </c>
      <c r="L50" s="6">
        <v>0.878787878787878</v>
      </c>
      <c r="M50" s="6">
        <v>4.49176859855651</v>
      </c>
      <c r="N50" s="6">
        <v>3385.53005719184</v>
      </c>
    </row>
    <row r="51">
      <c r="A51" s="3">
        <v>16.0</v>
      </c>
      <c r="B51" s="3">
        <v>8.0</v>
      </c>
      <c r="C51" s="4" t="s">
        <v>69</v>
      </c>
      <c r="D51" s="3">
        <v>128.0</v>
      </c>
      <c r="E51" s="3" t="s">
        <v>15</v>
      </c>
      <c r="F51" s="4" t="s">
        <v>126</v>
      </c>
      <c r="G51" s="3" t="s">
        <v>29</v>
      </c>
      <c r="H51" s="3" t="s">
        <v>71</v>
      </c>
      <c r="I51" s="6">
        <v>0.87012987012987</v>
      </c>
      <c r="J51" s="6">
        <v>0.865070072871664</v>
      </c>
      <c r="K51" s="6">
        <v>0.863966273490083</v>
      </c>
      <c r="L51" s="6">
        <v>0.87012987012987</v>
      </c>
      <c r="M51" s="6">
        <v>3.48579549789428</v>
      </c>
      <c r="N51" s="6">
        <v>389.583340406417</v>
      </c>
    </row>
    <row r="52">
      <c r="A52" s="3">
        <v>16.0</v>
      </c>
      <c r="B52" s="3">
        <v>8.0</v>
      </c>
      <c r="C52" s="4" t="s">
        <v>72</v>
      </c>
      <c r="D52" s="3">
        <v>128.0</v>
      </c>
      <c r="E52" s="3" t="s">
        <v>15</v>
      </c>
      <c r="F52" s="4" t="s">
        <v>127</v>
      </c>
      <c r="G52" s="3" t="s">
        <v>29</v>
      </c>
      <c r="H52" s="3" t="s">
        <v>74</v>
      </c>
      <c r="I52" s="6">
        <v>0.902597402597402</v>
      </c>
      <c r="J52" s="6">
        <v>0.893064053947437</v>
      </c>
      <c r="K52" s="6">
        <v>0.885534741755939</v>
      </c>
      <c r="L52" s="6">
        <v>0.902597402597402</v>
      </c>
      <c r="M52" s="6">
        <v>3.51350665092468</v>
      </c>
      <c r="N52" s="6">
        <v>3650.07423639297</v>
      </c>
    </row>
    <row r="53">
      <c r="A53" s="3">
        <v>16.0</v>
      </c>
      <c r="B53" s="3">
        <v>8.0</v>
      </c>
      <c r="C53" s="4" t="s">
        <v>75</v>
      </c>
      <c r="D53" s="3">
        <v>128.0</v>
      </c>
      <c r="E53" s="3" t="s">
        <v>15</v>
      </c>
      <c r="F53" s="4" t="s">
        <v>128</v>
      </c>
      <c r="G53" s="3" t="s">
        <v>29</v>
      </c>
      <c r="H53" s="3" t="s">
        <v>77</v>
      </c>
      <c r="I53" s="6">
        <v>0.664502164502164</v>
      </c>
      <c r="J53" s="6">
        <v>0.632949761605011</v>
      </c>
      <c r="K53" s="6">
        <v>0.630678624792525</v>
      </c>
      <c r="L53" s="6">
        <v>0.664502164502164</v>
      </c>
      <c r="M53" s="6">
        <v>3.5518524646759</v>
      </c>
      <c r="N53" s="6">
        <v>43.5293061733245</v>
      </c>
    </row>
    <row r="54">
      <c r="A54" s="3">
        <v>16.0</v>
      </c>
      <c r="B54" s="3">
        <v>8.0</v>
      </c>
      <c r="C54" s="4" t="s">
        <v>78</v>
      </c>
      <c r="D54" s="3">
        <v>128.0</v>
      </c>
      <c r="E54" s="3" t="s">
        <v>15</v>
      </c>
      <c r="F54" s="4" t="s">
        <v>129</v>
      </c>
      <c r="G54" s="3" t="s">
        <v>29</v>
      </c>
      <c r="H54" s="3" t="s">
        <v>80</v>
      </c>
      <c r="I54" s="6">
        <v>0.766233766233766</v>
      </c>
      <c r="J54" s="6">
        <v>0.745847244150987</v>
      </c>
      <c r="K54" s="6">
        <v>0.761356061226973</v>
      </c>
      <c r="L54" s="6">
        <v>0.766233766233766</v>
      </c>
      <c r="M54" s="6">
        <v>3.49327397346496</v>
      </c>
      <c r="N54" s="6">
        <v>332.458348035812</v>
      </c>
    </row>
    <row r="55">
      <c r="A55" s="3">
        <v>16.0</v>
      </c>
      <c r="B55" s="3">
        <v>8.0</v>
      </c>
      <c r="C55" s="4" t="s">
        <v>81</v>
      </c>
      <c r="D55" s="3">
        <v>128.0</v>
      </c>
      <c r="E55" s="3" t="s">
        <v>15</v>
      </c>
      <c r="F55" s="4" t="s">
        <v>130</v>
      </c>
      <c r="G55" s="3" t="s">
        <v>29</v>
      </c>
      <c r="H55" s="3" t="s">
        <v>83</v>
      </c>
      <c r="I55" s="6">
        <v>0.805194805194805</v>
      </c>
      <c r="J55" s="6">
        <v>0.801995343854145</v>
      </c>
      <c r="K55" s="6">
        <v>0.811500766450781</v>
      </c>
      <c r="L55" s="6">
        <v>0.805194805194805</v>
      </c>
      <c r="M55" s="6">
        <v>3.48845767974853</v>
      </c>
      <c r="N55" s="6">
        <v>3582.37982940673</v>
      </c>
    </row>
    <row r="56">
      <c r="A56" s="3">
        <v>16.0</v>
      </c>
      <c r="B56" s="3">
        <v>8.0</v>
      </c>
      <c r="C56" s="4" t="s">
        <v>84</v>
      </c>
      <c r="D56" s="3">
        <v>128.0</v>
      </c>
      <c r="E56" s="3" t="s">
        <v>15</v>
      </c>
      <c r="F56" s="4" t="s">
        <v>131</v>
      </c>
      <c r="G56" s="3" t="s">
        <v>29</v>
      </c>
      <c r="H56" s="3" t="s">
        <v>86</v>
      </c>
      <c r="I56" s="6">
        <v>0.774891774891774</v>
      </c>
      <c r="J56" s="6">
        <v>0.764121545912989</v>
      </c>
      <c r="K56" s="6">
        <v>0.775015787467473</v>
      </c>
      <c r="L56" s="6">
        <v>0.774891774891774</v>
      </c>
      <c r="M56" s="6">
        <v>3.47638845443725</v>
      </c>
      <c r="N56" s="6">
        <v>566.557312726974</v>
      </c>
    </row>
    <row r="57">
      <c r="A57" s="3">
        <v>16.0</v>
      </c>
      <c r="B57" s="3">
        <v>8.0</v>
      </c>
      <c r="C57" s="4" t="s">
        <v>87</v>
      </c>
      <c r="D57" s="3">
        <v>128.0</v>
      </c>
      <c r="E57" s="3" t="s">
        <v>15</v>
      </c>
      <c r="F57" s="4" t="s">
        <v>132</v>
      </c>
      <c r="G57" s="3" t="s">
        <v>29</v>
      </c>
      <c r="H57" s="3" t="s">
        <v>89</v>
      </c>
      <c r="I57" s="6">
        <v>0.809523809523809</v>
      </c>
      <c r="J57" s="6">
        <v>0.803922279807791</v>
      </c>
      <c r="K57" s="6">
        <v>0.811906906738533</v>
      </c>
      <c r="L57" s="6">
        <v>0.809523809523809</v>
      </c>
      <c r="M57" s="6">
        <v>3.50439596176147</v>
      </c>
      <c r="N57" s="6">
        <v>3834.42593622207</v>
      </c>
    </row>
    <row r="58">
      <c r="A58" s="3">
        <v>16.0</v>
      </c>
      <c r="B58" s="3">
        <v>8.0</v>
      </c>
      <c r="C58" s="4" t="s">
        <v>90</v>
      </c>
      <c r="D58" s="3">
        <v>128.0</v>
      </c>
      <c r="E58" s="3" t="s">
        <v>15</v>
      </c>
      <c r="F58" s="4" t="s">
        <v>133</v>
      </c>
      <c r="G58" s="3" t="s">
        <v>29</v>
      </c>
      <c r="H58" s="3" t="s">
        <v>92</v>
      </c>
      <c r="I58" s="6">
        <v>0.805194805194805</v>
      </c>
      <c r="J58" s="6">
        <v>0.806407005122901</v>
      </c>
      <c r="K58" s="6">
        <v>0.824257898963781</v>
      </c>
      <c r="L58" s="6">
        <v>0.805194805194805</v>
      </c>
      <c r="M58" s="6">
        <v>3.47412943840026</v>
      </c>
      <c r="N58" s="6">
        <v>3271.61245155334</v>
      </c>
    </row>
    <row r="59">
      <c r="A59" s="3">
        <v>16.0</v>
      </c>
      <c r="B59" s="3">
        <v>8.0</v>
      </c>
      <c r="C59" s="4" t="s">
        <v>93</v>
      </c>
      <c r="D59" s="3">
        <v>128.0</v>
      </c>
      <c r="E59" s="3" t="s">
        <v>15</v>
      </c>
      <c r="F59" s="4" t="s">
        <v>134</v>
      </c>
      <c r="G59" s="3" t="s">
        <v>29</v>
      </c>
      <c r="H59" s="3" t="s">
        <v>95</v>
      </c>
      <c r="I59" s="6">
        <v>0.757575757575757</v>
      </c>
      <c r="J59" s="6">
        <v>0.7765569081682</v>
      </c>
      <c r="K59" s="6">
        <v>0.809449721756341</v>
      </c>
      <c r="L59" s="6">
        <v>0.757575757575757</v>
      </c>
      <c r="M59" s="6">
        <v>3.46326923370361</v>
      </c>
      <c r="N59" s="6">
        <v>276.187820672988</v>
      </c>
    </row>
    <row r="60">
      <c r="A60" s="3">
        <v>16.0</v>
      </c>
      <c r="B60" s="3">
        <v>8.0</v>
      </c>
      <c r="C60" s="4" t="s">
        <v>96</v>
      </c>
      <c r="D60" s="3">
        <v>128.0</v>
      </c>
      <c r="E60" s="3" t="s">
        <v>15</v>
      </c>
      <c r="F60" s="4" t="s">
        <v>135</v>
      </c>
      <c r="G60" s="3" t="s">
        <v>29</v>
      </c>
      <c r="H60" s="3" t="s">
        <v>98</v>
      </c>
      <c r="I60" s="6">
        <v>0.822510822510822</v>
      </c>
      <c r="J60" s="6">
        <v>0.822427917688482</v>
      </c>
      <c r="K60" s="6">
        <v>0.831242954302821</v>
      </c>
      <c r="L60" s="6">
        <v>0.822510822510822</v>
      </c>
      <c r="M60" s="6">
        <v>3.52257323265075</v>
      </c>
      <c r="N60" s="6">
        <v>3504.39536476135</v>
      </c>
    </row>
    <row r="61">
      <c r="A61" s="3">
        <v>16.0</v>
      </c>
      <c r="B61" s="3">
        <v>8.0</v>
      </c>
      <c r="C61" s="4" t="s">
        <v>99</v>
      </c>
      <c r="D61" s="3">
        <v>128.0</v>
      </c>
      <c r="E61" s="3" t="s">
        <v>15</v>
      </c>
      <c r="F61" s="4" t="s">
        <v>136</v>
      </c>
      <c r="G61" s="3" t="s">
        <v>29</v>
      </c>
      <c r="H61" s="3" t="s">
        <v>101</v>
      </c>
      <c r="I61" s="6">
        <v>0.344155844155844</v>
      </c>
      <c r="J61" s="6">
        <v>0.250061540405364</v>
      </c>
      <c r="K61" s="6">
        <v>0.255278341429821</v>
      </c>
      <c r="L61" s="6">
        <v>0.344155844155844</v>
      </c>
      <c r="M61" s="6">
        <v>3.44292521476745</v>
      </c>
      <c r="N61" s="6">
        <v>3256.02833342552</v>
      </c>
    </row>
    <row r="62">
      <c r="A62" s="3">
        <v>16.0</v>
      </c>
      <c r="B62" s="3">
        <v>8.0</v>
      </c>
      <c r="C62" s="4" t="s">
        <v>102</v>
      </c>
      <c r="D62" s="3">
        <v>128.0</v>
      </c>
      <c r="E62" s="3" t="s">
        <v>15</v>
      </c>
      <c r="F62" s="4" t="s">
        <v>137</v>
      </c>
      <c r="G62" s="3" t="s">
        <v>29</v>
      </c>
      <c r="H62" s="3" t="s">
        <v>104</v>
      </c>
      <c r="I62" s="6">
        <v>0.588744588744588</v>
      </c>
      <c r="J62" s="6">
        <v>0.555501334789942</v>
      </c>
      <c r="K62" s="6">
        <v>0.558591999277765</v>
      </c>
      <c r="L62" s="6">
        <v>0.588744588744588</v>
      </c>
      <c r="M62" s="6">
        <v>4.11150741577148</v>
      </c>
      <c r="N62" s="6">
        <v>244.169310092926</v>
      </c>
    </row>
    <row r="63">
      <c r="A63" s="3">
        <v>16.0</v>
      </c>
      <c r="B63" s="3">
        <v>8.0</v>
      </c>
      <c r="C63" s="4" t="s">
        <v>105</v>
      </c>
      <c r="D63" s="3">
        <v>128.0</v>
      </c>
      <c r="E63" s="3" t="s">
        <v>15</v>
      </c>
      <c r="F63" s="4" t="s">
        <v>138</v>
      </c>
      <c r="G63" s="3" t="s">
        <v>29</v>
      </c>
      <c r="H63" s="3" t="s">
        <v>107</v>
      </c>
      <c r="I63" s="6">
        <v>0.476190476190476</v>
      </c>
      <c r="J63" s="6">
        <v>0.459673366681909</v>
      </c>
      <c r="K63" s="6">
        <v>0.548379526220435</v>
      </c>
      <c r="L63" s="6">
        <v>0.476190476190476</v>
      </c>
      <c r="M63" s="6">
        <v>3.54133749008178</v>
      </c>
      <c r="N63" s="6">
        <v>3473.73321557045</v>
      </c>
    </row>
    <row r="64">
      <c r="A64" s="3">
        <v>16.0</v>
      </c>
      <c r="B64" s="3">
        <v>8.0</v>
      </c>
      <c r="C64" s="4" t="s">
        <v>14</v>
      </c>
      <c r="D64" s="3">
        <v>128.0</v>
      </c>
      <c r="E64" s="3" t="s">
        <v>15</v>
      </c>
      <c r="F64" s="4" t="s">
        <v>139</v>
      </c>
      <c r="G64" s="3" t="s">
        <v>77</v>
      </c>
      <c r="H64" s="3" t="s">
        <v>17</v>
      </c>
      <c r="I64" s="6">
        <v>0.730496453900709</v>
      </c>
      <c r="J64" s="6">
        <v>0.730295006615622</v>
      </c>
      <c r="K64" s="6">
        <v>0.791843971631205</v>
      </c>
      <c r="L64" s="6">
        <v>0.730496453900709</v>
      </c>
      <c r="M64" s="6">
        <v>0.541213512420654</v>
      </c>
      <c r="N64" s="6">
        <v>303.874015569686</v>
      </c>
    </row>
    <row r="65">
      <c r="A65" s="3">
        <v>16.0</v>
      </c>
      <c r="B65" s="3">
        <v>8.0</v>
      </c>
      <c r="C65" s="4" t="s">
        <v>18</v>
      </c>
      <c r="D65" s="3">
        <v>128.0</v>
      </c>
      <c r="E65" s="3" t="s">
        <v>15</v>
      </c>
      <c r="F65" s="4" t="s">
        <v>140</v>
      </c>
      <c r="G65" s="3" t="s">
        <v>77</v>
      </c>
      <c r="H65" s="3" t="s">
        <v>20</v>
      </c>
      <c r="I65" s="6">
        <v>0.744680851063829</v>
      </c>
      <c r="J65" s="6">
        <v>0.72768350571873</v>
      </c>
      <c r="K65" s="6">
        <v>0.776686151019619</v>
      </c>
      <c r="L65" s="6">
        <v>0.744680851063829</v>
      </c>
      <c r="M65" s="6">
        <v>0.533087015151977</v>
      </c>
      <c r="N65" s="6">
        <v>3539.61804747581</v>
      </c>
    </row>
    <row r="66">
      <c r="A66" s="3">
        <v>16.0</v>
      </c>
      <c r="B66" s="3">
        <v>8.0</v>
      </c>
      <c r="C66" s="4" t="s">
        <v>21</v>
      </c>
      <c r="D66" s="3">
        <v>128.0</v>
      </c>
      <c r="E66" s="3" t="s">
        <v>15</v>
      </c>
      <c r="F66" s="4" t="s">
        <v>141</v>
      </c>
      <c r="G66" s="3" t="s">
        <v>77</v>
      </c>
      <c r="H66" s="3" t="s">
        <v>23</v>
      </c>
      <c r="I66" s="6">
        <v>0.77304964539007</v>
      </c>
      <c r="J66" s="6">
        <v>0.751196184678827</v>
      </c>
      <c r="K66" s="6">
        <v>0.845985912095334</v>
      </c>
      <c r="L66" s="6">
        <v>0.77304964539007</v>
      </c>
      <c r="M66" s="6">
        <v>0.539160728454589</v>
      </c>
      <c r="N66" s="6">
        <v>536.161515951156</v>
      </c>
    </row>
    <row r="67">
      <c r="A67" s="3">
        <v>16.0</v>
      </c>
      <c r="B67" s="3">
        <v>8.0</v>
      </c>
      <c r="C67" s="4" t="s">
        <v>24</v>
      </c>
      <c r="D67" s="3">
        <v>128.0</v>
      </c>
      <c r="E67" s="3" t="s">
        <v>15</v>
      </c>
      <c r="F67" s="4" t="s">
        <v>142</v>
      </c>
      <c r="G67" s="3" t="s">
        <v>77</v>
      </c>
      <c r="H67" s="3" t="s">
        <v>26</v>
      </c>
      <c r="I67" s="6">
        <v>0.702127659574468</v>
      </c>
      <c r="J67" s="6">
        <v>0.68520251925728</v>
      </c>
      <c r="K67" s="6">
        <v>0.75282091643976</v>
      </c>
      <c r="L67" s="6">
        <v>0.702127659574468</v>
      </c>
      <c r="M67" s="6">
        <v>0.547476053237915</v>
      </c>
      <c r="N67" s="6">
        <v>3768.04431676864</v>
      </c>
    </row>
    <row r="68">
      <c r="A68" s="3">
        <v>16.0</v>
      </c>
      <c r="B68" s="3">
        <v>8.0</v>
      </c>
      <c r="C68" s="4" t="s">
        <v>27</v>
      </c>
      <c r="D68" s="3">
        <v>128.0</v>
      </c>
      <c r="E68" s="3" t="s">
        <v>15</v>
      </c>
      <c r="F68" s="4" t="s">
        <v>143</v>
      </c>
      <c r="G68" s="3" t="s">
        <v>77</v>
      </c>
      <c r="H68" s="3" t="s">
        <v>29</v>
      </c>
      <c r="I68" s="6">
        <v>0.702127659574468</v>
      </c>
      <c r="J68" s="6">
        <v>0.6210719991162</v>
      </c>
      <c r="K68" s="6">
        <v>0.569920917211963</v>
      </c>
      <c r="L68" s="6">
        <v>0.702127659574468</v>
      </c>
      <c r="M68" s="6">
        <v>0.537654161453247</v>
      </c>
      <c r="N68" s="6">
        <v>157.472705602645</v>
      </c>
    </row>
    <row r="69">
      <c r="A69" s="3">
        <v>16.0</v>
      </c>
      <c r="B69" s="3">
        <v>8.0</v>
      </c>
      <c r="C69" s="4" t="s">
        <v>30</v>
      </c>
      <c r="D69" s="3">
        <v>128.0</v>
      </c>
      <c r="E69" s="3" t="s">
        <v>15</v>
      </c>
      <c r="F69" s="4" t="s">
        <v>144</v>
      </c>
      <c r="G69" s="3" t="s">
        <v>77</v>
      </c>
      <c r="H69" s="3" t="s">
        <v>32</v>
      </c>
      <c r="I69" s="6">
        <v>0.808510638297872</v>
      </c>
      <c r="J69" s="6">
        <v>0.787017576005805</v>
      </c>
      <c r="K69" s="6">
        <v>0.86639085894405</v>
      </c>
      <c r="L69" s="6">
        <v>0.808510638297872</v>
      </c>
      <c r="M69" s="6">
        <v>0.525277853012085</v>
      </c>
      <c r="N69" s="6">
        <v>446.917930841445</v>
      </c>
    </row>
    <row r="70">
      <c r="A70" s="3">
        <v>16.0</v>
      </c>
      <c r="B70" s="3">
        <v>8.0</v>
      </c>
      <c r="C70" s="4" t="s">
        <v>33</v>
      </c>
      <c r="D70" s="3">
        <v>128.0</v>
      </c>
      <c r="E70" s="3" t="s">
        <v>15</v>
      </c>
      <c r="F70" s="4" t="s">
        <v>145</v>
      </c>
      <c r="G70" s="3" t="s">
        <v>77</v>
      </c>
      <c r="H70" s="3" t="s">
        <v>35</v>
      </c>
      <c r="I70" s="6">
        <v>0.815602836879432</v>
      </c>
      <c r="J70" s="6">
        <v>0.789603581740491</v>
      </c>
      <c r="K70" s="6">
        <v>0.861673637631084</v>
      </c>
      <c r="L70" s="6">
        <v>0.815602836879432</v>
      </c>
      <c r="M70" s="6">
        <v>0.532835006713867</v>
      </c>
      <c r="N70" s="6">
        <v>3672.00782299041</v>
      </c>
    </row>
    <row r="71">
      <c r="A71" s="3">
        <v>16.0</v>
      </c>
      <c r="B71" s="3">
        <v>8.0</v>
      </c>
      <c r="C71" s="4" t="s">
        <v>36</v>
      </c>
      <c r="D71" s="3">
        <v>128.0</v>
      </c>
      <c r="E71" s="3" t="s">
        <v>15</v>
      </c>
      <c r="F71" s="4" t="s">
        <v>146</v>
      </c>
      <c r="G71" s="3" t="s">
        <v>77</v>
      </c>
      <c r="H71" s="3" t="s">
        <v>38</v>
      </c>
      <c r="I71" s="6">
        <v>0.77304964539007</v>
      </c>
      <c r="J71" s="6">
        <v>0.756231003039513</v>
      </c>
      <c r="K71" s="6">
        <v>0.768912529550827</v>
      </c>
      <c r="L71" s="6">
        <v>0.77304964539007</v>
      </c>
      <c r="M71" s="6">
        <v>0.538052797317504</v>
      </c>
      <c r="N71" s="6">
        <v>676.81243276596</v>
      </c>
    </row>
    <row r="72">
      <c r="A72" s="3">
        <v>16.0</v>
      </c>
      <c r="B72" s="3">
        <v>8.0</v>
      </c>
      <c r="C72" s="4" t="s">
        <v>39</v>
      </c>
      <c r="D72" s="3">
        <v>128.0</v>
      </c>
      <c r="E72" s="3" t="s">
        <v>15</v>
      </c>
      <c r="F72" s="4" t="s">
        <v>147</v>
      </c>
      <c r="G72" s="3" t="s">
        <v>77</v>
      </c>
      <c r="H72" s="3" t="s">
        <v>41</v>
      </c>
      <c r="I72" s="6">
        <v>0.815602836879432</v>
      </c>
      <c r="J72" s="6">
        <v>0.791172093841397</v>
      </c>
      <c r="K72" s="6">
        <v>0.789481805992357</v>
      </c>
      <c r="L72" s="6">
        <v>0.815602836879432</v>
      </c>
      <c r="M72" s="6">
        <v>0.532537937164306</v>
      </c>
      <c r="N72" s="6">
        <v>3938.10498356819</v>
      </c>
    </row>
    <row r="73">
      <c r="A73" s="3">
        <v>16.0</v>
      </c>
      <c r="B73" s="3">
        <v>8.0</v>
      </c>
      <c r="C73" s="4" t="s">
        <v>42</v>
      </c>
      <c r="D73" s="3">
        <v>128.0</v>
      </c>
      <c r="E73" s="3" t="s">
        <v>15</v>
      </c>
      <c r="F73" s="4" t="s">
        <v>148</v>
      </c>
      <c r="G73" s="3" t="s">
        <v>77</v>
      </c>
      <c r="H73" s="3" t="s">
        <v>44</v>
      </c>
      <c r="I73" s="6">
        <v>0.886524822695035</v>
      </c>
      <c r="J73" s="6">
        <v>0.877572940986446</v>
      </c>
      <c r="K73" s="6">
        <v>0.874517336485421</v>
      </c>
      <c r="L73" s="6">
        <v>0.886524822695035</v>
      </c>
      <c r="M73" s="6">
        <v>0.51811146736145</v>
      </c>
      <c r="N73" s="6">
        <v>188.770708322525</v>
      </c>
    </row>
    <row r="74">
      <c r="A74" s="3">
        <v>16.0</v>
      </c>
      <c r="B74" s="3">
        <v>8.0</v>
      </c>
      <c r="C74" s="4" t="s">
        <v>45</v>
      </c>
      <c r="D74" s="3">
        <v>128.0</v>
      </c>
      <c r="E74" s="3" t="s">
        <v>15</v>
      </c>
      <c r="F74" s="4" t="s">
        <v>149</v>
      </c>
      <c r="G74" s="3" t="s">
        <v>77</v>
      </c>
      <c r="H74" s="3" t="s">
        <v>47</v>
      </c>
      <c r="I74" s="6">
        <v>0.865248226950354</v>
      </c>
      <c r="J74" s="6">
        <v>0.844008108082287</v>
      </c>
      <c r="K74" s="6">
        <v>0.896373733677156</v>
      </c>
      <c r="L74" s="6">
        <v>0.865248226950354</v>
      </c>
      <c r="M74" s="6">
        <v>0.533787012100219</v>
      </c>
      <c r="N74" s="6">
        <v>477.92736005783</v>
      </c>
    </row>
    <row r="75">
      <c r="A75" s="3">
        <v>16.0</v>
      </c>
      <c r="B75" s="3">
        <v>8.0</v>
      </c>
      <c r="C75" s="4" t="s">
        <v>48</v>
      </c>
      <c r="D75" s="3">
        <v>128.0</v>
      </c>
      <c r="E75" s="3" t="s">
        <v>15</v>
      </c>
      <c r="F75" s="4" t="s">
        <v>150</v>
      </c>
      <c r="G75" s="3" t="s">
        <v>77</v>
      </c>
      <c r="H75" s="3" t="s">
        <v>50</v>
      </c>
      <c r="I75" s="6">
        <v>0.900709219858156</v>
      </c>
      <c r="J75" s="6">
        <v>0.886226726246323</v>
      </c>
      <c r="K75" s="6">
        <v>0.903656540494646</v>
      </c>
      <c r="L75" s="6">
        <v>0.900709219858156</v>
      </c>
      <c r="M75" s="6">
        <v>0.52915072441101</v>
      </c>
      <c r="N75" s="6">
        <v>3706.00885128974</v>
      </c>
    </row>
    <row r="76">
      <c r="A76" s="3">
        <v>16.0</v>
      </c>
      <c r="B76" s="3">
        <v>8.0</v>
      </c>
      <c r="C76" s="4" t="s">
        <v>51</v>
      </c>
      <c r="D76" s="3">
        <v>128.0</v>
      </c>
      <c r="E76" s="3" t="s">
        <v>15</v>
      </c>
      <c r="F76" s="4" t="s">
        <v>151</v>
      </c>
      <c r="G76" s="3" t="s">
        <v>77</v>
      </c>
      <c r="H76" s="3" t="s">
        <v>53</v>
      </c>
      <c r="I76" s="6">
        <v>0.879432624113475</v>
      </c>
      <c r="J76" s="6">
        <v>0.863454605433065</v>
      </c>
      <c r="K76" s="6">
        <v>0.917359582620037</v>
      </c>
      <c r="L76" s="6">
        <v>0.879432624113475</v>
      </c>
      <c r="M76" s="6">
        <v>0.530547857284545</v>
      </c>
      <c r="N76" s="6">
        <v>713.075222730636</v>
      </c>
    </row>
    <row r="77">
      <c r="A77" s="3">
        <v>16.0</v>
      </c>
      <c r="B77" s="3">
        <v>8.0</v>
      </c>
      <c r="C77" s="4" t="s">
        <v>54</v>
      </c>
      <c r="D77" s="3">
        <v>128.0</v>
      </c>
      <c r="E77" s="3" t="s">
        <v>15</v>
      </c>
      <c r="F77" s="4" t="s">
        <v>152</v>
      </c>
      <c r="G77" s="3" t="s">
        <v>77</v>
      </c>
      <c r="H77" s="3" t="s">
        <v>56</v>
      </c>
      <c r="I77" s="6">
        <v>0.879432624113475</v>
      </c>
      <c r="J77" s="6">
        <v>0.85325520425323</v>
      </c>
      <c r="K77" s="6">
        <v>0.91328965499804</v>
      </c>
      <c r="L77" s="6">
        <v>0.879432624113475</v>
      </c>
      <c r="M77" s="6">
        <v>0.560254573822021</v>
      </c>
      <c r="N77" s="6">
        <v>3938.26644492149</v>
      </c>
    </row>
    <row r="78">
      <c r="A78" s="3">
        <v>16.0</v>
      </c>
      <c r="B78" s="3">
        <v>8.0</v>
      </c>
      <c r="C78" s="4" t="s">
        <v>57</v>
      </c>
      <c r="D78" s="3">
        <v>128.0</v>
      </c>
      <c r="E78" s="3" t="s">
        <v>15</v>
      </c>
      <c r="F78" s="4" t="s">
        <v>153</v>
      </c>
      <c r="G78" s="3" t="s">
        <v>77</v>
      </c>
      <c r="H78" s="3" t="s">
        <v>59</v>
      </c>
      <c r="I78" s="6">
        <v>0.858156028368794</v>
      </c>
      <c r="J78" s="6">
        <v>0.848131827191894</v>
      </c>
      <c r="K78" s="6">
        <v>0.91071534722508</v>
      </c>
      <c r="L78" s="6">
        <v>0.858156028368794</v>
      </c>
      <c r="M78" s="6">
        <v>0.537407159805297</v>
      </c>
      <c r="N78" s="6">
        <v>3412.39572000503</v>
      </c>
    </row>
    <row r="79">
      <c r="A79" s="3">
        <v>16.0</v>
      </c>
      <c r="B79" s="3">
        <v>8.0</v>
      </c>
      <c r="C79" s="4" t="s">
        <v>60</v>
      </c>
      <c r="D79" s="3">
        <v>128.0</v>
      </c>
      <c r="E79" s="3" t="s">
        <v>15</v>
      </c>
      <c r="F79" s="4" t="s">
        <v>154</v>
      </c>
      <c r="G79" s="3" t="s">
        <v>77</v>
      </c>
      <c r="H79" s="3" t="s">
        <v>62</v>
      </c>
      <c r="I79" s="6">
        <v>0.886524822695035</v>
      </c>
      <c r="J79" s="6">
        <v>0.880721517921116</v>
      </c>
      <c r="K79" s="6">
        <v>0.882912622869229</v>
      </c>
      <c r="L79" s="6">
        <v>0.886524822695035</v>
      </c>
      <c r="M79" s="6">
        <v>0.534924983978271</v>
      </c>
      <c r="N79" s="6">
        <v>419.186445474624</v>
      </c>
    </row>
    <row r="80">
      <c r="A80" s="3">
        <v>16.0</v>
      </c>
      <c r="B80" s="3">
        <v>8.0</v>
      </c>
      <c r="C80" s="4" t="s">
        <v>63</v>
      </c>
      <c r="D80" s="3">
        <v>128.0</v>
      </c>
      <c r="E80" s="3" t="s">
        <v>15</v>
      </c>
      <c r="F80" s="4" t="s">
        <v>155</v>
      </c>
      <c r="G80" s="3" t="s">
        <v>77</v>
      </c>
      <c r="H80" s="3" t="s">
        <v>65</v>
      </c>
      <c r="I80" s="6">
        <v>0.886524822695035</v>
      </c>
      <c r="J80" s="6">
        <v>0.88886944801403</v>
      </c>
      <c r="K80" s="6">
        <v>0.899527186761229</v>
      </c>
      <c r="L80" s="6">
        <v>0.886524822695035</v>
      </c>
      <c r="M80" s="6">
        <v>0.538196325302124</v>
      </c>
      <c r="N80" s="6">
        <v>3660.55727314949</v>
      </c>
    </row>
    <row r="81">
      <c r="A81" s="3">
        <v>16.0</v>
      </c>
      <c r="B81" s="3">
        <v>8.0</v>
      </c>
      <c r="C81" s="4" t="s">
        <v>66</v>
      </c>
      <c r="D81" s="3">
        <v>128.0</v>
      </c>
      <c r="E81" s="3" t="s">
        <v>15</v>
      </c>
      <c r="F81" s="4" t="s">
        <v>156</v>
      </c>
      <c r="G81" s="3" t="s">
        <v>77</v>
      </c>
      <c r="H81" s="3" t="s">
        <v>68</v>
      </c>
      <c r="I81" s="6">
        <v>0.744680851063829</v>
      </c>
      <c r="J81" s="6">
        <v>0.702821784204763</v>
      </c>
      <c r="K81" s="6">
        <v>0.683008728859792</v>
      </c>
      <c r="L81" s="6">
        <v>0.744680851063829</v>
      </c>
      <c r="M81" s="6">
        <v>0.539207696914672</v>
      </c>
      <c r="N81" s="6">
        <v>3385.53005719184</v>
      </c>
    </row>
    <row r="82">
      <c r="A82" s="3">
        <v>16.0</v>
      </c>
      <c r="B82" s="3">
        <v>8.0</v>
      </c>
      <c r="C82" s="4" t="s">
        <v>69</v>
      </c>
      <c r="D82" s="3">
        <v>128.0</v>
      </c>
      <c r="E82" s="3" t="s">
        <v>15</v>
      </c>
      <c r="F82" s="4" t="s">
        <v>157</v>
      </c>
      <c r="G82" s="3" t="s">
        <v>77</v>
      </c>
      <c r="H82" s="3" t="s">
        <v>71</v>
      </c>
      <c r="I82" s="6">
        <v>0.858156028368794</v>
      </c>
      <c r="J82" s="6">
        <v>0.862891974804566</v>
      </c>
      <c r="K82" s="6">
        <v>0.871666106803779</v>
      </c>
      <c r="L82" s="6">
        <v>0.858156028368794</v>
      </c>
      <c r="M82" s="6">
        <v>0.538069248199462</v>
      </c>
      <c r="N82" s="6">
        <v>389.583340406417</v>
      </c>
    </row>
    <row r="83">
      <c r="A83" s="3">
        <v>16.0</v>
      </c>
      <c r="B83" s="3">
        <v>8.0</v>
      </c>
      <c r="C83" s="4" t="s">
        <v>72</v>
      </c>
      <c r="D83" s="3">
        <v>128.0</v>
      </c>
      <c r="E83" s="3" t="s">
        <v>15</v>
      </c>
      <c r="F83" s="4" t="s">
        <v>158</v>
      </c>
      <c r="G83" s="3" t="s">
        <v>77</v>
      </c>
      <c r="H83" s="3" t="s">
        <v>74</v>
      </c>
      <c r="I83" s="6">
        <v>0.851063829787234</v>
      </c>
      <c r="J83" s="6">
        <v>0.838682472045211</v>
      </c>
      <c r="K83" s="6">
        <v>0.906043172787174</v>
      </c>
      <c r="L83" s="6">
        <v>0.851063829787234</v>
      </c>
      <c r="M83" s="6">
        <v>0.535477638244628</v>
      </c>
      <c r="N83" s="6">
        <v>3650.07423639297</v>
      </c>
    </row>
    <row r="84">
      <c r="A84" s="3">
        <v>16.0</v>
      </c>
      <c r="B84" s="3">
        <v>8.0</v>
      </c>
      <c r="C84" s="4" t="s">
        <v>75</v>
      </c>
      <c r="D84" s="3">
        <v>128.0</v>
      </c>
      <c r="E84" s="3" t="s">
        <v>15</v>
      </c>
      <c r="F84" s="4" t="s">
        <v>159</v>
      </c>
      <c r="G84" s="3" t="s">
        <v>77</v>
      </c>
      <c r="H84" s="3" t="s">
        <v>77</v>
      </c>
      <c r="I84" s="6">
        <v>0.829787234042553</v>
      </c>
      <c r="J84" s="6">
        <v>0.795893659344712</v>
      </c>
      <c r="K84" s="6">
        <v>0.785337642607146</v>
      </c>
      <c r="L84" s="6">
        <v>0.829787234042553</v>
      </c>
      <c r="M84" s="6">
        <v>0.536603450775146</v>
      </c>
      <c r="N84" s="6">
        <v>43.5293061733245</v>
      </c>
    </row>
    <row r="85">
      <c r="A85" s="3">
        <v>16.0</v>
      </c>
      <c r="B85" s="3">
        <v>8.0</v>
      </c>
      <c r="C85" s="4" t="s">
        <v>78</v>
      </c>
      <c r="D85" s="3">
        <v>128.0</v>
      </c>
      <c r="E85" s="3" t="s">
        <v>15</v>
      </c>
      <c r="F85" s="4" t="s">
        <v>160</v>
      </c>
      <c r="G85" s="3" t="s">
        <v>77</v>
      </c>
      <c r="H85" s="3" t="s">
        <v>80</v>
      </c>
      <c r="I85" s="6">
        <v>0.865248226950354</v>
      </c>
      <c r="J85" s="6">
        <v>0.854050097082506</v>
      </c>
      <c r="K85" s="6">
        <v>0.909274413529732</v>
      </c>
      <c r="L85" s="6">
        <v>0.865248226950354</v>
      </c>
      <c r="M85" s="6">
        <v>0.531130075454711</v>
      </c>
      <c r="N85" s="6">
        <v>332.458348035812</v>
      </c>
    </row>
    <row r="86">
      <c r="A86" s="3">
        <v>16.0</v>
      </c>
      <c r="B86" s="3">
        <v>8.0</v>
      </c>
      <c r="C86" s="4" t="s">
        <v>81</v>
      </c>
      <c r="D86" s="3">
        <v>128.0</v>
      </c>
      <c r="E86" s="3" t="s">
        <v>15</v>
      </c>
      <c r="F86" s="4" t="s">
        <v>161</v>
      </c>
      <c r="G86" s="3" t="s">
        <v>77</v>
      </c>
      <c r="H86" s="3" t="s">
        <v>83</v>
      </c>
      <c r="I86" s="6">
        <v>0.865248226950354</v>
      </c>
      <c r="J86" s="6">
        <v>0.860480425243695</v>
      </c>
      <c r="K86" s="6">
        <v>0.890093329688061</v>
      </c>
      <c r="L86" s="6">
        <v>0.865248226950354</v>
      </c>
      <c r="M86" s="6">
        <v>0.537945747375488</v>
      </c>
      <c r="N86" s="6">
        <v>3582.37982940673</v>
      </c>
    </row>
    <row r="87">
      <c r="A87" s="3">
        <v>16.0</v>
      </c>
      <c r="B87" s="3">
        <v>8.0</v>
      </c>
      <c r="C87" s="4" t="s">
        <v>84</v>
      </c>
      <c r="D87" s="3">
        <v>128.0</v>
      </c>
      <c r="E87" s="3" t="s">
        <v>15</v>
      </c>
      <c r="F87" s="4" t="s">
        <v>162</v>
      </c>
      <c r="G87" s="3" t="s">
        <v>77</v>
      </c>
      <c r="H87" s="3" t="s">
        <v>86</v>
      </c>
      <c r="I87" s="6">
        <v>0.879432624113475</v>
      </c>
      <c r="J87" s="6">
        <v>0.859549962520901</v>
      </c>
      <c r="K87" s="6">
        <v>0.911163301328059</v>
      </c>
      <c r="L87" s="6">
        <v>0.879432624113475</v>
      </c>
      <c r="M87" s="6">
        <v>0.529709100723266</v>
      </c>
      <c r="N87" s="6">
        <v>566.557312726974</v>
      </c>
    </row>
    <row r="88">
      <c r="A88" s="3">
        <v>16.0</v>
      </c>
      <c r="B88" s="3">
        <v>8.0</v>
      </c>
      <c r="C88" s="4" t="s">
        <v>87</v>
      </c>
      <c r="D88" s="3">
        <v>128.0</v>
      </c>
      <c r="E88" s="3" t="s">
        <v>15</v>
      </c>
      <c r="F88" s="4" t="s">
        <v>163</v>
      </c>
      <c r="G88" s="3" t="s">
        <v>77</v>
      </c>
      <c r="H88" s="3" t="s">
        <v>89</v>
      </c>
      <c r="I88" s="6">
        <v>0.851063829787234</v>
      </c>
      <c r="J88" s="6">
        <v>0.847736267194774</v>
      </c>
      <c r="K88" s="6">
        <v>0.875007274049827</v>
      </c>
      <c r="L88" s="6">
        <v>0.851063829787234</v>
      </c>
      <c r="M88" s="6">
        <v>0.537200212478637</v>
      </c>
      <c r="N88" s="6">
        <v>3834.42593622207</v>
      </c>
    </row>
    <row r="89">
      <c r="A89" s="3">
        <v>16.0</v>
      </c>
      <c r="B89" s="3">
        <v>8.0</v>
      </c>
      <c r="C89" s="4" t="s">
        <v>90</v>
      </c>
      <c r="D89" s="3">
        <v>128.0</v>
      </c>
      <c r="E89" s="3" t="s">
        <v>15</v>
      </c>
      <c r="F89" s="4" t="s">
        <v>164</v>
      </c>
      <c r="G89" s="3" t="s">
        <v>77</v>
      </c>
      <c r="H89" s="3" t="s">
        <v>92</v>
      </c>
      <c r="I89" s="6">
        <v>0.879432624113475</v>
      </c>
      <c r="J89" s="6">
        <v>0.87482842792278</v>
      </c>
      <c r="K89" s="6">
        <v>0.889046493301812</v>
      </c>
      <c r="L89" s="6">
        <v>0.879432624113475</v>
      </c>
      <c r="M89" s="6">
        <v>0.531276702880859</v>
      </c>
      <c r="N89" s="6">
        <v>3271.61245155334</v>
      </c>
    </row>
    <row r="90">
      <c r="A90" s="3">
        <v>16.0</v>
      </c>
      <c r="B90" s="3">
        <v>8.0</v>
      </c>
      <c r="C90" s="4" t="s">
        <v>93</v>
      </c>
      <c r="D90" s="3">
        <v>128.0</v>
      </c>
      <c r="E90" s="3" t="s">
        <v>15</v>
      </c>
      <c r="F90" s="4" t="s">
        <v>165</v>
      </c>
      <c r="G90" s="3" t="s">
        <v>77</v>
      </c>
      <c r="H90" s="3" t="s">
        <v>95</v>
      </c>
      <c r="I90" s="6">
        <v>0.872340425531914</v>
      </c>
      <c r="J90" s="6">
        <v>0.869941982438674</v>
      </c>
      <c r="K90" s="6">
        <v>0.877866181933766</v>
      </c>
      <c r="L90" s="6">
        <v>0.872340425531914</v>
      </c>
      <c r="M90" s="6">
        <v>0.533550977706909</v>
      </c>
      <c r="N90" s="6">
        <v>276.187820672988</v>
      </c>
    </row>
    <row r="91">
      <c r="A91" s="3">
        <v>16.0</v>
      </c>
      <c r="B91" s="3">
        <v>8.0</v>
      </c>
      <c r="C91" s="4" t="s">
        <v>96</v>
      </c>
      <c r="D91" s="3">
        <v>128.0</v>
      </c>
      <c r="E91" s="3" t="s">
        <v>15</v>
      </c>
      <c r="F91" s="4" t="s">
        <v>166</v>
      </c>
      <c r="G91" s="3" t="s">
        <v>77</v>
      </c>
      <c r="H91" s="3" t="s">
        <v>98</v>
      </c>
      <c r="I91" s="6">
        <v>0.893617021276595</v>
      </c>
      <c r="J91" s="6">
        <v>0.891378548217123</v>
      </c>
      <c r="K91" s="6">
        <v>0.898288945097455</v>
      </c>
      <c r="L91" s="6">
        <v>0.893617021276595</v>
      </c>
      <c r="M91" s="6">
        <v>0.521679401397705</v>
      </c>
      <c r="N91" s="6">
        <v>3504.39536476135</v>
      </c>
    </row>
    <row r="92">
      <c r="A92" s="3">
        <v>16.0</v>
      </c>
      <c r="B92" s="3">
        <v>8.0</v>
      </c>
      <c r="C92" s="4" t="s">
        <v>99</v>
      </c>
      <c r="D92" s="3">
        <v>128.0</v>
      </c>
      <c r="E92" s="3" t="s">
        <v>15</v>
      </c>
      <c r="F92" s="4" t="s">
        <v>167</v>
      </c>
      <c r="G92" s="3" t="s">
        <v>77</v>
      </c>
      <c r="H92" s="3" t="s">
        <v>101</v>
      </c>
      <c r="I92" s="6">
        <v>0.446808510638297</v>
      </c>
      <c r="J92" s="6">
        <v>0.379705414775848</v>
      </c>
      <c r="K92" s="6">
        <v>0.440316494102476</v>
      </c>
      <c r="L92" s="6">
        <v>0.446808510638297</v>
      </c>
      <c r="M92" s="6">
        <v>0.517267942428588</v>
      </c>
      <c r="N92" s="6">
        <v>3256.02833342552</v>
      </c>
    </row>
    <row r="93">
      <c r="A93" s="3">
        <v>16.0</v>
      </c>
      <c r="B93" s="3">
        <v>8.0</v>
      </c>
      <c r="C93" s="4" t="s">
        <v>102</v>
      </c>
      <c r="D93" s="3">
        <v>128.0</v>
      </c>
      <c r="E93" s="3" t="s">
        <v>15</v>
      </c>
      <c r="F93" s="4" t="s">
        <v>168</v>
      </c>
      <c r="G93" s="3" t="s">
        <v>77</v>
      </c>
      <c r="H93" s="3" t="s">
        <v>104</v>
      </c>
      <c r="I93" s="6">
        <v>0.808510638297872</v>
      </c>
      <c r="J93" s="6">
        <v>0.804967702695541</v>
      </c>
      <c r="K93" s="6">
        <v>0.807657007156381</v>
      </c>
      <c r="L93" s="6">
        <v>0.808510638297872</v>
      </c>
      <c r="M93" s="6">
        <v>0.541990280151367</v>
      </c>
      <c r="N93" s="6">
        <v>244.169310092926</v>
      </c>
    </row>
    <row r="94">
      <c r="A94" s="3">
        <v>16.0</v>
      </c>
      <c r="B94" s="3">
        <v>8.0</v>
      </c>
      <c r="C94" s="4" t="s">
        <v>105</v>
      </c>
      <c r="D94" s="3">
        <v>128.0</v>
      </c>
      <c r="E94" s="3" t="s">
        <v>15</v>
      </c>
      <c r="F94" s="4" t="s">
        <v>169</v>
      </c>
      <c r="G94" s="3" t="s">
        <v>77</v>
      </c>
      <c r="H94" s="3" t="s">
        <v>107</v>
      </c>
      <c r="I94" s="6">
        <v>0.687943262411347</v>
      </c>
      <c r="J94" s="6">
        <v>0.704212125948974</v>
      </c>
      <c r="K94" s="6">
        <v>0.769395725512746</v>
      </c>
      <c r="L94" s="6">
        <v>0.687943262411347</v>
      </c>
      <c r="M94" s="6">
        <v>0.539446115493774</v>
      </c>
      <c r="N94" s="6">
        <v>3473.73321557045</v>
      </c>
    </row>
    <row r="95">
      <c r="A95" s="3">
        <v>16.0</v>
      </c>
      <c r="B95" s="3">
        <v>8.0</v>
      </c>
      <c r="C95" s="4" t="s">
        <v>14</v>
      </c>
      <c r="D95" s="3">
        <v>128.0</v>
      </c>
      <c r="E95" s="3" t="s">
        <v>15</v>
      </c>
      <c r="F95" s="4" t="s">
        <v>170</v>
      </c>
      <c r="G95" s="3" t="s">
        <v>101</v>
      </c>
      <c r="H95" s="3" t="s">
        <v>17</v>
      </c>
      <c r="I95" s="6">
        <v>0.589928057553956</v>
      </c>
      <c r="J95" s="6">
        <v>0.6589074895022</v>
      </c>
      <c r="K95" s="6">
        <v>0.830060480197958</v>
      </c>
      <c r="L95" s="6">
        <v>0.589928057553956</v>
      </c>
      <c r="M95" s="6">
        <v>66.2105150222778</v>
      </c>
      <c r="N95" s="6">
        <v>303.874015569686</v>
      </c>
    </row>
    <row r="96">
      <c r="A96" s="3">
        <v>16.0</v>
      </c>
      <c r="B96" s="3">
        <v>8.0</v>
      </c>
      <c r="C96" s="4" t="s">
        <v>18</v>
      </c>
      <c r="D96" s="3">
        <v>128.0</v>
      </c>
      <c r="E96" s="3" t="s">
        <v>15</v>
      </c>
      <c r="F96" s="4" t="s">
        <v>171</v>
      </c>
      <c r="G96" s="3" t="s">
        <v>101</v>
      </c>
      <c r="H96" s="3" t="s">
        <v>20</v>
      </c>
      <c r="I96" s="6">
        <v>0.827057104316546</v>
      </c>
      <c r="J96" s="6">
        <v>0.836648167870864</v>
      </c>
      <c r="K96" s="6">
        <v>0.875216089455847</v>
      </c>
      <c r="L96" s="6">
        <v>0.827057104316546</v>
      </c>
      <c r="M96" s="6">
        <v>65.9283957481384</v>
      </c>
      <c r="N96" s="6">
        <v>3539.61804747581</v>
      </c>
    </row>
    <row r="97">
      <c r="A97" s="3">
        <v>16.0</v>
      </c>
      <c r="B97" s="3">
        <v>8.0</v>
      </c>
      <c r="C97" s="4" t="s">
        <v>21</v>
      </c>
      <c r="D97" s="3">
        <v>128.0</v>
      </c>
      <c r="E97" s="3" t="s">
        <v>15</v>
      </c>
      <c r="F97" s="4" t="s">
        <v>172</v>
      </c>
      <c r="G97" s="3" t="s">
        <v>101</v>
      </c>
      <c r="H97" s="3" t="s">
        <v>23</v>
      </c>
      <c r="I97" s="6">
        <v>0.746065647482014</v>
      </c>
      <c r="J97" s="6">
        <v>0.774798241446317</v>
      </c>
      <c r="K97" s="6">
        <v>0.837606861074867</v>
      </c>
      <c r="L97" s="6">
        <v>0.746065647482014</v>
      </c>
      <c r="M97" s="6">
        <v>65.8423323631286</v>
      </c>
      <c r="N97" s="6">
        <v>536.161515951156</v>
      </c>
    </row>
    <row r="98">
      <c r="A98" s="3">
        <v>16.0</v>
      </c>
      <c r="B98" s="3">
        <v>8.0</v>
      </c>
      <c r="C98" s="4" t="s">
        <v>24</v>
      </c>
      <c r="D98" s="3">
        <v>128.0</v>
      </c>
      <c r="E98" s="3" t="s">
        <v>15</v>
      </c>
      <c r="F98" s="4" t="s">
        <v>173</v>
      </c>
      <c r="G98" s="3" t="s">
        <v>101</v>
      </c>
      <c r="H98" s="3" t="s">
        <v>26</v>
      </c>
      <c r="I98" s="6">
        <v>0.747583183453237</v>
      </c>
      <c r="J98" s="6">
        <v>0.769072099196369</v>
      </c>
      <c r="K98" s="6">
        <v>0.873528537524629</v>
      </c>
      <c r="L98" s="6">
        <v>0.747583183453237</v>
      </c>
      <c r="M98" s="6">
        <v>65.7708427906036</v>
      </c>
      <c r="N98" s="6">
        <v>3768.04431676864</v>
      </c>
    </row>
    <row r="99">
      <c r="A99" s="3">
        <v>16.0</v>
      </c>
      <c r="B99" s="3">
        <v>8.0</v>
      </c>
      <c r="C99" s="4" t="s">
        <v>27</v>
      </c>
      <c r="D99" s="3">
        <v>128.0</v>
      </c>
      <c r="E99" s="3" t="s">
        <v>15</v>
      </c>
      <c r="F99" s="4" t="s">
        <v>174</v>
      </c>
      <c r="G99" s="3" t="s">
        <v>101</v>
      </c>
      <c r="H99" s="3" t="s">
        <v>29</v>
      </c>
      <c r="I99" s="6">
        <v>0.723133992805755</v>
      </c>
      <c r="J99" s="6">
        <v>0.722863201097393</v>
      </c>
      <c r="K99" s="6">
        <v>0.778660203143922</v>
      </c>
      <c r="L99" s="6">
        <v>0.723133992805755</v>
      </c>
      <c r="M99" s="6">
        <v>66.1402542591095</v>
      </c>
      <c r="N99" s="6">
        <v>157.472705602645</v>
      </c>
    </row>
    <row r="100">
      <c r="A100" s="3">
        <v>16.0</v>
      </c>
      <c r="B100" s="3">
        <v>8.0</v>
      </c>
      <c r="C100" s="4" t="s">
        <v>30</v>
      </c>
      <c r="D100" s="3">
        <v>128.0</v>
      </c>
      <c r="E100" s="3" t="s">
        <v>15</v>
      </c>
      <c r="F100" s="4" t="s">
        <v>175</v>
      </c>
      <c r="G100" s="3" t="s">
        <v>101</v>
      </c>
      <c r="H100" s="3" t="s">
        <v>32</v>
      </c>
      <c r="I100" s="6">
        <v>0.670020233812949</v>
      </c>
      <c r="J100" s="6">
        <v>0.748924363348338</v>
      </c>
      <c r="K100" s="6">
        <v>0.892387771305758</v>
      </c>
      <c r="L100" s="6">
        <v>0.670020233812949</v>
      </c>
      <c r="M100" s="6">
        <v>66.5027532577514</v>
      </c>
      <c r="N100" s="6">
        <v>446.917930841445</v>
      </c>
    </row>
    <row r="101">
      <c r="A101" s="3">
        <v>16.0</v>
      </c>
      <c r="B101" s="3">
        <v>8.0</v>
      </c>
      <c r="C101" s="4" t="s">
        <v>33</v>
      </c>
      <c r="D101" s="3">
        <v>128.0</v>
      </c>
      <c r="E101" s="3" t="s">
        <v>15</v>
      </c>
      <c r="F101" s="4" t="s">
        <v>176</v>
      </c>
      <c r="G101" s="3" t="s">
        <v>101</v>
      </c>
      <c r="H101" s="3" t="s">
        <v>35</v>
      </c>
      <c r="I101" s="6">
        <v>0.925921762589928</v>
      </c>
      <c r="J101" s="6">
        <v>0.926891660304553</v>
      </c>
      <c r="K101" s="6">
        <v>0.934862716635344</v>
      </c>
      <c r="L101" s="6">
        <v>0.925921762589928</v>
      </c>
      <c r="M101" s="6">
        <v>66.0315494537353</v>
      </c>
      <c r="N101" s="6">
        <v>3672.00782299041</v>
      </c>
    </row>
    <row r="102">
      <c r="A102" s="3">
        <v>16.0</v>
      </c>
      <c r="B102" s="3">
        <v>8.0</v>
      </c>
      <c r="C102" s="4" t="s">
        <v>36</v>
      </c>
      <c r="D102" s="3">
        <v>128.0</v>
      </c>
      <c r="E102" s="3" t="s">
        <v>15</v>
      </c>
      <c r="F102" s="4" t="s">
        <v>177</v>
      </c>
      <c r="G102" s="3" t="s">
        <v>101</v>
      </c>
      <c r="H102" s="3" t="s">
        <v>38</v>
      </c>
      <c r="I102" s="6">
        <v>0.771751348920863</v>
      </c>
      <c r="J102" s="6">
        <v>0.803734272598878</v>
      </c>
      <c r="K102" s="6">
        <v>0.864434363013967</v>
      </c>
      <c r="L102" s="6">
        <v>0.771751348920863</v>
      </c>
      <c r="M102" s="6">
        <v>65.4235115051269</v>
      </c>
      <c r="N102" s="6">
        <v>676.81243276596</v>
      </c>
    </row>
    <row r="103">
      <c r="A103" s="3">
        <v>16.0</v>
      </c>
      <c r="B103" s="3">
        <v>8.0</v>
      </c>
      <c r="C103" s="4" t="s">
        <v>39</v>
      </c>
      <c r="D103" s="3">
        <v>128.0</v>
      </c>
      <c r="E103" s="3" t="s">
        <v>15</v>
      </c>
      <c r="F103" s="4" t="s">
        <v>178</v>
      </c>
      <c r="G103" s="3" t="s">
        <v>101</v>
      </c>
      <c r="H103" s="3" t="s">
        <v>41</v>
      </c>
      <c r="I103" s="6">
        <v>0.917209982014388</v>
      </c>
      <c r="J103" s="6">
        <v>0.918926099254015</v>
      </c>
      <c r="K103" s="6">
        <v>0.929446902608904</v>
      </c>
      <c r="L103" s="6">
        <v>0.917209982014388</v>
      </c>
      <c r="M103" s="6">
        <v>65.8091883659362</v>
      </c>
      <c r="N103" s="6">
        <v>3938.10498356819</v>
      </c>
    </row>
    <row r="104">
      <c r="A104" s="3">
        <v>16.0</v>
      </c>
      <c r="B104" s="3">
        <v>8.0</v>
      </c>
      <c r="C104" s="4" t="s">
        <v>42</v>
      </c>
      <c r="D104" s="3">
        <v>128.0</v>
      </c>
      <c r="E104" s="3" t="s">
        <v>15</v>
      </c>
      <c r="F104" s="4" t="s">
        <v>179</v>
      </c>
      <c r="G104" s="3" t="s">
        <v>101</v>
      </c>
      <c r="H104" s="3" t="s">
        <v>44</v>
      </c>
      <c r="I104" s="6">
        <v>0.820593525179856</v>
      </c>
      <c r="J104" s="6">
        <v>0.848403586019573</v>
      </c>
      <c r="K104" s="6">
        <v>0.892287327261591</v>
      </c>
      <c r="L104" s="6">
        <v>0.820593525179856</v>
      </c>
      <c r="M104" s="6">
        <v>66.1476254463195</v>
      </c>
      <c r="N104" s="6">
        <v>188.770708322525</v>
      </c>
    </row>
    <row r="105">
      <c r="A105" s="3">
        <v>16.0</v>
      </c>
      <c r="B105" s="3">
        <v>8.0</v>
      </c>
      <c r="C105" s="4" t="s">
        <v>45</v>
      </c>
      <c r="D105" s="3">
        <v>128.0</v>
      </c>
      <c r="E105" s="3" t="s">
        <v>15</v>
      </c>
      <c r="F105" s="4" t="s">
        <v>180</v>
      </c>
      <c r="G105" s="3" t="s">
        <v>101</v>
      </c>
      <c r="H105" s="3" t="s">
        <v>47</v>
      </c>
      <c r="I105" s="6">
        <v>0.795919514388489</v>
      </c>
      <c r="J105" s="6">
        <v>0.844667200407989</v>
      </c>
      <c r="K105" s="6">
        <v>0.910990809571215</v>
      </c>
      <c r="L105" s="6">
        <v>0.795919514388489</v>
      </c>
      <c r="M105" s="6">
        <v>65.4391994476318</v>
      </c>
      <c r="N105" s="6">
        <v>477.92736005783</v>
      </c>
    </row>
    <row r="106">
      <c r="A106" s="3">
        <v>16.0</v>
      </c>
      <c r="B106" s="3">
        <v>8.0</v>
      </c>
      <c r="C106" s="4" t="s">
        <v>48</v>
      </c>
      <c r="D106" s="3">
        <v>128.0</v>
      </c>
      <c r="E106" s="3" t="s">
        <v>15</v>
      </c>
      <c r="F106" s="4" t="s">
        <v>181</v>
      </c>
      <c r="G106" s="3" t="s">
        <v>101</v>
      </c>
      <c r="H106" s="3" t="s">
        <v>50</v>
      </c>
      <c r="I106" s="6">
        <v>0.900067446043165</v>
      </c>
      <c r="J106" s="6">
        <v>0.903352900083547</v>
      </c>
      <c r="K106" s="6">
        <v>0.920465724772554</v>
      </c>
      <c r="L106" s="6">
        <v>0.900067446043165</v>
      </c>
      <c r="M106" s="6">
        <v>65.7512443065643</v>
      </c>
      <c r="N106" s="6">
        <v>3706.00885128974</v>
      </c>
    </row>
    <row r="107">
      <c r="A107" s="3">
        <v>16.0</v>
      </c>
      <c r="B107" s="3">
        <v>8.0</v>
      </c>
      <c r="C107" s="4" t="s">
        <v>51</v>
      </c>
      <c r="D107" s="3">
        <v>128.0</v>
      </c>
      <c r="E107" s="3" t="s">
        <v>15</v>
      </c>
      <c r="F107" s="4" t="s">
        <v>182</v>
      </c>
      <c r="G107" s="3" t="s">
        <v>101</v>
      </c>
      <c r="H107" s="3" t="s">
        <v>53</v>
      </c>
      <c r="I107" s="6">
        <v>0.798617356115107</v>
      </c>
      <c r="J107" s="6">
        <v>0.810605324190982</v>
      </c>
      <c r="K107" s="6">
        <v>0.849786682257292</v>
      </c>
      <c r="L107" s="6">
        <v>0.798617356115107</v>
      </c>
      <c r="M107" s="6">
        <v>65.7369120121002</v>
      </c>
      <c r="N107" s="6">
        <v>713.075222730636</v>
      </c>
    </row>
    <row r="108">
      <c r="A108" s="3">
        <v>16.0</v>
      </c>
      <c r="B108" s="3">
        <v>8.0</v>
      </c>
      <c r="C108" s="4" t="s">
        <v>54</v>
      </c>
      <c r="D108" s="3">
        <v>128.0</v>
      </c>
      <c r="E108" s="3" t="s">
        <v>15</v>
      </c>
      <c r="F108" s="4" t="s">
        <v>183</v>
      </c>
      <c r="G108" s="3" t="s">
        <v>101</v>
      </c>
      <c r="H108" s="3" t="s">
        <v>56</v>
      </c>
      <c r="I108" s="6">
        <v>0.904282823741007</v>
      </c>
      <c r="J108" s="6">
        <v>0.907919868930183</v>
      </c>
      <c r="K108" s="6">
        <v>0.921832263362113</v>
      </c>
      <c r="L108" s="6">
        <v>0.904282823741007</v>
      </c>
      <c r="M108" s="6">
        <v>65.807954788208</v>
      </c>
      <c r="N108" s="6">
        <v>3938.26644492149</v>
      </c>
    </row>
    <row r="109">
      <c r="A109" s="3">
        <v>16.0</v>
      </c>
      <c r="B109" s="3">
        <v>8.0</v>
      </c>
      <c r="C109" s="4" t="s">
        <v>57</v>
      </c>
      <c r="D109" s="3">
        <v>128.0</v>
      </c>
      <c r="E109" s="3" t="s">
        <v>15</v>
      </c>
      <c r="F109" s="4" t="s">
        <v>184</v>
      </c>
      <c r="G109" s="3" t="s">
        <v>101</v>
      </c>
      <c r="H109" s="3" t="s">
        <v>59</v>
      </c>
      <c r="I109" s="6">
        <v>0.883880395683453</v>
      </c>
      <c r="J109" s="6">
        <v>0.888415235954637</v>
      </c>
      <c r="K109" s="6">
        <v>0.913082211292807</v>
      </c>
      <c r="L109" s="6">
        <v>0.883880395683453</v>
      </c>
      <c r="M109" s="6">
        <v>65.4287679195404</v>
      </c>
      <c r="N109" s="6">
        <v>3412.39572000503</v>
      </c>
    </row>
    <row r="110">
      <c r="A110" s="3">
        <v>16.0</v>
      </c>
      <c r="B110" s="3">
        <v>8.0</v>
      </c>
      <c r="C110" s="4" t="s">
        <v>60</v>
      </c>
      <c r="D110" s="3">
        <v>128.0</v>
      </c>
      <c r="E110" s="3" t="s">
        <v>15</v>
      </c>
      <c r="F110" s="4" t="s">
        <v>185</v>
      </c>
      <c r="G110" s="3" t="s">
        <v>101</v>
      </c>
      <c r="H110" s="3" t="s">
        <v>62</v>
      </c>
      <c r="I110" s="6">
        <v>0.809408723021582</v>
      </c>
      <c r="J110" s="6">
        <v>0.809538502220457</v>
      </c>
      <c r="K110" s="6">
        <v>0.847091033992198</v>
      </c>
      <c r="L110" s="6">
        <v>0.809408723021582</v>
      </c>
      <c r="M110" s="6">
        <v>66.2030992507934</v>
      </c>
      <c r="N110" s="6">
        <v>419.186445474624</v>
      </c>
    </row>
    <row r="111">
      <c r="A111" s="3">
        <v>16.0</v>
      </c>
      <c r="B111" s="3">
        <v>8.0</v>
      </c>
      <c r="C111" s="4" t="s">
        <v>63</v>
      </c>
      <c r="D111" s="3">
        <v>128.0</v>
      </c>
      <c r="E111" s="3" t="s">
        <v>15</v>
      </c>
      <c r="F111" s="4" t="s">
        <v>186</v>
      </c>
      <c r="G111" s="3" t="s">
        <v>101</v>
      </c>
      <c r="H111" s="3" t="s">
        <v>65</v>
      </c>
      <c r="I111" s="6">
        <v>0.917097571942446</v>
      </c>
      <c r="J111" s="6">
        <v>0.918279461291366</v>
      </c>
      <c r="K111" s="6">
        <v>0.92755481093102</v>
      </c>
      <c r="L111" s="6">
        <v>0.917097571942446</v>
      </c>
      <c r="M111" s="6">
        <v>65.60982131958</v>
      </c>
      <c r="N111" s="6">
        <v>3660.55727314949</v>
      </c>
    </row>
    <row r="112">
      <c r="A112" s="3">
        <v>16.0</v>
      </c>
      <c r="B112" s="3">
        <v>8.0</v>
      </c>
      <c r="C112" s="4" t="s">
        <v>66</v>
      </c>
      <c r="D112" s="3">
        <v>128.0</v>
      </c>
      <c r="E112" s="3" t="s">
        <v>15</v>
      </c>
      <c r="F112" s="4" t="s">
        <v>187</v>
      </c>
      <c r="G112" s="3" t="s">
        <v>101</v>
      </c>
      <c r="H112" s="3" t="s">
        <v>68</v>
      </c>
      <c r="I112" s="6">
        <v>0.893491456834532</v>
      </c>
      <c r="J112" s="6">
        <v>0.896808444730097</v>
      </c>
      <c r="K112" s="6">
        <v>0.917766150664825</v>
      </c>
      <c r="L112" s="6">
        <v>0.893491456834532</v>
      </c>
      <c r="M112" s="6">
        <v>65.8257133960723</v>
      </c>
      <c r="N112" s="6">
        <v>3385.53005719184</v>
      </c>
    </row>
    <row r="113">
      <c r="A113" s="3">
        <v>16.0</v>
      </c>
      <c r="B113" s="3">
        <v>8.0</v>
      </c>
      <c r="C113" s="4" t="s">
        <v>69</v>
      </c>
      <c r="D113" s="3">
        <v>128.0</v>
      </c>
      <c r="E113" s="3" t="s">
        <v>15</v>
      </c>
      <c r="F113" s="4" t="s">
        <v>188</v>
      </c>
      <c r="G113" s="3" t="s">
        <v>101</v>
      </c>
      <c r="H113" s="3" t="s">
        <v>71</v>
      </c>
      <c r="I113" s="6">
        <v>0.798448741007194</v>
      </c>
      <c r="J113" s="6">
        <v>0.811564729574611</v>
      </c>
      <c r="K113" s="6">
        <v>0.850700628879098</v>
      </c>
      <c r="L113" s="6">
        <v>0.798448741007194</v>
      </c>
      <c r="M113" s="6">
        <v>65.7405953407287</v>
      </c>
      <c r="N113" s="6">
        <v>389.583340406417</v>
      </c>
    </row>
    <row r="114">
      <c r="A114" s="3">
        <v>16.0</v>
      </c>
      <c r="B114" s="3">
        <v>8.0</v>
      </c>
      <c r="C114" s="4" t="s">
        <v>72</v>
      </c>
      <c r="D114" s="3">
        <v>128.0</v>
      </c>
      <c r="E114" s="3" t="s">
        <v>15</v>
      </c>
      <c r="F114" s="4" t="s">
        <v>189</v>
      </c>
      <c r="G114" s="3" t="s">
        <v>101</v>
      </c>
      <c r="H114" s="3" t="s">
        <v>74</v>
      </c>
      <c r="I114" s="6">
        <v>0.920750899280575</v>
      </c>
      <c r="J114" s="6">
        <v>0.922582018235443</v>
      </c>
      <c r="K114" s="6">
        <v>0.932133053737283</v>
      </c>
      <c r="L114" s="6">
        <v>0.920750899280575</v>
      </c>
      <c r="M114" s="6">
        <v>65.4873480796814</v>
      </c>
      <c r="N114" s="6">
        <v>3650.07423639297</v>
      </c>
    </row>
    <row r="115">
      <c r="A115" s="3">
        <v>16.0</v>
      </c>
      <c r="B115" s="3">
        <v>8.0</v>
      </c>
      <c r="C115" s="4" t="s">
        <v>75</v>
      </c>
      <c r="D115" s="3">
        <v>128.0</v>
      </c>
      <c r="E115" s="3" t="s">
        <v>15</v>
      </c>
      <c r="F115" s="4" t="s">
        <v>190</v>
      </c>
      <c r="G115" s="3" t="s">
        <v>101</v>
      </c>
      <c r="H115" s="3" t="s">
        <v>77</v>
      </c>
      <c r="I115" s="6">
        <v>0.707171762589928</v>
      </c>
      <c r="J115" s="6">
        <v>0.678999567641946</v>
      </c>
      <c r="K115" s="6">
        <v>0.666033914885057</v>
      </c>
      <c r="L115" s="6">
        <v>0.707171762589928</v>
      </c>
      <c r="M115" s="6">
        <v>66.9236834049224</v>
      </c>
      <c r="N115" s="6">
        <v>43.5293061733245</v>
      </c>
    </row>
    <row r="116">
      <c r="A116" s="3">
        <v>16.0</v>
      </c>
      <c r="B116" s="3">
        <v>8.0</v>
      </c>
      <c r="C116" s="4" t="s">
        <v>78</v>
      </c>
      <c r="D116" s="3">
        <v>128.0</v>
      </c>
      <c r="E116" s="3" t="s">
        <v>15</v>
      </c>
      <c r="F116" s="4" t="s">
        <v>191</v>
      </c>
      <c r="G116" s="3" t="s">
        <v>101</v>
      </c>
      <c r="H116" s="3" t="s">
        <v>80</v>
      </c>
      <c r="I116" s="6">
        <v>0.673392535971223</v>
      </c>
      <c r="J116" s="6">
        <v>0.746080055027723</v>
      </c>
      <c r="K116" s="6">
        <v>0.899850597410927</v>
      </c>
      <c r="L116" s="6">
        <v>0.673392535971223</v>
      </c>
      <c r="M116" s="6">
        <v>65.5267481803894</v>
      </c>
      <c r="N116" s="6">
        <v>332.458348035812</v>
      </c>
    </row>
    <row r="117">
      <c r="A117" s="3">
        <v>16.0</v>
      </c>
      <c r="B117" s="3">
        <v>8.0</v>
      </c>
      <c r="C117" s="4" t="s">
        <v>81</v>
      </c>
      <c r="D117" s="3">
        <v>128.0</v>
      </c>
      <c r="E117" s="3" t="s">
        <v>15</v>
      </c>
      <c r="F117" s="4" t="s">
        <v>192</v>
      </c>
      <c r="G117" s="3" t="s">
        <v>101</v>
      </c>
      <c r="H117" s="3" t="s">
        <v>83</v>
      </c>
      <c r="I117" s="6">
        <v>0.862297661870503</v>
      </c>
      <c r="J117" s="6">
        <v>0.869961940207089</v>
      </c>
      <c r="K117" s="6">
        <v>0.905296087436322</v>
      </c>
      <c r="L117" s="6">
        <v>0.862297661870503</v>
      </c>
      <c r="M117" s="6">
        <v>66.0193014144897</v>
      </c>
      <c r="N117" s="6">
        <v>3582.37982940673</v>
      </c>
    </row>
    <row r="118">
      <c r="A118" s="3">
        <v>16.0</v>
      </c>
      <c r="B118" s="3">
        <v>8.0</v>
      </c>
      <c r="C118" s="4" t="s">
        <v>84</v>
      </c>
      <c r="D118" s="3">
        <v>128.0</v>
      </c>
      <c r="E118" s="3" t="s">
        <v>15</v>
      </c>
      <c r="F118" s="4" t="s">
        <v>193</v>
      </c>
      <c r="G118" s="3" t="s">
        <v>101</v>
      </c>
      <c r="H118" s="3" t="s">
        <v>86</v>
      </c>
      <c r="I118" s="6">
        <v>0.744548111510791</v>
      </c>
      <c r="J118" s="6">
        <v>0.777277080502539</v>
      </c>
      <c r="K118" s="6">
        <v>0.847751417184399</v>
      </c>
      <c r="L118" s="6">
        <v>0.744548111510791</v>
      </c>
      <c r="M118" s="6">
        <v>65.7101325988769</v>
      </c>
      <c r="N118" s="6">
        <v>566.557312726974</v>
      </c>
    </row>
    <row r="119">
      <c r="A119" s="3">
        <v>16.0</v>
      </c>
      <c r="B119" s="3">
        <v>8.0</v>
      </c>
      <c r="C119" s="4" t="s">
        <v>87</v>
      </c>
      <c r="D119" s="3">
        <v>128.0</v>
      </c>
      <c r="E119" s="3" t="s">
        <v>15</v>
      </c>
      <c r="F119" s="4" t="s">
        <v>194</v>
      </c>
      <c r="G119" s="3" t="s">
        <v>101</v>
      </c>
      <c r="H119" s="3" t="s">
        <v>89</v>
      </c>
      <c r="I119" s="6">
        <v>0.891524280575539</v>
      </c>
      <c r="J119" s="6">
        <v>0.899260665873516</v>
      </c>
      <c r="K119" s="6">
        <v>0.918655478018179</v>
      </c>
      <c r="L119" s="6">
        <v>0.891524280575539</v>
      </c>
      <c r="M119" s="6">
        <v>65.9039659500122</v>
      </c>
      <c r="N119" s="6">
        <v>3834.42593622207</v>
      </c>
    </row>
    <row r="120">
      <c r="A120" s="3">
        <v>16.0</v>
      </c>
      <c r="B120" s="3">
        <v>8.0</v>
      </c>
      <c r="C120" s="4" t="s">
        <v>90</v>
      </c>
      <c r="D120" s="3">
        <v>128.0</v>
      </c>
      <c r="E120" s="3" t="s">
        <v>15</v>
      </c>
      <c r="F120" s="4" t="s">
        <v>195</v>
      </c>
      <c r="G120" s="3" t="s">
        <v>101</v>
      </c>
      <c r="H120" s="3" t="s">
        <v>92</v>
      </c>
      <c r="I120" s="6">
        <v>0.897482014388489</v>
      </c>
      <c r="J120" s="6">
        <v>0.89874700197759</v>
      </c>
      <c r="K120" s="6">
        <v>0.918652455564838</v>
      </c>
      <c r="L120" s="6">
        <v>0.897482014388489</v>
      </c>
      <c r="M120" s="6">
        <v>65.8009839057922</v>
      </c>
      <c r="N120" s="6">
        <v>3271.61245155334</v>
      </c>
    </row>
    <row r="121">
      <c r="A121" s="3">
        <v>16.0</v>
      </c>
      <c r="B121" s="3">
        <v>8.0</v>
      </c>
      <c r="C121" s="4" t="s">
        <v>93</v>
      </c>
      <c r="D121" s="3">
        <v>128.0</v>
      </c>
      <c r="E121" s="3" t="s">
        <v>15</v>
      </c>
      <c r="F121" s="4" t="s">
        <v>196</v>
      </c>
      <c r="G121" s="3" t="s">
        <v>101</v>
      </c>
      <c r="H121" s="3" t="s">
        <v>95</v>
      </c>
      <c r="I121" s="6">
        <v>0.790299010791366</v>
      </c>
      <c r="J121" s="6">
        <v>0.804257194816082</v>
      </c>
      <c r="K121" s="6">
        <v>0.836156503649688</v>
      </c>
      <c r="L121" s="6">
        <v>0.790299010791366</v>
      </c>
      <c r="M121" s="6">
        <v>65.7271628379821</v>
      </c>
      <c r="N121" s="6">
        <v>276.187820672988</v>
      </c>
    </row>
    <row r="122">
      <c r="A122" s="3">
        <v>16.0</v>
      </c>
      <c r="B122" s="3">
        <v>8.0</v>
      </c>
      <c r="C122" s="4" t="s">
        <v>96</v>
      </c>
      <c r="D122" s="3">
        <v>128.0</v>
      </c>
      <c r="E122" s="3" t="s">
        <v>15</v>
      </c>
      <c r="F122" s="4" t="s">
        <v>197</v>
      </c>
      <c r="G122" s="3" t="s">
        <v>101</v>
      </c>
      <c r="H122" s="3" t="s">
        <v>98</v>
      </c>
      <c r="I122" s="6">
        <v>0.893266636690647</v>
      </c>
      <c r="J122" s="6">
        <v>0.896980607717784</v>
      </c>
      <c r="K122" s="6">
        <v>0.91883403198897</v>
      </c>
      <c r="L122" s="6">
        <v>0.893266636690647</v>
      </c>
      <c r="M122" s="6">
        <v>66.1573801040649</v>
      </c>
      <c r="N122" s="6">
        <v>3504.39536476135</v>
      </c>
    </row>
    <row r="123">
      <c r="A123" s="3">
        <v>16.0</v>
      </c>
      <c r="B123" s="3">
        <v>8.0</v>
      </c>
      <c r="C123" s="4" t="s">
        <v>99</v>
      </c>
      <c r="D123" s="3">
        <v>128.0</v>
      </c>
      <c r="E123" s="3" t="s">
        <v>15</v>
      </c>
      <c r="F123" s="4" t="s">
        <v>198</v>
      </c>
      <c r="G123" s="3" t="s">
        <v>101</v>
      </c>
      <c r="H123" s="3" t="s">
        <v>101</v>
      </c>
      <c r="I123" s="6">
        <v>0.800977967625899</v>
      </c>
      <c r="J123" s="6">
        <v>0.796692469675249</v>
      </c>
      <c r="K123" s="6">
        <v>0.883357727213479</v>
      </c>
      <c r="L123" s="6">
        <v>0.800977967625899</v>
      </c>
      <c r="M123" s="6">
        <v>66.6354582309722</v>
      </c>
      <c r="N123" s="6">
        <v>3256.02833342552</v>
      </c>
    </row>
    <row r="124">
      <c r="A124" s="3">
        <v>16.0</v>
      </c>
      <c r="B124" s="3">
        <v>8.0</v>
      </c>
      <c r="C124" s="4" t="s">
        <v>102</v>
      </c>
      <c r="D124" s="3">
        <v>128.0</v>
      </c>
      <c r="E124" s="3" t="s">
        <v>15</v>
      </c>
      <c r="F124" s="4" t="s">
        <v>199</v>
      </c>
      <c r="G124" s="3" t="s">
        <v>101</v>
      </c>
      <c r="H124" s="3" t="s">
        <v>104</v>
      </c>
      <c r="I124" s="6">
        <v>0.805755395683453</v>
      </c>
      <c r="J124" s="6">
        <v>0.810988772601327</v>
      </c>
      <c r="K124" s="6">
        <v>0.836534764123094</v>
      </c>
      <c r="L124" s="6">
        <v>0.805755395683453</v>
      </c>
      <c r="M124" s="6">
        <v>66.9027609825134</v>
      </c>
      <c r="N124" s="6">
        <v>244.169310092926</v>
      </c>
    </row>
    <row r="125">
      <c r="A125" s="3">
        <v>16.0</v>
      </c>
      <c r="B125" s="3">
        <v>8.0</v>
      </c>
      <c r="C125" s="4" t="s">
        <v>105</v>
      </c>
      <c r="D125" s="3">
        <v>128.0</v>
      </c>
      <c r="E125" s="3" t="s">
        <v>15</v>
      </c>
      <c r="F125" s="4" t="s">
        <v>200</v>
      </c>
      <c r="G125" s="3" t="s">
        <v>101</v>
      </c>
      <c r="H125" s="3" t="s">
        <v>107</v>
      </c>
      <c r="I125" s="6">
        <v>0.833014838129496</v>
      </c>
      <c r="J125" s="6">
        <v>0.838198651121669</v>
      </c>
      <c r="K125" s="6">
        <v>0.897604199538753</v>
      </c>
      <c r="L125" s="6">
        <v>0.833014838129496</v>
      </c>
      <c r="M125" s="6">
        <v>65.858589887619</v>
      </c>
      <c r="N125" s="6">
        <v>3473.73321557045</v>
      </c>
    </row>
    <row r="126">
      <c r="A126" s="3">
        <v>16.0</v>
      </c>
      <c r="B126" s="3">
        <v>8.0</v>
      </c>
      <c r="C126" s="4" t="s">
        <v>14</v>
      </c>
      <c r="D126" s="3">
        <v>128.0</v>
      </c>
      <c r="E126" s="3" t="s">
        <v>15</v>
      </c>
      <c r="F126" s="4" t="s">
        <v>201</v>
      </c>
      <c r="G126" s="3" t="s">
        <v>104</v>
      </c>
      <c r="H126" s="3" t="s">
        <v>17</v>
      </c>
      <c r="I126" s="6">
        <v>0.483097055616139</v>
      </c>
      <c r="J126" s="6">
        <v>0.54493644454144</v>
      </c>
      <c r="K126" s="6">
        <v>0.769774116458127</v>
      </c>
      <c r="L126" s="6">
        <v>0.483097055616139</v>
      </c>
      <c r="M126" s="6">
        <v>10.1829934120178</v>
      </c>
      <c r="N126" s="6">
        <v>303.874015569686</v>
      </c>
    </row>
    <row r="127">
      <c r="A127" s="3">
        <v>16.0</v>
      </c>
      <c r="B127" s="3">
        <v>8.0</v>
      </c>
      <c r="C127" s="4" t="s">
        <v>18</v>
      </c>
      <c r="D127" s="3">
        <v>128.0</v>
      </c>
      <c r="E127" s="3" t="s">
        <v>15</v>
      </c>
      <c r="F127" s="4" t="s">
        <v>202</v>
      </c>
      <c r="G127" s="3" t="s">
        <v>104</v>
      </c>
      <c r="H127" s="3" t="s">
        <v>20</v>
      </c>
      <c r="I127" s="6">
        <v>0.615776081424936</v>
      </c>
      <c r="J127" s="6">
        <v>0.625842411594319</v>
      </c>
      <c r="K127" s="6">
        <v>0.73070352968565</v>
      </c>
      <c r="L127" s="6">
        <v>0.615776081424936</v>
      </c>
      <c r="M127" s="6">
        <v>10.2066185474395</v>
      </c>
      <c r="N127" s="6">
        <v>3539.61804747581</v>
      </c>
    </row>
    <row r="128">
      <c r="A128" s="3">
        <v>16.0</v>
      </c>
      <c r="B128" s="3">
        <v>8.0</v>
      </c>
      <c r="C128" s="4" t="s">
        <v>21</v>
      </c>
      <c r="D128" s="3">
        <v>128.0</v>
      </c>
      <c r="E128" s="3" t="s">
        <v>15</v>
      </c>
      <c r="F128" s="4" t="s">
        <v>203</v>
      </c>
      <c r="G128" s="3" t="s">
        <v>104</v>
      </c>
      <c r="H128" s="3" t="s">
        <v>23</v>
      </c>
      <c r="I128" s="6">
        <v>0.908760450745183</v>
      </c>
      <c r="J128" s="6">
        <v>0.9099052320056</v>
      </c>
      <c r="K128" s="6">
        <v>0.914160150445751</v>
      </c>
      <c r="L128" s="6">
        <v>0.908760450745183</v>
      </c>
      <c r="M128" s="6">
        <v>10.2091677188873</v>
      </c>
      <c r="N128" s="6">
        <v>536.161515951156</v>
      </c>
    </row>
    <row r="129">
      <c r="A129" s="3">
        <v>16.0</v>
      </c>
      <c r="B129" s="3">
        <v>8.0</v>
      </c>
      <c r="C129" s="4" t="s">
        <v>24</v>
      </c>
      <c r="D129" s="3">
        <v>128.0</v>
      </c>
      <c r="E129" s="3" t="s">
        <v>15</v>
      </c>
      <c r="F129" s="4" t="s">
        <v>204</v>
      </c>
      <c r="G129" s="3" t="s">
        <v>104</v>
      </c>
      <c r="H129" s="3" t="s">
        <v>26</v>
      </c>
      <c r="I129" s="6">
        <v>0.822246455834242</v>
      </c>
      <c r="J129" s="6">
        <v>0.832040716101375</v>
      </c>
      <c r="K129" s="6">
        <v>0.875093732439749</v>
      </c>
      <c r="L129" s="6">
        <v>0.822246455834242</v>
      </c>
      <c r="M129" s="6">
        <v>10.166797876358</v>
      </c>
      <c r="N129" s="6">
        <v>3768.04431676864</v>
      </c>
    </row>
    <row r="130">
      <c r="A130" s="3">
        <v>16.0</v>
      </c>
      <c r="B130" s="3">
        <v>8.0</v>
      </c>
      <c r="C130" s="4" t="s">
        <v>27</v>
      </c>
      <c r="D130" s="3">
        <v>128.0</v>
      </c>
      <c r="E130" s="3" t="s">
        <v>15</v>
      </c>
      <c r="F130" s="4" t="s">
        <v>205</v>
      </c>
      <c r="G130" s="3" t="s">
        <v>104</v>
      </c>
      <c r="H130" s="3" t="s">
        <v>29</v>
      </c>
      <c r="I130" s="6">
        <v>0.587059251181388</v>
      </c>
      <c r="J130" s="6">
        <v>0.559630509536364</v>
      </c>
      <c r="K130" s="6">
        <v>0.580407168724496</v>
      </c>
      <c r="L130" s="6">
        <v>0.587059251181388</v>
      </c>
      <c r="M130" s="6">
        <v>10.2147121429443</v>
      </c>
      <c r="N130" s="6">
        <v>157.472705602645</v>
      </c>
    </row>
    <row r="131">
      <c r="A131" s="3">
        <v>16.0</v>
      </c>
      <c r="B131" s="3">
        <v>8.0</v>
      </c>
      <c r="C131" s="4" t="s">
        <v>30</v>
      </c>
      <c r="D131" s="3">
        <v>128.0</v>
      </c>
      <c r="E131" s="3" t="s">
        <v>15</v>
      </c>
      <c r="F131" s="4" t="s">
        <v>206</v>
      </c>
      <c r="G131" s="3" t="s">
        <v>104</v>
      </c>
      <c r="H131" s="3" t="s">
        <v>32</v>
      </c>
      <c r="I131" s="6">
        <v>0.568520537986186</v>
      </c>
      <c r="J131" s="6">
        <v>0.641453365361623</v>
      </c>
      <c r="K131" s="6">
        <v>0.789177023896887</v>
      </c>
      <c r="L131" s="6">
        <v>0.568520537986186</v>
      </c>
      <c r="M131" s="6">
        <v>10.156357049942</v>
      </c>
      <c r="N131" s="6">
        <v>446.917930841445</v>
      </c>
    </row>
    <row r="132">
      <c r="A132" s="3">
        <v>16.0</v>
      </c>
      <c r="B132" s="3">
        <v>8.0</v>
      </c>
      <c r="C132" s="4" t="s">
        <v>33</v>
      </c>
      <c r="D132" s="3">
        <v>128.0</v>
      </c>
      <c r="E132" s="3" t="s">
        <v>15</v>
      </c>
      <c r="F132" s="4" t="s">
        <v>207</v>
      </c>
      <c r="G132" s="3" t="s">
        <v>104</v>
      </c>
      <c r="H132" s="3" t="s">
        <v>35</v>
      </c>
      <c r="I132" s="6">
        <v>0.712831697564522</v>
      </c>
      <c r="J132" s="6">
        <v>0.70246966938644</v>
      </c>
      <c r="K132" s="6">
        <v>0.765352401212389</v>
      </c>
      <c r="L132" s="6">
        <v>0.712831697564522</v>
      </c>
      <c r="M132" s="6">
        <v>10.1785163879394</v>
      </c>
      <c r="N132" s="6">
        <v>3672.00782299041</v>
      </c>
    </row>
    <row r="133">
      <c r="A133" s="3">
        <v>16.0</v>
      </c>
      <c r="B133" s="3">
        <v>8.0</v>
      </c>
      <c r="C133" s="4" t="s">
        <v>36</v>
      </c>
      <c r="D133" s="3">
        <v>128.0</v>
      </c>
      <c r="E133" s="3" t="s">
        <v>15</v>
      </c>
      <c r="F133" s="4" t="s">
        <v>208</v>
      </c>
      <c r="G133" s="3" t="s">
        <v>104</v>
      </c>
      <c r="H133" s="3" t="s">
        <v>38</v>
      </c>
      <c r="I133" s="6">
        <v>0.909487459105779</v>
      </c>
      <c r="J133" s="6">
        <v>0.91047902282144</v>
      </c>
      <c r="K133" s="6">
        <v>0.913406821136501</v>
      </c>
      <c r="L133" s="6">
        <v>0.909487459105779</v>
      </c>
      <c r="M133" s="6">
        <v>10.0879518985748</v>
      </c>
      <c r="N133" s="6">
        <v>676.81243276596</v>
      </c>
    </row>
    <row r="134">
      <c r="A134" s="3">
        <v>16.0</v>
      </c>
      <c r="B134" s="3">
        <v>8.0</v>
      </c>
      <c r="C134" s="4" t="s">
        <v>39</v>
      </c>
      <c r="D134" s="3">
        <v>128.0</v>
      </c>
      <c r="E134" s="3" t="s">
        <v>15</v>
      </c>
      <c r="F134" s="4" t="s">
        <v>209</v>
      </c>
      <c r="G134" s="3" t="s">
        <v>104</v>
      </c>
      <c r="H134" s="3" t="s">
        <v>41</v>
      </c>
      <c r="I134" s="6">
        <v>0.852417302798982</v>
      </c>
      <c r="J134" s="6">
        <v>0.859418124697325</v>
      </c>
      <c r="K134" s="6">
        <v>0.896149056627784</v>
      </c>
      <c r="L134" s="6">
        <v>0.852417302798982</v>
      </c>
      <c r="M134" s="6">
        <v>10.1114046573638</v>
      </c>
      <c r="N134" s="6">
        <v>3938.10498356819</v>
      </c>
    </row>
    <row r="135">
      <c r="A135" s="3">
        <v>16.0</v>
      </c>
      <c r="B135" s="3">
        <v>8.0</v>
      </c>
      <c r="C135" s="4" t="s">
        <v>42</v>
      </c>
      <c r="D135" s="3">
        <v>128.0</v>
      </c>
      <c r="E135" s="3" t="s">
        <v>15</v>
      </c>
      <c r="F135" s="4" t="s">
        <v>210</v>
      </c>
      <c r="G135" s="3" t="s">
        <v>104</v>
      </c>
      <c r="H135" s="3" t="s">
        <v>44</v>
      </c>
      <c r="I135" s="6">
        <v>0.725554343874954</v>
      </c>
      <c r="J135" s="6">
        <v>0.72547280510057</v>
      </c>
      <c r="K135" s="6">
        <v>0.789856251380334</v>
      </c>
      <c r="L135" s="6">
        <v>0.725554343874954</v>
      </c>
      <c r="M135" s="6">
        <v>10.3829231262207</v>
      </c>
      <c r="N135" s="6">
        <v>188.770708322525</v>
      </c>
    </row>
    <row r="136">
      <c r="A136" s="3">
        <v>16.0</v>
      </c>
      <c r="B136" s="3">
        <v>8.0</v>
      </c>
      <c r="C136" s="4" t="s">
        <v>45</v>
      </c>
      <c r="D136" s="3">
        <v>128.0</v>
      </c>
      <c r="E136" s="3" t="s">
        <v>15</v>
      </c>
      <c r="F136" s="4" t="s">
        <v>211</v>
      </c>
      <c r="G136" s="3" t="s">
        <v>104</v>
      </c>
      <c r="H136" s="3" t="s">
        <v>47</v>
      </c>
      <c r="I136" s="6">
        <v>0.628862231915667</v>
      </c>
      <c r="J136" s="6">
        <v>0.684685165638316</v>
      </c>
      <c r="K136" s="6">
        <v>0.791486456092128</v>
      </c>
      <c r="L136" s="6">
        <v>0.628862231915667</v>
      </c>
      <c r="M136" s="6">
        <v>10.2443685531616</v>
      </c>
      <c r="N136" s="6">
        <v>477.92736005783</v>
      </c>
    </row>
    <row r="137">
      <c r="A137" s="3">
        <v>16.0</v>
      </c>
      <c r="B137" s="3">
        <v>8.0</v>
      </c>
      <c r="C137" s="4" t="s">
        <v>48</v>
      </c>
      <c r="D137" s="3">
        <v>128.0</v>
      </c>
      <c r="E137" s="3" t="s">
        <v>15</v>
      </c>
      <c r="F137" s="4" t="s">
        <v>212</v>
      </c>
      <c r="G137" s="3" t="s">
        <v>104</v>
      </c>
      <c r="H137" s="3" t="s">
        <v>50</v>
      </c>
      <c r="I137" s="6">
        <v>0.745547073791348</v>
      </c>
      <c r="J137" s="6">
        <v>0.739335793634035</v>
      </c>
      <c r="K137" s="6">
        <v>0.782776470399368</v>
      </c>
      <c r="L137" s="6">
        <v>0.745547073791348</v>
      </c>
      <c r="M137" s="6">
        <v>10.1312587261199</v>
      </c>
      <c r="N137" s="6">
        <v>3706.00885128974</v>
      </c>
    </row>
    <row r="138">
      <c r="A138" s="3">
        <v>16.0</v>
      </c>
      <c r="B138" s="3">
        <v>8.0</v>
      </c>
      <c r="C138" s="4" t="s">
        <v>51</v>
      </c>
      <c r="D138" s="3">
        <v>128.0</v>
      </c>
      <c r="E138" s="3" t="s">
        <v>15</v>
      </c>
      <c r="F138" s="4" t="s">
        <v>213</v>
      </c>
      <c r="G138" s="3" t="s">
        <v>104</v>
      </c>
      <c r="H138" s="3" t="s">
        <v>53</v>
      </c>
      <c r="I138" s="6">
        <v>0.90367139222101</v>
      </c>
      <c r="J138" s="6">
        <v>0.904777380358157</v>
      </c>
      <c r="K138" s="6">
        <v>0.9105113325292</v>
      </c>
      <c r="L138" s="6">
        <v>0.90367139222101</v>
      </c>
      <c r="M138" s="6">
        <v>10.1698710918426</v>
      </c>
      <c r="N138" s="6">
        <v>713.075222730636</v>
      </c>
    </row>
    <row r="139">
      <c r="A139" s="3">
        <v>16.0</v>
      </c>
      <c r="B139" s="3">
        <v>8.0</v>
      </c>
      <c r="C139" s="4" t="s">
        <v>54</v>
      </c>
      <c r="D139" s="3">
        <v>128.0</v>
      </c>
      <c r="E139" s="3" t="s">
        <v>15</v>
      </c>
      <c r="F139" s="4" t="s">
        <v>214</v>
      </c>
      <c r="G139" s="3" t="s">
        <v>104</v>
      </c>
      <c r="H139" s="3" t="s">
        <v>56</v>
      </c>
      <c r="I139" s="6">
        <v>0.862958924027626</v>
      </c>
      <c r="J139" s="6">
        <v>0.861101681688598</v>
      </c>
      <c r="K139" s="6">
        <v>0.886017793014914</v>
      </c>
      <c r="L139" s="6">
        <v>0.862958924027626</v>
      </c>
      <c r="M139" s="6">
        <v>10.3112754821777</v>
      </c>
      <c r="N139" s="6">
        <v>3938.26644492149</v>
      </c>
    </row>
    <row r="140">
      <c r="A140" s="3">
        <v>16.0</v>
      </c>
      <c r="B140" s="3">
        <v>8.0</v>
      </c>
      <c r="C140" s="4" t="s">
        <v>57</v>
      </c>
      <c r="D140" s="3">
        <v>128.0</v>
      </c>
      <c r="E140" s="3" t="s">
        <v>15</v>
      </c>
      <c r="F140" s="4" t="s">
        <v>215</v>
      </c>
      <c r="G140" s="3" t="s">
        <v>104</v>
      </c>
      <c r="H140" s="3" t="s">
        <v>59</v>
      </c>
      <c r="I140" s="6">
        <v>0.698655034532897</v>
      </c>
      <c r="J140" s="6">
        <v>0.692313879518197</v>
      </c>
      <c r="K140" s="6">
        <v>0.765353271051834</v>
      </c>
      <c r="L140" s="6">
        <v>0.698655034532897</v>
      </c>
      <c r="M140" s="6">
        <v>10.1482534408569</v>
      </c>
      <c r="N140" s="6">
        <v>3412.39572000503</v>
      </c>
    </row>
    <row r="141">
      <c r="A141" s="3">
        <v>16.0</v>
      </c>
      <c r="B141" s="3">
        <v>8.0</v>
      </c>
      <c r="C141" s="4" t="s">
        <v>60</v>
      </c>
      <c r="D141" s="3">
        <v>128.0</v>
      </c>
      <c r="E141" s="3" t="s">
        <v>15</v>
      </c>
      <c r="F141" s="4" t="s">
        <v>216</v>
      </c>
      <c r="G141" s="3" t="s">
        <v>104</v>
      </c>
      <c r="H141" s="3" t="s">
        <v>62</v>
      </c>
      <c r="I141" s="6">
        <v>0.915667030170846</v>
      </c>
      <c r="J141" s="6">
        <v>0.91605273667522</v>
      </c>
      <c r="K141" s="6">
        <v>0.920533708753882</v>
      </c>
      <c r="L141" s="6">
        <v>0.915667030170846</v>
      </c>
      <c r="M141" s="6">
        <v>10.2685360908508</v>
      </c>
      <c r="N141" s="6">
        <v>419.186445474624</v>
      </c>
    </row>
    <row r="142">
      <c r="A142" s="3">
        <v>16.0</v>
      </c>
      <c r="B142" s="3">
        <v>8.0</v>
      </c>
      <c r="C142" s="4" t="s">
        <v>63</v>
      </c>
      <c r="D142" s="3">
        <v>128.0</v>
      </c>
      <c r="E142" s="3" t="s">
        <v>15</v>
      </c>
      <c r="F142" s="4" t="s">
        <v>217</v>
      </c>
      <c r="G142" s="3" t="s">
        <v>104</v>
      </c>
      <c r="H142" s="3" t="s">
        <v>65</v>
      </c>
      <c r="I142" s="6">
        <v>0.90367139222101</v>
      </c>
      <c r="J142" s="6">
        <v>0.906415711500049</v>
      </c>
      <c r="K142" s="6">
        <v>0.917121823112381</v>
      </c>
      <c r="L142" s="6">
        <v>0.90367139222101</v>
      </c>
      <c r="M142" s="6">
        <v>10.2057607173919</v>
      </c>
      <c r="N142" s="6">
        <v>3660.55727314949</v>
      </c>
    </row>
    <row r="143">
      <c r="A143" s="3">
        <v>16.0</v>
      </c>
      <c r="B143" s="3">
        <v>8.0</v>
      </c>
      <c r="C143" s="4" t="s">
        <v>66</v>
      </c>
      <c r="D143" s="3">
        <v>128.0</v>
      </c>
      <c r="E143" s="3" t="s">
        <v>15</v>
      </c>
      <c r="F143" s="4" t="s">
        <v>218</v>
      </c>
      <c r="G143" s="3" t="s">
        <v>104</v>
      </c>
      <c r="H143" s="3" t="s">
        <v>68</v>
      </c>
      <c r="I143" s="6">
        <v>0.673936750272628</v>
      </c>
      <c r="J143" s="6">
        <v>0.652251066335428</v>
      </c>
      <c r="K143" s="6">
        <v>0.693793737321882</v>
      </c>
      <c r="L143" s="6">
        <v>0.673936750272628</v>
      </c>
      <c r="M143" s="6">
        <v>10.2023870944976</v>
      </c>
      <c r="N143" s="6">
        <v>3385.53005719184</v>
      </c>
    </row>
    <row r="144">
      <c r="A144" s="3">
        <v>16.0</v>
      </c>
      <c r="B144" s="3">
        <v>8.0</v>
      </c>
      <c r="C144" s="4" t="s">
        <v>69</v>
      </c>
      <c r="D144" s="3">
        <v>128.0</v>
      </c>
      <c r="E144" s="3" t="s">
        <v>15</v>
      </c>
      <c r="F144" s="4" t="s">
        <v>219</v>
      </c>
      <c r="G144" s="3" t="s">
        <v>104</v>
      </c>
      <c r="H144" s="3" t="s">
        <v>71</v>
      </c>
      <c r="I144" s="6">
        <v>0.92075608869502</v>
      </c>
      <c r="J144" s="6">
        <v>0.922138566339185</v>
      </c>
      <c r="K144" s="6">
        <v>0.925819359778207</v>
      </c>
      <c r="L144" s="6">
        <v>0.92075608869502</v>
      </c>
      <c r="M144" s="6">
        <v>10.2695086002349</v>
      </c>
      <c r="N144" s="6">
        <v>389.583340406417</v>
      </c>
    </row>
    <row r="145">
      <c r="A145" s="3">
        <v>16.0</v>
      </c>
      <c r="B145" s="3">
        <v>8.0</v>
      </c>
      <c r="C145" s="4" t="s">
        <v>72</v>
      </c>
      <c r="D145" s="3">
        <v>128.0</v>
      </c>
      <c r="E145" s="3" t="s">
        <v>15</v>
      </c>
      <c r="F145" s="4" t="s">
        <v>220</v>
      </c>
      <c r="G145" s="3" t="s">
        <v>104</v>
      </c>
      <c r="H145" s="3" t="s">
        <v>74</v>
      </c>
      <c r="I145" s="6">
        <v>0.876045074518357</v>
      </c>
      <c r="J145" s="6">
        <v>0.886175720850817</v>
      </c>
      <c r="K145" s="6">
        <v>0.913618691685629</v>
      </c>
      <c r="L145" s="6">
        <v>0.876045074518357</v>
      </c>
      <c r="M145" s="6">
        <v>10.1665487289428</v>
      </c>
      <c r="N145" s="6">
        <v>3650.07423639297</v>
      </c>
    </row>
    <row r="146">
      <c r="A146" s="3">
        <v>16.0</v>
      </c>
      <c r="B146" s="3">
        <v>8.0</v>
      </c>
      <c r="C146" s="4" t="s">
        <v>75</v>
      </c>
      <c r="D146" s="3">
        <v>128.0</v>
      </c>
      <c r="E146" s="3" t="s">
        <v>15</v>
      </c>
      <c r="F146" s="4" t="s">
        <v>221</v>
      </c>
      <c r="G146" s="3" t="s">
        <v>104</v>
      </c>
      <c r="H146" s="3" t="s">
        <v>77</v>
      </c>
      <c r="I146" s="6">
        <v>0.61504907306434</v>
      </c>
      <c r="J146" s="6">
        <v>0.622887811081772</v>
      </c>
      <c r="K146" s="6">
        <v>0.668754280910118</v>
      </c>
      <c r="L146" s="6">
        <v>0.61504907306434</v>
      </c>
      <c r="M146" s="6">
        <v>10.5217771530151</v>
      </c>
      <c r="N146" s="6">
        <v>43.5293061733245</v>
      </c>
    </row>
    <row r="147">
      <c r="A147" s="3">
        <v>16.0</v>
      </c>
      <c r="B147" s="3">
        <v>8.0</v>
      </c>
      <c r="C147" s="4" t="s">
        <v>78</v>
      </c>
      <c r="D147" s="3">
        <v>128.0</v>
      </c>
      <c r="E147" s="3" t="s">
        <v>15</v>
      </c>
      <c r="F147" s="4" t="s">
        <v>222</v>
      </c>
      <c r="G147" s="3" t="s">
        <v>104</v>
      </c>
      <c r="H147" s="3" t="s">
        <v>80</v>
      </c>
      <c r="I147" s="6">
        <v>0.521992002908033</v>
      </c>
      <c r="J147" s="6">
        <v>0.579400565179075</v>
      </c>
      <c r="K147" s="6">
        <v>0.80488901724751</v>
      </c>
      <c r="L147" s="6">
        <v>0.521992002908033</v>
      </c>
      <c r="M147" s="6">
        <v>10.1435470581054</v>
      </c>
      <c r="N147" s="6">
        <v>332.458348035812</v>
      </c>
    </row>
    <row r="148">
      <c r="A148" s="3">
        <v>16.0</v>
      </c>
      <c r="B148" s="3">
        <v>8.0</v>
      </c>
      <c r="C148" s="4" t="s">
        <v>81</v>
      </c>
      <c r="D148" s="3">
        <v>128.0</v>
      </c>
      <c r="E148" s="3" t="s">
        <v>15</v>
      </c>
      <c r="F148" s="4" t="s">
        <v>223</v>
      </c>
      <c r="G148" s="3" t="s">
        <v>104</v>
      </c>
      <c r="H148" s="3" t="s">
        <v>83</v>
      </c>
      <c r="I148" s="6">
        <v>0.69611050527081</v>
      </c>
      <c r="J148" s="6">
        <v>0.709574351842205</v>
      </c>
      <c r="K148" s="6">
        <v>0.767741818115194</v>
      </c>
      <c r="L148" s="6">
        <v>0.69611050527081</v>
      </c>
      <c r="M148" s="6">
        <v>10.5161671638488</v>
      </c>
      <c r="N148" s="6">
        <v>3582.37982940673</v>
      </c>
    </row>
    <row r="149">
      <c r="A149" s="3">
        <v>16.0</v>
      </c>
      <c r="B149" s="3">
        <v>8.0</v>
      </c>
      <c r="C149" s="4" t="s">
        <v>84</v>
      </c>
      <c r="D149" s="3">
        <v>128.0</v>
      </c>
      <c r="E149" s="3" t="s">
        <v>15</v>
      </c>
      <c r="F149" s="4" t="s">
        <v>224</v>
      </c>
      <c r="G149" s="3" t="s">
        <v>104</v>
      </c>
      <c r="H149" s="3" t="s">
        <v>86</v>
      </c>
      <c r="I149" s="6">
        <v>0.914576517629952</v>
      </c>
      <c r="J149" s="6">
        <v>0.914844190723627</v>
      </c>
      <c r="K149" s="6">
        <v>0.919451970018527</v>
      </c>
      <c r="L149" s="6">
        <v>0.914576517629952</v>
      </c>
      <c r="M149" s="6">
        <v>10.1802811622619</v>
      </c>
      <c r="N149" s="6">
        <v>566.557312726974</v>
      </c>
    </row>
    <row r="150">
      <c r="A150" s="3">
        <v>16.0</v>
      </c>
      <c r="B150" s="3">
        <v>8.0</v>
      </c>
      <c r="C150" s="4" t="s">
        <v>87</v>
      </c>
      <c r="D150" s="3">
        <v>128.0</v>
      </c>
      <c r="E150" s="3" t="s">
        <v>15</v>
      </c>
      <c r="F150" s="4" t="s">
        <v>225</v>
      </c>
      <c r="G150" s="3" t="s">
        <v>104</v>
      </c>
      <c r="H150" s="3" t="s">
        <v>89</v>
      </c>
      <c r="I150" s="6">
        <v>0.834242093784078</v>
      </c>
      <c r="J150" s="6">
        <v>0.836734312534798</v>
      </c>
      <c r="K150" s="6">
        <v>0.862462095924783</v>
      </c>
      <c r="L150" s="6">
        <v>0.834242093784078</v>
      </c>
      <c r="M150" s="6">
        <v>10.1957204341888</v>
      </c>
      <c r="N150" s="6">
        <v>3834.42593622207</v>
      </c>
    </row>
    <row r="151">
      <c r="A151" s="3">
        <v>16.0</v>
      </c>
      <c r="B151" s="3">
        <v>8.0</v>
      </c>
      <c r="C151" s="4" t="s">
        <v>90</v>
      </c>
      <c r="D151" s="3">
        <v>128.0</v>
      </c>
      <c r="E151" s="3" t="s">
        <v>15</v>
      </c>
      <c r="F151" s="4" t="s">
        <v>226</v>
      </c>
      <c r="G151" s="3" t="s">
        <v>104</v>
      </c>
      <c r="H151" s="3" t="s">
        <v>92</v>
      </c>
      <c r="I151" s="6">
        <v>0.711014176663031</v>
      </c>
      <c r="J151" s="6">
        <v>0.71060683970824</v>
      </c>
      <c r="K151" s="6">
        <v>0.795766821794727</v>
      </c>
      <c r="L151" s="6">
        <v>0.711014176663031</v>
      </c>
      <c r="M151" s="6">
        <v>10.2169880867004</v>
      </c>
      <c r="N151" s="6">
        <v>3271.61245155334</v>
      </c>
    </row>
    <row r="152">
      <c r="A152" s="3">
        <v>16.0</v>
      </c>
      <c r="B152" s="3">
        <v>8.0</v>
      </c>
      <c r="C152" s="4" t="s">
        <v>93</v>
      </c>
      <c r="D152" s="3">
        <v>128.0</v>
      </c>
      <c r="E152" s="3" t="s">
        <v>15</v>
      </c>
      <c r="F152" s="4" t="s">
        <v>227</v>
      </c>
      <c r="G152" s="3" t="s">
        <v>104</v>
      </c>
      <c r="H152" s="3" t="s">
        <v>95</v>
      </c>
      <c r="I152" s="6">
        <v>0.926208651399491</v>
      </c>
      <c r="J152" s="6">
        <v>0.926204059147696</v>
      </c>
      <c r="K152" s="6">
        <v>0.928998884984194</v>
      </c>
      <c r="L152" s="6">
        <v>0.926208651399491</v>
      </c>
      <c r="M152" s="6">
        <v>10.1811070442199</v>
      </c>
      <c r="N152" s="6">
        <v>276.187820672988</v>
      </c>
    </row>
    <row r="153">
      <c r="A153" s="3">
        <v>16.0</v>
      </c>
      <c r="B153" s="3">
        <v>8.0</v>
      </c>
      <c r="C153" s="4" t="s">
        <v>96</v>
      </c>
      <c r="D153" s="3">
        <v>128.0</v>
      </c>
      <c r="E153" s="3" t="s">
        <v>15</v>
      </c>
      <c r="F153" s="4" t="s">
        <v>228</v>
      </c>
      <c r="G153" s="3" t="s">
        <v>104</v>
      </c>
      <c r="H153" s="3" t="s">
        <v>98</v>
      </c>
      <c r="I153" s="6">
        <v>0.912758996728462</v>
      </c>
      <c r="J153" s="6">
        <v>0.913160375327706</v>
      </c>
      <c r="K153" s="6">
        <v>0.916479044873918</v>
      </c>
      <c r="L153" s="6">
        <v>0.912758996728462</v>
      </c>
      <c r="M153" s="6">
        <v>10.2079949378967</v>
      </c>
      <c r="N153" s="6">
        <v>3504.39536476135</v>
      </c>
    </row>
    <row r="154">
      <c r="A154" s="3">
        <v>16.0</v>
      </c>
      <c r="B154" s="3">
        <v>8.0</v>
      </c>
      <c r="C154" s="4" t="s">
        <v>99</v>
      </c>
      <c r="D154" s="3">
        <v>128.0</v>
      </c>
      <c r="E154" s="3" t="s">
        <v>15</v>
      </c>
      <c r="F154" s="4" t="s">
        <v>229</v>
      </c>
      <c r="G154" s="3" t="s">
        <v>104</v>
      </c>
      <c r="H154" s="3" t="s">
        <v>101</v>
      </c>
      <c r="I154" s="6">
        <v>0.567066521264994</v>
      </c>
      <c r="J154" s="6">
        <v>0.519082964693999</v>
      </c>
      <c r="K154" s="6">
        <v>0.621132014521609</v>
      </c>
      <c r="L154" s="6">
        <v>0.567066521264994</v>
      </c>
      <c r="M154" s="6">
        <v>10.1548738479614</v>
      </c>
      <c r="N154" s="6">
        <v>3256.02833342552</v>
      </c>
    </row>
    <row r="155">
      <c r="A155" s="3">
        <v>16.0</v>
      </c>
      <c r="B155" s="3">
        <v>8.0</v>
      </c>
      <c r="C155" s="4" t="s">
        <v>102</v>
      </c>
      <c r="D155" s="3">
        <v>128.0</v>
      </c>
      <c r="E155" s="3" t="s">
        <v>15</v>
      </c>
      <c r="F155" s="4" t="s">
        <v>230</v>
      </c>
      <c r="G155" s="3" t="s">
        <v>104</v>
      </c>
      <c r="H155" s="3" t="s">
        <v>104</v>
      </c>
      <c r="I155" s="6">
        <v>0.925481643038894</v>
      </c>
      <c r="J155" s="6">
        <v>0.925177884608307</v>
      </c>
      <c r="K155" s="6">
        <v>0.928125753307731</v>
      </c>
      <c r="L155" s="6">
        <v>0.925481643038894</v>
      </c>
      <c r="M155" s="6">
        <v>10.2823479175567</v>
      </c>
      <c r="N155" s="6">
        <v>244.169310092926</v>
      </c>
    </row>
    <row r="156">
      <c r="A156" s="3">
        <v>16.0</v>
      </c>
      <c r="B156" s="3">
        <v>8.0</v>
      </c>
      <c r="C156" s="4" t="s">
        <v>105</v>
      </c>
      <c r="D156" s="3">
        <v>128.0</v>
      </c>
      <c r="E156" s="3" t="s">
        <v>15</v>
      </c>
      <c r="F156" s="4" t="s">
        <v>231</v>
      </c>
      <c r="G156" s="3" t="s">
        <v>104</v>
      </c>
      <c r="H156" s="3" t="s">
        <v>107</v>
      </c>
      <c r="I156" s="6">
        <v>0.904034896401308</v>
      </c>
      <c r="J156" s="6">
        <v>0.90501683566919</v>
      </c>
      <c r="K156" s="6">
        <v>0.912938460424288</v>
      </c>
      <c r="L156" s="6">
        <v>0.904034896401308</v>
      </c>
      <c r="M156" s="6">
        <v>10.210566997528</v>
      </c>
      <c r="N156" s="6">
        <v>3473.73321557045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2.71"/>
    <col customWidth="1" min="8" max="8" width="4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16.0</v>
      </c>
      <c r="B2" s="3">
        <v>8.0</v>
      </c>
      <c r="C2" s="4" t="s">
        <v>14</v>
      </c>
      <c r="D2" s="3">
        <v>128.0</v>
      </c>
      <c r="E2" s="3" t="s">
        <v>15</v>
      </c>
      <c r="F2" s="4" t="s">
        <v>16</v>
      </c>
      <c r="G2" s="3" t="s">
        <v>17</v>
      </c>
      <c r="H2" s="3" t="s">
        <v>17</v>
      </c>
      <c r="I2" s="6">
        <v>0.933603238866396</v>
      </c>
      <c r="J2" s="6">
        <v>0.931356398532511</v>
      </c>
      <c r="K2" s="6">
        <v>0.93078754530627</v>
      </c>
      <c r="L2" s="6">
        <v>0.933603238866396</v>
      </c>
      <c r="M2" s="6">
        <v>4.56174516677856</v>
      </c>
      <c r="N2" s="6">
        <v>302.826144218444</v>
      </c>
    </row>
    <row r="3">
      <c r="A3" s="3">
        <v>16.0</v>
      </c>
      <c r="B3" s="3">
        <v>8.0</v>
      </c>
      <c r="C3" s="4" t="s">
        <v>18</v>
      </c>
      <c r="D3" s="3">
        <v>128.0</v>
      </c>
      <c r="E3" s="3" t="s">
        <v>15</v>
      </c>
      <c r="F3" s="4" t="s">
        <v>19</v>
      </c>
      <c r="G3" s="3" t="s">
        <v>17</v>
      </c>
      <c r="H3" s="3" t="s">
        <v>20</v>
      </c>
      <c r="I3" s="6">
        <v>0.919838056680161</v>
      </c>
      <c r="J3" s="6">
        <v>0.919309194470643</v>
      </c>
      <c r="K3" s="6">
        <v>0.923968218716388</v>
      </c>
      <c r="L3" s="6">
        <v>0.919838056680161</v>
      </c>
      <c r="M3" s="6">
        <v>4.53849959373474</v>
      </c>
      <c r="N3" s="6">
        <v>3550.49960637092</v>
      </c>
    </row>
    <row r="4">
      <c r="A4" s="3">
        <v>16.0</v>
      </c>
      <c r="B4" s="3">
        <v>8.0</v>
      </c>
      <c r="C4" s="4" t="s">
        <v>21</v>
      </c>
      <c r="D4" s="3">
        <v>128.0</v>
      </c>
      <c r="E4" s="3" t="s">
        <v>15</v>
      </c>
      <c r="F4" s="4" t="s">
        <v>22</v>
      </c>
      <c r="G4" s="3" t="s">
        <v>17</v>
      </c>
      <c r="H4" s="3" t="s">
        <v>23</v>
      </c>
      <c r="I4" s="6">
        <v>0.91578947368421</v>
      </c>
      <c r="J4" s="6">
        <v>0.916852926898106</v>
      </c>
      <c r="K4" s="6">
        <v>0.920633624685065</v>
      </c>
      <c r="L4" s="6">
        <v>0.91578947368421</v>
      </c>
      <c r="M4" s="6">
        <v>4.65744185447692</v>
      </c>
      <c r="N4" s="6">
        <v>535.538537025451</v>
      </c>
    </row>
    <row r="5">
      <c r="A5" s="3">
        <v>16.0</v>
      </c>
      <c r="B5" s="3">
        <v>8.0</v>
      </c>
      <c r="C5" s="4" t="s">
        <v>24</v>
      </c>
      <c r="D5" s="3">
        <v>128.0</v>
      </c>
      <c r="E5" s="3" t="s">
        <v>15</v>
      </c>
      <c r="F5" s="4" t="s">
        <v>25</v>
      </c>
      <c r="G5" s="3" t="s">
        <v>17</v>
      </c>
      <c r="H5" s="3" t="s">
        <v>26</v>
      </c>
      <c r="I5" s="6">
        <v>0.892307692307692</v>
      </c>
      <c r="J5" s="6">
        <v>0.892912884729917</v>
      </c>
      <c r="K5" s="6">
        <v>0.897845107074728</v>
      </c>
      <c r="L5" s="6">
        <v>0.892307692307692</v>
      </c>
      <c r="M5" s="6">
        <v>4.58469247817993</v>
      </c>
      <c r="N5" s="6">
        <v>3797.24783945083</v>
      </c>
    </row>
    <row r="6">
      <c r="A6" s="3">
        <v>16.0</v>
      </c>
      <c r="B6" s="3">
        <v>8.0</v>
      </c>
      <c r="C6" s="4" t="s">
        <v>27</v>
      </c>
      <c r="D6" s="3">
        <v>128.0</v>
      </c>
      <c r="E6" s="3" t="s">
        <v>15</v>
      </c>
      <c r="F6" s="4" t="s">
        <v>28</v>
      </c>
      <c r="G6" s="3" t="s">
        <v>17</v>
      </c>
      <c r="H6" s="3" t="s">
        <v>29</v>
      </c>
      <c r="I6" s="6">
        <v>0.433198380566801</v>
      </c>
      <c r="J6" s="6">
        <v>0.388553860662982</v>
      </c>
      <c r="K6" s="6">
        <v>0.466688097536786</v>
      </c>
      <c r="L6" s="6">
        <v>0.433198380566801</v>
      </c>
      <c r="M6" s="6">
        <v>4.59510374069213</v>
      </c>
      <c r="N6" s="6">
        <v>158.574607849121</v>
      </c>
    </row>
    <row r="7">
      <c r="A7" s="3">
        <v>16.0</v>
      </c>
      <c r="B7" s="3">
        <v>8.0</v>
      </c>
      <c r="C7" s="4" t="s">
        <v>30</v>
      </c>
      <c r="D7" s="3">
        <v>128.0</v>
      </c>
      <c r="E7" s="3" t="s">
        <v>15</v>
      </c>
      <c r="F7" s="4" t="s">
        <v>31</v>
      </c>
      <c r="G7" s="3" t="s">
        <v>17</v>
      </c>
      <c r="H7" s="3" t="s">
        <v>32</v>
      </c>
      <c r="I7" s="6">
        <v>0.917408906882591</v>
      </c>
      <c r="J7" s="6">
        <v>0.916453498125871</v>
      </c>
      <c r="K7" s="6">
        <v>0.917245867386362</v>
      </c>
      <c r="L7" s="6">
        <v>0.917408906882591</v>
      </c>
      <c r="M7" s="6">
        <v>4.57685351371765</v>
      </c>
      <c r="N7" s="6">
        <v>450.718650579452</v>
      </c>
    </row>
    <row r="8">
      <c r="A8" s="3">
        <v>16.0</v>
      </c>
      <c r="B8" s="3">
        <v>8.0</v>
      </c>
      <c r="C8" s="4" t="s">
        <v>33</v>
      </c>
      <c r="D8" s="3">
        <v>128.0</v>
      </c>
      <c r="E8" s="3" t="s">
        <v>15</v>
      </c>
      <c r="F8" s="4" t="s">
        <v>34</v>
      </c>
      <c r="G8" s="3" t="s">
        <v>17</v>
      </c>
      <c r="H8" s="3" t="s">
        <v>35</v>
      </c>
      <c r="I8" s="6">
        <v>0.855870445344129</v>
      </c>
      <c r="J8" s="6">
        <v>0.862347070429973</v>
      </c>
      <c r="K8" s="6">
        <v>0.890561763977092</v>
      </c>
      <c r="L8" s="6">
        <v>0.855870445344129</v>
      </c>
      <c r="M8" s="6">
        <v>4.68246054649353</v>
      </c>
      <c r="N8" s="6">
        <v>3686.7545325756</v>
      </c>
    </row>
    <row r="9">
      <c r="A9" s="3">
        <v>16.0</v>
      </c>
      <c r="B9" s="3">
        <v>8.0</v>
      </c>
      <c r="C9" s="4" t="s">
        <v>36</v>
      </c>
      <c r="D9" s="3">
        <v>128.0</v>
      </c>
      <c r="E9" s="3" t="s">
        <v>15</v>
      </c>
      <c r="F9" s="4" t="s">
        <v>37</v>
      </c>
      <c r="G9" s="3" t="s">
        <v>17</v>
      </c>
      <c r="H9" s="3" t="s">
        <v>38</v>
      </c>
      <c r="I9" s="6">
        <v>0.920647773279352</v>
      </c>
      <c r="J9" s="6">
        <v>0.920467584045863</v>
      </c>
      <c r="K9" s="6">
        <v>0.921394477580973</v>
      </c>
      <c r="L9" s="6">
        <v>0.920647773279352</v>
      </c>
      <c r="M9" s="6">
        <v>4.61790990829467</v>
      </c>
      <c r="N9" s="6">
        <v>684.102672100067</v>
      </c>
    </row>
    <row r="10">
      <c r="A10" s="3">
        <v>16.0</v>
      </c>
      <c r="B10" s="3">
        <v>8.0</v>
      </c>
      <c r="C10" s="4" t="s">
        <v>39</v>
      </c>
      <c r="D10" s="3">
        <v>128.0</v>
      </c>
      <c r="E10" s="3" t="s">
        <v>15</v>
      </c>
      <c r="F10" s="4" t="s">
        <v>40</v>
      </c>
      <c r="G10" s="3" t="s">
        <v>17</v>
      </c>
      <c r="H10" s="3" t="s">
        <v>41</v>
      </c>
      <c r="I10" s="6">
        <v>0.883400809716599</v>
      </c>
      <c r="J10" s="6">
        <v>0.885705353853388</v>
      </c>
      <c r="K10" s="6">
        <v>0.896452052418903</v>
      </c>
      <c r="L10" s="6">
        <v>0.883400809716599</v>
      </c>
      <c r="M10" s="6">
        <v>4.63301706314086</v>
      </c>
      <c r="N10" s="6">
        <v>3933.87111401557</v>
      </c>
    </row>
    <row r="11">
      <c r="A11" s="3">
        <v>16.0</v>
      </c>
      <c r="B11" s="3">
        <v>8.0</v>
      </c>
      <c r="C11" s="4" t="s">
        <v>42</v>
      </c>
      <c r="D11" s="3">
        <v>128.0</v>
      </c>
      <c r="E11" s="3" t="s">
        <v>15</v>
      </c>
      <c r="F11" s="4" t="s">
        <v>43</v>
      </c>
      <c r="G11" s="3" t="s">
        <v>17</v>
      </c>
      <c r="H11" s="3" t="s">
        <v>44</v>
      </c>
      <c r="I11" s="6">
        <v>0.561133603238866</v>
      </c>
      <c r="J11" s="6">
        <v>0.538699611181455</v>
      </c>
      <c r="K11" s="6">
        <v>0.58983493757128</v>
      </c>
      <c r="L11" s="6">
        <v>0.561133603238866</v>
      </c>
      <c r="M11" s="6">
        <v>4.54974102973938</v>
      </c>
      <c r="N11" s="6">
        <v>189.995693445205</v>
      </c>
    </row>
    <row r="12">
      <c r="A12" s="3">
        <v>16.0</v>
      </c>
      <c r="B12" s="3">
        <v>8.0</v>
      </c>
      <c r="C12" s="4" t="s">
        <v>45</v>
      </c>
      <c r="D12" s="3">
        <v>128.0</v>
      </c>
      <c r="E12" s="3" t="s">
        <v>15</v>
      </c>
      <c r="F12" s="4" t="s">
        <v>46</v>
      </c>
      <c r="G12" s="3" t="s">
        <v>17</v>
      </c>
      <c r="H12" s="3" t="s">
        <v>47</v>
      </c>
      <c r="I12" s="6">
        <v>0.925506072874493</v>
      </c>
      <c r="J12" s="6">
        <v>0.925039359189315</v>
      </c>
      <c r="K12" s="6">
        <v>0.926509618673745</v>
      </c>
      <c r="L12" s="6">
        <v>0.925506072874493</v>
      </c>
      <c r="M12" s="6">
        <v>4.62638616561889</v>
      </c>
      <c r="N12" s="6">
        <v>476.382649421691</v>
      </c>
    </row>
    <row r="13">
      <c r="A13" s="3">
        <v>16.0</v>
      </c>
      <c r="B13" s="3">
        <v>8.0</v>
      </c>
      <c r="C13" s="4" t="s">
        <v>48</v>
      </c>
      <c r="D13" s="3">
        <v>128.0</v>
      </c>
      <c r="E13" s="3" t="s">
        <v>15</v>
      </c>
      <c r="F13" s="4" t="s">
        <v>49</v>
      </c>
      <c r="G13" s="3" t="s">
        <v>17</v>
      </c>
      <c r="H13" s="3" t="s">
        <v>50</v>
      </c>
      <c r="I13" s="6">
        <v>0.821052631578947</v>
      </c>
      <c r="J13" s="6">
        <v>0.82794260051049</v>
      </c>
      <c r="K13" s="6">
        <v>0.867708925717813</v>
      </c>
      <c r="L13" s="6">
        <v>0.821052631578947</v>
      </c>
      <c r="M13" s="6">
        <v>4.65912103652954</v>
      </c>
      <c r="N13" s="6">
        <v>3752.08512949943</v>
      </c>
    </row>
    <row r="14">
      <c r="A14" s="3">
        <v>16.0</v>
      </c>
      <c r="B14" s="3">
        <v>8.0</v>
      </c>
      <c r="C14" s="4" t="s">
        <v>51</v>
      </c>
      <c r="D14" s="3">
        <v>128.0</v>
      </c>
      <c r="E14" s="3" t="s">
        <v>15</v>
      </c>
      <c r="F14" s="4" t="s">
        <v>52</v>
      </c>
      <c r="G14" s="3" t="s">
        <v>17</v>
      </c>
      <c r="H14" s="3" t="s">
        <v>53</v>
      </c>
      <c r="I14" s="6">
        <v>0.9165991902834</v>
      </c>
      <c r="J14" s="6">
        <v>0.916596290908398</v>
      </c>
      <c r="K14" s="6">
        <v>0.918366197022437</v>
      </c>
      <c r="L14" s="6">
        <v>0.9165991902834</v>
      </c>
      <c r="M14" s="6">
        <v>4.59016323089599</v>
      </c>
      <c r="N14" s="6">
        <v>716.451722621917</v>
      </c>
    </row>
    <row r="15">
      <c r="A15" s="3">
        <v>16.0</v>
      </c>
      <c r="B15" s="3">
        <v>8.0</v>
      </c>
      <c r="C15" s="4" t="s">
        <v>54</v>
      </c>
      <c r="D15" s="3">
        <v>128.0</v>
      </c>
      <c r="E15" s="3" t="s">
        <v>15</v>
      </c>
      <c r="F15" s="4" t="s">
        <v>55</v>
      </c>
      <c r="G15" s="3" t="s">
        <v>17</v>
      </c>
      <c r="H15" s="3" t="s">
        <v>56</v>
      </c>
      <c r="I15" s="6">
        <v>0.880971659919028</v>
      </c>
      <c r="J15" s="6">
        <v>0.884224488404497</v>
      </c>
      <c r="K15" s="6">
        <v>0.896029313613595</v>
      </c>
      <c r="L15" s="6">
        <v>0.880971659919028</v>
      </c>
      <c r="M15" s="6">
        <v>4.64637184143066</v>
      </c>
      <c r="N15" s="6">
        <v>3956.11776995658</v>
      </c>
    </row>
    <row r="16">
      <c r="A16" s="3">
        <v>16.0</v>
      </c>
      <c r="B16" s="3">
        <v>8.0</v>
      </c>
      <c r="C16" s="4" t="s">
        <v>57</v>
      </c>
      <c r="D16" s="3">
        <v>128.0</v>
      </c>
      <c r="E16" s="3" t="s">
        <v>15</v>
      </c>
      <c r="F16" s="4" t="s">
        <v>58</v>
      </c>
      <c r="G16" s="3" t="s">
        <v>17</v>
      </c>
      <c r="H16" s="3" t="s">
        <v>59</v>
      </c>
      <c r="I16" s="6">
        <v>0.553846153846153</v>
      </c>
      <c r="J16" s="6">
        <v>0.518946984513355</v>
      </c>
      <c r="K16" s="6">
        <v>0.573671461557052</v>
      </c>
      <c r="L16" s="6">
        <v>0.553846153846153</v>
      </c>
      <c r="M16" s="6">
        <v>4.59775185585022</v>
      </c>
      <c r="N16" s="6">
        <v>3424.75784754753</v>
      </c>
    </row>
    <row r="17">
      <c r="A17" s="3">
        <v>16.0</v>
      </c>
      <c r="B17" s="3">
        <v>8.0</v>
      </c>
      <c r="C17" s="4" t="s">
        <v>60</v>
      </c>
      <c r="D17" s="3">
        <v>128.0</v>
      </c>
      <c r="E17" s="3" t="s">
        <v>15</v>
      </c>
      <c r="F17" s="4" t="s">
        <v>61</v>
      </c>
      <c r="G17" s="3" t="s">
        <v>17</v>
      </c>
      <c r="H17" s="3" t="s">
        <v>62</v>
      </c>
      <c r="I17" s="6">
        <v>0.604858299595141</v>
      </c>
      <c r="J17" s="6">
        <v>0.597277791223763</v>
      </c>
      <c r="K17" s="6">
        <v>0.665125495591609</v>
      </c>
      <c r="L17" s="6">
        <v>0.604858299595141</v>
      </c>
      <c r="M17" s="6">
        <v>4.56734108924865</v>
      </c>
      <c r="N17" s="6">
        <v>420.873284101486</v>
      </c>
    </row>
    <row r="18">
      <c r="A18" s="3">
        <v>16.0</v>
      </c>
      <c r="B18" s="3">
        <v>8.0</v>
      </c>
      <c r="C18" s="4" t="s">
        <v>63</v>
      </c>
      <c r="D18" s="3">
        <v>128.0</v>
      </c>
      <c r="E18" s="3" t="s">
        <v>15</v>
      </c>
      <c r="F18" s="4" t="s">
        <v>64</v>
      </c>
      <c r="G18" s="3" t="s">
        <v>17</v>
      </c>
      <c r="H18" s="3" t="s">
        <v>65</v>
      </c>
      <c r="I18" s="6">
        <v>0.582995951417004</v>
      </c>
      <c r="J18" s="6">
        <v>0.545097058848983</v>
      </c>
      <c r="K18" s="6">
        <v>0.609784716528494</v>
      </c>
      <c r="L18" s="6">
        <v>0.582995951417004</v>
      </c>
      <c r="M18" s="6">
        <v>4.59298658370971</v>
      </c>
      <c r="N18" s="6">
        <v>3674.75578236579</v>
      </c>
    </row>
    <row r="19">
      <c r="A19" s="3">
        <v>16.0</v>
      </c>
      <c r="B19" s="3">
        <v>8.0</v>
      </c>
      <c r="C19" s="4" t="s">
        <v>66</v>
      </c>
      <c r="D19" s="3">
        <v>128.0</v>
      </c>
      <c r="E19" s="3" t="s">
        <v>15</v>
      </c>
      <c r="F19" s="4" t="s">
        <v>67</v>
      </c>
      <c r="G19" s="3" t="s">
        <v>17</v>
      </c>
      <c r="H19" s="3" t="s">
        <v>68</v>
      </c>
      <c r="I19" s="6">
        <v>0.507692307692307</v>
      </c>
      <c r="J19" s="6">
        <v>0.47351740509955</v>
      </c>
      <c r="K19" s="6">
        <v>0.553774773794316</v>
      </c>
      <c r="L19" s="6">
        <v>0.507692307692307</v>
      </c>
      <c r="M19" s="6">
        <v>4.5865626335144</v>
      </c>
      <c r="N19" s="6">
        <v>3387.76605534553</v>
      </c>
    </row>
    <row r="20">
      <c r="A20" s="3">
        <v>16.0</v>
      </c>
      <c r="B20" s="3">
        <v>8.0</v>
      </c>
      <c r="C20" s="4" t="s">
        <v>69</v>
      </c>
      <c r="D20" s="3">
        <v>128.0</v>
      </c>
      <c r="E20" s="3" t="s">
        <v>15</v>
      </c>
      <c r="F20" s="4" t="s">
        <v>70</v>
      </c>
      <c r="G20" s="3" t="s">
        <v>17</v>
      </c>
      <c r="H20" s="3" t="s">
        <v>71</v>
      </c>
      <c r="I20" s="6">
        <v>0.589473684210526</v>
      </c>
      <c r="J20" s="6">
        <v>0.576668831710631</v>
      </c>
      <c r="K20" s="6">
        <v>0.659176367546418</v>
      </c>
      <c r="L20" s="6">
        <v>0.589473684210526</v>
      </c>
      <c r="M20" s="6">
        <v>4.5802321434021</v>
      </c>
      <c r="N20" s="6">
        <v>392.686167478561</v>
      </c>
    </row>
    <row r="21">
      <c r="A21" s="3">
        <v>16.0</v>
      </c>
      <c r="B21" s="3">
        <v>8.0</v>
      </c>
      <c r="C21" s="4" t="s">
        <v>72</v>
      </c>
      <c r="D21" s="3">
        <v>128.0</v>
      </c>
      <c r="E21" s="3" t="s">
        <v>15</v>
      </c>
      <c r="F21" s="4" t="s">
        <v>73</v>
      </c>
      <c r="G21" s="3" t="s">
        <v>17</v>
      </c>
      <c r="H21" s="3" t="s">
        <v>74</v>
      </c>
      <c r="I21" s="6">
        <v>0.561943319838056</v>
      </c>
      <c r="J21" s="6">
        <v>0.532462447725554</v>
      </c>
      <c r="K21" s="6">
        <v>0.623748551192119</v>
      </c>
      <c r="L21" s="6">
        <v>0.561943319838056</v>
      </c>
      <c r="M21" s="6">
        <v>4.65494918823242</v>
      </c>
      <c r="N21" s="6">
        <v>3657.59357476234</v>
      </c>
    </row>
    <row r="22">
      <c r="A22" s="3">
        <v>16.0</v>
      </c>
      <c r="B22" s="3">
        <v>8.0</v>
      </c>
      <c r="C22" s="4" t="s">
        <v>75</v>
      </c>
      <c r="D22" s="3">
        <v>128.0</v>
      </c>
      <c r="E22" s="3" t="s">
        <v>15</v>
      </c>
      <c r="F22" s="4" t="s">
        <v>76</v>
      </c>
      <c r="G22" s="3" t="s">
        <v>17</v>
      </c>
      <c r="H22" s="3" t="s">
        <v>77</v>
      </c>
      <c r="I22" s="6">
        <v>0.149797570850202</v>
      </c>
      <c r="J22" s="6">
        <v>0.0803850358000644</v>
      </c>
      <c r="K22" s="6">
        <v>0.0588104096964987</v>
      </c>
      <c r="L22" s="6">
        <v>0.149797570850202</v>
      </c>
      <c r="M22" s="6">
        <v>4.59218454360961</v>
      </c>
      <c r="N22" s="6">
        <v>26.6756031513214</v>
      </c>
    </row>
    <row r="23">
      <c r="A23" s="3">
        <v>16.0</v>
      </c>
      <c r="B23" s="3">
        <v>8.0</v>
      </c>
      <c r="C23" s="4" t="s">
        <v>78</v>
      </c>
      <c r="D23" s="3">
        <v>128.0</v>
      </c>
      <c r="E23" s="3" t="s">
        <v>15</v>
      </c>
      <c r="F23" s="4" t="s">
        <v>79</v>
      </c>
      <c r="G23" s="3" t="s">
        <v>17</v>
      </c>
      <c r="H23" s="3" t="s">
        <v>80</v>
      </c>
      <c r="I23" s="6">
        <v>0.922267206477732</v>
      </c>
      <c r="J23" s="6">
        <v>0.921195819680775</v>
      </c>
      <c r="K23" s="6">
        <v>0.921507933399157</v>
      </c>
      <c r="L23" s="6">
        <v>0.922267206477732</v>
      </c>
      <c r="M23" s="6">
        <v>4.62824821472168</v>
      </c>
      <c r="N23" s="6">
        <v>333.970477581024</v>
      </c>
    </row>
    <row r="24">
      <c r="A24" s="3">
        <v>16.0</v>
      </c>
      <c r="B24" s="3">
        <v>8.0</v>
      </c>
      <c r="C24" s="4" t="s">
        <v>81</v>
      </c>
      <c r="D24" s="3">
        <v>128.0</v>
      </c>
      <c r="E24" s="3" t="s">
        <v>15</v>
      </c>
      <c r="F24" s="4" t="s">
        <v>82</v>
      </c>
      <c r="G24" s="3" t="s">
        <v>17</v>
      </c>
      <c r="H24" s="3" t="s">
        <v>83</v>
      </c>
      <c r="I24" s="6">
        <v>0.910121457489878</v>
      </c>
      <c r="J24" s="6">
        <v>0.911208797183999</v>
      </c>
      <c r="K24" s="6">
        <v>0.916051185252787</v>
      </c>
      <c r="L24" s="6">
        <v>0.910121457489878</v>
      </c>
      <c r="M24" s="6">
        <v>4.63690376281738</v>
      </c>
      <c r="N24" s="6">
        <v>3599.90653133392</v>
      </c>
    </row>
    <row r="25">
      <c r="A25" s="3">
        <v>16.0</v>
      </c>
      <c r="B25" s="3">
        <v>8.0</v>
      </c>
      <c r="C25" s="4" t="s">
        <v>84</v>
      </c>
      <c r="D25" s="3">
        <v>128.0</v>
      </c>
      <c r="E25" s="3" t="s">
        <v>15</v>
      </c>
      <c r="F25" s="4" t="s">
        <v>85</v>
      </c>
      <c r="G25" s="3" t="s">
        <v>17</v>
      </c>
      <c r="H25" s="3" t="s">
        <v>86</v>
      </c>
      <c r="I25" s="6">
        <v>0.909311740890688</v>
      </c>
      <c r="J25" s="6">
        <v>0.909088578358488</v>
      </c>
      <c r="K25" s="6">
        <v>0.91522572253781</v>
      </c>
      <c r="L25" s="6">
        <v>0.909311740890688</v>
      </c>
      <c r="M25" s="6">
        <v>4.57461714744567</v>
      </c>
      <c r="N25" s="6">
        <v>568.665732622146</v>
      </c>
    </row>
    <row r="26">
      <c r="A26" s="3">
        <v>16.0</v>
      </c>
      <c r="B26" s="3">
        <v>8.0</v>
      </c>
      <c r="C26" s="4" t="s">
        <v>87</v>
      </c>
      <c r="D26" s="3">
        <v>128.0</v>
      </c>
      <c r="E26" s="3" t="s">
        <v>15</v>
      </c>
      <c r="F26" s="4" t="s">
        <v>88</v>
      </c>
      <c r="G26" s="3" t="s">
        <v>17</v>
      </c>
      <c r="H26" s="3" t="s">
        <v>89</v>
      </c>
      <c r="I26" s="6">
        <v>0.909311740890688</v>
      </c>
      <c r="J26" s="6">
        <v>0.909924649546021</v>
      </c>
      <c r="K26" s="6">
        <v>0.911962462267888</v>
      </c>
      <c r="L26" s="6">
        <v>0.909311740890688</v>
      </c>
      <c r="M26" s="6">
        <v>4.57231712341308</v>
      </c>
      <c r="N26" s="6">
        <v>3835.14564275741</v>
      </c>
    </row>
    <row r="27">
      <c r="A27" s="3">
        <v>16.0</v>
      </c>
      <c r="B27" s="3">
        <v>8.0</v>
      </c>
      <c r="C27" s="4" t="s">
        <v>90</v>
      </c>
      <c r="D27" s="3">
        <v>128.0</v>
      </c>
      <c r="E27" s="3" t="s">
        <v>15</v>
      </c>
      <c r="F27" s="4" t="s">
        <v>91</v>
      </c>
      <c r="G27" s="3" t="s">
        <v>17</v>
      </c>
      <c r="H27" s="3" t="s">
        <v>92</v>
      </c>
      <c r="I27" s="6">
        <v>0.51578947368421</v>
      </c>
      <c r="J27" s="6">
        <v>0.499059391928986</v>
      </c>
      <c r="K27" s="6">
        <v>0.61644021565595</v>
      </c>
      <c r="L27" s="6">
        <v>0.51578947368421</v>
      </c>
      <c r="M27" s="6">
        <v>4.669438123703</v>
      </c>
      <c r="N27" s="6">
        <v>3286.0228857994</v>
      </c>
    </row>
    <row r="28">
      <c r="A28" s="3">
        <v>16.0</v>
      </c>
      <c r="B28" s="3">
        <v>8.0</v>
      </c>
      <c r="C28" s="4" t="s">
        <v>93</v>
      </c>
      <c r="D28" s="3">
        <v>128.0</v>
      </c>
      <c r="E28" s="3" t="s">
        <v>15</v>
      </c>
      <c r="F28" s="4" t="s">
        <v>94</v>
      </c>
      <c r="G28" s="3" t="s">
        <v>17</v>
      </c>
      <c r="H28" s="3" t="s">
        <v>95</v>
      </c>
      <c r="I28" s="6">
        <v>0.608906882591093</v>
      </c>
      <c r="J28" s="6">
        <v>0.601342000011087</v>
      </c>
      <c r="K28" s="6">
        <v>0.631824571177711</v>
      </c>
      <c r="L28" s="6">
        <v>0.608906882591093</v>
      </c>
      <c r="M28" s="6">
        <v>4.64122176170349</v>
      </c>
      <c r="N28" s="6">
        <v>273.45712184906</v>
      </c>
    </row>
    <row r="29">
      <c r="A29" s="3">
        <v>16.0</v>
      </c>
      <c r="B29" s="3">
        <v>8.0</v>
      </c>
      <c r="C29" s="4" t="s">
        <v>96</v>
      </c>
      <c r="D29" s="3">
        <v>128.0</v>
      </c>
      <c r="E29" s="3" t="s">
        <v>15</v>
      </c>
      <c r="F29" s="4" t="s">
        <v>97</v>
      </c>
      <c r="G29" s="3" t="s">
        <v>17</v>
      </c>
      <c r="H29" s="3" t="s">
        <v>98</v>
      </c>
      <c r="I29" s="6">
        <v>0.590283400809716</v>
      </c>
      <c r="J29" s="6">
        <v>0.565557163508778</v>
      </c>
      <c r="K29" s="6">
        <v>0.646466049436715</v>
      </c>
      <c r="L29" s="6">
        <v>0.590283400809716</v>
      </c>
      <c r="M29" s="6">
        <v>4.61450958251953</v>
      </c>
      <c r="N29" s="6">
        <v>3533.20007014274</v>
      </c>
    </row>
    <row r="30">
      <c r="A30" s="3">
        <v>16.0</v>
      </c>
      <c r="B30" s="3">
        <v>8.0</v>
      </c>
      <c r="C30" s="4" t="s">
        <v>99</v>
      </c>
      <c r="D30" s="3">
        <v>128.0</v>
      </c>
      <c r="E30" s="3" t="s">
        <v>15</v>
      </c>
      <c r="F30" s="4" t="s">
        <v>100</v>
      </c>
      <c r="G30" s="3" t="s">
        <v>17</v>
      </c>
      <c r="H30" s="3" t="s">
        <v>101</v>
      </c>
      <c r="I30" s="6">
        <v>0.37165991902834</v>
      </c>
      <c r="J30" s="6">
        <v>0.286729320166111</v>
      </c>
      <c r="K30" s="6">
        <v>0.280893509951096</v>
      </c>
      <c r="L30" s="6">
        <v>0.37165991902834</v>
      </c>
      <c r="M30" s="6">
        <v>4.76095628738403</v>
      </c>
      <c r="N30" s="6">
        <v>3255.7056236267</v>
      </c>
    </row>
    <row r="31">
      <c r="A31" s="3">
        <v>16.0</v>
      </c>
      <c r="B31" s="3">
        <v>8.0</v>
      </c>
      <c r="C31" s="4" t="s">
        <v>102</v>
      </c>
      <c r="D31" s="3">
        <v>128.0</v>
      </c>
      <c r="E31" s="3" t="s">
        <v>15</v>
      </c>
      <c r="F31" s="4" t="s">
        <v>103</v>
      </c>
      <c r="G31" s="3" t="s">
        <v>17</v>
      </c>
      <c r="H31" s="3" t="s">
        <v>104</v>
      </c>
      <c r="I31" s="6">
        <v>0.533603238866396</v>
      </c>
      <c r="J31" s="6">
        <v>0.527242615135393</v>
      </c>
      <c r="K31" s="6">
        <v>0.650579377665695</v>
      </c>
      <c r="L31" s="6">
        <v>0.533603238866396</v>
      </c>
      <c r="M31" s="6">
        <v>4.57702541351318</v>
      </c>
      <c r="N31" s="6">
        <v>243.505990505218</v>
      </c>
    </row>
    <row r="32">
      <c r="A32" s="3">
        <v>16.0</v>
      </c>
      <c r="B32" s="3">
        <v>8.0</v>
      </c>
      <c r="C32" s="4" t="s">
        <v>105</v>
      </c>
      <c r="D32" s="3">
        <v>128.0</v>
      </c>
      <c r="E32" s="3" t="s">
        <v>15</v>
      </c>
      <c r="F32" s="4" t="s">
        <v>106</v>
      </c>
      <c r="G32" s="3" t="s">
        <v>17</v>
      </c>
      <c r="H32" s="3" t="s">
        <v>107</v>
      </c>
      <c r="I32" s="6">
        <v>0.503643724696356</v>
      </c>
      <c r="J32" s="6">
        <v>0.495651749008995</v>
      </c>
      <c r="K32" s="6">
        <v>0.631388103449533</v>
      </c>
      <c r="L32" s="6">
        <v>0.503643724696356</v>
      </c>
      <c r="M32" s="6">
        <v>4.56418442726135</v>
      </c>
      <c r="N32" s="6">
        <v>3476.66393351554</v>
      </c>
    </row>
    <row r="33">
      <c r="A33" s="3">
        <v>16.0</v>
      </c>
      <c r="B33" s="3">
        <v>8.0</v>
      </c>
      <c r="C33" s="4" t="s">
        <v>14</v>
      </c>
      <c r="D33" s="3">
        <v>128.0</v>
      </c>
      <c r="E33" s="3" t="s">
        <v>15</v>
      </c>
      <c r="F33" s="4" t="s">
        <v>108</v>
      </c>
      <c r="G33" s="3" t="s">
        <v>29</v>
      </c>
      <c r="H33" s="3" t="s">
        <v>17</v>
      </c>
      <c r="I33" s="6">
        <v>0.562770562770562</v>
      </c>
      <c r="J33" s="6">
        <v>0.485676453851184</v>
      </c>
      <c r="K33" s="6">
        <v>0.477031807388302</v>
      </c>
      <c r="L33" s="6">
        <v>0.562770562770562</v>
      </c>
      <c r="M33" s="6">
        <v>3.48015522956848</v>
      </c>
      <c r="N33" s="6">
        <v>302.826144218444</v>
      </c>
    </row>
    <row r="34">
      <c r="A34" s="3">
        <v>16.0</v>
      </c>
      <c r="B34" s="3">
        <v>8.0</v>
      </c>
      <c r="C34" s="4" t="s">
        <v>18</v>
      </c>
      <c r="D34" s="3">
        <v>128.0</v>
      </c>
      <c r="E34" s="3" t="s">
        <v>15</v>
      </c>
      <c r="F34" s="4" t="s">
        <v>109</v>
      </c>
      <c r="G34" s="3" t="s">
        <v>29</v>
      </c>
      <c r="H34" s="3" t="s">
        <v>20</v>
      </c>
      <c r="I34" s="6">
        <v>0.614718614718614</v>
      </c>
      <c r="J34" s="6">
        <v>0.549893032148844</v>
      </c>
      <c r="K34" s="6">
        <v>0.522763840714151</v>
      </c>
      <c r="L34" s="6">
        <v>0.614718614718614</v>
      </c>
      <c r="M34" s="6">
        <v>3.47304987907409</v>
      </c>
      <c r="N34" s="6">
        <v>3550.49960637092</v>
      </c>
    </row>
    <row r="35">
      <c r="A35" s="3">
        <v>16.0</v>
      </c>
      <c r="B35" s="3">
        <v>8.0</v>
      </c>
      <c r="C35" s="4" t="s">
        <v>21</v>
      </c>
      <c r="D35" s="3">
        <v>128.0</v>
      </c>
      <c r="E35" s="3" t="s">
        <v>15</v>
      </c>
      <c r="F35" s="4" t="s">
        <v>110</v>
      </c>
      <c r="G35" s="3" t="s">
        <v>29</v>
      </c>
      <c r="H35" s="3" t="s">
        <v>23</v>
      </c>
      <c r="I35" s="6">
        <v>0.582251082251082</v>
      </c>
      <c r="J35" s="6">
        <v>0.516492244602962</v>
      </c>
      <c r="K35" s="6">
        <v>0.491918091373948</v>
      </c>
      <c r="L35" s="6">
        <v>0.582251082251082</v>
      </c>
      <c r="M35" s="6">
        <v>3.53243231773376</v>
      </c>
      <c r="N35" s="6">
        <v>535.538537025451</v>
      </c>
    </row>
    <row r="36">
      <c r="A36" s="3">
        <v>16.0</v>
      </c>
      <c r="B36" s="3">
        <v>8.0</v>
      </c>
      <c r="C36" s="4" t="s">
        <v>24</v>
      </c>
      <c r="D36" s="3">
        <v>128.0</v>
      </c>
      <c r="E36" s="3" t="s">
        <v>15</v>
      </c>
      <c r="F36" s="4" t="s">
        <v>111</v>
      </c>
      <c r="G36" s="3" t="s">
        <v>29</v>
      </c>
      <c r="H36" s="3" t="s">
        <v>26</v>
      </c>
      <c r="I36" s="6">
        <v>0.569264069264069</v>
      </c>
      <c r="J36" s="6">
        <v>0.519015994615863</v>
      </c>
      <c r="K36" s="6">
        <v>0.503208714020519</v>
      </c>
      <c r="L36" s="6">
        <v>0.569264069264069</v>
      </c>
      <c r="M36" s="6">
        <v>3.54474353790283</v>
      </c>
      <c r="N36" s="6">
        <v>3797.24783945083</v>
      </c>
    </row>
    <row r="37">
      <c r="A37" s="3">
        <v>16.0</v>
      </c>
      <c r="B37" s="3">
        <v>8.0</v>
      </c>
      <c r="C37" s="4" t="s">
        <v>27</v>
      </c>
      <c r="D37" s="3">
        <v>128.0</v>
      </c>
      <c r="E37" s="3" t="s">
        <v>15</v>
      </c>
      <c r="F37" s="4" t="s">
        <v>112</v>
      </c>
      <c r="G37" s="3" t="s">
        <v>29</v>
      </c>
      <c r="H37" s="3" t="s">
        <v>29</v>
      </c>
      <c r="I37" s="6">
        <v>0.874458874458874</v>
      </c>
      <c r="J37" s="6">
        <v>0.857150242517803</v>
      </c>
      <c r="K37" s="6">
        <v>0.844863241848463</v>
      </c>
      <c r="L37" s="6">
        <v>0.874458874458874</v>
      </c>
      <c r="M37" s="6">
        <v>3.53516268730163</v>
      </c>
      <c r="N37" s="6">
        <v>158.574607849121</v>
      </c>
    </row>
    <row r="38">
      <c r="A38" s="3">
        <v>16.0</v>
      </c>
      <c r="B38" s="3">
        <v>8.0</v>
      </c>
      <c r="C38" s="4" t="s">
        <v>30</v>
      </c>
      <c r="D38" s="3">
        <v>128.0</v>
      </c>
      <c r="E38" s="3" t="s">
        <v>15</v>
      </c>
      <c r="F38" s="4" t="s">
        <v>113</v>
      </c>
      <c r="G38" s="3" t="s">
        <v>29</v>
      </c>
      <c r="H38" s="3" t="s">
        <v>32</v>
      </c>
      <c r="I38" s="6">
        <v>0.88095238095238</v>
      </c>
      <c r="J38" s="6">
        <v>0.875806053237936</v>
      </c>
      <c r="K38" s="6">
        <v>0.876844255042996</v>
      </c>
      <c r="L38" s="6">
        <v>0.88095238095238</v>
      </c>
      <c r="M38" s="6">
        <v>3.44623970985412</v>
      </c>
      <c r="N38" s="6">
        <v>450.718650579452</v>
      </c>
    </row>
    <row r="39">
      <c r="A39" s="3">
        <v>16.0</v>
      </c>
      <c r="B39" s="3">
        <v>8.0</v>
      </c>
      <c r="C39" s="4" t="s">
        <v>33</v>
      </c>
      <c r="D39" s="3">
        <v>128.0</v>
      </c>
      <c r="E39" s="3" t="s">
        <v>15</v>
      </c>
      <c r="F39" s="4" t="s">
        <v>114</v>
      </c>
      <c r="G39" s="3" t="s">
        <v>29</v>
      </c>
      <c r="H39" s="3" t="s">
        <v>35</v>
      </c>
      <c r="I39" s="6">
        <v>0.898268398268398</v>
      </c>
      <c r="J39" s="6">
        <v>0.889130389957179</v>
      </c>
      <c r="K39" s="6">
        <v>0.882472372699782</v>
      </c>
      <c r="L39" s="6">
        <v>0.898268398268398</v>
      </c>
      <c r="M39" s="6">
        <v>3.50915837287902</v>
      </c>
      <c r="N39" s="6">
        <v>3686.7545325756</v>
      </c>
    </row>
    <row r="40">
      <c r="A40" s="3">
        <v>16.0</v>
      </c>
      <c r="B40" s="3">
        <v>8.0</v>
      </c>
      <c r="C40" s="4" t="s">
        <v>36</v>
      </c>
      <c r="D40" s="3">
        <v>128.0</v>
      </c>
      <c r="E40" s="3" t="s">
        <v>15</v>
      </c>
      <c r="F40" s="4" t="s">
        <v>115</v>
      </c>
      <c r="G40" s="3" t="s">
        <v>29</v>
      </c>
      <c r="H40" s="3" t="s">
        <v>38</v>
      </c>
      <c r="I40" s="6">
        <v>0.891774891774891</v>
      </c>
      <c r="J40" s="6">
        <v>0.881970664448648</v>
      </c>
      <c r="K40" s="6">
        <v>0.876220699479628</v>
      </c>
      <c r="L40" s="6">
        <v>0.891774891774891</v>
      </c>
      <c r="M40" s="6">
        <v>3.6264259815216</v>
      </c>
      <c r="N40" s="6">
        <v>684.102672100067</v>
      </c>
    </row>
    <row r="41">
      <c r="A41" s="3">
        <v>16.0</v>
      </c>
      <c r="B41" s="3">
        <v>8.0</v>
      </c>
      <c r="C41" s="4" t="s">
        <v>39</v>
      </c>
      <c r="D41" s="3">
        <v>128.0</v>
      </c>
      <c r="E41" s="3" t="s">
        <v>15</v>
      </c>
      <c r="F41" s="4" t="s">
        <v>116</v>
      </c>
      <c r="G41" s="3" t="s">
        <v>29</v>
      </c>
      <c r="H41" s="3" t="s">
        <v>41</v>
      </c>
      <c r="I41" s="6">
        <v>0.898268398268398</v>
      </c>
      <c r="J41" s="6">
        <v>0.890238461639367</v>
      </c>
      <c r="K41" s="6">
        <v>0.884379063888477</v>
      </c>
      <c r="L41" s="6">
        <v>0.898268398268398</v>
      </c>
      <c r="M41" s="6">
        <v>3.59460496902465</v>
      </c>
      <c r="N41" s="6">
        <v>3933.87111401557</v>
      </c>
    </row>
    <row r="42">
      <c r="A42" s="3">
        <v>16.0</v>
      </c>
      <c r="B42" s="3">
        <v>8.0</v>
      </c>
      <c r="C42" s="4" t="s">
        <v>42</v>
      </c>
      <c r="D42" s="3">
        <v>128.0</v>
      </c>
      <c r="E42" s="3" t="s">
        <v>15</v>
      </c>
      <c r="F42" s="4" t="s">
        <v>117</v>
      </c>
      <c r="G42" s="3" t="s">
        <v>29</v>
      </c>
      <c r="H42" s="3" t="s">
        <v>44</v>
      </c>
      <c r="I42" s="6">
        <v>0.891774891774891</v>
      </c>
      <c r="J42" s="6">
        <v>0.880933079596181</v>
      </c>
      <c r="K42" s="6">
        <v>0.880219636063791</v>
      </c>
      <c r="L42" s="6">
        <v>0.891774891774891</v>
      </c>
      <c r="M42" s="6">
        <v>3.47611141204834</v>
      </c>
      <c r="N42" s="6">
        <v>189.995693445205</v>
      </c>
    </row>
    <row r="43">
      <c r="A43" s="3">
        <v>16.0</v>
      </c>
      <c r="B43" s="3">
        <v>8.0</v>
      </c>
      <c r="C43" s="4" t="s">
        <v>45</v>
      </c>
      <c r="D43" s="3">
        <v>128.0</v>
      </c>
      <c r="E43" s="3" t="s">
        <v>15</v>
      </c>
      <c r="F43" s="4" t="s">
        <v>118</v>
      </c>
      <c r="G43" s="3" t="s">
        <v>29</v>
      </c>
      <c r="H43" s="3" t="s">
        <v>47</v>
      </c>
      <c r="I43" s="6">
        <v>0.88095238095238</v>
      </c>
      <c r="J43" s="6">
        <v>0.875163277009804</v>
      </c>
      <c r="K43" s="6">
        <v>0.873255816864839</v>
      </c>
      <c r="L43" s="6">
        <v>0.88095238095238</v>
      </c>
      <c r="M43" s="6">
        <v>3.49089288711547</v>
      </c>
      <c r="N43" s="6">
        <v>476.382649421691</v>
      </c>
    </row>
    <row r="44">
      <c r="A44" s="3">
        <v>16.0</v>
      </c>
      <c r="B44" s="3">
        <v>8.0</v>
      </c>
      <c r="C44" s="4" t="s">
        <v>48</v>
      </c>
      <c r="D44" s="3">
        <v>128.0</v>
      </c>
      <c r="E44" s="3" t="s">
        <v>15</v>
      </c>
      <c r="F44" s="4" t="s">
        <v>119</v>
      </c>
      <c r="G44" s="3" t="s">
        <v>29</v>
      </c>
      <c r="H44" s="3" t="s">
        <v>50</v>
      </c>
      <c r="I44" s="6">
        <v>0.891774891774891</v>
      </c>
      <c r="J44" s="6">
        <v>0.882096550202113</v>
      </c>
      <c r="K44" s="6">
        <v>0.874928209620291</v>
      </c>
      <c r="L44" s="6">
        <v>0.891774891774891</v>
      </c>
      <c r="M44" s="6">
        <v>3.55808973312377</v>
      </c>
      <c r="N44" s="6">
        <v>3752.08512949943</v>
      </c>
    </row>
    <row r="45">
      <c r="A45" s="3">
        <v>16.0</v>
      </c>
      <c r="B45" s="3">
        <v>8.0</v>
      </c>
      <c r="C45" s="4" t="s">
        <v>51</v>
      </c>
      <c r="D45" s="3">
        <v>128.0</v>
      </c>
      <c r="E45" s="3" t="s">
        <v>15</v>
      </c>
      <c r="F45" s="4" t="s">
        <v>120</v>
      </c>
      <c r="G45" s="3" t="s">
        <v>29</v>
      </c>
      <c r="H45" s="3" t="s">
        <v>53</v>
      </c>
      <c r="I45" s="6">
        <v>0.883116883116883</v>
      </c>
      <c r="J45" s="6">
        <v>0.873631898599257</v>
      </c>
      <c r="K45" s="6">
        <v>0.867592711999838</v>
      </c>
      <c r="L45" s="6">
        <v>0.883116883116883</v>
      </c>
      <c r="M45" s="6">
        <v>3.65538024902343</v>
      </c>
      <c r="N45" s="6">
        <v>716.451722621917</v>
      </c>
    </row>
    <row r="46">
      <c r="A46" s="3">
        <v>16.0</v>
      </c>
      <c r="B46" s="3">
        <v>8.0</v>
      </c>
      <c r="C46" s="4" t="s">
        <v>54</v>
      </c>
      <c r="D46" s="3">
        <v>128.0</v>
      </c>
      <c r="E46" s="3" t="s">
        <v>15</v>
      </c>
      <c r="F46" s="4" t="s">
        <v>121</v>
      </c>
      <c r="G46" s="3" t="s">
        <v>29</v>
      </c>
      <c r="H46" s="3" t="s">
        <v>56</v>
      </c>
      <c r="I46" s="6">
        <v>0.902597402597402</v>
      </c>
      <c r="J46" s="6">
        <v>0.893587114653281</v>
      </c>
      <c r="K46" s="6">
        <v>0.887576114361828</v>
      </c>
      <c r="L46" s="6">
        <v>0.902597402597402</v>
      </c>
      <c r="M46" s="6">
        <v>3.50499844551086</v>
      </c>
      <c r="N46" s="6">
        <v>3956.11776995658</v>
      </c>
    </row>
    <row r="47">
      <c r="A47" s="3">
        <v>16.0</v>
      </c>
      <c r="B47" s="3">
        <v>8.0</v>
      </c>
      <c r="C47" s="4" t="s">
        <v>57</v>
      </c>
      <c r="D47" s="3">
        <v>128.0</v>
      </c>
      <c r="E47" s="3" t="s">
        <v>15</v>
      </c>
      <c r="F47" s="4" t="s">
        <v>122</v>
      </c>
      <c r="G47" s="3" t="s">
        <v>29</v>
      </c>
      <c r="H47" s="3" t="s">
        <v>59</v>
      </c>
      <c r="I47" s="6">
        <v>0.9004329004329</v>
      </c>
      <c r="J47" s="6">
        <v>0.890748727673399</v>
      </c>
      <c r="K47" s="6">
        <v>0.883095059138616</v>
      </c>
      <c r="L47" s="6">
        <v>0.9004329004329</v>
      </c>
      <c r="M47" s="6">
        <v>3.60475659370422</v>
      </c>
      <c r="N47" s="6">
        <v>3424.75784754753</v>
      </c>
    </row>
    <row r="48">
      <c r="A48" s="3">
        <v>16.0</v>
      </c>
      <c r="B48" s="3">
        <v>8.0</v>
      </c>
      <c r="C48" s="4" t="s">
        <v>60</v>
      </c>
      <c r="D48" s="3">
        <v>128.0</v>
      </c>
      <c r="E48" s="3" t="s">
        <v>15</v>
      </c>
      <c r="F48" s="4" t="s">
        <v>123</v>
      </c>
      <c r="G48" s="3" t="s">
        <v>29</v>
      </c>
      <c r="H48" s="3" t="s">
        <v>62</v>
      </c>
      <c r="I48" s="6">
        <v>0.893939393939393</v>
      </c>
      <c r="J48" s="6">
        <v>0.888253699201337</v>
      </c>
      <c r="K48" s="6">
        <v>0.88939558672487</v>
      </c>
      <c r="L48" s="6">
        <v>0.893939393939393</v>
      </c>
      <c r="M48" s="6">
        <v>4.42498159408569</v>
      </c>
      <c r="N48" s="6">
        <v>420.873284101486</v>
      </c>
    </row>
    <row r="49">
      <c r="A49" s="3">
        <v>16.0</v>
      </c>
      <c r="B49" s="3">
        <v>8.0</v>
      </c>
      <c r="C49" s="4" t="s">
        <v>63</v>
      </c>
      <c r="D49" s="3">
        <v>128.0</v>
      </c>
      <c r="E49" s="3" t="s">
        <v>15</v>
      </c>
      <c r="F49" s="4" t="s">
        <v>124</v>
      </c>
      <c r="G49" s="3" t="s">
        <v>29</v>
      </c>
      <c r="H49" s="3" t="s">
        <v>65</v>
      </c>
      <c r="I49" s="6">
        <v>0.893939393939393</v>
      </c>
      <c r="J49" s="6">
        <v>0.887468517731675</v>
      </c>
      <c r="K49" s="6">
        <v>0.887138038408455</v>
      </c>
      <c r="L49" s="6">
        <v>0.893939393939393</v>
      </c>
      <c r="M49" s="6">
        <v>3.64022660255432</v>
      </c>
      <c r="N49" s="6">
        <v>3674.75578236579</v>
      </c>
    </row>
    <row r="50">
      <c r="A50" s="3">
        <v>16.0</v>
      </c>
      <c r="B50" s="3">
        <v>8.0</v>
      </c>
      <c r="C50" s="4" t="s">
        <v>66</v>
      </c>
      <c r="D50" s="3">
        <v>128.0</v>
      </c>
      <c r="E50" s="3" t="s">
        <v>15</v>
      </c>
      <c r="F50" s="4" t="s">
        <v>125</v>
      </c>
      <c r="G50" s="3" t="s">
        <v>29</v>
      </c>
      <c r="H50" s="3" t="s">
        <v>68</v>
      </c>
      <c r="I50" s="6">
        <v>0.893939393939393</v>
      </c>
      <c r="J50" s="6">
        <v>0.884162890651949</v>
      </c>
      <c r="K50" s="6">
        <v>0.881578503961813</v>
      </c>
      <c r="L50" s="6">
        <v>0.893939393939393</v>
      </c>
      <c r="M50" s="6">
        <v>4.21502614021301</v>
      </c>
      <c r="N50" s="6">
        <v>3387.76605534553</v>
      </c>
    </row>
    <row r="51">
      <c r="A51" s="3">
        <v>16.0</v>
      </c>
      <c r="B51" s="3">
        <v>8.0</v>
      </c>
      <c r="C51" s="4" t="s">
        <v>69</v>
      </c>
      <c r="D51" s="3">
        <v>128.0</v>
      </c>
      <c r="E51" s="3" t="s">
        <v>15</v>
      </c>
      <c r="F51" s="4" t="s">
        <v>126</v>
      </c>
      <c r="G51" s="3" t="s">
        <v>29</v>
      </c>
      <c r="H51" s="3" t="s">
        <v>71</v>
      </c>
      <c r="I51" s="6">
        <v>0.893939393939393</v>
      </c>
      <c r="J51" s="6">
        <v>0.888137521169915</v>
      </c>
      <c r="K51" s="6">
        <v>0.887172935289818</v>
      </c>
      <c r="L51" s="6">
        <v>0.893939393939393</v>
      </c>
      <c r="M51" s="6">
        <v>3.47014141082763</v>
      </c>
      <c r="N51" s="6">
        <v>392.686167478561</v>
      </c>
    </row>
    <row r="52">
      <c r="A52" s="3">
        <v>16.0</v>
      </c>
      <c r="B52" s="3">
        <v>8.0</v>
      </c>
      <c r="C52" s="4" t="s">
        <v>72</v>
      </c>
      <c r="D52" s="3">
        <v>128.0</v>
      </c>
      <c r="E52" s="3" t="s">
        <v>15</v>
      </c>
      <c r="F52" s="4" t="s">
        <v>127</v>
      </c>
      <c r="G52" s="3" t="s">
        <v>29</v>
      </c>
      <c r="H52" s="3" t="s">
        <v>74</v>
      </c>
      <c r="I52" s="6">
        <v>0.887445887445887</v>
      </c>
      <c r="J52" s="6">
        <v>0.88015619436851</v>
      </c>
      <c r="K52" s="6">
        <v>0.875420515107604</v>
      </c>
      <c r="L52" s="6">
        <v>0.887445887445887</v>
      </c>
      <c r="M52" s="6">
        <v>3.45620560646057</v>
      </c>
      <c r="N52" s="6">
        <v>3657.59357476234</v>
      </c>
    </row>
    <row r="53">
      <c r="A53" s="3">
        <v>16.0</v>
      </c>
      <c r="B53" s="3">
        <v>8.0</v>
      </c>
      <c r="C53" s="4" t="s">
        <v>75</v>
      </c>
      <c r="D53" s="3">
        <v>128.0</v>
      </c>
      <c r="E53" s="3" t="s">
        <v>15</v>
      </c>
      <c r="F53" s="4" t="s">
        <v>128</v>
      </c>
      <c r="G53" s="3" t="s">
        <v>29</v>
      </c>
      <c r="H53" s="3" t="s">
        <v>77</v>
      </c>
      <c r="I53" s="6">
        <v>0.19047619047619</v>
      </c>
      <c r="J53" s="6">
        <v>0.107168554813552</v>
      </c>
      <c r="K53" s="6">
        <v>0.0794671278178839</v>
      </c>
      <c r="L53" s="6">
        <v>0.19047619047619</v>
      </c>
      <c r="M53" s="6">
        <v>3.49473285675048</v>
      </c>
      <c r="N53" s="6">
        <v>26.6756031513214</v>
      </c>
    </row>
    <row r="54">
      <c r="A54" s="3">
        <v>16.0</v>
      </c>
      <c r="B54" s="3">
        <v>8.0</v>
      </c>
      <c r="C54" s="4" t="s">
        <v>78</v>
      </c>
      <c r="D54" s="3">
        <v>128.0</v>
      </c>
      <c r="E54" s="3" t="s">
        <v>15</v>
      </c>
      <c r="F54" s="4" t="s">
        <v>129</v>
      </c>
      <c r="G54" s="3" t="s">
        <v>29</v>
      </c>
      <c r="H54" s="3" t="s">
        <v>80</v>
      </c>
      <c r="I54" s="6">
        <v>0.768398268398268</v>
      </c>
      <c r="J54" s="6">
        <v>0.751597335429371</v>
      </c>
      <c r="K54" s="6">
        <v>0.769165118191092</v>
      </c>
      <c r="L54" s="6">
        <v>0.768398268398268</v>
      </c>
      <c r="M54" s="6">
        <v>3.50408196449279</v>
      </c>
      <c r="N54" s="6">
        <v>333.970477581024</v>
      </c>
    </row>
    <row r="55">
      <c r="A55" s="3">
        <v>16.0</v>
      </c>
      <c r="B55" s="3">
        <v>8.0</v>
      </c>
      <c r="C55" s="4" t="s">
        <v>81</v>
      </c>
      <c r="D55" s="3">
        <v>128.0</v>
      </c>
      <c r="E55" s="3" t="s">
        <v>15</v>
      </c>
      <c r="F55" s="4" t="s">
        <v>130</v>
      </c>
      <c r="G55" s="3" t="s">
        <v>29</v>
      </c>
      <c r="H55" s="3" t="s">
        <v>83</v>
      </c>
      <c r="I55" s="6">
        <v>0.785714285714285</v>
      </c>
      <c r="J55" s="6">
        <v>0.781439881040743</v>
      </c>
      <c r="K55" s="6">
        <v>0.791499205318496</v>
      </c>
      <c r="L55" s="6">
        <v>0.785714285714285</v>
      </c>
      <c r="M55" s="6">
        <v>3.59104418754577</v>
      </c>
      <c r="N55" s="6">
        <v>3599.90653133392</v>
      </c>
    </row>
    <row r="56">
      <c r="A56" s="3">
        <v>16.0</v>
      </c>
      <c r="B56" s="3">
        <v>8.0</v>
      </c>
      <c r="C56" s="4" t="s">
        <v>84</v>
      </c>
      <c r="D56" s="3">
        <v>128.0</v>
      </c>
      <c r="E56" s="3" t="s">
        <v>15</v>
      </c>
      <c r="F56" s="4" t="s">
        <v>131</v>
      </c>
      <c r="G56" s="3" t="s">
        <v>29</v>
      </c>
      <c r="H56" s="3" t="s">
        <v>86</v>
      </c>
      <c r="I56" s="6">
        <v>0.77056277056277</v>
      </c>
      <c r="J56" s="6">
        <v>0.767811100373255</v>
      </c>
      <c r="K56" s="6">
        <v>0.784722992739122</v>
      </c>
      <c r="L56" s="6">
        <v>0.77056277056277</v>
      </c>
      <c r="M56" s="6">
        <v>3.58578467369079</v>
      </c>
      <c r="N56" s="6">
        <v>568.665732622146</v>
      </c>
    </row>
    <row r="57">
      <c r="A57" s="3">
        <v>16.0</v>
      </c>
      <c r="B57" s="3">
        <v>8.0</v>
      </c>
      <c r="C57" s="4" t="s">
        <v>87</v>
      </c>
      <c r="D57" s="3">
        <v>128.0</v>
      </c>
      <c r="E57" s="3" t="s">
        <v>15</v>
      </c>
      <c r="F57" s="4" t="s">
        <v>132</v>
      </c>
      <c r="G57" s="3" t="s">
        <v>29</v>
      </c>
      <c r="H57" s="3" t="s">
        <v>89</v>
      </c>
      <c r="I57" s="6">
        <v>0.796536796536796</v>
      </c>
      <c r="J57" s="6">
        <v>0.792792279309301</v>
      </c>
      <c r="K57" s="6">
        <v>0.80388288991496</v>
      </c>
      <c r="L57" s="6">
        <v>0.796536796536796</v>
      </c>
      <c r="M57" s="6">
        <v>3.4665937423706</v>
      </c>
      <c r="N57" s="6">
        <v>3835.14564275741</v>
      </c>
    </row>
    <row r="58">
      <c r="A58" s="3">
        <v>16.0</v>
      </c>
      <c r="B58" s="3">
        <v>8.0</v>
      </c>
      <c r="C58" s="4" t="s">
        <v>90</v>
      </c>
      <c r="D58" s="3">
        <v>128.0</v>
      </c>
      <c r="E58" s="3" t="s">
        <v>15</v>
      </c>
      <c r="F58" s="4" t="s">
        <v>133</v>
      </c>
      <c r="G58" s="3" t="s">
        <v>29</v>
      </c>
      <c r="H58" s="3" t="s">
        <v>92</v>
      </c>
      <c r="I58" s="6">
        <v>0.807359307359307</v>
      </c>
      <c r="J58" s="6">
        <v>0.802401634186895</v>
      </c>
      <c r="K58" s="6">
        <v>0.820551422489187</v>
      </c>
      <c r="L58" s="6">
        <v>0.807359307359307</v>
      </c>
      <c r="M58" s="6">
        <v>3.46021652221679</v>
      </c>
      <c r="N58" s="6">
        <v>3286.0228857994</v>
      </c>
    </row>
    <row r="59">
      <c r="A59" s="3">
        <v>16.0</v>
      </c>
      <c r="B59" s="3">
        <v>8.0</v>
      </c>
      <c r="C59" s="4" t="s">
        <v>93</v>
      </c>
      <c r="D59" s="3">
        <v>128.0</v>
      </c>
      <c r="E59" s="3" t="s">
        <v>15</v>
      </c>
      <c r="F59" s="4" t="s">
        <v>134</v>
      </c>
      <c r="G59" s="3" t="s">
        <v>29</v>
      </c>
      <c r="H59" s="3" t="s">
        <v>95</v>
      </c>
      <c r="I59" s="6">
        <v>0.798701298701298</v>
      </c>
      <c r="J59" s="6">
        <v>0.797770724292066</v>
      </c>
      <c r="K59" s="6">
        <v>0.81520422815588</v>
      </c>
      <c r="L59" s="6">
        <v>0.798701298701298</v>
      </c>
      <c r="M59" s="6">
        <v>3.46864533424377</v>
      </c>
      <c r="N59" s="6">
        <v>273.45712184906</v>
      </c>
    </row>
    <row r="60">
      <c r="A60" s="3">
        <v>16.0</v>
      </c>
      <c r="B60" s="3">
        <v>8.0</v>
      </c>
      <c r="C60" s="4" t="s">
        <v>96</v>
      </c>
      <c r="D60" s="3">
        <v>128.0</v>
      </c>
      <c r="E60" s="3" t="s">
        <v>15</v>
      </c>
      <c r="F60" s="4" t="s">
        <v>135</v>
      </c>
      <c r="G60" s="3" t="s">
        <v>29</v>
      </c>
      <c r="H60" s="3" t="s">
        <v>98</v>
      </c>
      <c r="I60" s="6">
        <v>0.826839826839826</v>
      </c>
      <c r="J60" s="6">
        <v>0.823616918970459</v>
      </c>
      <c r="K60" s="6">
        <v>0.836063548284327</v>
      </c>
      <c r="L60" s="6">
        <v>0.826839826839826</v>
      </c>
      <c r="M60" s="6">
        <v>3.59909343719482</v>
      </c>
      <c r="N60" s="6">
        <v>3533.20007014274</v>
      </c>
    </row>
    <row r="61">
      <c r="A61" s="3">
        <v>16.0</v>
      </c>
      <c r="B61" s="3">
        <v>8.0</v>
      </c>
      <c r="C61" s="4" t="s">
        <v>99</v>
      </c>
      <c r="D61" s="3">
        <v>128.0</v>
      </c>
      <c r="E61" s="3" t="s">
        <v>15</v>
      </c>
      <c r="F61" s="4" t="s">
        <v>136</v>
      </c>
      <c r="G61" s="3" t="s">
        <v>29</v>
      </c>
      <c r="H61" s="3" t="s">
        <v>101</v>
      </c>
      <c r="I61" s="6">
        <v>0.398268398268398</v>
      </c>
      <c r="J61" s="6">
        <v>0.286170110161076</v>
      </c>
      <c r="K61" s="6">
        <v>0.242303123390292</v>
      </c>
      <c r="L61" s="6">
        <v>0.398268398268398</v>
      </c>
      <c r="M61" s="6">
        <v>3.51647329330444</v>
      </c>
      <c r="N61" s="6">
        <v>3255.7056236267</v>
      </c>
    </row>
    <row r="62">
      <c r="A62" s="3">
        <v>16.0</v>
      </c>
      <c r="B62" s="3">
        <v>8.0</v>
      </c>
      <c r="C62" s="4" t="s">
        <v>102</v>
      </c>
      <c r="D62" s="3">
        <v>128.0</v>
      </c>
      <c r="E62" s="3" t="s">
        <v>15</v>
      </c>
      <c r="F62" s="4" t="s">
        <v>137</v>
      </c>
      <c r="G62" s="3" t="s">
        <v>29</v>
      </c>
      <c r="H62" s="3" t="s">
        <v>104</v>
      </c>
      <c r="I62" s="6">
        <v>0.497835497835497</v>
      </c>
      <c r="J62" s="6">
        <v>0.47703813328054</v>
      </c>
      <c r="K62" s="6">
        <v>0.522890622563451</v>
      </c>
      <c r="L62" s="6">
        <v>0.497835497835497</v>
      </c>
      <c r="M62" s="6">
        <v>4.10014986991882</v>
      </c>
      <c r="N62" s="6">
        <v>243.505990505218</v>
      </c>
    </row>
    <row r="63">
      <c r="A63" s="3">
        <v>16.0</v>
      </c>
      <c r="B63" s="3">
        <v>8.0</v>
      </c>
      <c r="C63" s="4" t="s">
        <v>105</v>
      </c>
      <c r="D63" s="3">
        <v>128.0</v>
      </c>
      <c r="E63" s="3" t="s">
        <v>15</v>
      </c>
      <c r="F63" s="4" t="s">
        <v>138</v>
      </c>
      <c r="G63" s="3" t="s">
        <v>29</v>
      </c>
      <c r="H63" s="3" t="s">
        <v>107</v>
      </c>
      <c r="I63" s="6">
        <v>0.536796536796536</v>
      </c>
      <c r="J63" s="6">
        <v>0.501010725807864</v>
      </c>
      <c r="K63" s="6">
        <v>0.545418881838449</v>
      </c>
      <c r="L63" s="6">
        <v>0.536796536796536</v>
      </c>
      <c r="M63" s="6">
        <v>3.44792747497558</v>
      </c>
      <c r="N63" s="6">
        <v>3476.66393351554</v>
      </c>
    </row>
    <row r="64">
      <c r="A64" s="3">
        <v>16.0</v>
      </c>
      <c r="B64" s="3">
        <v>8.0</v>
      </c>
      <c r="C64" s="4" t="s">
        <v>14</v>
      </c>
      <c r="D64" s="3">
        <v>128.0</v>
      </c>
      <c r="E64" s="3" t="s">
        <v>15</v>
      </c>
      <c r="F64" s="4" t="s">
        <v>139</v>
      </c>
      <c r="G64" s="3" t="s">
        <v>77</v>
      </c>
      <c r="H64" s="3" t="s">
        <v>17</v>
      </c>
      <c r="I64" s="6">
        <v>0.709219858156028</v>
      </c>
      <c r="J64" s="6">
        <v>0.703724805499495</v>
      </c>
      <c r="K64" s="6">
        <v>0.772023013675555</v>
      </c>
      <c r="L64" s="6">
        <v>0.709219858156028</v>
      </c>
      <c r="M64" s="6">
        <v>0.548820257186889</v>
      </c>
      <c r="N64" s="6">
        <v>302.826144218444</v>
      </c>
    </row>
    <row r="65">
      <c r="A65" s="3">
        <v>16.0</v>
      </c>
      <c r="B65" s="3">
        <v>8.0</v>
      </c>
      <c r="C65" s="4" t="s">
        <v>18</v>
      </c>
      <c r="D65" s="3">
        <v>128.0</v>
      </c>
      <c r="E65" s="3" t="s">
        <v>15</v>
      </c>
      <c r="F65" s="4" t="s">
        <v>140</v>
      </c>
      <c r="G65" s="3" t="s">
        <v>77</v>
      </c>
      <c r="H65" s="3" t="s">
        <v>20</v>
      </c>
      <c r="I65" s="6">
        <v>0.75886524822695</v>
      </c>
      <c r="J65" s="6">
        <v>0.74552485502441</v>
      </c>
      <c r="K65" s="6">
        <v>0.813375836225541</v>
      </c>
      <c r="L65" s="6">
        <v>0.75886524822695</v>
      </c>
      <c r="M65" s="6">
        <v>0.537356376647949</v>
      </c>
      <c r="N65" s="6">
        <v>3550.49960637092</v>
      </c>
    </row>
    <row r="66">
      <c r="A66" s="3">
        <v>16.0</v>
      </c>
      <c r="B66" s="3">
        <v>8.0</v>
      </c>
      <c r="C66" s="4" t="s">
        <v>21</v>
      </c>
      <c r="D66" s="3">
        <v>128.0</v>
      </c>
      <c r="E66" s="3" t="s">
        <v>15</v>
      </c>
      <c r="F66" s="4" t="s">
        <v>141</v>
      </c>
      <c r="G66" s="3" t="s">
        <v>77</v>
      </c>
      <c r="H66" s="3" t="s">
        <v>23</v>
      </c>
      <c r="I66" s="6">
        <v>0.76595744680851</v>
      </c>
      <c r="J66" s="6">
        <v>0.744637625917797</v>
      </c>
      <c r="K66" s="6">
        <v>0.840915995421627</v>
      </c>
      <c r="L66" s="6">
        <v>0.76595744680851</v>
      </c>
      <c r="M66" s="6">
        <v>0.540952682495117</v>
      </c>
      <c r="N66" s="6">
        <v>535.538537025451</v>
      </c>
    </row>
    <row r="67">
      <c r="A67" s="3">
        <v>16.0</v>
      </c>
      <c r="B67" s="3">
        <v>8.0</v>
      </c>
      <c r="C67" s="4" t="s">
        <v>24</v>
      </c>
      <c r="D67" s="3">
        <v>128.0</v>
      </c>
      <c r="E67" s="3" t="s">
        <v>15</v>
      </c>
      <c r="F67" s="4" t="s">
        <v>142</v>
      </c>
      <c r="G67" s="3" t="s">
        <v>77</v>
      </c>
      <c r="H67" s="3" t="s">
        <v>26</v>
      </c>
      <c r="I67" s="6">
        <v>0.780141843971631</v>
      </c>
      <c r="J67" s="6">
        <v>0.758075682827367</v>
      </c>
      <c r="K67" s="6">
        <v>0.804316723465659</v>
      </c>
      <c r="L67" s="6">
        <v>0.780141843971631</v>
      </c>
      <c r="M67" s="6">
        <v>0.516948461532592</v>
      </c>
      <c r="N67" s="6">
        <v>3797.24783945083</v>
      </c>
    </row>
    <row r="68">
      <c r="A68" s="3">
        <v>16.0</v>
      </c>
      <c r="B68" s="3">
        <v>8.0</v>
      </c>
      <c r="C68" s="4" t="s">
        <v>27</v>
      </c>
      <c r="D68" s="3">
        <v>128.0</v>
      </c>
      <c r="E68" s="3" t="s">
        <v>15</v>
      </c>
      <c r="F68" s="4" t="s">
        <v>143</v>
      </c>
      <c r="G68" s="3" t="s">
        <v>77</v>
      </c>
      <c r="H68" s="3" t="s">
        <v>29</v>
      </c>
      <c r="I68" s="6">
        <v>0.687943262411347</v>
      </c>
      <c r="J68" s="6">
        <v>0.621746925292124</v>
      </c>
      <c r="K68" s="6">
        <v>0.65644208037825</v>
      </c>
      <c r="L68" s="6">
        <v>0.687943262411347</v>
      </c>
      <c r="M68" s="6">
        <v>0.540433406829834</v>
      </c>
      <c r="N68" s="6">
        <v>158.574607849121</v>
      </c>
    </row>
    <row r="69">
      <c r="A69" s="3">
        <v>16.0</v>
      </c>
      <c r="B69" s="3">
        <v>8.0</v>
      </c>
      <c r="C69" s="4" t="s">
        <v>30</v>
      </c>
      <c r="D69" s="3">
        <v>128.0</v>
      </c>
      <c r="E69" s="3" t="s">
        <v>15</v>
      </c>
      <c r="F69" s="4" t="s">
        <v>144</v>
      </c>
      <c r="G69" s="3" t="s">
        <v>77</v>
      </c>
      <c r="H69" s="3" t="s">
        <v>32</v>
      </c>
      <c r="I69" s="6">
        <v>0.822695035460992</v>
      </c>
      <c r="J69" s="6">
        <v>0.802691492066583</v>
      </c>
      <c r="K69" s="6">
        <v>0.876273088613514</v>
      </c>
      <c r="L69" s="6">
        <v>0.822695035460992</v>
      </c>
      <c r="M69" s="6">
        <v>0.525350093841552</v>
      </c>
      <c r="N69" s="6">
        <v>450.718650579452</v>
      </c>
    </row>
    <row r="70">
      <c r="A70" s="3">
        <v>16.0</v>
      </c>
      <c r="B70" s="3">
        <v>8.0</v>
      </c>
      <c r="C70" s="4" t="s">
        <v>33</v>
      </c>
      <c r="D70" s="3">
        <v>128.0</v>
      </c>
      <c r="E70" s="3" t="s">
        <v>15</v>
      </c>
      <c r="F70" s="4" t="s">
        <v>145</v>
      </c>
      <c r="G70" s="3" t="s">
        <v>77</v>
      </c>
      <c r="H70" s="3" t="s">
        <v>35</v>
      </c>
      <c r="I70" s="6">
        <v>0.737588652482269</v>
      </c>
      <c r="J70" s="6">
        <v>0.70207907945408</v>
      </c>
      <c r="K70" s="6">
        <v>0.759861822227279</v>
      </c>
      <c r="L70" s="6">
        <v>0.737588652482269</v>
      </c>
      <c r="M70" s="6">
        <v>0.534880638122558</v>
      </c>
      <c r="N70" s="6">
        <v>3686.7545325756</v>
      </c>
    </row>
    <row r="71">
      <c r="A71" s="3">
        <v>16.0</v>
      </c>
      <c r="B71" s="3">
        <v>8.0</v>
      </c>
      <c r="C71" s="4" t="s">
        <v>36</v>
      </c>
      <c r="D71" s="3">
        <v>128.0</v>
      </c>
      <c r="E71" s="3" t="s">
        <v>15</v>
      </c>
      <c r="F71" s="4" t="s">
        <v>146</v>
      </c>
      <c r="G71" s="3" t="s">
        <v>77</v>
      </c>
      <c r="H71" s="3" t="s">
        <v>38</v>
      </c>
      <c r="I71" s="6">
        <v>0.808510638297872</v>
      </c>
      <c r="J71" s="6">
        <v>0.789087691648348</v>
      </c>
      <c r="K71" s="6">
        <v>0.876024970580276</v>
      </c>
      <c r="L71" s="6">
        <v>0.808510638297872</v>
      </c>
      <c r="M71" s="6">
        <v>0.546354293823242</v>
      </c>
      <c r="N71" s="6">
        <v>684.102672100067</v>
      </c>
    </row>
    <row r="72">
      <c r="A72" s="3">
        <v>16.0</v>
      </c>
      <c r="B72" s="3">
        <v>8.0</v>
      </c>
      <c r="C72" s="4" t="s">
        <v>39</v>
      </c>
      <c r="D72" s="3">
        <v>128.0</v>
      </c>
      <c r="E72" s="3" t="s">
        <v>15</v>
      </c>
      <c r="F72" s="4" t="s">
        <v>147</v>
      </c>
      <c r="G72" s="3" t="s">
        <v>77</v>
      </c>
      <c r="H72" s="3" t="s">
        <v>41</v>
      </c>
      <c r="I72" s="6">
        <v>0.829787234042553</v>
      </c>
      <c r="J72" s="6">
        <v>0.799543683659191</v>
      </c>
      <c r="K72" s="6">
        <v>0.786096389819794</v>
      </c>
      <c r="L72" s="6">
        <v>0.829787234042553</v>
      </c>
      <c r="M72" s="6">
        <v>0.535911798477172</v>
      </c>
      <c r="N72" s="6">
        <v>3933.87111401557</v>
      </c>
    </row>
    <row r="73">
      <c r="A73" s="3">
        <v>16.0</v>
      </c>
      <c r="B73" s="3">
        <v>8.0</v>
      </c>
      <c r="C73" s="4" t="s">
        <v>42</v>
      </c>
      <c r="D73" s="3">
        <v>128.0</v>
      </c>
      <c r="E73" s="3" t="s">
        <v>15</v>
      </c>
      <c r="F73" s="4" t="s">
        <v>148</v>
      </c>
      <c r="G73" s="3" t="s">
        <v>77</v>
      </c>
      <c r="H73" s="3" t="s">
        <v>44</v>
      </c>
      <c r="I73" s="6">
        <v>0.872340425531914</v>
      </c>
      <c r="J73" s="6">
        <v>0.853841455018938</v>
      </c>
      <c r="K73" s="6">
        <v>0.864381402679275</v>
      </c>
      <c r="L73" s="6">
        <v>0.872340425531914</v>
      </c>
      <c r="M73" s="6">
        <v>0.52478551864624</v>
      </c>
      <c r="N73" s="6">
        <v>189.995693445205</v>
      </c>
    </row>
    <row r="74">
      <c r="A74" s="3">
        <v>16.0</v>
      </c>
      <c r="B74" s="3">
        <v>8.0</v>
      </c>
      <c r="C74" s="4" t="s">
        <v>45</v>
      </c>
      <c r="D74" s="3">
        <v>128.0</v>
      </c>
      <c r="E74" s="3" t="s">
        <v>15</v>
      </c>
      <c r="F74" s="4" t="s">
        <v>149</v>
      </c>
      <c r="G74" s="3" t="s">
        <v>77</v>
      </c>
      <c r="H74" s="3" t="s">
        <v>47</v>
      </c>
      <c r="I74" s="6">
        <v>0.858156028368794</v>
      </c>
      <c r="J74" s="6">
        <v>0.844142153766915</v>
      </c>
      <c r="K74" s="6">
        <v>0.889112673224606</v>
      </c>
      <c r="L74" s="6">
        <v>0.858156028368794</v>
      </c>
      <c r="M74" s="6">
        <v>0.53963303565979</v>
      </c>
      <c r="N74" s="6">
        <v>476.382649421691</v>
      </c>
    </row>
    <row r="75">
      <c r="A75" s="3">
        <v>16.0</v>
      </c>
      <c r="B75" s="3">
        <v>8.0</v>
      </c>
      <c r="C75" s="4" t="s">
        <v>48</v>
      </c>
      <c r="D75" s="3">
        <v>128.0</v>
      </c>
      <c r="E75" s="3" t="s">
        <v>15</v>
      </c>
      <c r="F75" s="4" t="s">
        <v>150</v>
      </c>
      <c r="G75" s="3" t="s">
        <v>77</v>
      </c>
      <c r="H75" s="3" t="s">
        <v>50</v>
      </c>
      <c r="I75" s="6">
        <v>0.836879432624113</v>
      </c>
      <c r="J75" s="6">
        <v>0.828129465318809</v>
      </c>
      <c r="K75" s="6">
        <v>0.908485354593977</v>
      </c>
      <c r="L75" s="6">
        <v>0.836879432624113</v>
      </c>
      <c r="M75" s="6">
        <v>0.540174722671508</v>
      </c>
      <c r="N75" s="6">
        <v>3752.08512949943</v>
      </c>
    </row>
    <row r="76">
      <c r="A76" s="3">
        <v>16.0</v>
      </c>
      <c r="B76" s="3">
        <v>8.0</v>
      </c>
      <c r="C76" s="4" t="s">
        <v>51</v>
      </c>
      <c r="D76" s="3">
        <v>128.0</v>
      </c>
      <c r="E76" s="3" t="s">
        <v>15</v>
      </c>
      <c r="F76" s="4" t="s">
        <v>151</v>
      </c>
      <c r="G76" s="3" t="s">
        <v>77</v>
      </c>
      <c r="H76" s="3" t="s">
        <v>53</v>
      </c>
      <c r="I76" s="6">
        <v>0.893617021276595</v>
      </c>
      <c r="J76" s="6">
        <v>0.888249469034729</v>
      </c>
      <c r="K76" s="6">
        <v>0.927301652019652</v>
      </c>
      <c r="L76" s="6">
        <v>0.893617021276595</v>
      </c>
      <c r="M76" s="6">
        <v>0.539194107055664</v>
      </c>
      <c r="N76" s="6">
        <v>716.451722621917</v>
      </c>
    </row>
    <row r="77">
      <c r="A77" s="3">
        <v>16.0</v>
      </c>
      <c r="B77" s="3">
        <v>8.0</v>
      </c>
      <c r="C77" s="4" t="s">
        <v>54</v>
      </c>
      <c r="D77" s="3">
        <v>128.0</v>
      </c>
      <c r="E77" s="3" t="s">
        <v>15</v>
      </c>
      <c r="F77" s="4" t="s">
        <v>152</v>
      </c>
      <c r="G77" s="3" t="s">
        <v>77</v>
      </c>
      <c r="H77" s="3" t="s">
        <v>56</v>
      </c>
      <c r="I77" s="6">
        <v>0.858156028368794</v>
      </c>
      <c r="J77" s="6">
        <v>0.848052860219664</v>
      </c>
      <c r="K77" s="6">
        <v>0.909178224970594</v>
      </c>
      <c r="L77" s="6">
        <v>0.858156028368794</v>
      </c>
      <c r="M77" s="6">
        <v>0.573390007019043</v>
      </c>
      <c r="N77" s="6">
        <v>3956.11776995658</v>
      </c>
    </row>
    <row r="78">
      <c r="A78" s="3">
        <v>16.0</v>
      </c>
      <c r="B78" s="3">
        <v>8.0</v>
      </c>
      <c r="C78" s="4" t="s">
        <v>57</v>
      </c>
      <c r="D78" s="3">
        <v>128.0</v>
      </c>
      <c r="E78" s="3" t="s">
        <v>15</v>
      </c>
      <c r="F78" s="4" t="s">
        <v>153</v>
      </c>
      <c r="G78" s="3" t="s">
        <v>77</v>
      </c>
      <c r="H78" s="3" t="s">
        <v>59</v>
      </c>
      <c r="I78" s="6">
        <v>0.893617021276595</v>
      </c>
      <c r="J78" s="6">
        <v>0.878119465287703</v>
      </c>
      <c r="K78" s="6">
        <v>0.929547350855235</v>
      </c>
      <c r="L78" s="6">
        <v>0.893617021276595</v>
      </c>
      <c r="M78" s="6">
        <v>0.546718597412109</v>
      </c>
      <c r="N78" s="6">
        <v>3424.75784754753</v>
      </c>
    </row>
    <row r="79">
      <c r="A79" s="3">
        <v>16.0</v>
      </c>
      <c r="B79" s="3">
        <v>8.0</v>
      </c>
      <c r="C79" s="4" t="s">
        <v>60</v>
      </c>
      <c r="D79" s="3">
        <v>128.0</v>
      </c>
      <c r="E79" s="3" t="s">
        <v>15</v>
      </c>
      <c r="F79" s="4" t="s">
        <v>154</v>
      </c>
      <c r="G79" s="3" t="s">
        <v>77</v>
      </c>
      <c r="H79" s="3" t="s">
        <v>62</v>
      </c>
      <c r="I79" s="6">
        <v>0.865248226950354</v>
      </c>
      <c r="J79" s="6">
        <v>0.865766070021389</v>
      </c>
      <c r="K79" s="6">
        <v>0.867508865248227</v>
      </c>
      <c r="L79" s="6">
        <v>0.865248226950354</v>
      </c>
      <c r="M79" s="6">
        <v>0.544267654418945</v>
      </c>
      <c r="N79" s="6">
        <v>420.873284101486</v>
      </c>
    </row>
    <row r="80">
      <c r="A80" s="3">
        <v>16.0</v>
      </c>
      <c r="B80" s="3">
        <v>8.0</v>
      </c>
      <c r="C80" s="4" t="s">
        <v>63</v>
      </c>
      <c r="D80" s="3">
        <v>128.0</v>
      </c>
      <c r="E80" s="3" t="s">
        <v>15</v>
      </c>
      <c r="F80" s="4" t="s">
        <v>155</v>
      </c>
      <c r="G80" s="3" t="s">
        <v>77</v>
      </c>
      <c r="H80" s="3" t="s">
        <v>65</v>
      </c>
      <c r="I80" s="6">
        <v>0.872340425531914</v>
      </c>
      <c r="J80" s="6">
        <v>0.877137829664425</v>
      </c>
      <c r="K80" s="6">
        <v>0.891668562976447</v>
      </c>
      <c r="L80" s="6">
        <v>0.872340425531914</v>
      </c>
      <c r="M80" s="6">
        <v>0.518623113632202</v>
      </c>
      <c r="N80" s="6">
        <v>3674.75578236579</v>
      </c>
    </row>
    <row r="81">
      <c r="A81" s="3">
        <v>16.0</v>
      </c>
      <c r="B81" s="3">
        <v>8.0</v>
      </c>
      <c r="C81" s="4" t="s">
        <v>66</v>
      </c>
      <c r="D81" s="3">
        <v>128.0</v>
      </c>
      <c r="E81" s="3" t="s">
        <v>15</v>
      </c>
      <c r="F81" s="4" t="s">
        <v>156</v>
      </c>
      <c r="G81" s="3" t="s">
        <v>77</v>
      </c>
      <c r="H81" s="3" t="s">
        <v>68</v>
      </c>
      <c r="I81" s="6">
        <v>0.744680851063829</v>
      </c>
      <c r="J81" s="6">
        <v>0.70813241827009</v>
      </c>
      <c r="K81" s="6">
        <v>0.695567558863784</v>
      </c>
      <c r="L81" s="6">
        <v>0.744680851063829</v>
      </c>
      <c r="M81" s="6">
        <v>0.524911642074585</v>
      </c>
      <c r="N81" s="6">
        <v>3387.76605534553</v>
      </c>
    </row>
    <row r="82">
      <c r="A82" s="3">
        <v>16.0</v>
      </c>
      <c r="B82" s="3">
        <v>8.0</v>
      </c>
      <c r="C82" s="4" t="s">
        <v>69</v>
      </c>
      <c r="D82" s="3">
        <v>128.0</v>
      </c>
      <c r="E82" s="3" t="s">
        <v>15</v>
      </c>
      <c r="F82" s="4" t="s">
        <v>157</v>
      </c>
      <c r="G82" s="3" t="s">
        <v>77</v>
      </c>
      <c r="H82" s="3" t="s">
        <v>71</v>
      </c>
      <c r="I82" s="6">
        <v>0.851063829787234</v>
      </c>
      <c r="J82" s="6">
        <v>0.851219643240919</v>
      </c>
      <c r="K82" s="6">
        <v>0.85941865463142</v>
      </c>
      <c r="L82" s="6">
        <v>0.851063829787234</v>
      </c>
      <c r="M82" s="6">
        <v>0.537887573242187</v>
      </c>
      <c r="N82" s="6">
        <v>392.686167478561</v>
      </c>
    </row>
    <row r="83">
      <c r="A83" s="3">
        <v>16.0</v>
      </c>
      <c r="B83" s="3">
        <v>8.0</v>
      </c>
      <c r="C83" s="4" t="s">
        <v>72</v>
      </c>
      <c r="D83" s="3">
        <v>128.0</v>
      </c>
      <c r="E83" s="3" t="s">
        <v>15</v>
      </c>
      <c r="F83" s="4" t="s">
        <v>158</v>
      </c>
      <c r="G83" s="3" t="s">
        <v>77</v>
      </c>
      <c r="H83" s="3" t="s">
        <v>74</v>
      </c>
      <c r="I83" s="6">
        <v>0.843971631205673</v>
      </c>
      <c r="J83" s="6">
        <v>0.854426872472666</v>
      </c>
      <c r="K83" s="6">
        <v>0.898787625946574</v>
      </c>
      <c r="L83" s="6">
        <v>0.843971631205673</v>
      </c>
      <c r="M83" s="6">
        <v>0.538383483886718</v>
      </c>
      <c r="N83" s="6">
        <v>3657.59357476234</v>
      </c>
    </row>
    <row r="84">
      <c r="A84" s="3">
        <v>16.0</v>
      </c>
      <c r="B84" s="3">
        <v>8.0</v>
      </c>
      <c r="C84" s="4" t="s">
        <v>75</v>
      </c>
      <c r="D84" s="3">
        <v>128.0</v>
      </c>
      <c r="E84" s="3" t="s">
        <v>15</v>
      </c>
      <c r="F84" s="4" t="s">
        <v>159</v>
      </c>
      <c r="G84" s="3" t="s">
        <v>77</v>
      </c>
      <c r="H84" s="3" t="s">
        <v>77</v>
      </c>
      <c r="I84" s="6">
        <v>0.297872340425531</v>
      </c>
      <c r="J84" s="6">
        <v>0.211510775042292</v>
      </c>
      <c r="K84" s="6">
        <v>0.168277485858672</v>
      </c>
      <c r="L84" s="6">
        <v>0.297872340425531</v>
      </c>
      <c r="M84" s="6">
        <v>0.537018299102783</v>
      </c>
      <c r="N84" s="6">
        <v>26.6756031513214</v>
      </c>
    </row>
    <row r="85">
      <c r="A85" s="3">
        <v>16.0</v>
      </c>
      <c r="B85" s="3">
        <v>8.0</v>
      </c>
      <c r="C85" s="4" t="s">
        <v>78</v>
      </c>
      <c r="D85" s="3">
        <v>128.0</v>
      </c>
      <c r="E85" s="3" t="s">
        <v>15</v>
      </c>
      <c r="F85" s="4" t="s">
        <v>160</v>
      </c>
      <c r="G85" s="3" t="s">
        <v>77</v>
      </c>
      <c r="H85" s="3" t="s">
        <v>80</v>
      </c>
      <c r="I85" s="6">
        <v>0.879432624113475</v>
      </c>
      <c r="J85" s="6">
        <v>0.873131796608272</v>
      </c>
      <c r="K85" s="6">
        <v>0.907961661478557</v>
      </c>
      <c r="L85" s="6">
        <v>0.879432624113475</v>
      </c>
      <c r="M85" s="6">
        <v>0.542454481124877</v>
      </c>
      <c r="N85" s="6">
        <v>333.970477581024</v>
      </c>
    </row>
    <row r="86">
      <c r="A86" s="3">
        <v>16.0</v>
      </c>
      <c r="B86" s="3">
        <v>8.0</v>
      </c>
      <c r="C86" s="4" t="s">
        <v>81</v>
      </c>
      <c r="D86" s="3">
        <v>128.0</v>
      </c>
      <c r="E86" s="3" t="s">
        <v>15</v>
      </c>
      <c r="F86" s="4" t="s">
        <v>161</v>
      </c>
      <c r="G86" s="3" t="s">
        <v>77</v>
      </c>
      <c r="H86" s="3" t="s">
        <v>83</v>
      </c>
      <c r="I86" s="6">
        <v>0.858156028368794</v>
      </c>
      <c r="J86" s="6">
        <v>0.855460907368016</v>
      </c>
      <c r="K86" s="6">
        <v>0.871601197037415</v>
      </c>
      <c r="L86" s="6">
        <v>0.858156028368794</v>
      </c>
      <c r="M86" s="6">
        <v>0.53098177909851</v>
      </c>
      <c r="N86" s="6">
        <v>3599.90653133392</v>
      </c>
    </row>
    <row r="87">
      <c r="A87" s="3">
        <v>16.0</v>
      </c>
      <c r="B87" s="3">
        <v>8.0</v>
      </c>
      <c r="C87" s="4" t="s">
        <v>84</v>
      </c>
      <c r="D87" s="3">
        <v>128.0</v>
      </c>
      <c r="E87" s="3" t="s">
        <v>15</v>
      </c>
      <c r="F87" s="4" t="s">
        <v>162</v>
      </c>
      <c r="G87" s="3" t="s">
        <v>77</v>
      </c>
      <c r="H87" s="3" t="s">
        <v>86</v>
      </c>
      <c r="I87" s="6">
        <v>0.865248226950354</v>
      </c>
      <c r="J87" s="6">
        <v>0.864839175555869</v>
      </c>
      <c r="K87" s="6">
        <v>0.874402587168544</v>
      </c>
      <c r="L87" s="6">
        <v>0.865248226950354</v>
      </c>
      <c r="M87" s="6">
        <v>0.535674095153808</v>
      </c>
      <c r="N87" s="6">
        <v>568.665732622146</v>
      </c>
    </row>
    <row r="88">
      <c r="A88" s="3">
        <v>16.0</v>
      </c>
      <c r="B88" s="3">
        <v>8.0</v>
      </c>
      <c r="C88" s="4" t="s">
        <v>87</v>
      </c>
      <c r="D88" s="3">
        <v>128.0</v>
      </c>
      <c r="E88" s="3" t="s">
        <v>15</v>
      </c>
      <c r="F88" s="4" t="s">
        <v>163</v>
      </c>
      <c r="G88" s="3" t="s">
        <v>77</v>
      </c>
      <c r="H88" s="3" t="s">
        <v>89</v>
      </c>
      <c r="I88" s="6">
        <v>0.858156028368794</v>
      </c>
      <c r="J88" s="6">
        <v>0.855782269991911</v>
      </c>
      <c r="K88" s="6">
        <v>0.87174871038233</v>
      </c>
      <c r="L88" s="6">
        <v>0.858156028368794</v>
      </c>
      <c r="M88" s="6">
        <v>0.54476261138916</v>
      </c>
      <c r="N88" s="6">
        <v>3835.14564275741</v>
      </c>
    </row>
    <row r="89">
      <c r="A89" s="3">
        <v>16.0</v>
      </c>
      <c r="B89" s="3">
        <v>8.0</v>
      </c>
      <c r="C89" s="4" t="s">
        <v>90</v>
      </c>
      <c r="D89" s="3">
        <v>128.0</v>
      </c>
      <c r="E89" s="3" t="s">
        <v>15</v>
      </c>
      <c r="F89" s="4" t="s">
        <v>164</v>
      </c>
      <c r="G89" s="3" t="s">
        <v>77</v>
      </c>
      <c r="H89" s="3" t="s">
        <v>92</v>
      </c>
      <c r="I89" s="6">
        <v>0.851063829787234</v>
      </c>
      <c r="J89" s="6">
        <v>0.835914475435726</v>
      </c>
      <c r="K89" s="6">
        <v>0.854161088151556</v>
      </c>
      <c r="L89" s="6">
        <v>0.851063829787234</v>
      </c>
      <c r="M89" s="6">
        <v>0.535932302474975</v>
      </c>
      <c r="N89" s="6">
        <v>3286.0228857994</v>
      </c>
    </row>
    <row r="90">
      <c r="A90" s="3">
        <v>16.0</v>
      </c>
      <c r="B90" s="3">
        <v>8.0</v>
      </c>
      <c r="C90" s="4" t="s">
        <v>93</v>
      </c>
      <c r="D90" s="3">
        <v>128.0</v>
      </c>
      <c r="E90" s="3" t="s">
        <v>15</v>
      </c>
      <c r="F90" s="4" t="s">
        <v>165</v>
      </c>
      <c r="G90" s="3" t="s">
        <v>77</v>
      </c>
      <c r="H90" s="3" t="s">
        <v>95</v>
      </c>
      <c r="I90" s="6">
        <v>0.858156028368794</v>
      </c>
      <c r="J90" s="6">
        <v>0.845892058870327</v>
      </c>
      <c r="K90" s="6">
        <v>0.8525768321513</v>
      </c>
      <c r="L90" s="6">
        <v>0.858156028368794</v>
      </c>
      <c r="M90" s="6">
        <v>0.569511413574218</v>
      </c>
      <c r="N90" s="6">
        <v>273.45712184906</v>
      </c>
    </row>
    <row r="91">
      <c r="A91" s="3">
        <v>16.0</v>
      </c>
      <c r="B91" s="3">
        <v>8.0</v>
      </c>
      <c r="C91" s="4" t="s">
        <v>96</v>
      </c>
      <c r="D91" s="3">
        <v>128.0</v>
      </c>
      <c r="E91" s="3" t="s">
        <v>15</v>
      </c>
      <c r="F91" s="4" t="s">
        <v>166</v>
      </c>
      <c r="G91" s="3" t="s">
        <v>77</v>
      </c>
      <c r="H91" s="3" t="s">
        <v>98</v>
      </c>
      <c r="I91" s="6">
        <v>0.879432624113475</v>
      </c>
      <c r="J91" s="6">
        <v>0.884107377701272</v>
      </c>
      <c r="K91" s="6">
        <v>0.896961189913317</v>
      </c>
      <c r="L91" s="6">
        <v>0.879432624113475</v>
      </c>
      <c r="M91" s="6">
        <v>0.546711683273315</v>
      </c>
      <c r="N91" s="6">
        <v>3533.20007014274</v>
      </c>
    </row>
    <row r="92">
      <c r="A92" s="3">
        <v>16.0</v>
      </c>
      <c r="B92" s="3">
        <v>8.0</v>
      </c>
      <c r="C92" s="4" t="s">
        <v>99</v>
      </c>
      <c r="D92" s="3">
        <v>128.0</v>
      </c>
      <c r="E92" s="3" t="s">
        <v>15</v>
      </c>
      <c r="F92" s="4" t="s">
        <v>167</v>
      </c>
      <c r="G92" s="3" t="s">
        <v>77</v>
      </c>
      <c r="H92" s="3" t="s">
        <v>101</v>
      </c>
      <c r="I92" s="6">
        <v>0.588652482269503</v>
      </c>
      <c r="J92" s="6">
        <v>0.490520100230512</v>
      </c>
      <c r="K92" s="6">
        <v>0.437250779548216</v>
      </c>
      <c r="L92" s="6">
        <v>0.588652482269503</v>
      </c>
      <c r="M92" s="6">
        <v>0.542868852615356</v>
      </c>
      <c r="N92" s="6">
        <v>3255.7056236267</v>
      </c>
    </row>
    <row r="93">
      <c r="A93" s="3">
        <v>16.0</v>
      </c>
      <c r="B93" s="3">
        <v>8.0</v>
      </c>
      <c r="C93" s="4" t="s">
        <v>102</v>
      </c>
      <c r="D93" s="3">
        <v>128.0</v>
      </c>
      <c r="E93" s="3" t="s">
        <v>15</v>
      </c>
      <c r="F93" s="4" t="s">
        <v>168</v>
      </c>
      <c r="G93" s="3" t="s">
        <v>77</v>
      </c>
      <c r="H93" s="3" t="s">
        <v>104</v>
      </c>
      <c r="I93" s="6">
        <v>0.77304964539007</v>
      </c>
      <c r="J93" s="6">
        <v>0.760051514248314</v>
      </c>
      <c r="K93" s="6">
        <v>0.764003321252207</v>
      </c>
      <c r="L93" s="6">
        <v>0.77304964539007</v>
      </c>
      <c r="M93" s="6">
        <v>0.544710636138916</v>
      </c>
      <c r="N93" s="6">
        <v>243.505990505218</v>
      </c>
    </row>
    <row r="94">
      <c r="A94" s="3">
        <v>16.0</v>
      </c>
      <c r="B94" s="3">
        <v>8.0</v>
      </c>
      <c r="C94" s="4" t="s">
        <v>105</v>
      </c>
      <c r="D94" s="3">
        <v>128.0</v>
      </c>
      <c r="E94" s="3" t="s">
        <v>15</v>
      </c>
      <c r="F94" s="4" t="s">
        <v>169</v>
      </c>
      <c r="G94" s="3" t="s">
        <v>77</v>
      </c>
      <c r="H94" s="3" t="s">
        <v>107</v>
      </c>
      <c r="I94" s="6">
        <v>0.737588652482269</v>
      </c>
      <c r="J94" s="6">
        <v>0.747000919055539</v>
      </c>
      <c r="K94" s="6">
        <v>0.788678962363172</v>
      </c>
      <c r="L94" s="6">
        <v>0.737588652482269</v>
      </c>
      <c r="M94" s="6">
        <v>0.535913705825805</v>
      </c>
      <c r="N94" s="6">
        <v>3476.66393351554</v>
      </c>
    </row>
    <row r="95">
      <c r="A95" s="3">
        <v>16.0</v>
      </c>
      <c r="B95" s="3">
        <v>8.0</v>
      </c>
      <c r="C95" s="4" t="s">
        <v>14</v>
      </c>
      <c r="D95" s="3">
        <v>128.0</v>
      </c>
      <c r="E95" s="3" t="s">
        <v>15</v>
      </c>
      <c r="F95" s="4" t="s">
        <v>170</v>
      </c>
      <c r="G95" s="3" t="s">
        <v>101</v>
      </c>
      <c r="H95" s="3" t="s">
        <v>17</v>
      </c>
      <c r="I95" s="6">
        <v>0.606845773381295</v>
      </c>
      <c r="J95" s="6">
        <v>0.668320046237845</v>
      </c>
      <c r="K95" s="6">
        <v>0.836173758156635</v>
      </c>
      <c r="L95" s="6">
        <v>0.606845773381295</v>
      </c>
      <c r="M95" s="6">
        <v>66.0262012481689</v>
      </c>
      <c r="N95" s="6">
        <v>302.826144218444</v>
      </c>
    </row>
    <row r="96">
      <c r="A96" s="3">
        <v>16.0</v>
      </c>
      <c r="B96" s="3">
        <v>8.0</v>
      </c>
      <c r="C96" s="4" t="s">
        <v>18</v>
      </c>
      <c r="D96" s="3">
        <v>128.0</v>
      </c>
      <c r="E96" s="3" t="s">
        <v>15</v>
      </c>
      <c r="F96" s="4" t="s">
        <v>171</v>
      </c>
      <c r="G96" s="3" t="s">
        <v>101</v>
      </c>
      <c r="H96" s="3" t="s">
        <v>20</v>
      </c>
      <c r="I96" s="6">
        <v>0.861342176258992</v>
      </c>
      <c r="J96" s="6">
        <v>0.871928675891239</v>
      </c>
      <c r="K96" s="6">
        <v>0.908123480330865</v>
      </c>
      <c r="L96" s="6">
        <v>0.861342176258992</v>
      </c>
      <c r="M96" s="6">
        <v>65.4378223419189</v>
      </c>
      <c r="N96" s="6">
        <v>3550.49960637092</v>
      </c>
    </row>
    <row r="97">
      <c r="A97" s="3">
        <v>16.0</v>
      </c>
      <c r="B97" s="3">
        <v>8.0</v>
      </c>
      <c r="C97" s="4" t="s">
        <v>21</v>
      </c>
      <c r="D97" s="3">
        <v>128.0</v>
      </c>
      <c r="E97" s="3" t="s">
        <v>15</v>
      </c>
      <c r="F97" s="4" t="s">
        <v>172</v>
      </c>
      <c r="G97" s="3" t="s">
        <v>101</v>
      </c>
      <c r="H97" s="3" t="s">
        <v>23</v>
      </c>
      <c r="I97" s="6">
        <v>0.7578125</v>
      </c>
      <c r="J97" s="6">
        <v>0.78355602837488</v>
      </c>
      <c r="K97" s="6">
        <v>0.84322037730936</v>
      </c>
      <c r="L97" s="6">
        <v>0.7578125</v>
      </c>
      <c r="M97" s="6">
        <v>66.3106479644775</v>
      </c>
      <c r="N97" s="6">
        <v>535.538537025451</v>
      </c>
    </row>
    <row r="98">
      <c r="A98" s="3">
        <v>16.0</v>
      </c>
      <c r="B98" s="3">
        <v>8.0</v>
      </c>
      <c r="C98" s="4" t="s">
        <v>24</v>
      </c>
      <c r="D98" s="3">
        <v>128.0</v>
      </c>
      <c r="E98" s="3" t="s">
        <v>15</v>
      </c>
      <c r="F98" s="4" t="s">
        <v>173</v>
      </c>
      <c r="G98" s="3" t="s">
        <v>101</v>
      </c>
      <c r="H98" s="3" t="s">
        <v>26</v>
      </c>
      <c r="I98" s="6">
        <v>0.845941996402877</v>
      </c>
      <c r="J98" s="6">
        <v>0.8673293674571</v>
      </c>
      <c r="K98" s="6">
        <v>0.913849030432385</v>
      </c>
      <c r="L98" s="6">
        <v>0.845941996402877</v>
      </c>
      <c r="M98" s="6">
        <v>65.9574649333953</v>
      </c>
      <c r="N98" s="6">
        <v>3797.24783945083</v>
      </c>
    </row>
    <row r="99">
      <c r="A99" s="3">
        <v>16.0</v>
      </c>
      <c r="B99" s="3">
        <v>8.0</v>
      </c>
      <c r="C99" s="4" t="s">
        <v>27</v>
      </c>
      <c r="D99" s="3">
        <v>128.0</v>
      </c>
      <c r="E99" s="3" t="s">
        <v>15</v>
      </c>
      <c r="F99" s="4" t="s">
        <v>174</v>
      </c>
      <c r="G99" s="3" t="s">
        <v>101</v>
      </c>
      <c r="H99" s="3" t="s">
        <v>29</v>
      </c>
      <c r="I99" s="6">
        <v>0.702619154676259</v>
      </c>
      <c r="J99" s="6">
        <v>0.685805355884265</v>
      </c>
      <c r="K99" s="6">
        <v>0.692799899733275</v>
      </c>
      <c r="L99" s="6">
        <v>0.702619154676259</v>
      </c>
      <c r="M99" s="6">
        <v>66.3465614318847</v>
      </c>
      <c r="N99" s="6">
        <v>158.574607849121</v>
      </c>
    </row>
    <row r="100">
      <c r="A100" s="3">
        <v>16.0</v>
      </c>
      <c r="B100" s="3">
        <v>8.0</v>
      </c>
      <c r="C100" s="4" t="s">
        <v>30</v>
      </c>
      <c r="D100" s="3">
        <v>128.0</v>
      </c>
      <c r="E100" s="3" t="s">
        <v>15</v>
      </c>
      <c r="F100" s="4" t="s">
        <v>175</v>
      </c>
      <c r="G100" s="3" t="s">
        <v>101</v>
      </c>
      <c r="H100" s="3" t="s">
        <v>32</v>
      </c>
      <c r="I100" s="6">
        <v>0.712567446043165</v>
      </c>
      <c r="J100" s="6">
        <v>0.771012817631472</v>
      </c>
      <c r="K100" s="6">
        <v>0.887260600153477</v>
      </c>
      <c r="L100" s="6">
        <v>0.712567446043165</v>
      </c>
      <c r="M100" s="6">
        <v>65.4598181247711</v>
      </c>
      <c r="N100" s="6">
        <v>450.718650579452</v>
      </c>
    </row>
    <row r="101">
      <c r="A101" s="3">
        <v>16.0</v>
      </c>
      <c r="B101" s="3">
        <v>8.0</v>
      </c>
      <c r="C101" s="4" t="s">
        <v>33</v>
      </c>
      <c r="D101" s="3">
        <v>128.0</v>
      </c>
      <c r="E101" s="3" t="s">
        <v>15</v>
      </c>
      <c r="F101" s="4" t="s">
        <v>176</v>
      </c>
      <c r="G101" s="3" t="s">
        <v>101</v>
      </c>
      <c r="H101" s="3" t="s">
        <v>35</v>
      </c>
      <c r="I101" s="6">
        <v>0.932104316546762</v>
      </c>
      <c r="J101" s="6">
        <v>0.933809065158037</v>
      </c>
      <c r="K101" s="6">
        <v>0.939775360234541</v>
      </c>
      <c r="L101" s="6">
        <v>0.932104316546762</v>
      </c>
      <c r="M101" s="6">
        <v>65.951226234436</v>
      </c>
      <c r="N101" s="6">
        <v>3686.7545325756</v>
      </c>
    </row>
    <row r="102">
      <c r="A102" s="3">
        <v>16.0</v>
      </c>
      <c r="B102" s="3">
        <v>8.0</v>
      </c>
      <c r="C102" s="4" t="s">
        <v>36</v>
      </c>
      <c r="D102" s="3">
        <v>128.0</v>
      </c>
      <c r="E102" s="3" t="s">
        <v>15</v>
      </c>
      <c r="F102" s="4" t="s">
        <v>177</v>
      </c>
      <c r="G102" s="3" t="s">
        <v>101</v>
      </c>
      <c r="H102" s="3" t="s">
        <v>38</v>
      </c>
      <c r="I102" s="6">
        <v>0.774505395683453</v>
      </c>
      <c r="J102" s="6">
        <v>0.799976222858025</v>
      </c>
      <c r="K102" s="6">
        <v>0.862555666604755</v>
      </c>
      <c r="L102" s="6">
        <v>0.774505395683453</v>
      </c>
      <c r="M102" s="6">
        <v>66.0657098293304</v>
      </c>
      <c r="N102" s="6">
        <v>684.102672100067</v>
      </c>
    </row>
    <row r="103">
      <c r="A103" s="3">
        <v>16.0</v>
      </c>
      <c r="B103" s="3">
        <v>8.0</v>
      </c>
      <c r="C103" s="4" t="s">
        <v>39</v>
      </c>
      <c r="D103" s="3">
        <v>128.0</v>
      </c>
      <c r="E103" s="3" t="s">
        <v>15</v>
      </c>
      <c r="F103" s="4" t="s">
        <v>178</v>
      </c>
      <c r="G103" s="3" t="s">
        <v>101</v>
      </c>
      <c r="H103" s="3" t="s">
        <v>41</v>
      </c>
      <c r="I103" s="6">
        <v>0.901584982014388</v>
      </c>
      <c r="J103" s="6">
        <v>0.905759455148494</v>
      </c>
      <c r="K103" s="6">
        <v>0.923007994262838</v>
      </c>
      <c r="L103" s="6">
        <v>0.901584982014388</v>
      </c>
      <c r="M103" s="6">
        <v>65.9830520153045</v>
      </c>
      <c r="N103" s="6">
        <v>3933.87111401557</v>
      </c>
    </row>
    <row r="104">
      <c r="A104" s="3">
        <v>16.0</v>
      </c>
      <c r="B104" s="3">
        <v>8.0</v>
      </c>
      <c r="C104" s="4" t="s">
        <v>42</v>
      </c>
      <c r="D104" s="3">
        <v>128.0</v>
      </c>
      <c r="E104" s="3" t="s">
        <v>15</v>
      </c>
      <c r="F104" s="4" t="s">
        <v>179</v>
      </c>
      <c r="G104" s="3" t="s">
        <v>101</v>
      </c>
      <c r="H104" s="3" t="s">
        <v>44</v>
      </c>
      <c r="I104" s="6">
        <v>0.8125</v>
      </c>
      <c r="J104" s="6">
        <v>0.816968126519963</v>
      </c>
      <c r="K104" s="6">
        <v>0.892981320375056</v>
      </c>
      <c r="L104" s="6">
        <v>0.8125</v>
      </c>
      <c r="M104" s="6">
        <v>66.3323428630828</v>
      </c>
      <c r="N104" s="6">
        <v>189.995693445205</v>
      </c>
    </row>
    <row r="105">
      <c r="A105" s="3">
        <v>16.0</v>
      </c>
      <c r="B105" s="3">
        <v>8.0</v>
      </c>
      <c r="C105" s="4" t="s">
        <v>45</v>
      </c>
      <c r="D105" s="3">
        <v>128.0</v>
      </c>
      <c r="E105" s="3" t="s">
        <v>15</v>
      </c>
      <c r="F105" s="4" t="s">
        <v>180</v>
      </c>
      <c r="G105" s="3" t="s">
        <v>101</v>
      </c>
      <c r="H105" s="3" t="s">
        <v>47</v>
      </c>
      <c r="I105" s="6">
        <v>0.74173785971223</v>
      </c>
      <c r="J105" s="6">
        <v>0.815425493437111</v>
      </c>
      <c r="K105" s="6">
        <v>0.929016364803977</v>
      </c>
      <c r="L105" s="6">
        <v>0.74173785971223</v>
      </c>
      <c r="M105" s="6">
        <v>66.0302894115448</v>
      </c>
      <c r="N105" s="6">
        <v>476.382649421691</v>
      </c>
    </row>
    <row r="106">
      <c r="A106" s="3">
        <v>16.0</v>
      </c>
      <c r="B106" s="3">
        <v>8.0</v>
      </c>
      <c r="C106" s="4" t="s">
        <v>48</v>
      </c>
      <c r="D106" s="3">
        <v>128.0</v>
      </c>
      <c r="E106" s="3" t="s">
        <v>15</v>
      </c>
      <c r="F106" s="4" t="s">
        <v>181</v>
      </c>
      <c r="G106" s="3" t="s">
        <v>101</v>
      </c>
      <c r="H106" s="3" t="s">
        <v>50</v>
      </c>
      <c r="I106" s="6">
        <v>0.896526528776978</v>
      </c>
      <c r="J106" s="6">
        <v>0.901028657968017</v>
      </c>
      <c r="K106" s="6">
        <v>0.919155469386542</v>
      </c>
      <c r="L106" s="6">
        <v>0.896526528776978</v>
      </c>
      <c r="M106" s="6">
        <v>65.9933066368103</v>
      </c>
      <c r="N106" s="6">
        <v>3752.08512949943</v>
      </c>
    </row>
    <row r="107">
      <c r="A107" s="3">
        <v>16.0</v>
      </c>
      <c r="B107" s="3">
        <v>8.0</v>
      </c>
      <c r="C107" s="4" t="s">
        <v>51</v>
      </c>
      <c r="D107" s="3">
        <v>128.0</v>
      </c>
      <c r="E107" s="3" t="s">
        <v>15</v>
      </c>
      <c r="F107" s="4" t="s">
        <v>182</v>
      </c>
      <c r="G107" s="3" t="s">
        <v>101</v>
      </c>
      <c r="H107" s="3" t="s">
        <v>53</v>
      </c>
      <c r="I107" s="6">
        <v>0.807104316546762</v>
      </c>
      <c r="J107" s="6">
        <v>0.821201598911661</v>
      </c>
      <c r="K107" s="6">
        <v>0.869192201588054</v>
      </c>
      <c r="L107" s="6">
        <v>0.807104316546762</v>
      </c>
      <c r="M107" s="6">
        <v>65.9608716964721</v>
      </c>
      <c r="N107" s="6">
        <v>716.451722621917</v>
      </c>
    </row>
    <row r="108">
      <c r="A108" s="3">
        <v>16.0</v>
      </c>
      <c r="B108" s="3">
        <v>8.0</v>
      </c>
      <c r="C108" s="4" t="s">
        <v>54</v>
      </c>
      <c r="D108" s="3">
        <v>128.0</v>
      </c>
      <c r="E108" s="3" t="s">
        <v>15</v>
      </c>
      <c r="F108" s="4" t="s">
        <v>183</v>
      </c>
      <c r="G108" s="3" t="s">
        <v>101</v>
      </c>
      <c r="H108" s="3" t="s">
        <v>56</v>
      </c>
      <c r="I108" s="6">
        <v>0.923504946043165</v>
      </c>
      <c r="J108" s="6">
        <v>0.92536476482471</v>
      </c>
      <c r="K108" s="6">
        <v>0.934719238070312</v>
      </c>
      <c r="L108" s="6">
        <v>0.923504946043165</v>
      </c>
      <c r="M108" s="6">
        <v>65.8605554103851</v>
      </c>
      <c r="N108" s="6">
        <v>3956.11776995658</v>
      </c>
    </row>
    <row r="109">
      <c r="A109" s="3">
        <v>16.0</v>
      </c>
      <c r="B109" s="3">
        <v>8.0</v>
      </c>
      <c r="C109" s="4" t="s">
        <v>57</v>
      </c>
      <c r="D109" s="3">
        <v>128.0</v>
      </c>
      <c r="E109" s="3" t="s">
        <v>15</v>
      </c>
      <c r="F109" s="4" t="s">
        <v>184</v>
      </c>
      <c r="G109" s="3" t="s">
        <v>101</v>
      </c>
      <c r="H109" s="3" t="s">
        <v>59</v>
      </c>
      <c r="I109" s="6">
        <v>0.900460881294964</v>
      </c>
      <c r="J109" s="6">
        <v>0.903274411784133</v>
      </c>
      <c r="K109" s="6">
        <v>0.921949958752164</v>
      </c>
      <c r="L109" s="6">
        <v>0.900460881294964</v>
      </c>
      <c r="M109" s="6">
        <v>66.0945823192596</v>
      </c>
      <c r="N109" s="6">
        <v>3424.75784754753</v>
      </c>
    </row>
    <row r="110">
      <c r="A110" s="3">
        <v>16.0</v>
      </c>
      <c r="B110" s="3">
        <v>8.0</v>
      </c>
      <c r="C110" s="4" t="s">
        <v>60</v>
      </c>
      <c r="D110" s="3">
        <v>128.0</v>
      </c>
      <c r="E110" s="3" t="s">
        <v>15</v>
      </c>
      <c r="F110" s="4" t="s">
        <v>185</v>
      </c>
      <c r="G110" s="3" t="s">
        <v>101</v>
      </c>
      <c r="H110" s="3" t="s">
        <v>62</v>
      </c>
      <c r="I110" s="6">
        <v>0.809689748201438</v>
      </c>
      <c r="J110" s="6">
        <v>0.816076371140493</v>
      </c>
      <c r="K110" s="6">
        <v>0.861209410810002</v>
      </c>
      <c r="L110" s="6">
        <v>0.809689748201438</v>
      </c>
      <c r="M110" s="6">
        <v>65.8575429916381</v>
      </c>
      <c r="N110" s="6">
        <v>420.873284101486</v>
      </c>
    </row>
    <row r="111">
      <c r="A111" s="3">
        <v>16.0</v>
      </c>
      <c r="B111" s="3">
        <v>8.0</v>
      </c>
      <c r="C111" s="4" t="s">
        <v>63</v>
      </c>
      <c r="D111" s="3">
        <v>128.0</v>
      </c>
      <c r="E111" s="3" t="s">
        <v>15</v>
      </c>
      <c r="F111" s="4" t="s">
        <v>186</v>
      </c>
      <c r="G111" s="3" t="s">
        <v>101</v>
      </c>
      <c r="H111" s="3" t="s">
        <v>65</v>
      </c>
      <c r="I111" s="6">
        <v>0.887814748201438</v>
      </c>
      <c r="J111" s="6">
        <v>0.891476542518694</v>
      </c>
      <c r="K111" s="6">
        <v>0.912929986073958</v>
      </c>
      <c r="L111" s="6">
        <v>0.887814748201438</v>
      </c>
      <c r="M111" s="6">
        <v>66.0198321342468</v>
      </c>
      <c r="N111" s="6">
        <v>3674.75578236579</v>
      </c>
    </row>
    <row r="112">
      <c r="A112" s="3">
        <v>16.0</v>
      </c>
      <c r="B112" s="3">
        <v>8.0</v>
      </c>
      <c r="C112" s="4" t="s">
        <v>66</v>
      </c>
      <c r="D112" s="3">
        <v>128.0</v>
      </c>
      <c r="E112" s="3" t="s">
        <v>15</v>
      </c>
      <c r="F112" s="4" t="s">
        <v>187</v>
      </c>
      <c r="G112" s="3" t="s">
        <v>101</v>
      </c>
      <c r="H112" s="3" t="s">
        <v>68</v>
      </c>
      <c r="I112" s="6">
        <v>0.869772931654676</v>
      </c>
      <c r="J112" s="6">
        <v>0.876391870197683</v>
      </c>
      <c r="K112" s="6">
        <v>0.910023981589887</v>
      </c>
      <c r="L112" s="6">
        <v>0.869772931654676</v>
      </c>
      <c r="M112" s="6">
        <v>65.9320850372314</v>
      </c>
      <c r="N112" s="6">
        <v>3387.76605534553</v>
      </c>
    </row>
    <row r="113">
      <c r="A113" s="3">
        <v>16.0</v>
      </c>
      <c r="B113" s="3">
        <v>8.0</v>
      </c>
      <c r="C113" s="4" t="s">
        <v>69</v>
      </c>
      <c r="D113" s="3">
        <v>128.0</v>
      </c>
      <c r="E113" s="3" t="s">
        <v>15</v>
      </c>
      <c r="F113" s="4" t="s">
        <v>188</v>
      </c>
      <c r="G113" s="3" t="s">
        <v>101</v>
      </c>
      <c r="H113" s="3" t="s">
        <v>71</v>
      </c>
      <c r="I113" s="6">
        <v>0.810589028776978</v>
      </c>
      <c r="J113" s="6">
        <v>0.815115605304783</v>
      </c>
      <c r="K113" s="6">
        <v>0.845949787406082</v>
      </c>
      <c r="L113" s="6">
        <v>0.810589028776978</v>
      </c>
      <c r="M113" s="6">
        <v>66.9809761047363</v>
      </c>
      <c r="N113" s="6">
        <v>392.686167478561</v>
      </c>
    </row>
    <row r="114">
      <c r="A114" s="3">
        <v>16.0</v>
      </c>
      <c r="B114" s="3">
        <v>8.0</v>
      </c>
      <c r="C114" s="4" t="s">
        <v>72</v>
      </c>
      <c r="D114" s="3">
        <v>128.0</v>
      </c>
      <c r="E114" s="3" t="s">
        <v>15</v>
      </c>
      <c r="F114" s="4" t="s">
        <v>189</v>
      </c>
      <c r="G114" s="3" t="s">
        <v>101</v>
      </c>
      <c r="H114" s="3" t="s">
        <v>74</v>
      </c>
      <c r="I114" s="6">
        <v>0.936937949640287</v>
      </c>
      <c r="J114" s="6">
        <v>0.936774609512734</v>
      </c>
      <c r="K114" s="6">
        <v>0.941268898653768</v>
      </c>
      <c r="L114" s="6">
        <v>0.936937949640287</v>
      </c>
      <c r="M114" s="6">
        <v>65.6399309635162</v>
      </c>
      <c r="N114" s="6">
        <v>3657.59357476234</v>
      </c>
    </row>
    <row r="115">
      <c r="A115" s="3">
        <v>16.0</v>
      </c>
      <c r="B115" s="3">
        <v>8.0</v>
      </c>
      <c r="C115" s="4" t="s">
        <v>75</v>
      </c>
      <c r="D115" s="3">
        <v>128.0</v>
      </c>
      <c r="E115" s="3" t="s">
        <v>15</v>
      </c>
      <c r="F115" s="4" t="s">
        <v>190</v>
      </c>
      <c r="G115" s="3" t="s">
        <v>101</v>
      </c>
      <c r="H115" s="3" t="s">
        <v>77</v>
      </c>
      <c r="I115" s="6">
        <v>0.227855215827338</v>
      </c>
      <c r="J115" s="6">
        <v>0.177825897531775</v>
      </c>
      <c r="K115" s="6">
        <v>0.148424586834793</v>
      </c>
      <c r="L115" s="6">
        <v>0.227855215827338</v>
      </c>
      <c r="M115" s="6">
        <v>66.1917164325714</v>
      </c>
      <c r="N115" s="6">
        <v>26.6756031513214</v>
      </c>
    </row>
    <row r="116">
      <c r="A116" s="3">
        <v>16.0</v>
      </c>
      <c r="B116" s="3">
        <v>8.0</v>
      </c>
      <c r="C116" s="4" t="s">
        <v>78</v>
      </c>
      <c r="D116" s="3">
        <v>128.0</v>
      </c>
      <c r="E116" s="3" t="s">
        <v>15</v>
      </c>
      <c r="F116" s="4" t="s">
        <v>191</v>
      </c>
      <c r="G116" s="3" t="s">
        <v>101</v>
      </c>
      <c r="H116" s="3" t="s">
        <v>80</v>
      </c>
      <c r="I116" s="6">
        <v>0.646976169064748</v>
      </c>
      <c r="J116" s="6">
        <v>0.730902243120203</v>
      </c>
      <c r="K116" s="6">
        <v>0.904182613341876</v>
      </c>
      <c r="L116" s="6">
        <v>0.646976169064748</v>
      </c>
      <c r="M116" s="6">
        <v>65.5955770015716</v>
      </c>
      <c r="N116" s="6">
        <v>333.970477581024</v>
      </c>
    </row>
    <row r="117">
      <c r="A117" s="3">
        <v>16.0</v>
      </c>
      <c r="B117" s="3">
        <v>8.0</v>
      </c>
      <c r="C117" s="4" t="s">
        <v>81</v>
      </c>
      <c r="D117" s="3">
        <v>128.0</v>
      </c>
      <c r="E117" s="3" t="s">
        <v>15</v>
      </c>
      <c r="F117" s="4" t="s">
        <v>192</v>
      </c>
      <c r="G117" s="3" t="s">
        <v>101</v>
      </c>
      <c r="H117" s="3" t="s">
        <v>83</v>
      </c>
      <c r="I117" s="6">
        <v>0.887140287769784</v>
      </c>
      <c r="J117" s="6">
        <v>0.896501127592285</v>
      </c>
      <c r="K117" s="6">
        <v>0.922490219250768</v>
      </c>
      <c r="L117" s="6">
        <v>0.887140287769784</v>
      </c>
      <c r="M117" s="6">
        <v>66.1032478809356</v>
      </c>
      <c r="N117" s="6">
        <v>3599.90653133392</v>
      </c>
    </row>
    <row r="118">
      <c r="A118" s="3">
        <v>16.0</v>
      </c>
      <c r="B118" s="3">
        <v>8.0</v>
      </c>
      <c r="C118" s="4" t="s">
        <v>84</v>
      </c>
      <c r="D118" s="3">
        <v>128.0</v>
      </c>
      <c r="E118" s="3" t="s">
        <v>15</v>
      </c>
      <c r="F118" s="4" t="s">
        <v>193</v>
      </c>
      <c r="G118" s="3" t="s">
        <v>101</v>
      </c>
      <c r="H118" s="3" t="s">
        <v>86</v>
      </c>
      <c r="I118" s="6">
        <v>0.748370053956834</v>
      </c>
      <c r="J118" s="6">
        <v>0.7837231538327</v>
      </c>
      <c r="K118" s="6">
        <v>0.861391633378803</v>
      </c>
      <c r="L118" s="6">
        <v>0.748370053956834</v>
      </c>
      <c r="M118" s="6">
        <v>65.9656271934509</v>
      </c>
      <c r="N118" s="6">
        <v>568.665732622146</v>
      </c>
    </row>
    <row r="119">
      <c r="A119" s="3">
        <v>16.0</v>
      </c>
      <c r="B119" s="3">
        <v>8.0</v>
      </c>
      <c r="C119" s="4" t="s">
        <v>87</v>
      </c>
      <c r="D119" s="3">
        <v>128.0</v>
      </c>
      <c r="E119" s="3" t="s">
        <v>15</v>
      </c>
      <c r="F119" s="4" t="s">
        <v>194</v>
      </c>
      <c r="G119" s="3" t="s">
        <v>101</v>
      </c>
      <c r="H119" s="3" t="s">
        <v>89</v>
      </c>
      <c r="I119" s="6">
        <v>0.894615557553956</v>
      </c>
      <c r="J119" s="6">
        <v>0.903354806700136</v>
      </c>
      <c r="K119" s="6">
        <v>0.92426075616957</v>
      </c>
      <c r="L119" s="6">
        <v>0.894615557553956</v>
      </c>
      <c r="M119" s="6">
        <v>65.7877752780914</v>
      </c>
      <c r="N119" s="6">
        <v>3835.14564275741</v>
      </c>
    </row>
    <row r="120">
      <c r="A120" s="3">
        <v>16.0</v>
      </c>
      <c r="B120" s="3">
        <v>8.0</v>
      </c>
      <c r="C120" s="4" t="s">
        <v>90</v>
      </c>
      <c r="D120" s="3">
        <v>128.0</v>
      </c>
      <c r="E120" s="3" t="s">
        <v>15</v>
      </c>
      <c r="F120" s="4" t="s">
        <v>195</v>
      </c>
      <c r="G120" s="3" t="s">
        <v>101</v>
      </c>
      <c r="H120" s="3" t="s">
        <v>92</v>
      </c>
      <c r="I120" s="6">
        <v>0.893828687050359</v>
      </c>
      <c r="J120" s="6">
        <v>0.894320999194192</v>
      </c>
      <c r="K120" s="6">
        <v>0.915709484188524</v>
      </c>
      <c r="L120" s="6">
        <v>0.893828687050359</v>
      </c>
      <c r="M120" s="6">
        <v>66.0501873493194</v>
      </c>
      <c r="N120" s="6">
        <v>3286.0228857994</v>
      </c>
    </row>
    <row r="121">
      <c r="A121" s="3">
        <v>16.0</v>
      </c>
      <c r="B121" s="3">
        <v>8.0</v>
      </c>
      <c r="C121" s="4" t="s">
        <v>93</v>
      </c>
      <c r="D121" s="3">
        <v>128.0</v>
      </c>
      <c r="E121" s="3" t="s">
        <v>15</v>
      </c>
      <c r="F121" s="4" t="s">
        <v>196</v>
      </c>
      <c r="G121" s="3" t="s">
        <v>101</v>
      </c>
      <c r="H121" s="3" t="s">
        <v>95</v>
      </c>
      <c r="I121" s="6">
        <v>0.804968525179856</v>
      </c>
      <c r="J121" s="6">
        <v>0.803507580786277</v>
      </c>
      <c r="K121" s="6">
        <v>0.826997025286104</v>
      </c>
      <c r="L121" s="6">
        <v>0.804968525179856</v>
      </c>
      <c r="M121" s="6">
        <v>65.9126431941986</v>
      </c>
      <c r="N121" s="6">
        <v>273.45712184906</v>
      </c>
    </row>
    <row r="122">
      <c r="A122" s="3">
        <v>16.0</v>
      </c>
      <c r="B122" s="3">
        <v>8.0</v>
      </c>
      <c r="C122" s="4" t="s">
        <v>96</v>
      </c>
      <c r="D122" s="3">
        <v>128.0</v>
      </c>
      <c r="E122" s="3" t="s">
        <v>15</v>
      </c>
      <c r="F122" s="4" t="s">
        <v>197</v>
      </c>
      <c r="G122" s="3" t="s">
        <v>101</v>
      </c>
      <c r="H122" s="3" t="s">
        <v>98</v>
      </c>
      <c r="I122" s="6">
        <v>0.906980665467625</v>
      </c>
      <c r="J122" s="6">
        <v>0.912550014231251</v>
      </c>
      <c r="K122" s="6">
        <v>0.927446207325902</v>
      </c>
      <c r="L122" s="6">
        <v>0.906980665467625</v>
      </c>
      <c r="M122" s="6">
        <v>65.9778273105621</v>
      </c>
      <c r="N122" s="6">
        <v>3533.20007014274</v>
      </c>
    </row>
    <row r="123">
      <c r="A123" s="3">
        <v>16.0</v>
      </c>
      <c r="B123" s="3">
        <v>8.0</v>
      </c>
      <c r="C123" s="4" t="s">
        <v>99</v>
      </c>
      <c r="D123" s="3">
        <v>128.0</v>
      </c>
      <c r="E123" s="3" t="s">
        <v>15</v>
      </c>
      <c r="F123" s="4" t="s">
        <v>198</v>
      </c>
      <c r="G123" s="3" t="s">
        <v>101</v>
      </c>
      <c r="H123" s="3" t="s">
        <v>101</v>
      </c>
      <c r="I123" s="6">
        <v>0.913781474820143</v>
      </c>
      <c r="J123" s="6">
        <v>0.913591432277205</v>
      </c>
      <c r="K123" s="6">
        <v>0.925858526354235</v>
      </c>
      <c r="L123" s="6">
        <v>0.913781474820143</v>
      </c>
      <c r="M123" s="6">
        <v>66.5315961837768</v>
      </c>
      <c r="N123" s="6">
        <v>3255.7056236267</v>
      </c>
    </row>
    <row r="124">
      <c r="A124" s="3">
        <v>16.0</v>
      </c>
      <c r="B124" s="3">
        <v>8.0</v>
      </c>
      <c r="C124" s="4" t="s">
        <v>102</v>
      </c>
      <c r="D124" s="3">
        <v>128.0</v>
      </c>
      <c r="E124" s="3" t="s">
        <v>15</v>
      </c>
      <c r="F124" s="4" t="s">
        <v>199</v>
      </c>
      <c r="G124" s="3" t="s">
        <v>101</v>
      </c>
      <c r="H124" s="3" t="s">
        <v>104</v>
      </c>
      <c r="I124" s="6">
        <v>0.8005845323741</v>
      </c>
      <c r="J124" s="6">
        <v>0.803802650010223</v>
      </c>
      <c r="K124" s="6">
        <v>0.827403012334084</v>
      </c>
      <c r="L124" s="6">
        <v>0.8005845323741</v>
      </c>
      <c r="M124" s="6">
        <v>65.9085412025451</v>
      </c>
      <c r="N124" s="6">
        <v>243.505990505218</v>
      </c>
    </row>
    <row r="125">
      <c r="A125" s="3">
        <v>16.0</v>
      </c>
      <c r="B125" s="3">
        <v>8.0</v>
      </c>
      <c r="C125" s="4" t="s">
        <v>105</v>
      </c>
      <c r="D125" s="3">
        <v>128.0</v>
      </c>
      <c r="E125" s="3" t="s">
        <v>15</v>
      </c>
      <c r="F125" s="4" t="s">
        <v>200</v>
      </c>
      <c r="G125" s="3" t="s">
        <v>101</v>
      </c>
      <c r="H125" s="3" t="s">
        <v>107</v>
      </c>
      <c r="I125" s="6">
        <v>0.851674910071942</v>
      </c>
      <c r="J125" s="6">
        <v>0.855881465549242</v>
      </c>
      <c r="K125" s="6">
        <v>0.902183640000394</v>
      </c>
      <c r="L125" s="6">
        <v>0.851674910071942</v>
      </c>
      <c r="M125" s="6">
        <v>65.4478893280029</v>
      </c>
      <c r="N125" s="6">
        <v>3476.66393351554</v>
      </c>
    </row>
    <row r="126">
      <c r="A126" s="3">
        <v>16.0</v>
      </c>
      <c r="B126" s="3">
        <v>8.0</v>
      </c>
      <c r="C126" s="4" t="s">
        <v>14</v>
      </c>
      <c r="D126" s="3">
        <v>128.0</v>
      </c>
      <c r="E126" s="3" t="s">
        <v>15</v>
      </c>
      <c r="F126" s="4" t="s">
        <v>201</v>
      </c>
      <c r="G126" s="3" t="s">
        <v>104</v>
      </c>
      <c r="H126" s="3" t="s">
        <v>17</v>
      </c>
      <c r="I126" s="6">
        <v>0.491821155943293</v>
      </c>
      <c r="J126" s="6">
        <v>0.546957211988986</v>
      </c>
      <c r="K126" s="6">
        <v>0.761511228233185</v>
      </c>
      <c r="L126" s="6">
        <v>0.491821155943293</v>
      </c>
      <c r="M126" s="6">
        <v>10.2642953395843</v>
      </c>
      <c r="N126" s="6">
        <v>302.826144218444</v>
      </c>
    </row>
    <row r="127">
      <c r="A127" s="3">
        <v>16.0</v>
      </c>
      <c r="B127" s="3">
        <v>8.0</v>
      </c>
      <c r="C127" s="4" t="s">
        <v>18</v>
      </c>
      <c r="D127" s="3">
        <v>128.0</v>
      </c>
      <c r="E127" s="3" t="s">
        <v>15</v>
      </c>
      <c r="F127" s="4" t="s">
        <v>202</v>
      </c>
      <c r="G127" s="3" t="s">
        <v>104</v>
      </c>
      <c r="H127" s="3" t="s">
        <v>20</v>
      </c>
      <c r="I127" s="6">
        <v>0.712468193384224</v>
      </c>
      <c r="J127" s="6">
        <v>0.711730026666378</v>
      </c>
      <c r="K127" s="6">
        <v>0.758822091521627</v>
      </c>
      <c r="L127" s="6">
        <v>0.712468193384224</v>
      </c>
      <c r="M127" s="6">
        <v>10.0676348209381</v>
      </c>
      <c r="N127" s="6">
        <v>3550.49960637092</v>
      </c>
    </row>
    <row r="128">
      <c r="A128" s="3">
        <v>16.0</v>
      </c>
      <c r="B128" s="3">
        <v>8.0</v>
      </c>
      <c r="C128" s="4" t="s">
        <v>21</v>
      </c>
      <c r="D128" s="3">
        <v>128.0</v>
      </c>
      <c r="E128" s="3" t="s">
        <v>15</v>
      </c>
      <c r="F128" s="4" t="s">
        <v>203</v>
      </c>
      <c r="G128" s="3" t="s">
        <v>104</v>
      </c>
      <c r="H128" s="3" t="s">
        <v>23</v>
      </c>
      <c r="I128" s="6">
        <v>0.920029080334423</v>
      </c>
      <c r="J128" s="6">
        <v>0.920148296826658</v>
      </c>
      <c r="K128" s="6">
        <v>0.924449340564224</v>
      </c>
      <c r="L128" s="6">
        <v>0.920029080334423</v>
      </c>
      <c r="M128" s="6">
        <v>10.211831331253</v>
      </c>
      <c r="N128" s="6">
        <v>535.538537025451</v>
      </c>
    </row>
    <row r="129">
      <c r="A129" s="3">
        <v>16.0</v>
      </c>
      <c r="B129" s="3">
        <v>8.0</v>
      </c>
      <c r="C129" s="4" t="s">
        <v>24</v>
      </c>
      <c r="D129" s="3">
        <v>128.0</v>
      </c>
      <c r="E129" s="3" t="s">
        <v>15</v>
      </c>
      <c r="F129" s="4" t="s">
        <v>204</v>
      </c>
      <c r="G129" s="3" t="s">
        <v>104</v>
      </c>
      <c r="H129" s="3" t="s">
        <v>26</v>
      </c>
      <c r="I129" s="6">
        <v>0.87531806615776</v>
      </c>
      <c r="J129" s="6">
        <v>0.880303849705385</v>
      </c>
      <c r="K129" s="6">
        <v>0.900446972009906</v>
      </c>
      <c r="L129" s="6">
        <v>0.87531806615776</v>
      </c>
      <c r="M129" s="6">
        <v>10.2341065406799</v>
      </c>
      <c r="N129" s="6">
        <v>3797.24783945083</v>
      </c>
    </row>
    <row r="130">
      <c r="A130" s="3">
        <v>16.0</v>
      </c>
      <c r="B130" s="3">
        <v>8.0</v>
      </c>
      <c r="C130" s="4" t="s">
        <v>27</v>
      </c>
      <c r="D130" s="3">
        <v>128.0</v>
      </c>
      <c r="E130" s="3" t="s">
        <v>15</v>
      </c>
      <c r="F130" s="4" t="s">
        <v>205</v>
      </c>
      <c r="G130" s="3" t="s">
        <v>104</v>
      </c>
      <c r="H130" s="3" t="s">
        <v>29</v>
      </c>
      <c r="I130" s="6">
        <v>0.541257724463831</v>
      </c>
      <c r="J130" s="6">
        <v>0.495930858189977</v>
      </c>
      <c r="K130" s="6">
        <v>0.477604135291545</v>
      </c>
      <c r="L130" s="6">
        <v>0.541257724463831</v>
      </c>
      <c r="M130" s="6">
        <v>10.2491345405578</v>
      </c>
      <c r="N130" s="6">
        <v>158.574607849121</v>
      </c>
    </row>
    <row r="131">
      <c r="A131" s="3">
        <v>16.0</v>
      </c>
      <c r="B131" s="3">
        <v>8.0</v>
      </c>
      <c r="C131" s="4" t="s">
        <v>30</v>
      </c>
      <c r="D131" s="3">
        <v>128.0</v>
      </c>
      <c r="E131" s="3" t="s">
        <v>15</v>
      </c>
      <c r="F131" s="4" t="s">
        <v>206</v>
      </c>
      <c r="G131" s="3" t="s">
        <v>104</v>
      </c>
      <c r="H131" s="3" t="s">
        <v>32</v>
      </c>
      <c r="I131" s="6">
        <v>0.56779352962559</v>
      </c>
      <c r="J131" s="6">
        <v>0.639024168348479</v>
      </c>
      <c r="K131" s="6">
        <v>0.789398815416986</v>
      </c>
      <c r="L131" s="6">
        <v>0.56779352962559</v>
      </c>
      <c r="M131" s="6">
        <v>10.213150024414</v>
      </c>
      <c r="N131" s="6">
        <v>450.718650579452</v>
      </c>
    </row>
    <row r="132">
      <c r="A132" s="3">
        <v>16.0</v>
      </c>
      <c r="B132" s="3">
        <v>8.0</v>
      </c>
      <c r="C132" s="4" t="s">
        <v>33</v>
      </c>
      <c r="D132" s="3">
        <v>128.0</v>
      </c>
      <c r="E132" s="3" t="s">
        <v>15</v>
      </c>
      <c r="F132" s="4" t="s">
        <v>207</v>
      </c>
      <c r="G132" s="3" t="s">
        <v>104</v>
      </c>
      <c r="H132" s="3" t="s">
        <v>35</v>
      </c>
      <c r="I132" s="6">
        <v>0.699382042893493</v>
      </c>
      <c r="J132" s="6">
        <v>0.672649704325637</v>
      </c>
      <c r="K132" s="6">
        <v>0.756730559345616</v>
      </c>
      <c r="L132" s="6">
        <v>0.699382042893493</v>
      </c>
      <c r="M132" s="6">
        <v>10.1310315132141</v>
      </c>
      <c r="N132" s="6">
        <v>3686.7545325756</v>
      </c>
    </row>
    <row r="133">
      <c r="A133" s="3">
        <v>16.0</v>
      </c>
      <c r="B133" s="3">
        <v>8.0</v>
      </c>
      <c r="C133" s="4" t="s">
        <v>36</v>
      </c>
      <c r="D133" s="3">
        <v>128.0</v>
      </c>
      <c r="E133" s="3" t="s">
        <v>15</v>
      </c>
      <c r="F133" s="4" t="s">
        <v>208</v>
      </c>
      <c r="G133" s="3" t="s">
        <v>104</v>
      </c>
      <c r="H133" s="3" t="s">
        <v>38</v>
      </c>
      <c r="I133" s="6">
        <v>0.913849509269356</v>
      </c>
      <c r="J133" s="6">
        <v>0.916171165266636</v>
      </c>
      <c r="K133" s="6">
        <v>0.922431792321319</v>
      </c>
      <c r="L133" s="6">
        <v>0.913849509269356</v>
      </c>
      <c r="M133" s="6">
        <v>10.2836124897003</v>
      </c>
      <c r="N133" s="6">
        <v>684.102672100067</v>
      </c>
    </row>
    <row r="134">
      <c r="A134" s="3">
        <v>16.0</v>
      </c>
      <c r="B134" s="3">
        <v>8.0</v>
      </c>
      <c r="C134" s="4" t="s">
        <v>39</v>
      </c>
      <c r="D134" s="3">
        <v>128.0</v>
      </c>
      <c r="E134" s="3" t="s">
        <v>15</v>
      </c>
      <c r="F134" s="4" t="s">
        <v>209</v>
      </c>
      <c r="G134" s="3" t="s">
        <v>104</v>
      </c>
      <c r="H134" s="3" t="s">
        <v>41</v>
      </c>
      <c r="I134" s="6">
        <v>0.887677208287895</v>
      </c>
      <c r="J134" s="6">
        <v>0.893661592013127</v>
      </c>
      <c r="K134" s="6">
        <v>0.912404421010485</v>
      </c>
      <c r="L134" s="6">
        <v>0.887677208287895</v>
      </c>
      <c r="M134" s="6">
        <v>10.1885795593261</v>
      </c>
      <c r="N134" s="6">
        <v>3933.87111401557</v>
      </c>
    </row>
    <row r="135">
      <c r="A135" s="3">
        <v>16.0</v>
      </c>
      <c r="B135" s="3">
        <v>8.0</v>
      </c>
      <c r="C135" s="4" t="s">
        <v>42</v>
      </c>
      <c r="D135" s="3">
        <v>128.0</v>
      </c>
      <c r="E135" s="3" t="s">
        <v>15</v>
      </c>
      <c r="F135" s="4" t="s">
        <v>210</v>
      </c>
      <c r="G135" s="3" t="s">
        <v>104</v>
      </c>
      <c r="H135" s="3" t="s">
        <v>44</v>
      </c>
      <c r="I135" s="6">
        <v>0.744456561250454</v>
      </c>
      <c r="J135" s="6">
        <v>0.743766830423411</v>
      </c>
      <c r="K135" s="6">
        <v>0.843236393706488</v>
      </c>
      <c r="L135" s="6">
        <v>0.744456561250454</v>
      </c>
      <c r="M135" s="6">
        <v>10.3063149452209</v>
      </c>
      <c r="N135" s="6">
        <v>189.995693445205</v>
      </c>
    </row>
    <row r="136">
      <c r="A136" s="3">
        <v>16.0</v>
      </c>
      <c r="B136" s="3">
        <v>8.0</v>
      </c>
      <c r="C136" s="4" t="s">
        <v>45</v>
      </c>
      <c r="D136" s="3">
        <v>128.0</v>
      </c>
      <c r="E136" s="3" t="s">
        <v>15</v>
      </c>
      <c r="F136" s="4" t="s">
        <v>211</v>
      </c>
      <c r="G136" s="3" t="s">
        <v>104</v>
      </c>
      <c r="H136" s="3" t="s">
        <v>47</v>
      </c>
      <c r="I136" s="6">
        <v>0.580516175936023</v>
      </c>
      <c r="J136" s="6">
        <v>0.63887757165834</v>
      </c>
      <c r="K136" s="6">
        <v>0.794119604139067</v>
      </c>
      <c r="L136" s="6">
        <v>0.580516175936023</v>
      </c>
      <c r="M136" s="6">
        <v>10.1864051818847</v>
      </c>
      <c r="N136" s="6">
        <v>476.382649421691</v>
      </c>
    </row>
    <row r="137">
      <c r="A137" s="3">
        <v>16.0</v>
      </c>
      <c r="B137" s="3">
        <v>8.0</v>
      </c>
      <c r="C137" s="4" t="s">
        <v>48</v>
      </c>
      <c r="D137" s="3">
        <v>128.0</v>
      </c>
      <c r="E137" s="3" t="s">
        <v>15</v>
      </c>
      <c r="F137" s="4" t="s">
        <v>212</v>
      </c>
      <c r="G137" s="3" t="s">
        <v>104</v>
      </c>
      <c r="H137" s="3" t="s">
        <v>50</v>
      </c>
      <c r="I137" s="6">
        <v>0.717193747728098</v>
      </c>
      <c r="J137" s="6">
        <v>0.697039352551887</v>
      </c>
      <c r="K137" s="6">
        <v>0.74748465131835</v>
      </c>
      <c r="L137" s="6">
        <v>0.717193747728098</v>
      </c>
      <c r="M137" s="6">
        <v>10.2013318538665</v>
      </c>
      <c r="N137" s="6">
        <v>3752.08512949943</v>
      </c>
    </row>
    <row r="138">
      <c r="A138" s="3">
        <v>16.0</v>
      </c>
      <c r="B138" s="3">
        <v>8.0</v>
      </c>
      <c r="C138" s="4" t="s">
        <v>51</v>
      </c>
      <c r="D138" s="3">
        <v>128.0</v>
      </c>
      <c r="E138" s="3" t="s">
        <v>15</v>
      </c>
      <c r="F138" s="4" t="s">
        <v>213</v>
      </c>
      <c r="G138" s="3" t="s">
        <v>104</v>
      </c>
      <c r="H138" s="3" t="s">
        <v>53</v>
      </c>
      <c r="I138" s="6">
        <v>0.915303525990548</v>
      </c>
      <c r="J138" s="6">
        <v>0.915294195678599</v>
      </c>
      <c r="K138" s="6">
        <v>0.919187213862925</v>
      </c>
      <c r="L138" s="6">
        <v>0.915303525990548</v>
      </c>
      <c r="M138" s="6">
        <v>10.2303538322448</v>
      </c>
      <c r="N138" s="6">
        <v>716.451722621917</v>
      </c>
    </row>
    <row r="139">
      <c r="A139" s="3">
        <v>16.0</v>
      </c>
      <c r="B139" s="3">
        <v>8.0</v>
      </c>
      <c r="C139" s="4" t="s">
        <v>54</v>
      </c>
      <c r="D139" s="3">
        <v>128.0</v>
      </c>
      <c r="E139" s="3" t="s">
        <v>15</v>
      </c>
      <c r="F139" s="4" t="s">
        <v>214</v>
      </c>
      <c r="G139" s="3" t="s">
        <v>104</v>
      </c>
      <c r="H139" s="3" t="s">
        <v>56</v>
      </c>
      <c r="I139" s="6">
        <v>0.897855325336241</v>
      </c>
      <c r="J139" s="6">
        <v>0.900297827786973</v>
      </c>
      <c r="K139" s="6">
        <v>0.908666484616942</v>
      </c>
      <c r="L139" s="6">
        <v>0.897855325336241</v>
      </c>
      <c r="M139" s="6">
        <v>10.279869556427</v>
      </c>
      <c r="N139" s="6">
        <v>3956.11776995658</v>
      </c>
    </row>
    <row r="140">
      <c r="A140" s="3">
        <v>16.0</v>
      </c>
      <c r="B140" s="3">
        <v>8.0</v>
      </c>
      <c r="C140" s="4" t="s">
        <v>57</v>
      </c>
      <c r="D140" s="3">
        <v>128.0</v>
      </c>
      <c r="E140" s="3" t="s">
        <v>15</v>
      </c>
      <c r="F140" s="4" t="s">
        <v>215</v>
      </c>
      <c r="G140" s="3" t="s">
        <v>104</v>
      </c>
      <c r="H140" s="3" t="s">
        <v>59</v>
      </c>
      <c r="I140" s="6">
        <v>0.739367502726281</v>
      </c>
      <c r="J140" s="6">
        <v>0.721219489692572</v>
      </c>
      <c r="K140" s="6">
        <v>0.75504194974457</v>
      </c>
      <c r="L140" s="6">
        <v>0.739367502726281</v>
      </c>
      <c r="M140" s="6">
        <v>10.3082299232482</v>
      </c>
      <c r="N140" s="6">
        <v>3424.75784754753</v>
      </c>
    </row>
    <row r="141">
      <c r="A141" s="3">
        <v>16.0</v>
      </c>
      <c r="B141" s="3">
        <v>8.0</v>
      </c>
      <c r="C141" s="4" t="s">
        <v>60</v>
      </c>
      <c r="D141" s="3">
        <v>128.0</v>
      </c>
      <c r="E141" s="3" t="s">
        <v>15</v>
      </c>
      <c r="F141" s="4" t="s">
        <v>216</v>
      </c>
      <c r="G141" s="3" t="s">
        <v>104</v>
      </c>
      <c r="H141" s="3" t="s">
        <v>62</v>
      </c>
      <c r="I141" s="6">
        <v>0.910941475826972</v>
      </c>
      <c r="J141" s="6">
        <v>0.911389581248205</v>
      </c>
      <c r="K141" s="6">
        <v>0.917374347617643</v>
      </c>
      <c r="L141" s="6">
        <v>0.910941475826972</v>
      </c>
      <c r="M141" s="6">
        <v>10.2006051540374</v>
      </c>
      <c r="N141" s="6">
        <v>420.873284101486</v>
      </c>
    </row>
    <row r="142">
      <c r="A142" s="3">
        <v>16.0</v>
      </c>
      <c r="B142" s="3">
        <v>8.0</v>
      </c>
      <c r="C142" s="4" t="s">
        <v>63</v>
      </c>
      <c r="D142" s="3">
        <v>128.0</v>
      </c>
      <c r="E142" s="3" t="s">
        <v>15</v>
      </c>
      <c r="F142" s="4" t="s">
        <v>217</v>
      </c>
      <c r="G142" s="3" t="s">
        <v>104</v>
      </c>
      <c r="H142" s="3" t="s">
        <v>65</v>
      </c>
      <c r="I142" s="6">
        <v>0.896037804434751</v>
      </c>
      <c r="J142" s="6">
        <v>0.900410686709439</v>
      </c>
      <c r="K142" s="6">
        <v>0.913790370462056</v>
      </c>
      <c r="L142" s="6">
        <v>0.896037804434751</v>
      </c>
      <c r="M142" s="6">
        <v>10.2288410663604</v>
      </c>
      <c r="N142" s="6">
        <v>3674.75578236579</v>
      </c>
    </row>
    <row r="143">
      <c r="A143" s="3">
        <v>16.0</v>
      </c>
      <c r="B143" s="3">
        <v>8.0</v>
      </c>
      <c r="C143" s="4" t="s">
        <v>66</v>
      </c>
      <c r="D143" s="3">
        <v>128.0</v>
      </c>
      <c r="E143" s="3" t="s">
        <v>15</v>
      </c>
      <c r="F143" s="4" t="s">
        <v>218</v>
      </c>
      <c r="G143" s="3" t="s">
        <v>104</v>
      </c>
      <c r="H143" s="3" t="s">
        <v>68</v>
      </c>
      <c r="I143" s="6">
        <v>0.679752817157397</v>
      </c>
      <c r="J143" s="6">
        <v>0.66048349193048</v>
      </c>
      <c r="K143" s="6">
        <v>0.707601531544036</v>
      </c>
      <c r="L143" s="6">
        <v>0.679752817157397</v>
      </c>
      <c r="M143" s="6">
        <v>10.2158191204071</v>
      </c>
      <c r="N143" s="6">
        <v>3387.76605534553</v>
      </c>
    </row>
    <row r="144">
      <c r="A144" s="3">
        <v>16.0</v>
      </c>
      <c r="B144" s="3">
        <v>8.0</v>
      </c>
      <c r="C144" s="4" t="s">
        <v>69</v>
      </c>
      <c r="D144" s="3">
        <v>128.0</v>
      </c>
      <c r="E144" s="3" t="s">
        <v>15</v>
      </c>
      <c r="F144" s="4" t="s">
        <v>219</v>
      </c>
      <c r="G144" s="3" t="s">
        <v>104</v>
      </c>
      <c r="H144" s="3" t="s">
        <v>71</v>
      </c>
      <c r="I144" s="6">
        <v>0.917484551072337</v>
      </c>
      <c r="J144" s="6">
        <v>0.918436279816182</v>
      </c>
      <c r="K144" s="6">
        <v>0.923353072086129</v>
      </c>
      <c r="L144" s="6">
        <v>0.917484551072337</v>
      </c>
      <c r="M144" s="6">
        <v>10.1103687286376</v>
      </c>
      <c r="N144" s="6">
        <v>392.686167478561</v>
      </c>
    </row>
    <row r="145">
      <c r="A145" s="3">
        <v>16.0</v>
      </c>
      <c r="B145" s="3">
        <v>8.0</v>
      </c>
      <c r="C145" s="4" t="s">
        <v>72</v>
      </c>
      <c r="D145" s="3">
        <v>128.0</v>
      </c>
      <c r="E145" s="3" t="s">
        <v>15</v>
      </c>
      <c r="F145" s="4" t="s">
        <v>220</v>
      </c>
      <c r="G145" s="3" t="s">
        <v>104</v>
      </c>
      <c r="H145" s="3" t="s">
        <v>74</v>
      </c>
      <c r="I145" s="6">
        <v>0.892039258451472</v>
      </c>
      <c r="J145" s="6">
        <v>0.895624983038402</v>
      </c>
      <c r="K145" s="6">
        <v>0.911304556809487</v>
      </c>
      <c r="L145" s="6">
        <v>0.892039258451472</v>
      </c>
      <c r="M145" s="6">
        <v>10.1909618377685</v>
      </c>
      <c r="N145" s="6">
        <v>3657.59357476234</v>
      </c>
    </row>
    <row r="146">
      <c r="A146" s="3">
        <v>16.0</v>
      </c>
      <c r="B146" s="3">
        <v>8.0</v>
      </c>
      <c r="C146" s="4" t="s">
        <v>75</v>
      </c>
      <c r="D146" s="3">
        <v>128.0</v>
      </c>
      <c r="E146" s="3" t="s">
        <v>15</v>
      </c>
      <c r="F146" s="4" t="s">
        <v>221</v>
      </c>
      <c r="G146" s="3" t="s">
        <v>104</v>
      </c>
      <c r="H146" s="3" t="s">
        <v>77</v>
      </c>
      <c r="I146" s="6">
        <v>0.312250090876045</v>
      </c>
      <c r="J146" s="6">
        <v>0.22385934289032</v>
      </c>
      <c r="K146" s="6">
        <v>0.185734984994797</v>
      </c>
      <c r="L146" s="6">
        <v>0.312250090876045</v>
      </c>
      <c r="M146" s="6">
        <v>10.2243835926055</v>
      </c>
      <c r="N146" s="6">
        <v>26.6756031513214</v>
      </c>
    </row>
    <row r="147">
      <c r="A147" s="3">
        <v>16.0</v>
      </c>
      <c r="B147" s="3">
        <v>8.0</v>
      </c>
      <c r="C147" s="4" t="s">
        <v>78</v>
      </c>
      <c r="D147" s="3">
        <v>128.0</v>
      </c>
      <c r="E147" s="3" t="s">
        <v>15</v>
      </c>
      <c r="F147" s="4" t="s">
        <v>222</v>
      </c>
      <c r="G147" s="3" t="s">
        <v>104</v>
      </c>
      <c r="H147" s="3" t="s">
        <v>80</v>
      </c>
      <c r="I147" s="6">
        <v>0.527081061432206</v>
      </c>
      <c r="J147" s="6">
        <v>0.597919344301781</v>
      </c>
      <c r="K147" s="6">
        <v>0.814240977675196</v>
      </c>
      <c r="L147" s="6">
        <v>0.527081061432206</v>
      </c>
      <c r="M147" s="6">
        <v>10.1436409950256</v>
      </c>
      <c r="N147" s="6">
        <v>333.970477581024</v>
      </c>
    </row>
    <row r="148">
      <c r="A148" s="3">
        <v>16.0</v>
      </c>
      <c r="B148" s="3">
        <v>8.0</v>
      </c>
      <c r="C148" s="4" t="s">
        <v>81</v>
      </c>
      <c r="D148" s="3">
        <v>128.0</v>
      </c>
      <c r="E148" s="3" t="s">
        <v>15</v>
      </c>
      <c r="F148" s="4" t="s">
        <v>223</v>
      </c>
      <c r="G148" s="3" t="s">
        <v>104</v>
      </c>
      <c r="H148" s="3" t="s">
        <v>83</v>
      </c>
      <c r="I148" s="6">
        <v>0.769538349691021</v>
      </c>
      <c r="J148" s="6">
        <v>0.763381119078763</v>
      </c>
      <c r="K148" s="6">
        <v>0.789731226775461</v>
      </c>
      <c r="L148" s="6">
        <v>0.769538349691021</v>
      </c>
      <c r="M148" s="6">
        <v>10.1673295497894</v>
      </c>
      <c r="N148" s="6">
        <v>3599.90653133392</v>
      </c>
    </row>
    <row r="149">
      <c r="A149" s="3">
        <v>16.0</v>
      </c>
      <c r="B149" s="3">
        <v>8.0</v>
      </c>
      <c r="C149" s="4" t="s">
        <v>84</v>
      </c>
      <c r="D149" s="3">
        <v>128.0</v>
      </c>
      <c r="E149" s="3" t="s">
        <v>15</v>
      </c>
      <c r="F149" s="4" t="s">
        <v>224</v>
      </c>
      <c r="G149" s="3" t="s">
        <v>104</v>
      </c>
      <c r="H149" s="3" t="s">
        <v>86</v>
      </c>
      <c r="I149" s="6">
        <v>0.923300617957106</v>
      </c>
      <c r="J149" s="6">
        <v>0.921800649331559</v>
      </c>
      <c r="K149" s="6">
        <v>0.92341270476041</v>
      </c>
      <c r="L149" s="6">
        <v>0.923300617957106</v>
      </c>
      <c r="M149" s="6">
        <v>10.1872224807739</v>
      </c>
      <c r="N149" s="6">
        <v>568.665732622146</v>
      </c>
    </row>
    <row r="150">
      <c r="A150" s="3">
        <v>16.0</v>
      </c>
      <c r="B150" s="3">
        <v>8.0</v>
      </c>
      <c r="C150" s="4" t="s">
        <v>87</v>
      </c>
      <c r="D150" s="3">
        <v>128.0</v>
      </c>
      <c r="E150" s="3" t="s">
        <v>15</v>
      </c>
      <c r="F150" s="4" t="s">
        <v>225</v>
      </c>
      <c r="G150" s="3" t="s">
        <v>104</v>
      </c>
      <c r="H150" s="3" t="s">
        <v>89</v>
      </c>
      <c r="I150" s="6">
        <v>0.884405670665212</v>
      </c>
      <c r="J150" s="6">
        <v>0.890419939153426</v>
      </c>
      <c r="K150" s="6">
        <v>0.905636035418596</v>
      </c>
      <c r="L150" s="6">
        <v>0.884405670665212</v>
      </c>
      <c r="M150" s="6">
        <v>10.193064212799</v>
      </c>
      <c r="N150" s="6">
        <v>3835.14564275741</v>
      </c>
    </row>
    <row r="151">
      <c r="A151" s="3">
        <v>16.0</v>
      </c>
      <c r="B151" s="3">
        <v>8.0</v>
      </c>
      <c r="C151" s="4" t="s">
        <v>90</v>
      </c>
      <c r="D151" s="3">
        <v>128.0</v>
      </c>
      <c r="E151" s="3" t="s">
        <v>15</v>
      </c>
      <c r="F151" s="4" t="s">
        <v>226</v>
      </c>
      <c r="G151" s="3" t="s">
        <v>104</v>
      </c>
      <c r="H151" s="3" t="s">
        <v>92</v>
      </c>
      <c r="I151" s="6">
        <v>0.706652126499454</v>
      </c>
      <c r="J151" s="6">
        <v>0.688618945760097</v>
      </c>
      <c r="K151" s="6">
        <v>0.761340682141235</v>
      </c>
      <c r="L151" s="6">
        <v>0.706652126499454</v>
      </c>
      <c r="M151" s="6">
        <v>10.2056717872619</v>
      </c>
      <c r="N151" s="6">
        <v>3286.0228857994</v>
      </c>
    </row>
    <row r="152">
      <c r="A152" s="3">
        <v>16.0</v>
      </c>
      <c r="B152" s="3">
        <v>8.0</v>
      </c>
      <c r="C152" s="4" t="s">
        <v>93</v>
      </c>
      <c r="D152" s="3">
        <v>128.0</v>
      </c>
      <c r="E152" s="3" t="s">
        <v>15</v>
      </c>
      <c r="F152" s="4" t="s">
        <v>227</v>
      </c>
      <c r="G152" s="3" t="s">
        <v>104</v>
      </c>
      <c r="H152" s="3" t="s">
        <v>95</v>
      </c>
      <c r="I152" s="6">
        <v>0.920392584514722</v>
      </c>
      <c r="J152" s="6">
        <v>0.920253410015074</v>
      </c>
      <c r="K152" s="6">
        <v>0.922932962047592</v>
      </c>
      <c r="L152" s="6">
        <v>0.920392584514722</v>
      </c>
      <c r="M152" s="6">
        <v>10.2977218627929</v>
      </c>
      <c r="N152" s="6">
        <v>273.45712184906</v>
      </c>
    </row>
    <row r="153">
      <c r="A153" s="3">
        <v>16.0</v>
      </c>
      <c r="B153" s="3">
        <v>8.0</v>
      </c>
      <c r="C153" s="4" t="s">
        <v>96</v>
      </c>
      <c r="D153" s="3">
        <v>128.0</v>
      </c>
      <c r="E153" s="3" t="s">
        <v>15</v>
      </c>
      <c r="F153" s="4" t="s">
        <v>228</v>
      </c>
      <c r="G153" s="3" t="s">
        <v>104</v>
      </c>
      <c r="H153" s="3" t="s">
        <v>98</v>
      </c>
      <c r="I153" s="6">
        <v>0.909487459105779</v>
      </c>
      <c r="J153" s="6">
        <v>0.911155767064741</v>
      </c>
      <c r="K153" s="6">
        <v>0.917200282611299</v>
      </c>
      <c r="L153" s="6">
        <v>0.909487459105779</v>
      </c>
      <c r="M153" s="6">
        <v>10.2443711757659</v>
      </c>
      <c r="N153" s="6">
        <v>3533.20007014274</v>
      </c>
    </row>
    <row r="154">
      <c r="A154" s="3">
        <v>16.0</v>
      </c>
      <c r="B154" s="3">
        <v>8.0</v>
      </c>
      <c r="C154" s="4" t="s">
        <v>99</v>
      </c>
      <c r="D154" s="3">
        <v>128.0</v>
      </c>
      <c r="E154" s="3" t="s">
        <v>15</v>
      </c>
      <c r="F154" s="4" t="s">
        <v>229</v>
      </c>
      <c r="G154" s="3" t="s">
        <v>104</v>
      </c>
      <c r="H154" s="3" t="s">
        <v>101</v>
      </c>
      <c r="I154" s="6">
        <v>0.665576154125772</v>
      </c>
      <c r="J154" s="6">
        <v>0.602303970610094</v>
      </c>
      <c r="K154" s="6">
        <v>0.605728778982769</v>
      </c>
      <c r="L154" s="6">
        <v>0.665576154125772</v>
      </c>
      <c r="M154" s="6">
        <v>10.4986591339111</v>
      </c>
      <c r="N154" s="6">
        <v>3255.7056236267</v>
      </c>
    </row>
    <row r="155">
      <c r="A155" s="3">
        <v>16.0</v>
      </c>
      <c r="B155" s="3">
        <v>8.0</v>
      </c>
      <c r="C155" s="4" t="s">
        <v>102</v>
      </c>
      <c r="D155" s="3">
        <v>128.0</v>
      </c>
      <c r="E155" s="3" t="s">
        <v>15</v>
      </c>
      <c r="F155" s="4" t="s">
        <v>230</v>
      </c>
      <c r="G155" s="3" t="s">
        <v>104</v>
      </c>
      <c r="H155" s="3" t="s">
        <v>104</v>
      </c>
      <c r="I155" s="6">
        <v>0.921846601235914</v>
      </c>
      <c r="J155" s="6">
        <v>0.921654886958828</v>
      </c>
      <c r="K155" s="6">
        <v>0.924360236064506</v>
      </c>
      <c r="L155" s="6">
        <v>0.921846601235914</v>
      </c>
      <c r="M155" s="6">
        <v>10.3576180934906</v>
      </c>
      <c r="N155" s="6">
        <v>243.505990505218</v>
      </c>
    </row>
    <row r="156">
      <c r="A156" s="3">
        <v>16.0</v>
      </c>
      <c r="B156" s="3">
        <v>8.0</v>
      </c>
      <c r="C156" s="4" t="s">
        <v>105</v>
      </c>
      <c r="D156" s="3">
        <v>128.0</v>
      </c>
      <c r="E156" s="3" t="s">
        <v>15</v>
      </c>
      <c r="F156" s="4" t="s">
        <v>231</v>
      </c>
      <c r="G156" s="3" t="s">
        <v>104</v>
      </c>
      <c r="H156" s="3" t="s">
        <v>107</v>
      </c>
      <c r="I156" s="6">
        <v>0.915667030170846</v>
      </c>
      <c r="J156" s="6">
        <v>0.916518168916809</v>
      </c>
      <c r="K156" s="6">
        <v>0.920903634102113</v>
      </c>
      <c r="L156" s="6">
        <v>0.915667030170846</v>
      </c>
      <c r="M156" s="6">
        <v>10.2483155727386</v>
      </c>
      <c r="N156" s="6">
        <v>3476.66393351554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4.14"/>
  </cols>
  <sheetData>
    <row r="1">
      <c r="A1" s="1" t="s">
        <v>6</v>
      </c>
      <c r="B1" s="7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8" t="s">
        <v>232</v>
      </c>
      <c r="J1" s="1" t="s">
        <v>233</v>
      </c>
      <c r="K1" s="1" t="s">
        <v>234</v>
      </c>
      <c r="L1" s="1" t="s">
        <v>235</v>
      </c>
      <c r="M1" s="1" t="s">
        <v>236</v>
      </c>
      <c r="N1" s="8" t="s">
        <v>237</v>
      </c>
    </row>
    <row r="2">
      <c r="A2" s="3" t="s">
        <v>17</v>
      </c>
      <c r="B2" s="9" t="s">
        <v>17</v>
      </c>
      <c r="C2" s="10">
        <f>AVERAGE(experiment1!I2,experiment2!I2,experiment3!I2,experiment4!I2,experiment5!I2)</f>
        <v>0.9319838057</v>
      </c>
      <c r="D2" s="10">
        <f>AVERAGE(experiment1!J2,experiment2!J2,experiment3!J2,experiment4!J2,experiment5!J2)</f>
        <v>0.9304232767</v>
      </c>
      <c r="E2" s="10">
        <f>AVERAGE(experiment1!K2,experiment2!K2,experiment3!K2,experiment4!K2,experiment5!K2)</f>
        <v>0.9308821767</v>
      </c>
      <c r="F2" s="10">
        <f>AVERAGE(experiment1!L2,experiment2!L2,experiment3!L2,experiment4!L2,experiment5!L2)</f>
        <v>0.9319838057</v>
      </c>
      <c r="G2" s="10">
        <f>AVERAGE(experiment1!M2,experiment2!M2,experiment3!M2,experiment4!M2,experiment5!M2)</f>
        <v>4.60436101</v>
      </c>
      <c r="H2" s="10">
        <f>AVERAGE(experiment1!N2,experiment2!N2,experiment3!N2,experiment4!N2,experiment5!N2)</f>
        <v>302.7313289</v>
      </c>
      <c r="I2" s="11">
        <f t="shared" ref="I2:I156" si="1">IF(IFERROR(SEARCH(A2, B2) &gt; 0, 0), 1, 0)
</f>
        <v>1</v>
      </c>
      <c r="J2" s="10">
        <f>STDEV(experiment1!I2,experiment2!I2,experiment3!I2,experiment4!I2,experiment5!I2)/absoluteError!$G$3</f>
        <v>0.002697705465</v>
      </c>
      <c r="K2" s="10">
        <f>STDEV(experiment1!J2,experiment2!J2,experiment3!J2,experiment4!J2,experiment5!J2)/absoluteError!$G$3</f>
        <v>0.002702928265</v>
      </c>
      <c r="L2" s="10">
        <f>STDEV(experiment1!K2,experiment2!K2,experiment3!K2,experiment4!K2,experiment5!K2)/absoluteError!$G$3</f>
        <v>0.002402825951</v>
      </c>
      <c r="M2" s="10">
        <f>STDEV(experiment1!L2,experiment2!L2,experiment3!L2,experiment4!L2,experiment5!L2)/absoluteError!$G$3</f>
        <v>0.002697705465</v>
      </c>
      <c r="N2" s="11">
        <f t="shared" ref="N2:N157" si="2">LEN(B2) - LEN(SUBSTITUTE(B2,"+","")) + 1</f>
        <v>1</v>
      </c>
    </row>
    <row r="3">
      <c r="A3" s="3" t="s">
        <v>17</v>
      </c>
      <c r="B3" s="9" t="s">
        <v>20</v>
      </c>
      <c r="C3" s="10">
        <f>AVERAGE(experiment1!I3,experiment2!I3,experiment3!I3,experiment4!I3,experiment5!I3)</f>
        <v>0.9232388664</v>
      </c>
      <c r="D3" s="10">
        <f>AVERAGE(experiment1!J3,experiment2!J3,experiment3!J3,experiment4!J3,experiment5!J3)</f>
        <v>0.9226571452</v>
      </c>
      <c r="E3" s="10">
        <f>AVERAGE(experiment1!K3,experiment2!K3,experiment3!K3,experiment4!K3,experiment5!K3)</f>
        <v>0.9255046727</v>
      </c>
      <c r="F3" s="10">
        <f>AVERAGE(experiment1!L3,experiment2!L3,experiment3!L3,experiment4!L3,experiment5!L3)</f>
        <v>0.9232388664</v>
      </c>
      <c r="G3" s="10">
        <f>AVERAGE(experiment1!M3,experiment2!M3,experiment3!M3,experiment4!M3,experiment5!M3)</f>
        <v>4.587370253</v>
      </c>
      <c r="H3" s="10">
        <f>AVERAGE(experiment1!N3,experiment2!N3,experiment3!N3,experiment4!N3,experiment5!N3)</f>
        <v>3539.79908</v>
      </c>
      <c r="I3" s="11">
        <f t="shared" si="1"/>
        <v>1</v>
      </c>
      <c r="J3" s="10">
        <f>STDEV(experiment1!I3,experiment2!I3,experiment3!I3,experiment4!I3,experiment5!I3)/absoluteError!$G$3</f>
        <v>0.001211872838</v>
      </c>
      <c r="K3" s="10">
        <f>STDEV(experiment1!J3,experiment2!J3,experiment3!J3,experiment4!J3,experiment5!J3)/absoluteError!$G$3</f>
        <v>0.001242619593</v>
      </c>
      <c r="L3" s="10">
        <f>STDEV(experiment1!K3,experiment2!K3,experiment3!K3,experiment4!K3,experiment5!K3)/absoluteError!$G$3</f>
        <v>0.0008852755652</v>
      </c>
      <c r="M3" s="10">
        <f>STDEV(experiment1!L3,experiment2!L3,experiment3!L3,experiment4!L3,experiment5!L3)/absoluteError!$G$3</f>
        <v>0.001211872838</v>
      </c>
      <c r="N3" s="11">
        <f t="shared" si="2"/>
        <v>2</v>
      </c>
    </row>
    <row r="4">
      <c r="A4" s="3" t="s">
        <v>17</v>
      </c>
      <c r="B4" s="9" t="s">
        <v>23</v>
      </c>
      <c r="C4" s="10">
        <f>AVERAGE(experiment1!I4,experiment2!I4,experiment3!I4,experiment4!I4,experiment5!I4)</f>
        <v>0.9232388664</v>
      </c>
      <c r="D4" s="10">
        <f>AVERAGE(experiment1!J4,experiment2!J4,experiment3!J4,experiment4!J4,experiment5!J4)</f>
        <v>0.9235313146</v>
      </c>
      <c r="E4" s="10">
        <f>AVERAGE(experiment1!K4,experiment2!K4,experiment3!K4,experiment4!K4,experiment5!K4)</f>
        <v>0.9257049544</v>
      </c>
      <c r="F4" s="10">
        <f>AVERAGE(experiment1!L4,experiment2!L4,experiment3!L4,experiment4!L4,experiment5!L4)</f>
        <v>0.9232388664</v>
      </c>
      <c r="G4" s="10">
        <f>AVERAGE(experiment1!M4,experiment2!M4,experiment3!M4,experiment4!M4,experiment5!M4)</f>
        <v>4.59109621</v>
      </c>
      <c r="H4" s="10">
        <f>AVERAGE(experiment1!N4,experiment2!N4,experiment3!N4,experiment4!N4,experiment5!N4)</f>
        <v>535.0951683</v>
      </c>
      <c r="I4" s="11">
        <f t="shared" si="1"/>
        <v>1</v>
      </c>
      <c r="J4" s="10">
        <f>STDEV(experiment1!I4,experiment2!I4,experiment3!I4,experiment4!I4,experiment5!I4)/absoluteError!$G$3</f>
        <v>0.002890132518</v>
      </c>
      <c r="K4" s="10">
        <f>STDEV(experiment1!J4,experiment2!J4,experiment3!J4,experiment4!J4,experiment5!J4)/absoluteError!$G$3</f>
        <v>0.002803907507</v>
      </c>
      <c r="L4" s="10">
        <f>STDEV(experiment1!K4,experiment2!K4,experiment3!K4,experiment4!K4,experiment5!K4)/absoluteError!$G$3</f>
        <v>0.002639649449</v>
      </c>
      <c r="M4" s="10">
        <f>STDEV(experiment1!L4,experiment2!L4,experiment3!L4,experiment4!L4,experiment5!L4)/absoluteError!$G$3</f>
        <v>0.002890132518</v>
      </c>
      <c r="N4" s="11">
        <f t="shared" si="2"/>
        <v>2</v>
      </c>
    </row>
    <row r="5">
      <c r="A5" s="3" t="s">
        <v>17</v>
      </c>
      <c r="B5" s="9" t="s">
        <v>26</v>
      </c>
      <c r="C5" s="10">
        <f>AVERAGE(experiment1!I5,experiment2!I5,experiment3!I5,experiment4!I5,experiment5!I5)</f>
        <v>0.9170850202</v>
      </c>
      <c r="D5" s="10">
        <f>AVERAGE(experiment1!J5,experiment2!J5,experiment3!J5,experiment4!J5,experiment5!J5)</f>
        <v>0.9175093797</v>
      </c>
      <c r="E5" s="10">
        <f>AVERAGE(experiment1!K5,experiment2!K5,experiment3!K5,experiment4!K5,experiment5!K5)</f>
        <v>0.9205159026</v>
      </c>
      <c r="F5" s="10">
        <f>AVERAGE(experiment1!L5,experiment2!L5,experiment3!L5,experiment4!L5,experiment5!L5)</f>
        <v>0.9170850202</v>
      </c>
      <c r="G5" s="10">
        <f>AVERAGE(experiment1!M5,experiment2!M5,experiment3!M5,experiment4!M5,experiment5!M5)</f>
        <v>4.623526096</v>
      </c>
      <c r="H5" s="10">
        <f>AVERAGE(experiment1!N5,experiment2!N5,experiment3!N5,experiment4!N5,experiment5!N5)</f>
        <v>3778.386993</v>
      </c>
      <c r="I5" s="11">
        <f t="shared" si="1"/>
        <v>1</v>
      </c>
      <c r="J5" s="10">
        <f>STDEV(experiment1!I5,experiment2!I5,experiment3!I5,experiment4!I5,experiment5!I5)/absoluteError!$G$3</f>
        <v>0.006606017184</v>
      </c>
      <c r="K5" s="10">
        <f>STDEV(experiment1!J5,experiment2!J5,experiment3!J5,experiment4!J5,experiment5!J5)/absoluteError!$G$3</f>
        <v>0.006628578963</v>
      </c>
      <c r="L5" s="10">
        <f>STDEV(experiment1!K5,experiment2!K5,experiment3!K5,experiment4!K5,experiment5!K5)/absoluteError!$G$3</f>
        <v>0.00637624014</v>
      </c>
      <c r="M5" s="10">
        <f>STDEV(experiment1!L5,experiment2!L5,experiment3!L5,experiment4!L5,experiment5!L5)/absoluteError!$G$3</f>
        <v>0.006606017184</v>
      </c>
      <c r="N5" s="11">
        <f t="shared" si="2"/>
        <v>3</v>
      </c>
    </row>
    <row r="6">
      <c r="A6" s="3" t="s">
        <v>17</v>
      </c>
      <c r="B6" s="9" t="s">
        <v>29</v>
      </c>
      <c r="C6" s="10">
        <f>AVERAGE(experiment1!I6,experiment2!I6,experiment3!I6,experiment4!I6,experiment5!I6)</f>
        <v>0.4782186235</v>
      </c>
      <c r="D6" s="10">
        <f>AVERAGE(experiment1!J6,experiment2!J6,experiment3!J6,experiment4!J6,experiment5!J6)</f>
        <v>0.4267338217</v>
      </c>
      <c r="E6" s="10">
        <f>AVERAGE(experiment1!K6,experiment2!K6,experiment3!K6,experiment4!K6,experiment5!K6)</f>
        <v>0.4875801733</v>
      </c>
      <c r="F6" s="10">
        <f>AVERAGE(experiment1!L6,experiment2!L6,experiment3!L6,experiment4!L6,experiment5!L6)</f>
        <v>0.4782186235</v>
      </c>
      <c r="G6" s="10">
        <f>AVERAGE(experiment1!M6,experiment2!M6,experiment3!M6,experiment4!M6,experiment5!M6)</f>
        <v>4.678564978</v>
      </c>
      <c r="H6" s="10">
        <f>AVERAGE(experiment1!N6,experiment2!N6,experiment3!N6,experiment4!N6,experiment5!N6)</f>
        <v>158.1253601</v>
      </c>
      <c r="I6" s="11">
        <f t="shared" si="1"/>
        <v>0</v>
      </c>
      <c r="J6" s="10">
        <f>STDEV(experiment1!I6,experiment2!I6,experiment3!I6,experiment4!I6,experiment5!I6)/absoluteError!$G$3</f>
        <v>0.01437013153</v>
      </c>
      <c r="K6" s="10">
        <f>STDEV(experiment1!J6,experiment2!J6,experiment3!J6,experiment4!J6,experiment5!J6)/absoluteError!$G$3</f>
        <v>0.01286075433</v>
      </c>
      <c r="L6" s="10">
        <f>STDEV(experiment1!K6,experiment2!K6,experiment3!K6,experiment4!K6,experiment5!K6)/absoluteError!$G$3</f>
        <v>0.01168653253</v>
      </c>
      <c r="M6" s="10">
        <f>STDEV(experiment1!L6,experiment2!L6,experiment3!L6,experiment4!L6,experiment5!L6)/absoluteError!$G$3</f>
        <v>0.01437013153</v>
      </c>
      <c r="N6" s="11">
        <f t="shared" si="2"/>
        <v>1</v>
      </c>
    </row>
    <row r="7">
      <c r="A7" s="3" t="s">
        <v>17</v>
      </c>
      <c r="B7" s="9" t="s">
        <v>32</v>
      </c>
      <c r="C7" s="10">
        <f>AVERAGE(experiment1!I7,experiment2!I7,experiment3!I7,experiment4!I7,experiment5!I7)</f>
        <v>0.9214574899</v>
      </c>
      <c r="D7" s="10">
        <f>AVERAGE(experiment1!J7,experiment2!J7,experiment3!J7,experiment4!J7,experiment5!J7)</f>
        <v>0.9213057267</v>
      </c>
      <c r="E7" s="10">
        <f>AVERAGE(experiment1!K7,experiment2!K7,experiment3!K7,experiment4!K7,experiment5!K7)</f>
        <v>0.9231922052</v>
      </c>
      <c r="F7" s="10">
        <f>AVERAGE(experiment1!L7,experiment2!L7,experiment3!L7,experiment4!L7,experiment5!L7)</f>
        <v>0.9214574899</v>
      </c>
      <c r="G7" s="10">
        <f>AVERAGE(experiment1!M7,experiment2!M7,experiment3!M7,experiment4!M7,experiment5!M7)</f>
        <v>4.621192741</v>
      </c>
      <c r="H7" s="10">
        <f>AVERAGE(experiment1!N7,experiment2!N7,experiment3!N7,experiment4!N7,experiment5!N7)</f>
        <v>447.6179783</v>
      </c>
      <c r="I7" s="11">
        <f t="shared" si="1"/>
        <v>1</v>
      </c>
      <c r="J7" s="10">
        <f>STDEV(experiment1!I7,experiment2!I7,experiment3!I7,experiment4!I7,experiment5!I7)/absoluteError!$G$3</f>
        <v>0.002586027437</v>
      </c>
      <c r="K7" s="10">
        <f>STDEV(experiment1!J7,experiment2!J7,experiment3!J7,experiment4!J7,experiment5!J7)/absoluteError!$G$3</f>
        <v>0.002651207339</v>
      </c>
      <c r="L7" s="10">
        <f>STDEV(experiment1!K7,experiment2!K7,experiment3!K7,experiment4!K7,experiment5!K7)/absoluteError!$G$3</f>
        <v>0.002470237867</v>
      </c>
      <c r="M7" s="10">
        <f>STDEV(experiment1!L7,experiment2!L7,experiment3!L7,experiment4!L7,experiment5!L7)/absoluteError!$G$3</f>
        <v>0.002586027437</v>
      </c>
      <c r="N7" s="11">
        <f t="shared" si="2"/>
        <v>2</v>
      </c>
    </row>
    <row r="8">
      <c r="A8" s="3" t="s">
        <v>17</v>
      </c>
      <c r="B8" s="9" t="s">
        <v>35</v>
      </c>
      <c r="C8" s="10">
        <f>AVERAGE(experiment1!I8,experiment2!I8,experiment3!I8,experiment4!I8,experiment5!I8)</f>
        <v>0.8753036437</v>
      </c>
      <c r="D8" s="10">
        <f>AVERAGE(experiment1!J8,experiment2!J8,experiment3!J8,experiment4!J8,experiment5!J8)</f>
        <v>0.8794870958</v>
      </c>
      <c r="E8" s="10">
        <f>AVERAGE(experiment1!K8,experiment2!K8,experiment3!K8,experiment4!K8,experiment5!K8)</f>
        <v>0.8966885602</v>
      </c>
      <c r="F8" s="10">
        <f>AVERAGE(experiment1!L8,experiment2!L8,experiment3!L8,experiment4!L8,experiment5!L8)</f>
        <v>0.8753036437</v>
      </c>
      <c r="G8" s="10">
        <f>AVERAGE(experiment1!M8,experiment2!M8,experiment3!M8,experiment4!M8,experiment5!M8)</f>
        <v>4.607449961</v>
      </c>
      <c r="H8" s="10">
        <f>AVERAGE(experiment1!N8,experiment2!N8,experiment3!N8,experiment4!N8,experiment5!N8)</f>
        <v>3679.819624</v>
      </c>
      <c r="I8" s="11">
        <f t="shared" si="1"/>
        <v>1</v>
      </c>
      <c r="J8" s="10">
        <f>STDEV(experiment1!I8,experiment2!I8,experiment3!I8,experiment4!I8,experiment5!I8)/absoluteError!$G$3</f>
        <v>0.008048436366</v>
      </c>
      <c r="K8" s="10">
        <f>STDEV(experiment1!J8,experiment2!J8,experiment3!J8,experiment4!J8,experiment5!J8)/absoluteError!$G$3</f>
        <v>0.007219390041</v>
      </c>
      <c r="L8" s="10">
        <f>STDEV(experiment1!K8,experiment2!K8,experiment3!K8,experiment4!K8,experiment5!K8)/absoluteError!$G$3</f>
        <v>0.00528454359</v>
      </c>
      <c r="M8" s="10">
        <f>STDEV(experiment1!L8,experiment2!L8,experiment3!L8,experiment4!L8,experiment5!L8)/absoluteError!$G$3</f>
        <v>0.008048436366</v>
      </c>
      <c r="N8" s="11">
        <f t="shared" si="2"/>
        <v>3</v>
      </c>
    </row>
    <row r="9">
      <c r="A9" s="3" t="s">
        <v>17</v>
      </c>
      <c r="B9" s="9" t="s">
        <v>38</v>
      </c>
      <c r="C9" s="10">
        <f>AVERAGE(experiment1!I9,experiment2!I9,experiment3!I9,experiment4!I9,experiment5!I9)</f>
        <v>0.9165991903</v>
      </c>
      <c r="D9" s="10">
        <f>AVERAGE(experiment1!J9,experiment2!J9,experiment3!J9,experiment4!J9,experiment5!J9)</f>
        <v>0.9173801457</v>
      </c>
      <c r="E9" s="10">
        <f>AVERAGE(experiment1!K9,experiment2!K9,experiment3!K9,experiment4!K9,experiment5!K9)</f>
        <v>0.920541173</v>
      </c>
      <c r="F9" s="10">
        <f>AVERAGE(experiment1!L9,experiment2!L9,experiment3!L9,experiment4!L9,experiment5!L9)</f>
        <v>0.9165991903</v>
      </c>
      <c r="G9" s="10">
        <f>AVERAGE(experiment1!M9,experiment2!M9,experiment3!M9,experiment4!M9,experiment5!M9)</f>
        <v>4.597798586</v>
      </c>
      <c r="H9" s="10">
        <f>AVERAGE(experiment1!N9,experiment2!N9,experiment3!N9,experiment4!N9,experiment5!N9)</f>
        <v>679.872725</v>
      </c>
      <c r="I9" s="11">
        <f t="shared" si="1"/>
        <v>1</v>
      </c>
      <c r="J9" s="10">
        <f>STDEV(experiment1!I9,experiment2!I9,experiment3!I9,experiment4!I9,experiment5!I9)/absoluteError!$G$3</f>
        <v>0.003444865973</v>
      </c>
      <c r="K9" s="10">
        <f>STDEV(experiment1!J9,experiment2!J9,experiment3!J9,experiment4!J9,experiment5!J9)/absoluteError!$G$3</f>
        <v>0.002995443164</v>
      </c>
      <c r="L9" s="10">
        <f>STDEV(experiment1!K9,experiment2!K9,experiment3!K9,experiment4!K9,experiment5!K9)/absoluteError!$G$3</f>
        <v>0.002644503344</v>
      </c>
      <c r="M9" s="10">
        <f>STDEV(experiment1!L9,experiment2!L9,experiment3!L9,experiment4!L9,experiment5!L9)/absoluteError!$G$3</f>
        <v>0.003444865973</v>
      </c>
      <c r="N9" s="11">
        <f t="shared" si="2"/>
        <v>3</v>
      </c>
    </row>
    <row r="10">
      <c r="A10" s="3" t="s">
        <v>17</v>
      </c>
      <c r="B10" s="9" t="s">
        <v>41</v>
      </c>
      <c r="C10" s="10">
        <f>AVERAGE(experiment1!I10,experiment2!I10,experiment3!I10,experiment4!I10,experiment5!I10)</f>
        <v>0.8942510121</v>
      </c>
      <c r="D10" s="10">
        <f>AVERAGE(experiment1!J10,experiment2!J10,experiment3!J10,experiment4!J10,experiment5!J10)</f>
        <v>0.8963960618</v>
      </c>
      <c r="E10" s="10">
        <f>AVERAGE(experiment1!K10,experiment2!K10,experiment3!K10,experiment4!K10,experiment5!K10)</f>
        <v>0.9052200533</v>
      </c>
      <c r="F10" s="10">
        <f>AVERAGE(experiment1!L10,experiment2!L10,experiment3!L10,experiment4!L10,experiment5!L10)</f>
        <v>0.8942510121</v>
      </c>
      <c r="G10" s="10">
        <f>AVERAGE(experiment1!M10,experiment2!M10,experiment3!M10,experiment4!M10,experiment5!M10)</f>
        <v>4.598262024</v>
      </c>
      <c r="H10" s="10">
        <f>AVERAGE(experiment1!N10,experiment2!N10,experiment3!N10,experiment4!N10,experiment5!N10)</f>
        <v>3926.406666</v>
      </c>
      <c r="I10" s="11">
        <f t="shared" si="1"/>
        <v>1</v>
      </c>
      <c r="J10" s="10">
        <f>STDEV(experiment1!I10,experiment2!I10,experiment3!I10,experiment4!I10,experiment5!I10)/absoluteError!$G$3</f>
        <v>0.004909313811</v>
      </c>
      <c r="K10" s="10">
        <f>STDEV(experiment1!J10,experiment2!J10,experiment3!J10,experiment4!J10,experiment5!J10)/absoluteError!$G$3</f>
        <v>0.004615689022</v>
      </c>
      <c r="L10" s="10">
        <f>STDEV(experiment1!K10,experiment2!K10,experiment3!K10,experiment4!K10,experiment5!K10)/absoluteError!$G$3</f>
        <v>0.003644341738</v>
      </c>
      <c r="M10" s="10">
        <f>STDEV(experiment1!L10,experiment2!L10,experiment3!L10,experiment4!L10,experiment5!L10)/absoluteError!$G$3</f>
        <v>0.004909313811</v>
      </c>
      <c r="N10" s="11">
        <f t="shared" si="2"/>
        <v>4</v>
      </c>
    </row>
    <row r="11">
      <c r="A11" s="3" t="s">
        <v>17</v>
      </c>
      <c r="B11" s="9" t="s">
        <v>44</v>
      </c>
      <c r="C11" s="10">
        <f>AVERAGE(experiment1!I11,experiment2!I11,experiment3!I11,experiment4!I11,experiment5!I11)</f>
        <v>0.563562753</v>
      </c>
      <c r="D11" s="10">
        <f>AVERAGE(experiment1!J11,experiment2!J11,experiment3!J11,experiment4!J11,experiment5!J11)</f>
        <v>0.5385357579</v>
      </c>
      <c r="E11" s="10">
        <f>AVERAGE(experiment1!K11,experiment2!K11,experiment3!K11,experiment4!K11,experiment5!K11)</f>
        <v>0.5750641986</v>
      </c>
      <c r="F11" s="10">
        <f>AVERAGE(experiment1!L11,experiment2!L11,experiment3!L11,experiment4!L11,experiment5!L11)</f>
        <v>0.563562753</v>
      </c>
      <c r="G11" s="10">
        <f>AVERAGE(experiment1!M11,experiment2!M11,experiment3!M11,experiment4!M11,experiment5!M11)</f>
        <v>4.59981699</v>
      </c>
      <c r="H11" s="10">
        <f>AVERAGE(experiment1!N11,experiment2!N11,experiment3!N11,experiment4!N11,experiment5!N11)</f>
        <v>189.2148201</v>
      </c>
      <c r="I11" s="11">
        <f t="shared" si="1"/>
        <v>0</v>
      </c>
      <c r="J11" s="10">
        <f>STDEV(experiment1!I11,experiment2!I11,experiment3!I11,experiment4!I11,experiment5!I11)/absoluteError!$G$3</f>
        <v>0.007741161718</v>
      </c>
      <c r="K11" s="10">
        <f>STDEV(experiment1!J11,experiment2!J11,experiment3!J11,experiment4!J11,experiment5!J11)/absoluteError!$G$3</f>
        <v>0.01173550147</v>
      </c>
      <c r="L11" s="10">
        <f>STDEV(experiment1!K11,experiment2!K11,experiment3!K11,experiment4!K11,experiment5!K11)/absoluteError!$G$3</f>
        <v>0.01268963581</v>
      </c>
      <c r="M11" s="10">
        <f>STDEV(experiment1!L11,experiment2!L11,experiment3!L11,experiment4!L11,experiment5!L11)/absoluteError!$G$3</f>
        <v>0.007741161718</v>
      </c>
      <c r="N11" s="11">
        <f t="shared" si="2"/>
        <v>2</v>
      </c>
    </row>
    <row r="12">
      <c r="A12" s="3" t="s">
        <v>17</v>
      </c>
      <c r="B12" s="9" t="s">
        <v>47</v>
      </c>
      <c r="C12" s="10">
        <f>AVERAGE(experiment1!I12,experiment2!I12,experiment3!I12,experiment4!I12,experiment5!I12)</f>
        <v>0.9248582996</v>
      </c>
      <c r="D12" s="10">
        <f>AVERAGE(experiment1!J12,experiment2!J12,experiment3!J12,experiment4!J12,experiment5!J12)</f>
        <v>0.9249334975</v>
      </c>
      <c r="E12" s="10">
        <f>AVERAGE(experiment1!K12,experiment2!K12,experiment3!K12,experiment4!K12,experiment5!K12)</f>
        <v>0.9267406848</v>
      </c>
      <c r="F12" s="10">
        <f>AVERAGE(experiment1!L12,experiment2!L12,experiment3!L12,experiment4!L12,experiment5!L12)</f>
        <v>0.9248582996</v>
      </c>
      <c r="G12" s="10">
        <f>AVERAGE(experiment1!M12,experiment2!M12,experiment3!M12,experiment4!M12,experiment5!M12)</f>
        <v>4.585519886</v>
      </c>
      <c r="H12" s="10">
        <f>AVERAGE(experiment1!N12,experiment2!N12,experiment3!N12,experiment4!N12,experiment5!N12)</f>
        <v>477.5378141</v>
      </c>
      <c r="I12" s="11">
        <f t="shared" si="1"/>
        <v>1</v>
      </c>
      <c r="J12" s="10">
        <f>STDEV(experiment1!I12,experiment2!I12,experiment3!I12,experiment4!I12,experiment5!I12)/absoluteError!$G$3</f>
        <v>0.001725285486</v>
      </c>
      <c r="K12" s="10">
        <f>STDEV(experiment1!J12,experiment2!J12,experiment3!J12,experiment4!J12,experiment5!J12)/absoluteError!$G$3</f>
        <v>0.001663674402</v>
      </c>
      <c r="L12" s="10">
        <f>STDEV(experiment1!K12,experiment2!K12,experiment3!K12,experiment4!K12,experiment5!K12)/absoluteError!$G$3</f>
        <v>0.001603153675</v>
      </c>
      <c r="M12" s="10">
        <f>STDEV(experiment1!L12,experiment2!L12,experiment3!L12,experiment4!L12,experiment5!L12)/absoluteError!$G$3</f>
        <v>0.001725285486</v>
      </c>
      <c r="N12" s="11">
        <f t="shared" si="2"/>
        <v>3</v>
      </c>
    </row>
    <row r="13">
      <c r="A13" s="3" t="s">
        <v>17</v>
      </c>
      <c r="B13" s="9" t="s">
        <v>50</v>
      </c>
      <c r="C13" s="10">
        <f>AVERAGE(experiment1!I13,experiment2!I13,experiment3!I13,experiment4!I13,experiment5!I13)</f>
        <v>0.8672064777</v>
      </c>
      <c r="D13" s="10">
        <f>AVERAGE(experiment1!J13,experiment2!J13,experiment3!J13,experiment4!J13,experiment5!J13)</f>
        <v>0.8699845723</v>
      </c>
      <c r="E13" s="10">
        <f>AVERAGE(experiment1!K13,experiment2!K13,experiment3!K13,experiment4!K13,experiment5!K13)</f>
        <v>0.8873130323</v>
      </c>
      <c r="F13" s="10">
        <f>AVERAGE(experiment1!L13,experiment2!L13,experiment3!L13,experiment4!L13,experiment5!L13)</f>
        <v>0.8672064777</v>
      </c>
      <c r="G13" s="10">
        <f>AVERAGE(experiment1!M13,experiment2!M13,experiment3!M13,experiment4!M13,experiment5!M13)</f>
        <v>4.622230959</v>
      </c>
      <c r="H13" s="10">
        <f>AVERAGE(experiment1!N13,experiment2!N13,experiment3!N13,experiment4!N13,experiment5!N13)</f>
        <v>3722.569305</v>
      </c>
      <c r="I13" s="11">
        <f t="shared" si="1"/>
        <v>1</v>
      </c>
      <c r="J13" s="10">
        <f>STDEV(experiment1!I13,experiment2!I13,experiment3!I13,experiment4!I13,experiment5!I13)/absoluteError!$G$3</f>
        <v>0.01351766025</v>
      </c>
      <c r="K13" s="10">
        <f>STDEV(experiment1!J13,experiment2!J13,experiment3!J13,experiment4!J13,experiment5!J13)/absoluteError!$G$3</f>
        <v>0.01255458707</v>
      </c>
      <c r="L13" s="10">
        <f>STDEV(experiment1!K13,experiment2!K13,experiment3!K13,experiment4!K13,experiment5!K13)/absoluteError!$G$3</f>
        <v>0.007321469087</v>
      </c>
      <c r="M13" s="10">
        <f>STDEV(experiment1!L13,experiment2!L13,experiment3!L13,experiment4!L13,experiment5!L13)/absoluteError!$G$3</f>
        <v>0.01351766025</v>
      </c>
      <c r="N13" s="11">
        <f t="shared" si="2"/>
        <v>4</v>
      </c>
    </row>
    <row r="14">
      <c r="A14" s="3" t="s">
        <v>17</v>
      </c>
      <c r="B14" s="9" t="s">
        <v>53</v>
      </c>
      <c r="C14" s="10">
        <f>AVERAGE(experiment1!I14,experiment2!I14,experiment3!I14,experiment4!I14,experiment5!I14)</f>
        <v>0.915951417</v>
      </c>
      <c r="D14" s="10">
        <f>AVERAGE(experiment1!J14,experiment2!J14,experiment3!J14,experiment4!J14,experiment5!J14)</f>
        <v>0.9164717945</v>
      </c>
      <c r="E14" s="10">
        <f>AVERAGE(experiment1!K14,experiment2!K14,experiment3!K14,experiment4!K14,experiment5!K14)</f>
        <v>0.9189139161</v>
      </c>
      <c r="F14" s="10">
        <f>AVERAGE(experiment1!L14,experiment2!L14,experiment3!L14,experiment4!L14,experiment5!L14)</f>
        <v>0.915951417</v>
      </c>
      <c r="G14" s="10">
        <f>AVERAGE(experiment1!M14,experiment2!M14,experiment3!M14,experiment4!M14,experiment5!M14)</f>
        <v>4.63441968</v>
      </c>
      <c r="H14" s="10">
        <f>AVERAGE(experiment1!N14,experiment2!N14,experiment3!N14,experiment4!N14,experiment5!N14)</f>
        <v>713.047812</v>
      </c>
      <c r="I14" s="11">
        <f t="shared" si="1"/>
        <v>1</v>
      </c>
      <c r="J14" s="10">
        <f>STDEV(experiment1!I14,experiment2!I14,experiment3!I14,experiment4!I14,experiment5!I14)/absoluteError!$G$3</f>
        <v>0.001434821469</v>
      </c>
      <c r="K14" s="10">
        <f>STDEV(experiment1!J14,experiment2!J14,experiment3!J14,experiment4!J14,experiment5!J14)/absoluteError!$G$3</f>
        <v>0.001670048295</v>
      </c>
      <c r="L14" s="10">
        <f>STDEV(experiment1!K14,experiment2!K14,experiment3!K14,experiment4!K14,experiment5!K14)/absoluteError!$G$3</f>
        <v>0.001851859913</v>
      </c>
      <c r="M14" s="10">
        <f>STDEV(experiment1!L14,experiment2!L14,experiment3!L14,experiment4!L14,experiment5!L14)/absoluteError!$G$3</f>
        <v>0.001434821469</v>
      </c>
      <c r="N14" s="11">
        <f t="shared" si="2"/>
        <v>4</v>
      </c>
    </row>
    <row r="15">
      <c r="A15" s="3" t="s">
        <v>17</v>
      </c>
      <c r="B15" s="9" t="s">
        <v>56</v>
      </c>
      <c r="C15" s="10">
        <f>AVERAGE(experiment1!I15,experiment2!I15,experiment3!I15,experiment4!I15,experiment5!I15)</f>
        <v>0.8628340081</v>
      </c>
      <c r="D15" s="10">
        <f>AVERAGE(experiment1!J15,experiment2!J15,experiment3!J15,experiment4!J15,experiment5!J15)</f>
        <v>0.8664514801</v>
      </c>
      <c r="E15" s="10">
        <f>AVERAGE(experiment1!K15,experiment2!K15,experiment3!K15,experiment4!K15,experiment5!K15)</f>
        <v>0.8877883573</v>
      </c>
      <c r="F15" s="10">
        <f>AVERAGE(experiment1!L15,experiment2!L15,experiment3!L15,experiment4!L15,experiment5!L15)</f>
        <v>0.8628340081</v>
      </c>
      <c r="G15" s="10">
        <f>AVERAGE(experiment1!M15,experiment2!M15,experiment3!M15,experiment4!M15,experiment5!M15)</f>
        <v>4.661405325</v>
      </c>
      <c r="H15" s="10">
        <f>AVERAGE(experiment1!N15,experiment2!N15,experiment3!N15,experiment4!N15,experiment5!N15)</f>
        <v>3946.870036</v>
      </c>
      <c r="I15" s="11">
        <f t="shared" si="1"/>
        <v>1</v>
      </c>
      <c r="J15" s="10">
        <f>STDEV(experiment1!I15,experiment2!I15,experiment3!I15,experiment4!I15,experiment5!I15)/absoluteError!$G$3</f>
        <v>0.006254241787</v>
      </c>
      <c r="K15" s="10">
        <f>STDEV(experiment1!J15,experiment2!J15,experiment3!J15,experiment4!J15,experiment5!J15)/absoluteError!$G$3</f>
        <v>0.006081203141</v>
      </c>
      <c r="L15" s="10">
        <f>STDEV(experiment1!K15,experiment2!K15,experiment3!K15,experiment4!K15,experiment5!K15)/absoluteError!$G$3</f>
        <v>0.003151810762</v>
      </c>
      <c r="M15" s="10">
        <f>STDEV(experiment1!L15,experiment2!L15,experiment3!L15,experiment4!L15,experiment5!L15)/absoluteError!$G$3</f>
        <v>0.006254241787</v>
      </c>
      <c r="N15" s="11">
        <f t="shared" si="2"/>
        <v>5</v>
      </c>
    </row>
    <row r="16">
      <c r="A16" s="3" t="s">
        <v>17</v>
      </c>
      <c r="B16" s="9" t="s">
        <v>59</v>
      </c>
      <c r="C16" s="10">
        <f>AVERAGE(experiment1!I16,experiment2!I16,experiment3!I16,experiment4!I16,experiment5!I16)</f>
        <v>0.5590283401</v>
      </c>
      <c r="D16" s="10">
        <f>AVERAGE(experiment1!J16,experiment2!J16,experiment3!J16,experiment4!J16,experiment5!J16)</f>
        <v>0.5272699352</v>
      </c>
      <c r="E16" s="10">
        <f>AVERAGE(experiment1!K16,experiment2!K16,experiment3!K16,experiment4!K16,experiment5!K16)</f>
        <v>0.6190299119</v>
      </c>
      <c r="F16" s="10">
        <f>AVERAGE(experiment1!L16,experiment2!L16,experiment3!L16,experiment4!L16,experiment5!L16)</f>
        <v>0.5590283401</v>
      </c>
      <c r="G16" s="10">
        <f>AVERAGE(experiment1!M16,experiment2!M16,experiment3!M16,experiment4!M16,experiment5!M16)</f>
        <v>4.577097511</v>
      </c>
      <c r="H16" s="10">
        <f>AVERAGE(experiment1!N16,experiment2!N16,experiment3!N16,experiment4!N16,experiment5!N16)</f>
        <v>3420.015896</v>
      </c>
      <c r="I16" s="11">
        <f t="shared" si="1"/>
        <v>0</v>
      </c>
      <c r="J16" s="10">
        <f>STDEV(experiment1!I16,experiment2!I16,experiment3!I16,experiment4!I16,experiment5!I16)/absoluteError!$G$3</f>
        <v>0.004219858857</v>
      </c>
      <c r="K16" s="10">
        <f>STDEV(experiment1!J16,experiment2!J16,experiment3!J16,experiment4!J16,experiment5!J16)/absoluteError!$G$3</f>
        <v>0.003683462452</v>
      </c>
      <c r="L16" s="10">
        <f>STDEV(experiment1!K16,experiment2!K16,experiment3!K16,experiment4!K16,experiment5!K16)/absoluteError!$G$3</f>
        <v>0.02243822077</v>
      </c>
      <c r="M16" s="10">
        <f>STDEV(experiment1!L16,experiment2!L16,experiment3!L16,experiment4!L16,experiment5!L16)/absoluteError!$G$3</f>
        <v>0.004219858857</v>
      </c>
      <c r="N16" s="11">
        <f t="shared" si="2"/>
        <v>3</v>
      </c>
    </row>
    <row r="17">
      <c r="A17" s="3" t="s">
        <v>17</v>
      </c>
      <c r="B17" s="9" t="s">
        <v>62</v>
      </c>
      <c r="C17" s="10">
        <f>AVERAGE(experiment1!I17,experiment2!I17,experiment3!I17,experiment4!I17,experiment5!I17)</f>
        <v>0.6027530364</v>
      </c>
      <c r="D17" s="10">
        <f>AVERAGE(experiment1!J17,experiment2!J17,experiment3!J17,experiment4!J17,experiment5!J17)</f>
        <v>0.5844713032</v>
      </c>
      <c r="E17" s="10">
        <f>AVERAGE(experiment1!K17,experiment2!K17,experiment3!K17,experiment4!K17,experiment5!K17)</f>
        <v>0.6375163317</v>
      </c>
      <c r="F17" s="10">
        <f>AVERAGE(experiment1!L17,experiment2!L17,experiment3!L17,experiment4!L17,experiment5!L17)</f>
        <v>0.6027530364</v>
      </c>
      <c r="G17" s="10">
        <f>AVERAGE(experiment1!M17,experiment2!M17,experiment3!M17,experiment4!M17,experiment5!M17)</f>
        <v>4.609618139</v>
      </c>
      <c r="H17" s="10">
        <f>AVERAGE(experiment1!N17,experiment2!N17,experiment3!N17,experiment4!N17,experiment5!N17)</f>
        <v>420.113294</v>
      </c>
      <c r="I17" s="11">
        <f t="shared" si="1"/>
        <v>0</v>
      </c>
      <c r="J17" s="10">
        <f>STDEV(experiment1!I17,experiment2!I17,experiment3!I17,experiment4!I17,experiment5!I17)/absoluteError!$G$3</f>
        <v>0.002858196372</v>
      </c>
      <c r="K17" s="10">
        <f>STDEV(experiment1!J17,experiment2!J17,experiment3!J17,experiment4!J17,experiment5!J17)/absoluteError!$G$3</f>
        <v>0.004897384689</v>
      </c>
      <c r="L17" s="10">
        <f>STDEV(experiment1!K17,experiment2!K17,experiment3!K17,experiment4!K17,experiment5!K17)/absoluteError!$G$3</f>
        <v>0.00989536942</v>
      </c>
      <c r="M17" s="10">
        <f>STDEV(experiment1!L17,experiment2!L17,experiment3!L17,experiment4!L17,experiment5!L17)/absoluteError!$G$3</f>
        <v>0.002858196372</v>
      </c>
      <c r="N17" s="11">
        <f t="shared" si="2"/>
        <v>3</v>
      </c>
    </row>
    <row r="18">
      <c r="A18" s="3" t="s">
        <v>17</v>
      </c>
      <c r="B18" s="9" t="s">
        <v>65</v>
      </c>
      <c r="C18" s="10">
        <f>AVERAGE(experiment1!I18,experiment2!I18,experiment3!I18,experiment4!I18,experiment5!I18)</f>
        <v>0.5823481781</v>
      </c>
      <c r="D18" s="10">
        <f>AVERAGE(experiment1!J18,experiment2!J18,experiment3!J18,experiment4!J18,experiment5!J18)</f>
        <v>0.5457251151</v>
      </c>
      <c r="E18" s="10">
        <f>AVERAGE(experiment1!K18,experiment2!K18,experiment3!K18,experiment4!K18,experiment5!K18)</f>
        <v>0.6074254993</v>
      </c>
      <c r="F18" s="10">
        <f>AVERAGE(experiment1!L18,experiment2!L18,experiment3!L18,experiment4!L18,experiment5!L18)</f>
        <v>0.5823481781</v>
      </c>
      <c r="G18" s="10">
        <f>AVERAGE(experiment1!M18,experiment2!M18,experiment3!M18,experiment4!M18,experiment5!M18)</f>
        <v>4.593106556</v>
      </c>
      <c r="H18" s="10">
        <f>AVERAGE(experiment1!N18,experiment2!N18,experiment3!N18,experiment4!N18,experiment5!N18)</f>
        <v>3660.019878</v>
      </c>
      <c r="I18" s="11">
        <f t="shared" si="1"/>
        <v>0</v>
      </c>
      <c r="J18" s="10">
        <f>STDEV(experiment1!I18,experiment2!I18,experiment3!I18,experiment4!I18,experiment5!I18)/absoluteError!$G$3</f>
        <v>0.006284569364</v>
      </c>
      <c r="K18" s="10">
        <f>STDEV(experiment1!J18,experiment2!J18,experiment3!J18,experiment4!J18,experiment5!J18)/absoluteError!$G$3</f>
        <v>0.005697275339</v>
      </c>
      <c r="L18" s="10">
        <f>STDEV(experiment1!K18,experiment2!K18,experiment3!K18,experiment4!K18,experiment5!K18)/absoluteError!$G$3</f>
        <v>0.004997296264</v>
      </c>
      <c r="M18" s="10">
        <f>STDEV(experiment1!L18,experiment2!L18,experiment3!L18,experiment4!L18,experiment5!L18)/absoluteError!$G$3</f>
        <v>0.006284569364</v>
      </c>
      <c r="N18" s="11">
        <f t="shared" si="2"/>
        <v>4</v>
      </c>
    </row>
    <row r="19">
      <c r="A19" s="3" t="s">
        <v>17</v>
      </c>
      <c r="B19" s="9" t="s">
        <v>68</v>
      </c>
      <c r="C19" s="10">
        <f>AVERAGE(experiment1!I19,experiment2!I19,experiment3!I19,experiment4!I19,experiment5!I19)</f>
        <v>0.5183805668</v>
      </c>
      <c r="D19" s="10">
        <f>AVERAGE(experiment1!J19,experiment2!J19,experiment3!J19,experiment4!J19,experiment5!J19)</f>
        <v>0.4750619915</v>
      </c>
      <c r="E19" s="10">
        <f>AVERAGE(experiment1!K19,experiment2!K19,experiment3!K19,experiment4!K19,experiment5!K19)</f>
        <v>0.5908936526</v>
      </c>
      <c r="F19" s="10">
        <f>AVERAGE(experiment1!L19,experiment2!L19,experiment3!L19,experiment4!L19,experiment5!L19)</f>
        <v>0.5183805668</v>
      </c>
      <c r="G19" s="10">
        <f>AVERAGE(experiment1!M19,experiment2!M19,experiment3!M19,experiment4!M19,experiment5!M19)</f>
        <v>4.597090483</v>
      </c>
      <c r="H19" s="10">
        <f>AVERAGE(experiment1!N19,experiment2!N19,experiment3!N19,experiment4!N19,experiment5!N19)</f>
        <v>3384.18458</v>
      </c>
      <c r="I19" s="11">
        <f t="shared" si="1"/>
        <v>0</v>
      </c>
      <c r="J19" s="10">
        <f>STDEV(experiment1!I19,experiment2!I19,experiment3!I19,experiment4!I19,experiment5!I19)/absoluteError!$G$3</f>
        <v>0.004820364718</v>
      </c>
      <c r="K19" s="10">
        <f>STDEV(experiment1!J19,experiment2!J19,experiment3!J19,experiment4!J19,experiment5!J19)/absoluteError!$G$3</f>
        <v>0.003395506186</v>
      </c>
      <c r="L19" s="10">
        <f>STDEV(experiment1!K19,experiment2!K19,experiment3!K19,experiment4!K19,experiment5!K19)/absoluteError!$G$3</f>
        <v>0.03327262815</v>
      </c>
      <c r="M19" s="10">
        <f>STDEV(experiment1!L19,experiment2!L19,experiment3!L19,experiment4!L19,experiment5!L19)/absoluteError!$G$3</f>
        <v>0.004820364718</v>
      </c>
      <c r="N19" s="11">
        <f t="shared" si="2"/>
        <v>2</v>
      </c>
    </row>
    <row r="20">
      <c r="A20" s="3" t="s">
        <v>17</v>
      </c>
      <c r="B20" s="9" t="s">
        <v>71</v>
      </c>
      <c r="C20" s="10">
        <f>AVERAGE(experiment1!I20,experiment2!I20,experiment3!I20,experiment4!I20,experiment5!I20)</f>
        <v>0.5948178138</v>
      </c>
      <c r="D20" s="10">
        <f>AVERAGE(experiment1!J20,experiment2!J20,experiment3!J20,experiment4!J20,experiment5!J20)</f>
        <v>0.5841395909</v>
      </c>
      <c r="E20" s="10">
        <f>AVERAGE(experiment1!K20,experiment2!K20,experiment3!K20,experiment4!K20,experiment5!K20)</f>
        <v>0.6491150618</v>
      </c>
      <c r="F20" s="10">
        <f>AVERAGE(experiment1!L20,experiment2!L20,experiment3!L20,experiment4!L20,experiment5!L20)</f>
        <v>0.5948178138</v>
      </c>
      <c r="G20" s="10">
        <f>AVERAGE(experiment1!M20,experiment2!M20,experiment3!M20,experiment4!M20,experiment5!M20)</f>
        <v>4.573865032</v>
      </c>
      <c r="H20" s="10">
        <f>AVERAGE(experiment1!N20,experiment2!N20,experiment3!N20,experiment4!N20,experiment5!N20)</f>
        <v>390.2388774</v>
      </c>
      <c r="I20" s="11">
        <f t="shared" si="1"/>
        <v>0</v>
      </c>
      <c r="J20" s="10">
        <f>STDEV(experiment1!I20,experiment2!I20,experiment3!I20,experiment4!I20,experiment5!I20)/absoluteError!$G$3</f>
        <v>0.005288633455</v>
      </c>
      <c r="K20" s="10">
        <f>STDEV(experiment1!J20,experiment2!J20,experiment3!J20,experiment4!J20,experiment5!J20)/absoluteError!$G$3</f>
        <v>0.007888194477</v>
      </c>
      <c r="L20" s="10">
        <f>STDEV(experiment1!K20,experiment2!K20,experiment3!K20,experiment4!K20,experiment5!K20)/absoluteError!$G$3</f>
        <v>0.01246427221</v>
      </c>
      <c r="M20" s="10">
        <f>STDEV(experiment1!L20,experiment2!L20,experiment3!L20,experiment4!L20,experiment5!L20)/absoluteError!$G$3</f>
        <v>0.005288633455</v>
      </c>
      <c r="N20" s="11">
        <f t="shared" si="2"/>
        <v>2</v>
      </c>
    </row>
    <row r="21">
      <c r="A21" s="3" t="s">
        <v>17</v>
      </c>
      <c r="B21" s="9" t="s">
        <v>74</v>
      </c>
      <c r="C21" s="10">
        <f>AVERAGE(experiment1!I21,experiment2!I21,experiment3!I21,experiment4!I21,experiment5!I21)</f>
        <v>0.5773279352</v>
      </c>
      <c r="D21" s="10">
        <f>AVERAGE(experiment1!J21,experiment2!J21,experiment3!J21,experiment4!J21,experiment5!J21)</f>
        <v>0.5449707934</v>
      </c>
      <c r="E21" s="10">
        <f>AVERAGE(experiment1!K21,experiment2!K21,experiment3!K21,experiment4!K21,experiment5!K21)</f>
        <v>0.644534461</v>
      </c>
      <c r="F21" s="10">
        <f>AVERAGE(experiment1!L21,experiment2!L21,experiment3!L21,experiment4!L21,experiment5!L21)</f>
        <v>0.5773279352</v>
      </c>
      <c r="G21" s="10">
        <f>AVERAGE(experiment1!M21,experiment2!M21,experiment3!M21,experiment4!M21,experiment5!M21)</f>
        <v>4.618413067</v>
      </c>
      <c r="H21" s="10">
        <f>AVERAGE(experiment1!N21,experiment2!N21,experiment3!N21,experiment4!N21,experiment5!N21)</f>
        <v>3640.651808</v>
      </c>
      <c r="I21" s="11">
        <f t="shared" si="1"/>
        <v>0</v>
      </c>
      <c r="J21" s="10">
        <f>STDEV(experiment1!I21,experiment2!I21,experiment3!I21,experiment4!I21,experiment5!I21)/absoluteError!$G$3</f>
        <v>0.005389331593</v>
      </c>
      <c r="K21" s="10">
        <f>STDEV(experiment1!J21,experiment2!J21,experiment3!J21,experiment4!J21,experiment5!J21)/absoluteError!$G$3</f>
        <v>0.005469334912</v>
      </c>
      <c r="L21" s="10">
        <f>STDEV(experiment1!K21,experiment2!K21,experiment3!K21,experiment4!K21,experiment5!K21)/absoluteError!$G$3</f>
        <v>0.01594995884</v>
      </c>
      <c r="M21" s="10">
        <f>STDEV(experiment1!L21,experiment2!L21,experiment3!L21,experiment4!L21,experiment5!L21)/absoluteError!$G$3</f>
        <v>0.005389331593</v>
      </c>
      <c r="N21" s="11">
        <f t="shared" si="2"/>
        <v>3</v>
      </c>
    </row>
    <row r="22">
      <c r="A22" s="3" t="s">
        <v>17</v>
      </c>
      <c r="B22" s="9" t="s">
        <v>77</v>
      </c>
      <c r="C22" s="10">
        <f>AVERAGE(experiment1!I22,experiment2!I22,experiment3!I22,experiment4!I22,experiment5!I22)</f>
        <v>0.2893927126</v>
      </c>
      <c r="D22" s="10">
        <f>AVERAGE(experiment1!J22,experiment2!J22,experiment3!J22,experiment4!J22,experiment5!J22)</f>
        <v>0.1960185501</v>
      </c>
      <c r="E22" s="10">
        <f>AVERAGE(experiment1!K22,experiment2!K22,experiment3!K22,experiment4!K22,experiment5!K22)</f>
        <v>0.2136119817</v>
      </c>
      <c r="F22" s="10">
        <f>AVERAGE(experiment1!L22,experiment2!L22,experiment3!L22,experiment4!L22,experiment5!L22)</f>
        <v>0.2893927126</v>
      </c>
      <c r="G22" s="10">
        <f>AVERAGE(experiment1!M22,experiment2!M22,experiment3!M22,experiment4!M22,experiment5!M22)</f>
        <v>4.628552485</v>
      </c>
      <c r="H22" s="10">
        <f>AVERAGE(experiment1!N22,experiment2!N22,experiment3!N22,experiment4!N22,experiment5!N22)</f>
        <v>37.31753798</v>
      </c>
      <c r="I22" s="11">
        <f t="shared" si="1"/>
        <v>0</v>
      </c>
      <c r="J22" s="10">
        <f>STDEV(experiment1!I22,experiment2!I22,experiment3!I22,experiment4!I22,experiment5!I22)/absoluteError!$G$3</f>
        <v>0.06012471535</v>
      </c>
      <c r="K22" s="10">
        <f>STDEV(experiment1!J22,experiment2!J22,experiment3!J22,experiment4!J22,experiment5!J22)/absoluteError!$G$3</f>
        <v>0.07370587429</v>
      </c>
      <c r="L22" s="10">
        <f>STDEV(experiment1!K22,experiment2!K22,experiment3!K22,experiment4!K22,experiment5!K22)/absoluteError!$G$3</f>
        <v>0.09933500367</v>
      </c>
      <c r="M22" s="10">
        <f>STDEV(experiment1!L22,experiment2!L22,experiment3!L22,experiment4!L22,experiment5!L22)/absoluteError!$G$3</f>
        <v>0.06012471535</v>
      </c>
      <c r="N22" s="11">
        <f t="shared" si="2"/>
        <v>1</v>
      </c>
    </row>
    <row r="23">
      <c r="A23" s="3" t="s">
        <v>17</v>
      </c>
      <c r="B23" s="9" t="s">
        <v>80</v>
      </c>
      <c r="C23" s="10">
        <f>AVERAGE(experiment1!I23,experiment2!I23,experiment3!I23,experiment4!I23,experiment5!I23)</f>
        <v>0.9243724696</v>
      </c>
      <c r="D23" s="10">
        <f>AVERAGE(experiment1!J23,experiment2!J23,experiment3!J23,experiment4!J23,experiment5!J23)</f>
        <v>0.9238817682</v>
      </c>
      <c r="E23" s="10">
        <f>AVERAGE(experiment1!K23,experiment2!K23,experiment3!K23,experiment4!K23,experiment5!K23)</f>
        <v>0.9253727155</v>
      </c>
      <c r="F23" s="10">
        <f>AVERAGE(experiment1!L23,experiment2!L23,experiment3!L23,experiment4!L23,experiment5!L23)</f>
        <v>0.9243724696</v>
      </c>
      <c r="G23" s="10">
        <f>AVERAGE(experiment1!M23,experiment2!M23,experiment3!M23,experiment4!M23,experiment5!M23)</f>
        <v>4.589877081</v>
      </c>
      <c r="H23" s="10">
        <f>AVERAGE(experiment1!N23,experiment2!N23,experiment3!N23,experiment4!N23,experiment5!N23)</f>
        <v>332.5695268</v>
      </c>
      <c r="I23" s="11">
        <f t="shared" si="1"/>
        <v>1</v>
      </c>
      <c r="J23" s="10">
        <f>STDEV(experiment1!I23,experiment2!I23,experiment3!I23,experiment4!I23,experiment5!I23)/absoluteError!$G$3</f>
        <v>0.002450647117</v>
      </c>
      <c r="K23" s="10">
        <f>STDEV(experiment1!J23,experiment2!J23,experiment3!J23,experiment4!J23,experiment5!J23)/absoluteError!$G$3</f>
        <v>0.002689140365</v>
      </c>
      <c r="L23" s="10">
        <f>STDEV(experiment1!K23,experiment2!K23,experiment3!K23,experiment4!K23,experiment5!K23)/absoluteError!$G$3</f>
        <v>0.002562725871</v>
      </c>
      <c r="M23" s="10">
        <f>STDEV(experiment1!L23,experiment2!L23,experiment3!L23,experiment4!L23,experiment5!L23)/absoluteError!$G$3</f>
        <v>0.002450647117</v>
      </c>
      <c r="N23" s="11">
        <f t="shared" si="2"/>
        <v>2</v>
      </c>
    </row>
    <row r="24">
      <c r="A24" s="3" t="s">
        <v>17</v>
      </c>
      <c r="B24" s="9" t="s">
        <v>83</v>
      </c>
      <c r="C24" s="10">
        <f>AVERAGE(experiment1!I24,experiment2!I24,experiment3!I24,experiment4!I24,experiment5!I24)</f>
        <v>0.9161133603</v>
      </c>
      <c r="D24" s="10">
        <f>AVERAGE(experiment1!J24,experiment2!J24,experiment3!J24,experiment4!J24,experiment5!J24)</f>
        <v>0.9155220175</v>
      </c>
      <c r="E24" s="10">
        <f>AVERAGE(experiment1!K24,experiment2!K24,experiment3!K24,experiment4!K24,experiment5!K24)</f>
        <v>0.9186052745</v>
      </c>
      <c r="F24" s="10">
        <f>AVERAGE(experiment1!L24,experiment2!L24,experiment3!L24,experiment4!L24,experiment5!L24)</f>
        <v>0.9161133603</v>
      </c>
      <c r="G24" s="10">
        <f>AVERAGE(experiment1!M24,experiment2!M24,experiment3!M24,experiment4!M24,experiment5!M24)</f>
        <v>4.611697865</v>
      </c>
      <c r="H24" s="10">
        <f>AVERAGE(experiment1!N24,experiment2!N24,experiment3!N24,experiment4!N24,experiment5!N24)</f>
        <v>3584.89817</v>
      </c>
      <c r="I24" s="11">
        <f t="shared" si="1"/>
        <v>1</v>
      </c>
      <c r="J24" s="10">
        <f>STDEV(experiment1!I24,experiment2!I24,experiment3!I24,experiment4!I24,experiment5!I24)/absoluteError!$G$3</f>
        <v>0.00182141245</v>
      </c>
      <c r="K24" s="10">
        <f>STDEV(experiment1!J24,experiment2!J24,experiment3!J24,experiment4!J24,experiment5!J24)/absoluteError!$G$3</f>
        <v>0.001372629201</v>
      </c>
      <c r="L24" s="10">
        <f>STDEV(experiment1!K24,experiment2!K24,experiment3!K24,experiment4!K24,experiment5!K24)/absoluteError!$G$3</f>
        <v>0.0009819176899</v>
      </c>
      <c r="M24" s="10">
        <f>STDEV(experiment1!L24,experiment2!L24,experiment3!L24,experiment4!L24,experiment5!L24)/absoluteError!$G$3</f>
        <v>0.00182141245</v>
      </c>
      <c r="N24" s="11">
        <f t="shared" si="2"/>
        <v>3</v>
      </c>
    </row>
    <row r="25">
      <c r="A25" s="3" t="s">
        <v>17</v>
      </c>
      <c r="B25" s="9" t="s">
        <v>86</v>
      </c>
      <c r="C25" s="10">
        <f>AVERAGE(experiment1!I25,experiment2!I25,experiment3!I25,experiment4!I25,experiment5!I25)</f>
        <v>0.9201619433</v>
      </c>
      <c r="D25" s="10">
        <f>AVERAGE(experiment1!J25,experiment2!J25,experiment3!J25,experiment4!J25,experiment5!J25)</f>
        <v>0.9200278059</v>
      </c>
      <c r="E25" s="10">
        <f>AVERAGE(experiment1!K25,experiment2!K25,experiment3!K25,experiment4!K25,experiment5!K25)</f>
        <v>0.9222522879</v>
      </c>
      <c r="F25" s="10">
        <f>AVERAGE(experiment1!L25,experiment2!L25,experiment3!L25,experiment4!L25,experiment5!L25)</f>
        <v>0.9201619433</v>
      </c>
      <c r="G25" s="10">
        <f>AVERAGE(experiment1!M25,experiment2!M25,experiment3!M25,experiment4!M25,experiment5!M25)</f>
        <v>4.580769777</v>
      </c>
      <c r="H25" s="10">
        <f>AVERAGE(experiment1!N25,experiment2!N25,experiment3!N25,experiment4!N25,experiment5!N25)</f>
        <v>565.2780457</v>
      </c>
      <c r="I25" s="11">
        <f t="shared" si="1"/>
        <v>1</v>
      </c>
      <c r="J25" s="10">
        <f>STDEV(experiment1!I25,experiment2!I25,experiment3!I25,experiment4!I25,experiment5!I25)/absoluteError!$G$3</f>
        <v>0.00387988617</v>
      </c>
      <c r="K25" s="10">
        <f>STDEV(experiment1!J25,experiment2!J25,experiment3!J25,experiment4!J25,experiment5!J25)/absoluteError!$G$3</f>
        <v>0.003849654745</v>
      </c>
      <c r="L25" s="10">
        <f>STDEV(experiment1!K25,experiment2!K25,experiment3!K25,experiment4!K25,experiment5!K25)/absoluteError!$G$3</f>
        <v>0.003056977008</v>
      </c>
      <c r="M25" s="10">
        <f>STDEV(experiment1!L25,experiment2!L25,experiment3!L25,experiment4!L25,experiment5!L25)/absoluteError!$G$3</f>
        <v>0.00387988617</v>
      </c>
      <c r="N25" s="11">
        <f t="shared" si="2"/>
        <v>3</v>
      </c>
    </row>
    <row r="26">
      <c r="A26" s="3" t="s">
        <v>17</v>
      </c>
      <c r="B26" s="9" t="s">
        <v>89</v>
      </c>
      <c r="C26" s="10">
        <f>AVERAGE(experiment1!I26,experiment2!I26,experiment3!I26,experiment4!I26,experiment5!I26)</f>
        <v>0.9109311741</v>
      </c>
      <c r="D26" s="10">
        <f>AVERAGE(experiment1!J26,experiment2!J26,experiment3!J26,experiment4!J26,experiment5!J26)</f>
        <v>0.9107254415</v>
      </c>
      <c r="E26" s="10">
        <f>AVERAGE(experiment1!K26,experiment2!K26,experiment3!K26,experiment4!K26,experiment5!K26)</f>
        <v>0.9134623959</v>
      </c>
      <c r="F26" s="10">
        <f>AVERAGE(experiment1!L26,experiment2!L26,experiment3!L26,experiment4!L26,experiment5!L26)</f>
        <v>0.9109311741</v>
      </c>
      <c r="G26" s="10">
        <f>AVERAGE(experiment1!M26,experiment2!M26,experiment3!M26,experiment4!M26,experiment5!M26)</f>
        <v>4.565449953</v>
      </c>
      <c r="H26" s="10">
        <f>AVERAGE(experiment1!N26,experiment2!N26,experiment3!N26,experiment4!N26,experiment5!N26)</f>
        <v>3813.659457</v>
      </c>
      <c r="I26" s="11">
        <f t="shared" si="1"/>
        <v>1</v>
      </c>
      <c r="J26" s="10">
        <f>STDEV(experiment1!I26,experiment2!I26,experiment3!I26,experiment4!I26,experiment5!I26)/absoluteError!$G$3</f>
        <v>0.005247563319</v>
      </c>
      <c r="K26" s="10">
        <f>STDEV(experiment1!J26,experiment2!J26,experiment3!J26,experiment4!J26,experiment5!J26)/absoluteError!$G$3</f>
        <v>0.005100055543</v>
      </c>
      <c r="L26" s="10">
        <f>STDEV(experiment1!K26,experiment2!K26,experiment3!K26,experiment4!K26,experiment5!K26)/absoluteError!$G$3</f>
        <v>0.004803784973</v>
      </c>
      <c r="M26" s="10">
        <f>STDEV(experiment1!L26,experiment2!L26,experiment3!L26,experiment4!L26,experiment5!L26)/absoluteError!$G$3</f>
        <v>0.005247563319</v>
      </c>
      <c r="N26" s="11">
        <f t="shared" si="2"/>
        <v>4</v>
      </c>
    </row>
    <row r="27">
      <c r="A27" s="3" t="s">
        <v>17</v>
      </c>
      <c r="B27" s="9" t="s">
        <v>92</v>
      </c>
      <c r="C27" s="10">
        <f>AVERAGE(experiment1!I27,experiment2!I27,experiment3!I27,experiment4!I27,experiment5!I27)</f>
        <v>0.5308502024</v>
      </c>
      <c r="D27" s="10">
        <f>AVERAGE(experiment1!J27,experiment2!J27,experiment3!J27,experiment4!J27,experiment5!J27)</f>
        <v>0.5158082714</v>
      </c>
      <c r="E27" s="10">
        <f>AVERAGE(experiment1!K27,experiment2!K27,experiment3!K27,experiment4!K27,experiment5!K27)</f>
        <v>0.6284095047</v>
      </c>
      <c r="F27" s="10">
        <f>AVERAGE(experiment1!L27,experiment2!L27,experiment3!L27,experiment4!L27,experiment5!L27)</f>
        <v>0.5308502024</v>
      </c>
      <c r="G27" s="10">
        <f>AVERAGE(experiment1!M27,experiment2!M27,experiment3!M27,experiment4!M27,experiment5!M27)</f>
        <v>4.613619995</v>
      </c>
      <c r="H27" s="10">
        <f>AVERAGE(experiment1!N27,experiment2!N27,experiment3!N27,experiment4!N27,experiment5!N27)</f>
        <v>3282.343836</v>
      </c>
      <c r="I27" s="11">
        <f t="shared" si="1"/>
        <v>0</v>
      </c>
      <c r="J27" s="10">
        <f>STDEV(experiment1!I27,experiment2!I27,experiment3!I27,experiment4!I27,experiment5!I27)/absoluteError!$G$3</f>
        <v>0.006264716157</v>
      </c>
      <c r="K27" s="10">
        <f>STDEV(experiment1!J27,experiment2!J27,experiment3!J27,experiment4!J27,experiment5!J27)/absoluteError!$G$3</f>
        <v>0.00546111545</v>
      </c>
      <c r="L27" s="10">
        <f>STDEV(experiment1!K27,experiment2!K27,experiment3!K27,experiment4!K27,experiment5!K27)/absoluteError!$G$3</f>
        <v>0.005538738484</v>
      </c>
      <c r="M27" s="10">
        <f>STDEV(experiment1!L27,experiment2!L27,experiment3!L27,experiment4!L27,experiment5!L27)/absoluteError!$G$3</f>
        <v>0.006264716157</v>
      </c>
      <c r="N27" s="11">
        <f t="shared" si="2"/>
        <v>2</v>
      </c>
    </row>
    <row r="28">
      <c r="A28" s="3" t="s">
        <v>17</v>
      </c>
      <c r="B28" s="9" t="s">
        <v>95</v>
      </c>
      <c r="C28" s="10">
        <f>AVERAGE(experiment1!I28,experiment2!I28,experiment3!I28,experiment4!I28,experiment5!I28)</f>
        <v>0.5902834008</v>
      </c>
      <c r="D28" s="10">
        <f>AVERAGE(experiment1!J28,experiment2!J28,experiment3!J28,experiment4!J28,experiment5!J28)</f>
        <v>0.5861098952</v>
      </c>
      <c r="E28" s="10">
        <f>AVERAGE(experiment1!K28,experiment2!K28,experiment3!K28,experiment4!K28,experiment5!K28)</f>
        <v>0.6388967308</v>
      </c>
      <c r="F28" s="10">
        <f>AVERAGE(experiment1!L28,experiment2!L28,experiment3!L28,experiment4!L28,experiment5!L28)</f>
        <v>0.5902834008</v>
      </c>
      <c r="G28" s="10">
        <f>AVERAGE(experiment1!M28,experiment2!M28,experiment3!M28,experiment4!M28,experiment5!M28)</f>
        <v>4.585131359</v>
      </c>
      <c r="H28" s="10">
        <f>AVERAGE(experiment1!N28,experiment2!N28,experiment3!N28,experiment4!N28,experiment5!N28)</f>
        <v>274.3030601</v>
      </c>
      <c r="I28" s="11">
        <f t="shared" si="1"/>
        <v>0</v>
      </c>
      <c r="J28" s="10">
        <f>STDEV(experiment1!I28,experiment2!I28,experiment3!I28,experiment4!I28,experiment5!I28)/absoluteError!$G$3</f>
        <v>0.00837577363</v>
      </c>
      <c r="K28" s="10">
        <f>STDEV(experiment1!J28,experiment2!J28,experiment3!J28,experiment4!J28,experiment5!J28)/absoluteError!$G$3</f>
        <v>0.008056374264</v>
      </c>
      <c r="L28" s="10">
        <f>STDEV(experiment1!K28,experiment2!K28,experiment3!K28,experiment4!K28,experiment5!K28)/absoluteError!$G$3</f>
        <v>0.008708543382</v>
      </c>
      <c r="M28" s="10">
        <f>STDEV(experiment1!L28,experiment2!L28,experiment3!L28,experiment4!L28,experiment5!L28)/absoluteError!$G$3</f>
        <v>0.00837577363</v>
      </c>
      <c r="N28" s="11">
        <f t="shared" si="2"/>
        <v>2</v>
      </c>
    </row>
    <row r="29">
      <c r="A29" s="3" t="s">
        <v>17</v>
      </c>
      <c r="B29" s="9" t="s">
        <v>98</v>
      </c>
      <c r="C29" s="10">
        <f>AVERAGE(experiment1!I29,experiment2!I29,experiment3!I29,experiment4!I29,experiment5!I29)</f>
        <v>0.5909311741</v>
      </c>
      <c r="D29" s="10">
        <f>AVERAGE(experiment1!J29,experiment2!J29,experiment3!J29,experiment4!J29,experiment5!J29)</f>
        <v>0.5754495538</v>
      </c>
      <c r="E29" s="10">
        <f>AVERAGE(experiment1!K29,experiment2!K29,experiment3!K29,experiment4!K29,experiment5!K29)</f>
        <v>0.6506258121</v>
      </c>
      <c r="F29" s="10">
        <f>AVERAGE(experiment1!L29,experiment2!L29,experiment3!L29,experiment4!L29,experiment5!L29)</f>
        <v>0.5909311741</v>
      </c>
      <c r="G29" s="10">
        <f>AVERAGE(experiment1!M29,experiment2!M29,experiment3!M29,experiment4!M29,experiment5!M29)</f>
        <v>4.588826036</v>
      </c>
      <c r="H29" s="10">
        <f>AVERAGE(experiment1!N29,experiment2!N29,experiment3!N29,experiment4!N29,experiment5!N29)</f>
        <v>3513.145937</v>
      </c>
      <c r="I29" s="11">
        <f t="shared" si="1"/>
        <v>0</v>
      </c>
      <c r="J29" s="10">
        <f>STDEV(experiment1!I29,experiment2!I29,experiment3!I29,experiment4!I29,experiment5!I29)/absoluteError!$G$3</f>
        <v>0.003352265837</v>
      </c>
      <c r="K29" s="10">
        <f>STDEV(experiment1!J29,experiment2!J29,experiment3!J29,experiment4!J29,experiment5!J29)/absoluteError!$G$3</f>
        <v>0.005297118993</v>
      </c>
      <c r="L29" s="10">
        <f>STDEV(experiment1!K29,experiment2!K29,experiment3!K29,experiment4!K29,experiment5!K29)/absoluteError!$G$3</f>
        <v>0.005736309776</v>
      </c>
      <c r="M29" s="10">
        <f>STDEV(experiment1!L29,experiment2!L29,experiment3!L29,experiment4!L29,experiment5!L29)/absoluteError!$G$3</f>
        <v>0.003352265837</v>
      </c>
      <c r="N29" s="11">
        <f t="shared" si="2"/>
        <v>3</v>
      </c>
    </row>
    <row r="30">
      <c r="A30" s="3" t="s">
        <v>17</v>
      </c>
      <c r="B30" s="9" t="s">
        <v>101</v>
      </c>
      <c r="C30" s="10">
        <f>AVERAGE(experiment1!I30,experiment2!I30,experiment3!I30,experiment4!I30,experiment5!I30)</f>
        <v>0.3287449393</v>
      </c>
      <c r="D30" s="10">
        <f>AVERAGE(experiment1!J30,experiment2!J30,experiment3!J30,experiment4!J30,experiment5!J30)</f>
        <v>0.2548056119</v>
      </c>
      <c r="E30" s="10">
        <f>AVERAGE(experiment1!K30,experiment2!K30,experiment3!K30,experiment4!K30,experiment5!K30)</f>
        <v>0.2926514288</v>
      </c>
      <c r="F30" s="10">
        <f>AVERAGE(experiment1!L30,experiment2!L30,experiment3!L30,experiment4!L30,experiment5!L30)</f>
        <v>0.3287449393</v>
      </c>
      <c r="G30" s="10">
        <f>AVERAGE(experiment1!M30,experiment2!M30,experiment3!M30,experiment4!M30,experiment5!M30)</f>
        <v>4.625519562</v>
      </c>
      <c r="H30" s="10">
        <f>AVERAGE(experiment1!N30,experiment2!N30,experiment3!N30,experiment4!N30,experiment5!N30)</f>
        <v>3254.936312</v>
      </c>
      <c r="I30" s="11">
        <f t="shared" si="1"/>
        <v>0</v>
      </c>
      <c r="J30" s="10">
        <f>STDEV(experiment1!I30,experiment2!I30,experiment3!I30,experiment4!I30,experiment5!I30)/absoluteError!$G$3</f>
        <v>0.02841747674</v>
      </c>
      <c r="K30" s="10">
        <f>STDEV(experiment1!J30,experiment2!J30,experiment3!J30,experiment4!J30,experiment5!J30)/absoluteError!$G$3</f>
        <v>0.02322840628</v>
      </c>
      <c r="L30" s="10">
        <f>STDEV(experiment1!K30,experiment2!K30,experiment3!K30,experiment4!K30,experiment5!K30)/absoluteError!$G$3</f>
        <v>0.004704277181</v>
      </c>
      <c r="M30" s="10">
        <f>STDEV(experiment1!L30,experiment2!L30,experiment3!L30,experiment4!L30,experiment5!L30)/absoluteError!$G$3</f>
        <v>0.02841747674</v>
      </c>
      <c r="N30" s="11">
        <f t="shared" si="2"/>
        <v>1</v>
      </c>
    </row>
    <row r="31">
      <c r="A31" s="3" t="s">
        <v>17</v>
      </c>
      <c r="B31" s="9" t="s">
        <v>104</v>
      </c>
      <c r="C31" s="10">
        <f>AVERAGE(experiment1!I31,experiment2!I31,experiment3!I31,experiment4!I31,experiment5!I31)</f>
        <v>0.5365182186</v>
      </c>
      <c r="D31" s="10">
        <f>AVERAGE(experiment1!J31,experiment2!J31,experiment3!J31,experiment4!J31,experiment5!J31)</f>
        <v>0.5243382092</v>
      </c>
      <c r="E31" s="10">
        <f>AVERAGE(experiment1!K31,experiment2!K31,experiment3!K31,experiment4!K31,experiment5!K31)</f>
        <v>0.6323966958</v>
      </c>
      <c r="F31" s="10">
        <f>AVERAGE(experiment1!L31,experiment2!L31,experiment3!L31,experiment4!L31,experiment5!L31)</f>
        <v>0.5365182186</v>
      </c>
      <c r="G31" s="10">
        <f>AVERAGE(experiment1!M31,experiment2!M31,experiment3!M31,experiment4!M31,experiment5!M31)</f>
        <v>4.673016262</v>
      </c>
      <c r="H31" s="10">
        <f>AVERAGE(experiment1!N31,experiment2!N31,experiment3!N31,experiment4!N31,experiment5!N31)</f>
        <v>244.8167031</v>
      </c>
      <c r="I31" s="11">
        <f t="shared" si="1"/>
        <v>0</v>
      </c>
      <c r="J31" s="10">
        <f>STDEV(experiment1!I31,experiment2!I31,experiment3!I31,experiment4!I31,experiment5!I31)/absoluteError!$G$3</f>
        <v>0.007140213015</v>
      </c>
      <c r="K31" s="10">
        <f>STDEV(experiment1!J31,experiment2!J31,experiment3!J31,experiment4!J31,experiment5!J31)/absoluteError!$G$3</f>
        <v>0.008318474392</v>
      </c>
      <c r="L31" s="10">
        <f>STDEV(experiment1!K31,experiment2!K31,experiment3!K31,experiment4!K31,experiment5!K31)/absoluteError!$G$3</f>
        <v>0.008991922257</v>
      </c>
      <c r="M31" s="10">
        <f>STDEV(experiment1!L31,experiment2!L31,experiment3!L31,experiment4!L31,experiment5!L31)/absoluteError!$G$3</f>
        <v>0.007140213015</v>
      </c>
      <c r="N31" s="11">
        <f t="shared" si="2"/>
        <v>1</v>
      </c>
    </row>
    <row r="32">
      <c r="A32" s="3" t="s">
        <v>17</v>
      </c>
      <c r="B32" s="9" t="s">
        <v>107</v>
      </c>
      <c r="C32" s="10">
        <f>AVERAGE(experiment1!I32,experiment2!I32,experiment3!I32,experiment4!I32,experiment5!I32)</f>
        <v>0.5185425101</v>
      </c>
      <c r="D32" s="10">
        <f>AVERAGE(experiment1!J32,experiment2!J32,experiment3!J32,experiment4!J32,experiment5!J32)</f>
        <v>0.5063421968</v>
      </c>
      <c r="E32" s="10">
        <f>AVERAGE(experiment1!K32,experiment2!K32,experiment3!K32,experiment4!K32,experiment5!K32)</f>
        <v>0.6316632684</v>
      </c>
      <c r="F32" s="10">
        <f>AVERAGE(experiment1!L32,experiment2!L32,experiment3!L32,experiment4!L32,experiment5!L32)</f>
        <v>0.5185425101</v>
      </c>
      <c r="G32" s="10">
        <f>AVERAGE(experiment1!M32,experiment2!M32,experiment3!M32,experiment4!M32,experiment5!M32)</f>
        <v>4.616646385</v>
      </c>
      <c r="H32" s="10">
        <f>AVERAGE(experiment1!N32,experiment2!N32,experiment3!N32,experiment4!N32,experiment5!N32)</f>
        <v>3484.680602</v>
      </c>
      <c r="I32" s="11">
        <f t="shared" si="1"/>
        <v>0</v>
      </c>
      <c r="J32" s="10">
        <f>STDEV(experiment1!I32,experiment2!I32,experiment3!I32,experiment4!I32,experiment5!I32)/absoluteError!$G$3</f>
        <v>0.01336547564</v>
      </c>
      <c r="K32" s="10">
        <f>STDEV(experiment1!J32,experiment2!J32,experiment3!J32,experiment4!J32,experiment5!J32)/absoluteError!$G$3</f>
        <v>0.008703132769</v>
      </c>
      <c r="L32" s="10">
        <f>STDEV(experiment1!K32,experiment2!K32,experiment3!K32,experiment4!K32,experiment5!K32)/absoluteError!$G$3</f>
        <v>0.007835611222</v>
      </c>
      <c r="M32" s="10">
        <f>STDEV(experiment1!L32,experiment2!L32,experiment3!L32,experiment4!L32,experiment5!L32)/absoluteError!$G$3</f>
        <v>0.01336547564</v>
      </c>
      <c r="N32" s="11">
        <f t="shared" si="2"/>
        <v>2</v>
      </c>
    </row>
    <row r="33">
      <c r="A33" s="3" t="s">
        <v>29</v>
      </c>
      <c r="B33" s="9" t="s">
        <v>17</v>
      </c>
      <c r="C33" s="10">
        <f>AVERAGE(experiment1!I33,experiment2!I33,experiment3!I33,experiment4!I33,experiment5!I33)</f>
        <v>0.5649350649</v>
      </c>
      <c r="D33" s="10">
        <f>AVERAGE(experiment1!J33,experiment2!J33,experiment3!J33,experiment4!J33,experiment5!J33)</f>
        <v>0.4878369272</v>
      </c>
      <c r="E33" s="10">
        <f>AVERAGE(experiment1!K33,experiment2!K33,experiment3!K33,experiment4!K33,experiment5!K33)</f>
        <v>0.4724021181</v>
      </c>
      <c r="F33" s="10">
        <f>AVERAGE(experiment1!L33,experiment2!L33,experiment3!L33,experiment4!L33,experiment5!L33)</f>
        <v>0.5649350649</v>
      </c>
      <c r="G33" s="10">
        <f>AVERAGE(experiment1!M33,experiment2!M33,experiment3!M33,experiment4!M33,experiment5!M33)</f>
        <v>3.49458065</v>
      </c>
      <c r="H33" s="10">
        <f>AVERAGE(experiment1!N33,experiment2!N33,experiment3!N33,experiment4!N33,experiment5!N33)</f>
        <v>302.7313289</v>
      </c>
      <c r="I33" s="11">
        <f t="shared" si="1"/>
        <v>0</v>
      </c>
      <c r="J33" s="10">
        <f>STDEV(experiment1!I33,experiment2!I33,experiment3!I33,experiment4!I33,experiment5!I33)/absoluteError!$G$3</f>
        <v>0.003621904877</v>
      </c>
      <c r="K33" s="10">
        <f>STDEV(experiment1!J33,experiment2!J33,experiment3!J33,experiment4!J33,experiment5!J33)/absoluteError!$G$3</f>
        <v>0.002260818051</v>
      </c>
      <c r="L33" s="10">
        <f>STDEV(experiment1!K33,experiment2!K33,experiment3!K33,experiment4!K33,experiment5!K33)/absoluteError!$G$3</f>
        <v>0.001900113927</v>
      </c>
      <c r="M33" s="10">
        <f>STDEV(experiment1!L33,experiment2!L33,experiment3!L33,experiment4!L33,experiment5!L33)/absoluteError!$G$3</f>
        <v>0.003621904877</v>
      </c>
      <c r="N33" s="11">
        <f t="shared" si="2"/>
        <v>1</v>
      </c>
    </row>
    <row r="34">
      <c r="A34" s="3" t="s">
        <v>29</v>
      </c>
      <c r="B34" s="9" t="s">
        <v>20</v>
      </c>
      <c r="C34" s="10">
        <f>AVERAGE(experiment1!I34,experiment2!I34,experiment3!I34,experiment4!I34,experiment5!I34)</f>
        <v>0.6034632035</v>
      </c>
      <c r="D34" s="10">
        <f>AVERAGE(experiment1!J34,experiment2!J34,experiment3!J34,experiment4!J34,experiment5!J34)</f>
        <v>0.5426048443</v>
      </c>
      <c r="E34" s="10">
        <f>AVERAGE(experiment1!K34,experiment2!K34,experiment3!K34,experiment4!K34,experiment5!K34)</f>
        <v>0.5229872596</v>
      </c>
      <c r="F34" s="10">
        <f>AVERAGE(experiment1!L34,experiment2!L34,experiment3!L34,experiment4!L34,experiment5!L34)</f>
        <v>0.6034632035</v>
      </c>
      <c r="G34" s="10">
        <f>AVERAGE(experiment1!M34,experiment2!M34,experiment3!M34,experiment4!M34,experiment5!M34)</f>
        <v>3.504226542</v>
      </c>
      <c r="H34" s="10">
        <f>AVERAGE(experiment1!N34,experiment2!N34,experiment3!N34,experiment4!N34,experiment5!N34)</f>
        <v>3539.79908</v>
      </c>
      <c r="I34" s="11">
        <f t="shared" si="1"/>
        <v>0</v>
      </c>
      <c r="J34" s="10">
        <f>STDEV(experiment1!I34,experiment2!I34,experiment3!I34,experiment4!I34,experiment5!I34)/absoluteError!$G$3</f>
        <v>0.005363424975</v>
      </c>
      <c r="K34" s="10">
        <f>STDEV(experiment1!J34,experiment2!J34,experiment3!J34,experiment4!J34,experiment5!J34)/absoluteError!$G$3</f>
        <v>0.006406318609</v>
      </c>
      <c r="L34" s="10">
        <f>STDEV(experiment1!K34,experiment2!K34,experiment3!K34,experiment4!K34,experiment5!K34)/absoluteError!$G$3</f>
        <v>0.007298029643</v>
      </c>
      <c r="M34" s="10">
        <f>STDEV(experiment1!L34,experiment2!L34,experiment3!L34,experiment4!L34,experiment5!L34)/absoluteError!$G$3</f>
        <v>0.005363424975</v>
      </c>
      <c r="N34" s="11">
        <f t="shared" si="2"/>
        <v>2</v>
      </c>
    </row>
    <row r="35">
      <c r="A35" s="3" t="s">
        <v>29</v>
      </c>
      <c r="B35" s="9" t="s">
        <v>23</v>
      </c>
      <c r="C35" s="10">
        <f>AVERAGE(experiment1!I35,experiment2!I35,experiment3!I35,experiment4!I35,experiment5!I35)</f>
        <v>0.5887445887</v>
      </c>
      <c r="D35" s="10">
        <f>AVERAGE(experiment1!J35,experiment2!J35,experiment3!J35,experiment4!J35,experiment5!J35)</f>
        <v>0.5213379627</v>
      </c>
      <c r="E35" s="10">
        <f>AVERAGE(experiment1!K35,experiment2!K35,experiment3!K35,experiment4!K35,experiment5!K35)</f>
        <v>0.4933161737</v>
      </c>
      <c r="F35" s="10">
        <f>AVERAGE(experiment1!L35,experiment2!L35,experiment3!L35,experiment4!L35,experiment5!L35)</f>
        <v>0.5887445887</v>
      </c>
      <c r="G35" s="10">
        <f>AVERAGE(experiment1!M35,experiment2!M35,experiment3!M35,experiment4!M35,experiment5!M35)</f>
        <v>3.497893</v>
      </c>
      <c r="H35" s="10">
        <f>AVERAGE(experiment1!N35,experiment2!N35,experiment3!N35,experiment4!N35,experiment5!N35)</f>
        <v>535.0951683</v>
      </c>
      <c r="I35" s="11">
        <f t="shared" si="1"/>
        <v>0</v>
      </c>
      <c r="J35" s="10">
        <f>STDEV(experiment1!I35,experiment2!I35,experiment3!I35,experiment4!I35,experiment5!I35)/absoluteError!$G$3</f>
        <v>0.004219391491</v>
      </c>
      <c r="K35" s="10">
        <f>STDEV(experiment1!J35,experiment2!J35,experiment3!J35,experiment4!J35,experiment5!J35)/absoluteError!$G$3</f>
        <v>0.003041157898</v>
      </c>
      <c r="L35" s="10">
        <f>STDEV(experiment1!K35,experiment2!K35,experiment3!K35,experiment4!K35,experiment5!K35)/absoluteError!$G$3</f>
        <v>0.003443545481</v>
      </c>
      <c r="M35" s="10">
        <f>STDEV(experiment1!L35,experiment2!L35,experiment3!L35,experiment4!L35,experiment5!L35)/absoluteError!$G$3</f>
        <v>0.004219391491</v>
      </c>
      <c r="N35" s="11">
        <f t="shared" si="2"/>
        <v>2</v>
      </c>
    </row>
    <row r="36">
      <c r="A36" s="3" t="s">
        <v>29</v>
      </c>
      <c r="B36" s="9" t="s">
        <v>26</v>
      </c>
      <c r="C36" s="10">
        <f>AVERAGE(experiment1!I36,experiment2!I36,experiment3!I36,experiment4!I36,experiment5!I36)</f>
        <v>0.6012987013</v>
      </c>
      <c r="D36" s="10">
        <f>AVERAGE(experiment1!J36,experiment2!J36,experiment3!J36,experiment4!J36,experiment5!J36)</f>
        <v>0.540010498</v>
      </c>
      <c r="E36" s="10">
        <f>AVERAGE(experiment1!K36,experiment2!K36,experiment3!K36,experiment4!K36,experiment5!K36)</f>
        <v>0.5198729469</v>
      </c>
      <c r="F36" s="10">
        <f>AVERAGE(experiment1!L36,experiment2!L36,experiment3!L36,experiment4!L36,experiment5!L36)</f>
        <v>0.6012987013</v>
      </c>
      <c r="G36" s="10">
        <f>AVERAGE(experiment1!M36,experiment2!M36,experiment3!M36,experiment4!M36,experiment5!M36)</f>
        <v>3.501550484</v>
      </c>
      <c r="H36" s="10">
        <f>AVERAGE(experiment1!N36,experiment2!N36,experiment3!N36,experiment4!N36,experiment5!N36)</f>
        <v>3778.386993</v>
      </c>
      <c r="I36" s="11">
        <f t="shared" si="1"/>
        <v>0</v>
      </c>
      <c r="J36" s="10">
        <f>STDEV(experiment1!I36,experiment2!I36,experiment3!I36,experiment4!I36,experiment5!I36)/absoluteError!$G$3</f>
        <v>0.01013856141</v>
      </c>
      <c r="K36" s="10">
        <f>STDEV(experiment1!J36,experiment2!J36,experiment3!J36,experiment4!J36,experiment5!J36)/absoluteError!$G$3</f>
        <v>0.007022229149</v>
      </c>
      <c r="L36" s="10">
        <f>STDEV(experiment1!K36,experiment2!K36,experiment3!K36,experiment4!K36,experiment5!K36)/absoluteError!$G$3</f>
        <v>0.00528815495</v>
      </c>
      <c r="M36" s="10">
        <f>STDEV(experiment1!L36,experiment2!L36,experiment3!L36,experiment4!L36,experiment5!L36)/absoluteError!$G$3</f>
        <v>0.01013856141</v>
      </c>
      <c r="N36" s="11">
        <f t="shared" si="2"/>
        <v>3</v>
      </c>
    </row>
    <row r="37">
      <c r="A37" s="3" t="s">
        <v>29</v>
      </c>
      <c r="B37" s="9" t="s">
        <v>29</v>
      </c>
      <c r="C37" s="10">
        <f>AVERAGE(experiment1!I37,experiment2!I37,experiment3!I37,experiment4!I37,experiment5!I37)</f>
        <v>0.8883116883</v>
      </c>
      <c r="D37" s="10">
        <f>AVERAGE(experiment1!J37,experiment2!J37,experiment3!J37,experiment4!J37,experiment5!J37)</f>
        <v>0.8755051032</v>
      </c>
      <c r="E37" s="10">
        <f>AVERAGE(experiment1!K37,experiment2!K37,experiment3!K37,experiment4!K37,experiment5!K37)</f>
        <v>0.8704205624</v>
      </c>
      <c r="F37" s="10">
        <f>AVERAGE(experiment1!L37,experiment2!L37,experiment3!L37,experiment4!L37,experiment5!L37)</f>
        <v>0.8883116883</v>
      </c>
      <c r="G37" s="10">
        <f>AVERAGE(experiment1!M37,experiment2!M37,experiment3!M37,experiment4!M37,experiment5!M37)</f>
        <v>3.581131077</v>
      </c>
      <c r="H37" s="10">
        <f>AVERAGE(experiment1!N37,experiment2!N37,experiment3!N37,experiment4!N37,experiment5!N37)</f>
        <v>158.1253601</v>
      </c>
      <c r="I37" s="11">
        <f t="shared" si="1"/>
        <v>1</v>
      </c>
      <c r="J37" s="10">
        <f>STDEV(experiment1!I37,experiment2!I37,experiment3!I37,experiment4!I37,experiment5!I37)/absoluteError!$G$3</f>
        <v>0.004722386197</v>
      </c>
      <c r="K37" s="10">
        <f>STDEV(experiment1!J37,experiment2!J37,experiment3!J37,experiment4!J37,experiment5!J37)/absoluteError!$G$3</f>
        <v>0.006209905337</v>
      </c>
      <c r="L37" s="10">
        <f>STDEV(experiment1!K37,experiment2!K37,experiment3!K37,experiment4!K37,experiment5!K37)/absoluteError!$G$3</f>
        <v>0.007833892851</v>
      </c>
      <c r="M37" s="10">
        <f>STDEV(experiment1!L37,experiment2!L37,experiment3!L37,experiment4!L37,experiment5!L37)/absoluteError!$G$3</f>
        <v>0.004722386197</v>
      </c>
      <c r="N37" s="11">
        <f t="shared" si="2"/>
        <v>1</v>
      </c>
    </row>
    <row r="38">
      <c r="A38" s="3" t="s">
        <v>29</v>
      </c>
      <c r="B38" s="9" t="s">
        <v>32</v>
      </c>
      <c r="C38" s="10">
        <f>AVERAGE(experiment1!I38,experiment2!I38,experiment3!I38,experiment4!I38,experiment5!I38)</f>
        <v>0.8813852814</v>
      </c>
      <c r="D38" s="10">
        <f>AVERAGE(experiment1!J38,experiment2!J38,experiment3!J38,experiment4!J38,experiment5!J38)</f>
        <v>0.872372367</v>
      </c>
      <c r="E38" s="10">
        <f>AVERAGE(experiment1!K38,experiment2!K38,experiment3!K38,experiment4!K38,experiment5!K38)</f>
        <v>0.866740667</v>
      </c>
      <c r="F38" s="10">
        <f>AVERAGE(experiment1!L38,experiment2!L38,experiment3!L38,experiment4!L38,experiment5!L38)</f>
        <v>0.8813852814</v>
      </c>
      <c r="G38" s="10">
        <f>AVERAGE(experiment1!M38,experiment2!M38,experiment3!M38,experiment4!M38,experiment5!M38)</f>
        <v>3.499523735</v>
      </c>
      <c r="H38" s="10">
        <f>AVERAGE(experiment1!N38,experiment2!N38,experiment3!N38,experiment4!N38,experiment5!N38)</f>
        <v>447.6179783</v>
      </c>
      <c r="I38" s="11">
        <f t="shared" si="1"/>
        <v>1</v>
      </c>
      <c r="J38" s="10">
        <f>STDEV(experiment1!I38,experiment2!I38,experiment3!I38,experiment4!I38,experiment5!I38)/absoluteError!$G$3</f>
        <v>0.001435768308</v>
      </c>
      <c r="K38" s="10">
        <f>STDEV(experiment1!J38,experiment2!J38,experiment3!J38,experiment4!J38,experiment5!J38)/absoluteError!$G$3</f>
        <v>0.002318786358</v>
      </c>
      <c r="L38" s="10">
        <f>STDEV(experiment1!K38,experiment2!K38,experiment3!K38,experiment4!K38,experiment5!K38)/absoluteError!$G$3</f>
        <v>0.003751212635</v>
      </c>
      <c r="M38" s="10">
        <f>STDEV(experiment1!L38,experiment2!L38,experiment3!L38,experiment4!L38,experiment5!L38)/absoluteError!$G$3</f>
        <v>0.001435768308</v>
      </c>
      <c r="N38" s="11">
        <f t="shared" si="2"/>
        <v>2</v>
      </c>
    </row>
    <row r="39">
      <c r="A39" s="3" t="s">
        <v>29</v>
      </c>
      <c r="B39" s="9" t="s">
        <v>35</v>
      </c>
      <c r="C39" s="10">
        <f>AVERAGE(experiment1!I39,experiment2!I39,experiment3!I39,experiment4!I39,experiment5!I39)</f>
        <v>0.8922077922</v>
      </c>
      <c r="D39" s="10">
        <f>AVERAGE(experiment1!J39,experiment2!J39,experiment3!J39,experiment4!J39,experiment5!J39)</f>
        <v>0.8833105398</v>
      </c>
      <c r="E39" s="10">
        <f>AVERAGE(experiment1!K39,experiment2!K39,experiment3!K39,experiment4!K39,experiment5!K39)</f>
        <v>0.87734737</v>
      </c>
      <c r="F39" s="10">
        <f>AVERAGE(experiment1!L39,experiment2!L39,experiment3!L39,experiment4!L39,experiment5!L39)</f>
        <v>0.8922077922</v>
      </c>
      <c r="G39" s="10">
        <f>AVERAGE(experiment1!M39,experiment2!M39,experiment3!M39,experiment4!M39,experiment5!M39)</f>
        <v>3.486695242</v>
      </c>
      <c r="H39" s="10">
        <f>AVERAGE(experiment1!N39,experiment2!N39,experiment3!N39,experiment4!N39,experiment5!N39)</f>
        <v>3679.819624</v>
      </c>
      <c r="I39" s="11">
        <f t="shared" si="1"/>
        <v>1</v>
      </c>
      <c r="J39" s="10">
        <f>STDEV(experiment1!I39,experiment2!I39,experiment3!I39,experiment4!I39,experiment5!I39)/absoluteError!$G$3</f>
        <v>0.002098562709</v>
      </c>
      <c r="K39" s="10">
        <f>STDEV(experiment1!J39,experiment2!J39,experiment3!J39,experiment4!J39,experiment5!J39)/absoluteError!$G$3</f>
        <v>0.001526433002</v>
      </c>
      <c r="L39" s="10">
        <f>STDEV(experiment1!K39,experiment2!K39,experiment3!K39,experiment4!K39,experiment5!K39)/absoluteError!$G$3</f>
        <v>0.001736540922</v>
      </c>
      <c r="M39" s="10">
        <f>STDEV(experiment1!L39,experiment2!L39,experiment3!L39,experiment4!L39,experiment5!L39)/absoluteError!$G$3</f>
        <v>0.002098562709</v>
      </c>
      <c r="N39" s="11">
        <f t="shared" si="2"/>
        <v>3</v>
      </c>
    </row>
    <row r="40">
      <c r="A40" s="3" t="s">
        <v>29</v>
      </c>
      <c r="B40" s="9" t="s">
        <v>38</v>
      </c>
      <c r="C40" s="10">
        <f>AVERAGE(experiment1!I40,experiment2!I40,experiment3!I40,experiment4!I40,experiment5!I40)</f>
        <v>0.8792207792</v>
      </c>
      <c r="D40" s="10">
        <f>AVERAGE(experiment1!J40,experiment2!J40,experiment3!J40,experiment4!J40,experiment5!J40)</f>
        <v>0.8702072582</v>
      </c>
      <c r="E40" s="10">
        <f>AVERAGE(experiment1!K40,experiment2!K40,experiment3!K40,experiment4!K40,experiment5!K40)</f>
        <v>0.8660533579</v>
      </c>
      <c r="F40" s="10">
        <f>AVERAGE(experiment1!L40,experiment2!L40,experiment3!L40,experiment4!L40,experiment5!L40)</f>
        <v>0.8792207792</v>
      </c>
      <c r="G40" s="10">
        <f>AVERAGE(experiment1!M40,experiment2!M40,experiment3!M40,experiment4!M40,experiment5!M40)</f>
        <v>3.602033424</v>
      </c>
      <c r="H40" s="10">
        <f>AVERAGE(experiment1!N40,experiment2!N40,experiment3!N40,experiment4!N40,experiment5!N40)</f>
        <v>679.872725</v>
      </c>
      <c r="I40" s="11">
        <f t="shared" si="1"/>
        <v>1</v>
      </c>
      <c r="J40" s="10">
        <f>STDEV(experiment1!I40,experiment2!I40,experiment3!I40,experiment4!I40,experiment5!I40)/absoluteError!$G$3</f>
        <v>0.004509235207</v>
      </c>
      <c r="K40" s="10">
        <f>STDEV(experiment1!J40,experiment2!J40,experiment3!J40,experiment4!J40,experiment5!J40)/absoluteError!$G$3</f>
        <v>0.003837659286</v>
      </c>
      <c r="L40" s="10">
        <f>STDEV(experiment1!K40,experiment2!K40,experiment3!K40,experiment4!K40,experiment5!K40)/absoluteError!$G$3</f>
        <v>0.00397232399</v>
      </c>
      <c r="M40" s="10">
        <f>STDEV(experiment1!L40,experiment2!L40,experiment3!L40,experiment4!L40,experiment5!L40)/absoluteError!$G$3</f>
        <v>0.004509235207</v>
      </c>
      <c r="N40" s="11">
        <f t="shared" si="2"/>
        <v>3</v>
      </c>
    </row>
    <row r="41">
      <c r="A41" s="3" t="s">
        <v>29</v>
      </c>
      <c r="B41" s="9" t="s">
        <v>41</v>
      </c>
      <c r="C41" s="10">
        <f>AVERAGE(experiment1!I41,experiment2!I41,experiment3!I41,experiment4!I41,experiment5!I41)</f>
        <v>0.8887445887</v>
      </c>
      <c r="D41" s="10">
        <f>AVERAGE(experiment1!J41,experiment2!J41,experiment3!J41,experiment4!J41,experiment5!J41)</f>
        <v>0.8809247689</v>
      </c>
      <c r="E41" s="10">
        <f>AVERAGE(experiment1!K41,experiment2!K41,experiment3!K41,experiment4!K41,experiment5!K41)</f>
        <v>0.8761745173</v>
      </c>
      <c r="F41" s="10">
        <f>AVERAGE(experiment1!L41,experiment2!L41,experiment3!L41,experiment4!L41,experiment5!L41)</f>
        <v>0.8887445887</v>
      </c>
      <c r="G41" s="10">
        <f>AVERAGE(experiment1!M41,experiment2!M41,experiment3!M41,experiment4!M41,experiment5!M41)</f>
        <v>3.524527407</v>
      </c>
      <c r="H41" s="10">
        <f>AVERAGE(experiment1!N41,experiment2!N41,experiment3!N41,experiment4!N41,experiment5!N41)</f>
        <v>3926.406666</v>
      </c>
      <c r="I41" s="11">
        <f t="shared" si="1"/>
        <v>1</v>
      </c>
      <c r="J41" s="10">
        <f>STDEV(experiment1!I41,experiment2!I41,experiment3!I41,experiment4!I41,experiment5!I41)/absoluteError!$G$3</f>
        <v>0.003106645042</v>
      </c>
      <c r="K41" s="10">
        <f>STDEV(experiment1!J41,experiment2!J41,experiment3!J41,experiment4!J41,experiment5!J41)/absoluteError!$G$3</f>
        <v>0.003246565042</v>
      </c>
      <c r="L41" s="10">
        <f>STDEV(experiment1!K41,experiment2!K41,experiment3!K41,experiment4!K41,experiment5!K41)/absoluteError!$G$3</f>
        <v>0.003383779335</v>
      </c>
      <c r="M41" s="10">
        <f>STDEV(experiment1!L41,experiment2!L41,experiment3!L41,experiment4!L41,experiment5!L41)/absoluteError!$G$3</f>
        <v>0.003106645042</v>
      </c>
      <c r="N41" s="11">
        <f t="shared" si="2"/>
        <v>4</v>
      </c>
    </row>
    <row r="42">
      <c r="A42" s="3" t="s">
        <v>29</v>
      </c>
      <c r="B42" s="9" t="s">
        <v>44</v>
      </c>
      <c r="C42" s="10">
        <f>AVERAGE(experiment1!I42,experiment2!I42,experiment3!I42,experiment4!I42,experiment5!I42)</f>
        <v>0.8930735931</v>
      </c>
      <c r="D42" s="10">
        <f>AVERAGE(experiment1!J42,experiment2!J42,experiment3!J42,experiment4!J42,experiment5!J42)</f>
        <v>0.8827958673</v>
      </c>
      <c r="E42" s="10">
        <f>AVERAGE(experiment1!K42,experiment2!K42,experiment3!K42,experiment4!K42,experiment5!K42)</f>
        <v>0.8791458564</v>
      </c>
      <c r="F42" s="10">
        <f>AVERAGE(experiment1!L42,experiment2!L42,experiment3!L42,experiment4!L42,experiment5!L42)</f>
        <v>0.8930735931</v>
      </c>
      <c r="G42" s="10">
        <f>AVERAGE(experiment1!M42,experiment2!M42,experiment3!M42,experiment4!M42,experiment5!M42)</f>
        <v>3.486287785</v>
      </c>
      <c r="H42" s="10">
        <f>AVERAGE(experiment1!N42,experiment2!N42,experiment3!N42,experiment4!N42,experiment5!N42)</f>
        <v>189.2148201</v>
      </c>
      <c r="I42" s="11">
        <f t="shared" si="1"/>
        <v>1</v>
      </c>
      <c r="J42" s="10">
        <f>STDEV(experiment1!I42,experiment2!I42,experiment3!I42,experiment4!I42,experiment5!I42)/absoluteError!$G$3</f>
        <v>0.0025242216</v>
      </c>
      <c r="K42" s="10">
        <f>STDEV(experiment1!J42,experiment2!J42,experiment3!J42,experiment4!J42,experiment5!J42)/absoluteError!$G$3</f>
        <v>0.001733770017</v>
      </c>
      <c r="L42" s="10">
        <f>STDEV(experiment1!K42,experiment2!K42,experiment3!K42,experiment4!K42,experiment5!K42)/absoluteError!$G$3</f>
        <v>0.0008878307606</v>
      </c>
      <c r="M42" s="10">
        <f>STDEV(experiment1!L42,experiment2!L42,experiment3!L42,experiment4!L42,experiment5!L42)/absoluteError!$G$3</f>
        <v>0.0025242216</v>
      </c>
      <c r="N42" s="11">
        <f t="shared" si="2"/>
        <v>2</v>
      </c>
    </row>
    <row r="43">
      <c r="A43" s="3" t="s">
        <v>29</v>
      </c>
      <c r="B43" s="9" t="s">
        <v>47</v>
      </c>
      <c r="C43" s="10">
        <f>AVERAGE(experiment1!I43,experiment2!I43,experiment3!I43,experiment4!I43,experiment5!I43)</f>
        <v>0.8818181818</v>
      </c>
      <c r="D43" s="10">
        <f>AVERAGE(experiment1!J43,experiment2!J43,experiment3!J43,experiment4!J43,experiment5!J43)</f>
        <v>0.8715884257</v>
      </c>
      <c r="E43" s="10">
        <f>AVERAGE(experiment1!K43,experiment2!K43,experiment3!K43,experiment4!K43,experiment5!K43)</f>
        <v>0.8640316805</v>
      </c>
      <c r="F43" s="10">
        <f>AVERAGE(experiment1!L43,experiment2!L43,experiment3!L43,experiment4!L43,experiment5!L43)</f>
        <v>0.8818181818</v>
      </c>
      <c r="G43" s="10">
        <f>AVERAGE(experiment1!M43,experiment2!M43,experiment3!M43,experiment4!M43,experiment5!M43)</f>
        <v>3.488982916</v>
      </c>
      <c r="H43" s="10">
        <f>AVERAGE(experiment1!N43,experiment2!N43,experiment3!N43,experiment4!N43,experiment5!N43)</f>
        <v>477.5378141</v>
      </c>
      <c r="I43" s="11">
        <f t="shared" si="1"/>
        <v>1</v>
      </c>
      <c r="J43" s="10">
        <f>STDEV(experiment1!I43,experiment2!I43,experiment3!I43,experiment4!I43,experiment5!I43)/absoluteError!$G$3</f>
        <v>0.003106645042</v>
      </c>
      <c r="K43" s="10">
        <f>STDEV(experiment1!J43,experiment2!J43,experiment3!J43,experiment4!J43,experiment5!J43)/absoluteError!$G$3</f>
        <v>0.003079231042</v>
      </c>
      <c r="L43" s="10">
        <f>STDEV(experiment1!K43,experiment2!K43,experiment3!K43,experiment4!K43,experiment5!K43)/absoluteError!$G$3</f>
        <v>0.003592391541</v>
      </c>
      <c r="M43" s="10">
        <f>STDEV(experiment1!L43,experiment2!L43,experiment3!L43,experiment4!L43,experiment5!L43)/absoluteError!$G$3</f>
        <v>0.003106645042</v>
      </c>
      <c r="N43" s="11">
        <f t="shared" si="2"/>
        <v>3</v>
      </c>
    </row>
    <row r="44">
      <c r="A44" s="3" t="s">
        <v>29</v>
      </c>
      <c r="B44" s="9" t="s">
        <v>50</v>
      </c>
      <c r="C44" s="10">
        <f>AVERAGE(experiment1!I44,experiment2!I44,experiment3!I44,experiment4!I44,experiment5!I44)</f>
        <v>0.8874458874</v>
      </c>
      <c r="D44" s="10">
        <f>AVERAGE(experiment1!J44,experiment2!J44,experiment3!J44,experiment4!J44,experiment5!J44)</f>
        <v>0.87764549</v>
      </c>
      <c r="E44" s="10">
        <f>AVERAGE(experiment1!K44,experiment2!K44,experiment3!K44,experiment4!K44,experiment5!K44)</f>
        <v>0.8714259431</v>
      </c>
      <c r="F44" s="10">
        <f>AVERAGE(experiment1!L44,experiment2!L44,experiment3!L44,experiment4!L44,experiment5!L44)</f>
        <v>0.8874458874</v>
      </c>
      <c r="G44" s="10">
        <f>AVERAGE(experiment1!M44,experiment2!M44,experiment3!M44,experiment4!M44,experiment5!M44)</f>
        <v>3.515279531</v>
      </c>
      <c r="H44" s="10">
        <f>AVERAGE(experiment1!N44,experiment2!N44,experiment3!N44,experiment4!N44,experiment5!N44)</f>
        <v>3722.569305</v>
      </c>
      <c r="I44" s="11">
        <f t="shared" si="1"/>
        <v>1</v>
      </c>
      <c r="J44" s="10">
        <f>STDEV(experiment1!I44,experiment2!I44,experiment3!I44,experiment4!I44,experiment5!I44)/absoluteError!$G$3</f>
        <v>0.001368951368</v>
      </c>
      <c r="K44" s="10">
        <f>STDEV(experiment1!J44,experiment2!J44,experiment3!J44,experiment4!J44,experiment5!J44)/absoluteError!$G$3</f>
        <v>0.001571898765</v>
      </c>
      <c r="L44" s="10">
        <f>STDEV(experiment1!K44,experiment2!K44,experiment3!K44,experiment4!K44,experiment5!K44)/absoluteError!$G$3</f>
        <v>0.002452675235</v>
      </c>
      <c r="M44" s="10">
        <f>STDEV(experiment1!L44,experiment2!L44,experiment3!L44,experiment4!L44,experiment5!L44)/absoluteError!$G$3</f>
        <v>0.001368951368</v>
      </c>
      <c r="N44" s="11">
        <f t="shared" si="2"/>
        <v>4</v>
      </c>
    </row>
    <row r="45">
      <c r="A45" s="3" t="s">
        <v>29</v>
      </c>
      <c r="B45" s="9" t="s">
        <v>53</v>
      </c>
      <c r="C45" s="10">
        <f>AVERAGE(experiment1!I45,experiment2!I45,experiment3!I45,experiment4!I45,experiment5!I45)</f>
        <v>0.8826839827</v>
      </c>
      <c r="D45" s="10">
        <f>AVERAGE(experiment1!J45,experiment2!J45,experiment3!J45,experiment4!J45,experiment5!J45)</f>
        <v>0.8743015325</v>
      </c>
      <c r="E45" s="10">
        <f>AVERAGE(experiment1!K45,experiment2!K45,experiment3!K45,experiment4!K45,experiment5!K45)</f>
        <v>0.8689579085</v>
      </c>
      <c r="F45" s="10">
        <f>AVERAGE(experiment1!L45,experiment2!L45,experiment3!L45,experiment4!L45,experiment5!L45)</f>
        <v>0.8826839827</v>
      </c>
      <c r="G45" s="10">
        <f>AVERAGE(experiment1!M45,experiment2!M45,experiment3!M45,experiment4!M45,experiment5!M45)</f>
        <v>3.583435297</v>
      </c>
      <c r="H45" s="10">
        <f>AVERAGE(experiment1!N45,experiment2!N45,experiment3!N45,experiment4!N45,experiment5!N45)</f>
        <v>713.047812</v>
      </c>
      <c r="I45" s="11">
        <f t="shared" si="1"/>
        <v>1</v>
      </c>
      <c r="J45" s="10">
        <f>STDEV(experiment1!I45,experiment2!I45,experiment3!I45,experiment4!I45,experiment5!I45)/absoluteError!$G$3</f>
        <v>0.002098562709</v>
      </c>
      <c r="K45" s="10">
        <f>STDEV(experiment1!J45,experiment2!J45,experiment3!J45,experiment4!J45,experiment5!J45)/absoluteError!$G$3</f>
        <v>0.001053951869</v>
      </c>
      <c r="L45" s="10">
        <f>STDEV(experiment1!K45,experiment2!K45,experiment3!K45,experiment4!K45,experiment5!K45)/absoluteError!$G$3</f>
        <v>0.0005491662329</v>
      </c>
      <c r="M45" s="10">
        <f>STDEV(experiment1!L45,experiment2!L45,experiment3!L45,experiment4!L45,experiment5!L45)/absoluteError!$G$3</f>
        <v>0.002098562709</v>
      </c>
      <c r="N45" s="11">
        <f t="shared" si="2"/>
        <v>4</v>
      </c>
    </row>
    <row r="46">
      <c r="A46" s="3" t="s">
        <v>29</v>
      </c>
      <c r="B46" s="9" t="s">
        <v>56</v>
      </c>
      <c r="C46" s="10">
        <f>AVERAGE(experiment1!I46,experiment2!I46,experiment3!I46,experiment4!I46,experiment5!I46)</f>
        <v>0.8952380952</v>
      </c>
      <c r="D46" s="10">
        <f>AVERAGE(experiment1!J46,experiment2!J46,experiment3!J46,experiment4!J46,experiment5!J46)</f>
        <v>0.8869979101</v>
      </c>
      <c r="E46" s="10">
        <f>AVERAGE(experiment1!K46,experiment2!K46,experiment3!K46,experiment4!K46,experiment5!K46)</f>
        <v>0.8846437081</v>
      </c>
      <c r="F46" s="10">
        <f>AVERAGE(experiment1!L46,experiment2!L46,experiment3!L46,experiment4!L46,experiment5!L46)</f>
        <v>0.8952380952</v>
      </c>
      <c r="G46" s="10">
        <f>AVERAGE(experiment1!M46,experiment2!M46,experiment3!M46,experiment4!M46,experiment5!M46)</f>
        <v>3.499072981</v>
      </c>
      <c r="H46" s="10">
        <f>AVERAGE(experiment1!N46,experiment2!N46,experiment3!N46,experiment4!N46,experiment5!N46)</f>
        <v>3946.870036</v>
      </c>
      <c r="I46" s="11">
        <f t="shared" si="1"/>
        <v>1</v>
      </c>
      <c r="J46" s="10">
        <f>STDEV(experiment1!I46,experiment2!I46,experiment3!I46,experiment4!I46,experiment5!I46)/absoluteError!$G$3</f>
        <v>0.003106645042</v>
      </c>
      <c r="K46" s="10">
        <f>STDEV(experiment1!J46,experiment2!J46,experiment3!J46,experiment4!J46,experiment5!J46)/absoluteError!$G$3</f>
        <v>0.002956819115</v>
      </c>
      <c r="L46" s="10">
        <f>STDEV(experiment1!K46,experiment2!K46,experiment3!K46,experiment4!K46,experiment5!K46)/absoluteError!$G$3</f>
        <v>0.003916201822</v>
      </c>
      <c r="M46" s="10">
        <f>STDEV(experiment1!L46,experiment2!L46,experiment3!L46,experiment4!L46,experiment5!L46)/absoluteError!$G$3</f>
        <v>0.003106645042</v>
      </c>
      <c r="N46" s="11">
        <f t="shared" si="2"/>
        <v>5</v>
      </c>
    </row>
    <row r="47">
      <c r="A47" s="3" t="s">
        <v>29</v>
      </c>
      <c r="B47" s="9" t="s">
        <v>59</v>
      </c>
      <c r="C47" s="10">
        <f>AVERAGE(experiment1!I47,experiment2!I47,experiment3!I47,experiment4!I47,experiment5!I47)</f>
        <v>0.8987012987</v>
      </c>
      <c r="D47" s="10">
        <f>AVERAGE(experiment1!J47,experiment2!J47,experiment3!J47,experiment4!J47,experiment5!J47)</f>
        <v>0.8907711377</v>
      </c>
      <c r="E47" s="10">
        <f>AVERAGE(experiment1!K47,experiment2!K47,experiment3!K47,experiment4!K47,experiment5!K47)</f>
        <v>0.8906516991</v>
      </c>
      <c r="F47" s="10">
        <f>AVERAGE(experiment1!L47,experiment2!L47,experiment3!L47,experiment4!L47,experiment5!L47)</f>
        <v>0.8987012987</v>
      </c>
      <c r="G47" s="10">
        <f>AVERAGE(experiment1!M47,experiment2!M47,experiment3!M47,experiment4!M47,experiment5!M47)</f>
        <v>3.533778477</v>
      </c>
      <c r="H47" s="10">
        <f>AVERAGE(experiment1!N47,experiment2!N47,experiment3!N47,experiment4!N47,experiment5!N47)</f>
        <v>3420.015896</v>
      </c>
      <c r="I47" s="11">
        <f t="shared" si="1"/>
        <v>1</v>
      </c>
      <c r="J47" s="10">
        <f>STDEV(experiment1!I47,experiment2!I47,experiment3!I47,experiment4!I47,experiment5!I47)/absoluteError!$G$3</f>
        <v>0.004509235207</v>
      </c>
      <c r="K47" s="10">
        <f>STDEV(experiment1!J47,experiment2!J47,experiment3!J47,experiment4!J47,experiment5!J47)/absoluteError!$G$3</f>
        <v>0.004728350821</v>
      </c>
      <c r="L47" s="10">
        <f>STDEV(experiment1!K47,experiment2!K47,experiment3!K47,experiment4!K47,experiment5!K47)/absoluteError!$G$3</f>
        <v>0.007328725059</v>
      </c>
      <c r="M47" s="10">
        <f>STDEV(experiment1!L47,experiment2!L47,experiment3!L47,experiment4!L47,experiment5!L47)/absoluteError!$G$3</f>
        <v>0.004509235207</v>
      </c>
      <c r="N47" s="11">
        <f t="shared" si="2"/>
        <v>3</v>
      </c>
    </row>
    <row r="48">
      <c r="A48" s="3" t="s">
        <v>29</v>
      </c>
      <c r="B48" s="9" t="s">
        <v>62</v>
      </c>
      <c r="C48" s="10">
        <f>AVERAGE(experiment1!I48,experiment2!I48,experiment3!I48,experiment4!I48,experiment5!I48)</f>
        <v>0.89004329</v>
      </c>
      <c r="D48" s="10">
        <f>AVERAGE(experiment1!J48,experiment2!J48,experiment3!J48,experiment4!J48,experiment5!J48)</f>
        <v>0.8827421437</v>
      </c>
      <c r="E48" s="10">
        <f>AVERAGE(experiment1!K48,experiment2!K48,experiment3!K48,experiment4!K48,experiment5!K48)</f>
        <v>0.8801628477</v>
      </c>
      <c r="F48" s="10">
        <f>AVERAGE(experiment1!L48,experiment2!L48,experiment3!L48,experiment4!L48,experiment5!L48)</f>
        <v>0.89004329</v>
      </c>
      <c r="G48" s="10">
        <f>AVERAGE(experiment1!M48,experiment2!M48,experiment3!M48,experiment4!M48,experiment5!M48)</f>
        <v>4.399791193</v>
      </c>
      <c r="H48" s="10">
        <f>AVERAGE(experiment1!N48,experiment2!N48,experiment3!N48,experiment4!N48,experiment5!N48)</f>
        <v>420.113294</v>
      </c>
      <c r="I48" s="11">
        <f t="shared" si="1"/>
        <v>1</v>
      </c>
      <c r="J48" s="10">
        <f>STDEV(experiment1!I48,experiment2!I48,experiment3!I48,experiment4!I48,experiment5!I48)/absoluteError!$G$3</f>
        <v>0.001983799002</v>
      </c>
      <c r="K48" s="10">
        <f>STDEV(experiment1!J48,experiment2!J48,experiment3!J48,experiment4!J48,experiment5!J48)/absoluteError!$G$3</f>
        <v>0.001906049402</v>
      </c>
      <c r="L48" s="10">
        <f>STDEV(experiment1!K48,experiment2!K48,experiment3!K48,experiment4!K48,experiment5!K48)/absoluteError!$G$3</f>
        <v>0.002592463889</v>
      </c>
      <c r="M48" s="10">
        <f>STDEV(experiment1!L48,experiment2!L48,experiment3!L48,experiment4!L48,experiment5!L48)/absoluteError!$G$3</f>
        <v>0.001983799002</v>
      </c>
      <c r="N48" s="11">
        <f t="shared" si="2"/>
        <v>3</v>
      </c>
    </row>
    <row r="49">
      <c r="A49" s="3" t="s">
        <v>29</v>
      </c>
      <c r="B49" s="9" t="s">
        <v>65</v>
      </c>
      <c r="C49" s="10">
        <f>AVERAGE(experiment1!I49,experiment2!I49,experiment3!I49,experiment4!I49,experiment5!I49)</f>
        <v>0.8930735931</v>
      </c>
      <c r="D49" s="10">
        <f>AVERAGE(experiment1!J49,experiment2!J49,experiment3!J49,experiment4!J49,experiment5!J49)</f>
        <v>0.8851613298</v>
      </c>
      <c r="E49" s="10">
        <f>AVERAGE(experiment1!K49,experiment2!K49,experiment3!K49,experiment4!K49,experiment5!K49)</f>
        <v>0.8812246866</v>
      </c>
      <c r="F49" s="10">
        <f>AVERAGE(experiment1!L49,experiment2!L49,experiment3!L49,experiment4!L49,experiment5!L49)</f>
        <v>0.8930735931</v>
      </c>
      <c r="G49" s="10">
        <f>AVERAGE(experiment1!M49,experiment2!M49,experiment3!M49,experiment4!M49,experiment5!M49)</f>
        <v>3.581235933</v>
      </c>
      <c r="H49" s="10">
        <f>AVERAGE(experiment1!N49,experiment2!N49,experiment3!N49,experiment4!N49,experiment5!N49)</f>
        <v>3660.019878</v>
      </c>
      <c r="I49" s="11">
        <f t="shared" si="1"/>
        <v>1</v>
      </c>
      <c r="J49" s="10">
        <f>STDEV(experiment1!I49,experiment2!I49,experiment3!I49,experiment4!I49,experiment5!I49)/absoluteError!$G$3</f>
        <v>0.001468036793</v>
      </c>
      <c r="K49" s="10">
        <f>STDEV(experiment1!J49,experiment2!J49,experiment3!J49,experiment4!J49,experiment5!J49)/absoluteError!$G$3</f>
        <v>0.001074315824</v>
      </c>
      <c r="L49" s="10">
        <f>STDEV(experiment1!K49,experiment2!K49,experiment3!K49,experiment4!K49,experiment5!K49)/absoluteError!$G$3</f>
        <v>0.002341620605</v>
      </c>
      <c r="M49" s="10">
        <f>STDEV(experiment1!L49,experiment2!L49,experiment3!L49,experiment4!L49,experiment5!L49)/absoluteError!$G$3</f>
        <v>0.001468036793</v>
      </c>
      <c r="N49" s="11">
        <f t="shared" si="2"/>
        <v>4</v>
      </c>
    </row>
    <row r="50">
      <c r="A50" s="3" t="s">
        <v>29</v>
      </c>
      <c r="B50" s="9" t="s">
        <v>68</v>
      </c>
      <c r="C50" s="10">
        <f>AVERAGE(experiment1!I50,experiment2!I50,experiment3!I50,experiment4!I50,experiment5!I50)</f>
        <v>0.89004329</v>
      </c>
      <c r="D50" s="10">
        <f>AVERAGE(experiment1!J50,experiment2!J50,experiment3!J50,experiment4!J50,experiment5!J50)</f>
        <v>0.8812480418</v>
      </c>
      <c r="E50" s="10">
        <f>AVERAGE(experiment1!K50,experiment2!K50,experiment3!K50,experiment4!K50,experiment5!K50)</f>
        <v>0.8779820256</v>
      </c>
      <c r="F50" s="10">
        <f>AVERAGE(experiment1!L50,experiment2!L50,experiment3!L50,experiment4!L50,experiment5!L50)</f>
        <v>0.89004329</v>
      </c>
      <c r="G50" s="10">
        <f>AVERAGE(experiment1!M50,experiment2!M50,experiment3!M50,experiment4!M50,experiment5!M50)</f>
        <v>4.163617182</v>
      </c>
      <c r="H50" s="10">
        <f>AVERAGE(experiment1!N50,experiment2!N50,experiment3!N50,experiment4!N50,experiment5!N50)</f>
        <v>3384.18458</v>
      </c>
      <c r="I50" s="11">
        <f t="shared" si="1"/>
        <v>1</v>
      </c>
      <c r="J50" s="10">
        <f>STDEV(experiment1!I50,experiment2!I50,experiment3!I50,experiment4!I50,experiment5!I50)/absoluteError!$G$3</f>
        <v>0.003449648799</v>
      </c>
      <c r="K50" s="10">
        <f>STDEV(experiment1!J50,experiment2!J50,experiment3!J50,experiment4!J50,experiment5!J50)/absoluteError!$G$3</f>
        <v>0.00259559085</v>
      </c>
      <c r="L50" s="10">
        <f>STDEV(experiment1!K50,experiment2!K50,experiment3!K50,experiment4!K50,experiment5!K50)/absoluteError!$G$3</f>
        <v>0.001385534702</v>
      </c>
      <c r="M50" s="10">
        <f>STDEV(experiment1!L50,experiment2!L50,experiment3!L50,experiment4!L50,experiment5!L50)/absoluteError!$G$3</f>
        <v>0.003449648799</v>
      </c>
      <c r="N50" s="11">
        <f t="shared" si="2"/>
        <v>2</v>
      </c>
    </row>
    <row r="51">
      <c r="A51" s="3" t="s">
        <v>29</v>
      </c>
      <c r="B51" s="9" t="s">
        <v>71</v>
      </c>
      <c r="C51" s="10">
        <f>AVERAGE(experiment1!I51,experiment2!I51,experiment3!I51,experiment4!I51,experiment5!I51)</f>
        <v>0.8865800866</v>
      </c>
      <c r="D51" s="10">
        <f>AVERAGE(experiment1!J51,experiment2!J51,experiment3!J51,experiment4!J51,experiment5!J51)</f>
        <v>0.8823720659</v>
      </c>
      <c r="E51" s="10">
        <f>AVERAGE(experiment1!K51,experiment2!K51,experiment3!K51,experiment4!K51,experiment5!K51)</f>
        <v>0.8833415727</v>
      </c>
      <c r="F51" s="10">
        <f>AVERAGE(experiment1!L51,experiment2!L51,experiment3!L51,experiment4!L51,experiment5!L51)</f>
        <v>0.8865800866</v>
      </c>
      <c r="G51" s="10">
        <f>AVERAGE(experiment1!M51,experiment2!M51,experiment3!M51,experiment4!M51,experiment5!M51)</f>
        <v>3.503796482</v>
      </c>
      <c r="H51" s="10">
        <f>AVERAGE(experiment1!N51,experiment2!N51,experiment3!N51,experiment4!N51,experiment5!N51)</f>
        <v>390.2388774</v>
      </c>
      <c r="I51" s="11">
        <f t="shared" si="1"/>
        <v>1</v>
      </c>
      <c r="J51" s="10">
        <f>STDEV(experiment1!I51,experiment2!I51,experiment3!I51,experiment4!I51,experiment5!I51)/absoluteError!$G$3</f>
        <v>0.004252572014</v>
      </c>
      <c r="K51" s="10">
        <f>STDEV(experiment1!J51,experiment2!J51,experiment3!J51,experiment4!J51,experiment5!J51)/absoluteError!$G$3</f>
        <v>0.004535563536</v>
      </c>
      <c r="L51" s="10">
        <f>STDEV(experiment1!K51,experiment2!K51,experiment3!K51,experiment4!K51,experiment5!K51)/absoluteError!$G$3</f>
        <v>0.005076047412</v>
      </c>
      <c r="M51" s="10">
        <f>STDEV(experiment1!L51,experiment2!L51,experiment3!L51,experiment4!L51,experiment5!L51)/absoluteError!$G$3</f>
        <v>0.004252572014</v>
      </c>
      <c r="N51" s="11">
        <f t="shared" si="2"/>
        <v>2</v>
      </c>
    </row>
    <row r="52">
      <c r="A52" s="3" t="s">
        <v>29</v>
      </c>
      <c r="B52" s="9" t="s">
        <v>74</v>
      </c>
      <c r="C52" s="10">
        <f>AVERAGE(experiment1!I52,experiment2!I52,experiment3!I52,experiment4!I52,experiment5!I52)</f>
        <v>0.8952380952</v>
      </c>
      <c r="D52" s="10">
        <f>AVERAGE(experiment1!J52,experiment2!J52,experiment3!J52,experiment4!J52,experiment5!J52)</f>
        <v>0.8873874923</v>
      </c>
      <c r="E52" s="10">
        <f>AVERAGE(experiment1!K52,experiment2!K52,experiment3!K52,experiment4!K52,experiment5!K52)</f>
        <v>0.8828546132</v>
      </c>
      <c r="F52" s="10">
        <f>AVERAGE(experiment1!L52,experiment2!L52,experiment3!L52,experiment4!L52,experiment5!L52)</f>
        <v>0.8952380952</v>
      </c>
      <c r="G52" s="10">
        <f>AVERAGE(experiment1!M52,experiment2!M52,experiment3!M52,experiment4!M52,experiment5!M52)</f>
        <v>3.509037685</v>
      </c>
      <c r="H52" s="10">
        <f>AVERAGE(experiment1!N52,experiment2!N52,experiment3!N52,experiment4!N52,experiment5!N52)</f>
        <v>3640.651808</v>
      </c>
      <c r="I52" s="11">
        <f t="shared" si="1"/>
        <v>1</v>
      </c>
      <c r="J52" s="10">
        <f>STDEV(experiment1!I52,experiment2!I52,experiment3!I52,experiment4!I52,experiment5!I52)/absoluteError!$G$3</f>
        <v>0.0025242216</v>
      </c>
      <c r="K52" s="10">
        <f>STDEV(experiment1!J52,experiment2!J52,experiment3!J52,experiment4!J52,experiment5!J52)/absoluteError!$G$3</f>
        <v>0.002604222122</v>
      </c>
      <c r="L52" s="10">
        <f>STDEV(experiment1!K52,experiment2!K52,experiment3!K52,experiment4!K52,experiment5!K52)/absoluteError!$G$3</f>
        <v>0.00357534817</v>
      </c>
      <c r="M52" s="10">
        <f>STDEV(experiment1!L52,experiment2!L52,experiment3!L52,experiment4!L52,experiment5!L52)/absoluteError!$G$3</f>
        <v>0.0025242216</v>
      </c>
      <c r="N52" s="11">
        <f t="shared" si="2"/>
        <v>3</v>
      </c>
    </row>
    <row r="53">
      <c r="A53" s="3" t="s">
        <v>29</v>
      </c>
      <c r="B53" s="9" t="s">
        <v>77</v>
      </c>
      <c r="C53" s="10">
        <f>AVERAGE(experiment1!I53,experiment2!I53,experiment3!I53,experiment4!I53,experiment5!I53)</f>
        <v>0.3835497835</v>
      </c>
      <c r="D53" s="10">
        <f>AVERAGE(experiment1!J53,experiment2!J53,experiment3!J53,experiment4!J53,experiment5!J53)</f>
        <v>0.3004449258</v>
      </c>
      <c r="E53" s="10">
        <f>AVERAGE(experiment1!K53,experiment2!K53,experiment3!K53,experiment4!K53,experiment5!K53)</f>
        <v>0.3044616148</v>
      </c>
      <c r="F53" s="10">
        <f>AVERAGE(experiment1!L53,experiment2!L53,experiment3!L53,experiment4!L53,experiment5!L53)</f>
        <v>0.3835497835</v>
      </c>
      <c r="G53" s="10">
        <f>AVERAGE(experiment1!M53,experiment2!M53,experiment3!M53,experiment4!M53,experiment5!M53)</f>
        <v>3.521817636</v>
      </c>
      <c r="H53" s="10">
        <f>AVERAGE(experiment1!N53,experiment2!N53,experiment3!N53,experiment4!N53,experiment5!N53)</f>
        <v>37.31753798</v>
      </c>
      <c r="I53" s="11">
        <f t="shared" si="1"/>
        <v>0</v>
      </c>
      <c r="J53" s="10">
        <f>STDEV(experiment1!I53,experiment2!I53,experiment3!I53,experiment4!I53,experiment5!I53)/absoluteError!$G$3</f>
        <v>0.1014719908</v>
      </c>
      <c r="K53" s="10">
        <f>STDEV(experiment1!J53,experiment2!J53,experiment3!J53,experiment4!J53,experiment5!J53)/absoluteError!$G$3</f>
        <v>0.1245622402</v>
      </c>
      <c r="L53" s="10">
        <f>STDEV(experiment1!K53,experiment2!K53,experiment3!K53,experiment4!K53,experiment5!K53)/absoluteError!$G$3</f>
        <v>0.1433107302</v>
      </c>
      <c r="M53" s="10">
        <f>STDEV(experiment1!L53,experiment2!L53,experiment3!L53,experiment4!L53,experiment5!L53)/absoluteError!$G$3</f>
        <v>0.1014719908</v>
      </c>
      <c r="N53" s="11">
        <f t="shared" si="2"/>
        <v>1</v>
      </c>
    </row>
    <row r="54">
      <c r="A54" s="3" t="s">
        <v>29</v>
      </c>
      <c r="B54" s="9" t="s">
        <v>80</v>
      </c>
      <c r="C54" s="10">
        <f>AVERAGE(experiment1!I54,experiment2!I54,experiment3!I54,experiment4!I54,experiment5!I54)</f>
        <v>0.7640692641</v>
      </c>
      <c r="D54" s="10">
        <f>AVERAGE(experiment1!J54,experiment2!J54,experiment3!J54,experiment4!J54,experiment5!J54)</f>
        <v>0.7469863817</v>
      </c>
      <c r="E54" s="10">
        <f>AVERAGE(experiment1!K54,experiment2!K54,experiment3!K54,experiment4!K54,experiment5!K54)</f>
        <v>0.760083297</v>
      </c>
      <c r="F54" s="10">
        <f>AVERAGE(experiment1!L54,experiment2!L54,experiment3!L54,experiment4!L54,experiment5!L54)</f>
        <v>0.7640692641</v>
      </c>
      <c r="G54" s="10">
        <f>AVERAGE(experiment1!M54,experiment2!M54,experiment3!M54,experiment4!M54,experiment5!M54)</f>
        <v>3.510939026</v>
      </c>
      <c r="H54" s="10">
        <f>AVERAGE(experiment1!N54,experiment2!N54,experiment3!N54,experiment4!N54,experiment5!N54)</f>
        <v>332.5695268</v>
      </c>
      <c r="I54" s="11">
        <f t="shared" si="1"/>
        <v>0</v>
      </c>
      <c r="J54" s="10">
        <f>STDEV(experiment1!I54,experiment2!I54,experiment3!I54,experiment4!I54,experiment5!I54)/absoluteError!$G$3</f>
        <v>0.005345925989</v>
      </c>
      <c r="K54" s="10">
        <f>STDEV(experiment1!J54,experiment2!J54,experiment3!J54,experiment4!J54,experiment5!J54)/absoluteError!$G$3</f>
        <v>0.00427115113</v>
      </c>
      <c r="L54" s="10">
        <f>STDEV(experiment1!K54,experiment2!K54,experiment3!K54,experiment4!K54,experiment5!K54)/absoluteError!$G$3</f>
        <v>0.00669108362</v>
      </c>
      <c r="M54" s="10">
        <f>STDEV(experiment1!L54,experiment2!L54,experiment3!L54,experiment4!L54,experiment5!L54)/absoluteError!$G$3</f>
        <v>0.005345925989</v>
      </c>
      <c r="N54" s="11">
        <f t="shared" si="2"/>
        <v>2</v>
      </c>
    </row>
    <row r="55">
      <c r="A55" s="3" t="s">
        <v>29</v>
      </c>
      <c r="B55" s="9" t="s">
        <v>83</v>
      </c>
      <c r="C55" s="10">
        <f>AVERAGE(experiment1!I55,experiment2!I55,experiment3!I55,experiment4!I55,experiment5!I55)</f>
        <v>0.7952380952</v>
      </c>
      <c r="D55" s="10">
        <f>AVERAGE(experiment1!J55,experiment2!J55,experiment3!J55,experiment4!J55,experiment5!J55)</f>
        <v>0.7915239313</v>
      </c>
      <c r="E55" s="10">
        <f>AVERAGE(experiment1!K55,experiment2!K55,experiment3!K55,experiment4!K55,experiment5!K55)</f>
        <v>0.8049827968</v>
      </c>
      <c r="F55" s="10">
        <f>AVERAGE(experiment1!L55,experiment2!L55,experiment3!L55,experiment4!L55,experiment5!L55)</f>
        <v>0.7952380952</v>
      </c>
      <c r="G55" s="10">
        <f>AVERAGE(experiment1!M55,experiment2!M55,experiment3!M55,experiment4!M55,experiment5!M55)</f>
        <v>3.516010141</v>
      </c>
      <c r="H55" s="10">
        <f>AVERAGE(experiment1!N55,experiment2!N55,experiment3!N55,experiment4!N55,experiment5!N55)</f>
        <v>3584.89817</v>
      </c>
      <c r="I55" s="11">
        <f t="shared" si="1"/>
        <v>0</v>
      </c>
      <c r="J55" s="10">
        <f>STDEV(experiment1!I55,experiment2!I55,experiment3!I55,experiment4!I55,experiment5!I55)/absoluteError!$G$3</f>
        <v>0.003786332399</v>
      </c>
      <c r="K55" s="10">
        <f>STDEV(experiment1!J55,experiment2!J55,experiment3!J55,experiment4!J55,experiment5!J55)/absoluteError!$G$3</f>
        <v>0.004687634551</v>
      </c>
      <c r="L55" s="10">
        <f>STDEV(experiment1!K55,experiment2!K55,experiment3!K55,experiment4!K55,experiment5!K55)/absoluteError!$G$3</f>
        <v>0.005080006394</v>
      </c>
      <c r="M55" s="10">
        <f>STDEV(experiment1!L55,experiment2!L55,experiment3!L55,experiment4!L55,experiment5!L55)/absoluteError!$G$3</f>
        <v>0.003786332399</v>
      </c>
      <c r="N55" s="11">
        <f t="shared" si="2"/>
        <v>3</v>
      </c>
    </row>
    <row r="56">
      <c r="A56" s="3" t="s">
        <v>29</v>
      </c>
      <c r="B56" s="9" t="s">
        <v>86</v>
      </c>
      <c r="C56" s="10">
        <f>AVERAGE(experiment1!I56,experiment2!I56,experiment3!I56,experiment4!I56,experiment5!I56)</f>
        <v>0.7692640693</v>
      </c>
      <c r="D56" s="10">
        <f>AVERAGE(experiment1!J56,experiment2!J56,experiment3!J56,experiment4!J56,experiment5!J56)</f>
        <v>0.7598744333</v>
      </c>
      <c r="E56" s="10">
        <f>AVERAGE(experiment1!K56,experiment2!K56,experiment3!K56,experiment4!K56,experiment5!K56)</f>
        <v>0.7718591701</v>
      </c>
      <c r="F56" s="10">
        <f>AVERAGE(experiment1!L56,experiment2!L56,experiment3!L56,experiment4!L56,experiment5!L56)</f>
        <v>0.7692640693</v>
      </c>
      <c r="G56" s="10">
        <f>AVERAGE(experiment1!M56,experiment2!M56,experiment3!M56,experiment4!M56,experiment5!M56)</f>
        <v>3.505341387</v>
      </c>
      <c r="H56" s="10">
        <f>AVERAGE(experiment1!N56,experiment2!N56,experiment3!N56,experiment4!N56,experiment5!N56)</f>
        <v>565.2780457</v>
      </c>
      <c r="I56" s="11">
        <f t="shared" si="1"/>
        <v>0</v>
      </c>
      <c r="J56" s="10">
        <f>STDEV(experiment1!I56,experiment2!I56,experiment3!I56,experiment4!I56,experiment5!I56)/absoluteError!$G$3</f>
        <v>0.0025242216</v>
      </c>
      <c r="K56" s="10">
        <f>STDEV(experiment1!J56,experiment2!J56,experiment3!J56,experiment4!J56,experiment5!J56)/absoluteError!$G$3</f>
        <v>0.003089781826</v>
      </c>
      <c r="L56" s="10">
        <f>STDEV(experiment1!K56,experiment2!K56,experiment3!K56,experiment4!K56,experiment5!K56)/absoluteError!$G$3</f>
        <v>0.00461757067</v>
      </c>
      <c r="M56" s="10">
        <f>STDEV(experiment1!L56,experiment2!L56,experiment3!L56,experiment4!L56,experiment5!L56)/absoluteError!$G$3</f>
        <v>0.0025242216</v>
      </c>
      <c r="N56" s="11">
        <f t="shared" si="2"/>
        <v>3</v>
      </c>
    </row>
    <row r="57">
      <c r="A57" s="3" t="s">
        <v>29</v>
      </c>
      <c r="B57" s="9" t="s">
        <v>89</v>
      </c>
      <c r="C57" s="10">
        <f>AVERAGE(experiment1!I57,experiment2!I57,experiment3!I57,experiment4!I57,experiment5!I57)</f>
        <v>0.8017316017</v>
      </c>
      <c r="D57" s="10">
        <f>AVERAGE(experiment1!J57,experiment2!J57,experiment3!J57,experiment4!J57,experiment5!J57)</f>
        <v>0.7957618583</v>
      </c>
      <c r="E57" s="10">
        <f>AVERAGE(experiment1!K57,experiment2!K57,experiment3!K57,experiment4!K57,experiment5!K57)</f>
        <v>0.805845452</v>
      </c>
      <c r="F57" s="10">
        <f>AVERAGE(experiment1!L57,experiment2!L57,experiment3!L57,experiment4!L57,experiment5!L57)</f>
        <v>0.8017316017</v>
      </c>
      <c r="G57" s="10">
        <f>AVERAGE(experiment1!M57,experiment2!M57,experiment3!M57,experiment4!M57,experiment5!M57)</f>
        <v>3.489254379</v>
      </c>
      <c r="H57" s="10">
        <f>AVERAGE(experiment1!N57,experiment2!N57,experiment3!N57,experiment4!N57,experiment5!N57)</f>
        <v>3813.659457</v>
      </c>
      <c r="I57" s="11">
        <f t="shared" si="1"/>
        <v>0</v>
      </c>
      <c r="J57" s="10">
        <f>STDEV(experiment1!I57,experiment2!I57,experiment3!I57,experiment4!I57,experiment5!I57)/absoluteError!$G$3</f>
        <v>0.002429647654</v>
      </c>
      <c r="K57" s="10">
        <f>STDEV(experiment1!J57,experiment2!J57,experiment3!J57,experiment4!J57,experiment5!J57)/absoluteError!$G$3</f>
        <v>0.00234412138</v>
      </c>
      <c r="L57" s="10">
        <f>STDEV(experiment1!K57,experiment2!K57,experiment3!K57,experiment4!K57,experiment5!K57)/absoluteError!$G$3</f>
        <v>0.002048479701</v>
      </c>
      <c r="M57" s="10">
        <f>STDEV(experiment1!L57,experiment2!L57,experiment3!L57,experiment4!L57,experiment5!L57)/absoluteError!$G$3</f>
        <v>0.002429647654</v>
      </c>
      <c r="N57" s="11">
        <f t="shared" si="2"/>
        <v>4</v>
      </c>
    </row>
    <row r="58">
      <c r="A58" s="3" t="s">
        <v>29</v>
      </c>
      <c r="B58" s="9" t="s">
        <v>92</v>
      </c>
      <c r="C58" s="10">
        <f>AVERAGE(experiment1!I58,experiment2!I58,experiment3!I58,experiment4!I58,experiment5!I58)</f>
        <v>0.8034632035</v>
      </c>
      <c r="D58" s="10">
        <f>AVERAGE(experiment1!J58,experiment2!J58,experiment3!J58,experiment4!J58,experiment5!J58)</f>
        <v>0.8008153708</v>
      </c>
      <c r="E58" s="10">
        <f>AVERAGE(experiment1!K58,experiment2!K58,experiment3!K58,experiment4!K58,experiment5!K58)</f>
        <v>0.8180559174</v>
      </c>
      <c r="F58" s="10">
        <f>AVERAGE(experiment1!L58,experiment2!L58,experiment3!L58,experiment4!L58,experiment5!L58)</f>
        <v>0.8034632035</v>
      </c>
      <c r="G58" s="10">
        <f>AVERAGE(experiment1!M58,experiment2!M58,experiment3!M58,experiment4!M58,experiment5!M58)</f>
        <v>3.660649967</v>
      </c>
      <c r="H58" s="10">
        <f>AVERAGE(experiment1!N58,experiment2!N58,experiment3!N58,experiment4!N58,experiment5!N58)</f>
        <v>3282.343836</v>
      </c>
      <c r="I58" s="11">
        <f t="shared" si="1"/>
        <v>0</v>
      </c>
      <c r="J58" s="10">
        <f>STDEV(experiment1!I58,experiment2!I58,experiment3!I58,experiment4!I58,experiment5!I58)/absoluteError!$G$3</f>
        <v>0.006471825276</v>
      </c>
      <c r="K58" s="10">
        <f>STDEV(experiment1!J58,experiment2!J58,experiment3!J58,experiment4!J58,experiment5!J58)/absoluteError!$G$3</f>
        <v>0.00531579013</v>
      </c>
      <c r="L58" s="10">
        <f>STDEV(experiment1!K58,experiment2!K58,experiment3!K58,experiment4!K58,experiment5!K58)/absoluteError!$G$3</f>
        <v>0.002816262179</v>
      </c>
      <c r="M58" s="10">
        <f>STDEV(experiment1!L58,experiment2!L58,experiment3!L58,experiment4!L58,experiment5!L58)/absoluteError!$G$3</f>
        <v>0.006471825276</v>
      </c>
      <c r="N58" s="11">
        <f t="shared" si="2"/>
        <v>2</v>
      </c>
    </row>
    <row r="59">
      <c r="A59" s="3" t="s">
        <v>29</v>
      </c>
      <c r="B59" s="9" t="s">
        <v>95</v>
      </c>
      <c r="C59" s="10">
        <f>AVERAGE(experiment1!I59,experiment2!I59,experiment3!I59,experiment4!I59,experiment5!I59)</f>
        <v>0.7848484848</v>
      </c>
      <c r="D59" s="10">
        <f>AVERAGE(experiment1!J59,experiment2!J59,experiment3!J59,experiment4!J59,experiment5!J59)</f>
        <v>0.7957485261</v>
      </c>
      <c r="E59" s="10">
        <f>AVERAGE(experiment1!K59,experiment2!K59,experiment3!K59,experiment4!K59,experiment5!K59)</f>
        <v>0.8213664408</v>
      </c>
      <c r="F59" s="10">
        <f>AVERAGE(experiment1!L59,experiment2!L59,experiment3!L59,experiment4!L59,experiment5!L59)</f>
        <v>0.7848484848</v>
      </c>
      <c r="G59" s="10">
        <f>AVERAGE(experiment1!M59,experiment2!M59,experiment3!M59,experiment4!M59,experiment5!M59)</f>
        <v>3.493583202</v>
      </c>
      <c r="H59" s="10">
        <f>AVERAGE(experiment1!N59,experiment2!N59,experiment3!N59,experiment4!N59,experiment5!N59)</f>
        <v>274.3030601</v>
      </c>
      <c r="I59" s="11">
        <f t="shared" si="1"/>
        <v>0</v>
      </c>
      <c r="J59" s="10">
        <f>STDEV(experiment1!I59,experiment2!I59,experiment3!I59,experiment4!I59,experiment5!I59)/absoluteError!$G$3</f>
        <v>0.009249290311</v>
      </c>
      <c r="K59" s="10">
        <f>STDEV(experiment1!J59,experiment2!J59,experiment3!J59,experiment4!J59,experiment5!J59)/absoluteError!$G$3</f>
        <v>0.006908342162</v>
      </c>
      <c r="L59" s="10">
        <f>STDEV(experiment1!K59,experiment2!K59,experiment3!K59,experiment4!K59,experiment5!K59)/absoluteError!$G$3</f>
        <v>0.005081451442</v>
      </c>
      <c r="M59" s="10">
        <f>STDEV(experiment1!L59,experiment2!L59,experiment3!L59,experiment4!L59,experiment5!L59)/absoluteError!$G$3</f>
        <v>0.009249290311</v>
      </c>
      <c r="N59" s="11">
        <f t="shared" si="2"/>
        <v>2</v>
      </c>
    </row>
    <row r="60">
      <c r="A60" s="3" t="s">
        <v>29</v>
      </c>
      <c r="B60" s="9" t="s">
        <v>98</v>
      </c>
      <c r="C60" s="10">
        <f>AVERAGE(experiment1!I60,experiment2!I60,experiment3!I60,experiment4!I60,experiment5!I60)</f>
        <v>0.8164502165</v>
      </c>
      <c r="D60" s="10">
        <f>AVERAGE(experiment1!J60,experiment2!J60,experiment3!J60,experiment4!J60,experiment5!J60)</f>
        <v>0.8178022384</v>
      </c>
      <c r="E60" s="10">
        <f>AVERAGE(experiment1!K60,experiment2!K60,experiment3!K60,experiment4!K60,experiment5!K60)</f>
        <v>0.8306492734</v>
      </c>
      <c r="F60" s="10">
        <f>AVERAGE(experiment1!L60,experiment2!L60,experiment3!L60,experiment4!L60,experiment5!L60)</f>
        <v>0.8164502165</v>
      </c>
      <c r="G60" s="10">
        <f>AVERAGE(experiment1!M60,experiment2!M60,experiment3!M60,experiment4!M60,experiment5!M60)</f>
        <v>3.519402122</v>
      </c>
      <c r="H60" s="10">
        <f>AVERAGE(experiment1!N60,experiment2!N60,experiment3!N60,experiment4!N60,experiment5!N60)</f>
        <v>3513.145937</v>
      </c>
      <c r="I60" s="11">
        <f t="shared" si="1"/>
        <v>0</v>
      </c>
      <c r="J60" s="10">
        <f>STDEV(experiment1!I60,experiment2!I60,experiment3!I60,experiment4!I60,experiment5!I60)/absoluteError!$G$3</f>
        <v>0.007786192965</v>
      </c>
      <c r="K60" s="10">
        <f>STDEV(experiment1!J60,experiment2!J60,experiment3!J60,experiment4!J60,experiment5!J60)/absoluteError!$G$3</f>
        <v>0.005752141754</v>
      </c>
      <c r="L60" s="10">
        <f>STDEV(experiment1!K60,experiment2!K60,experiment3!K60,experiment4!K60,experiment5!K60)/absoluteError!$G$3</f>
        <v>0.002510381049</v>
      </c>
      <c r="M60" s="10">
        <f>STDEV(experiment1!L60,experiment2!L60,experiment3!L60,experiment4!L60,experiment5!L60)/absoluteError!$G$3</f>
        <v>0.007786192965</v>
      </c>
      <c r="N60" s="11">
        <f t="shared" si="2"/>
        <v>3</v>
      </c>
    </row>
    <row r="61">
      <c r="A61" s="3" t="s">
        <v>29</v>
      </c>
      <c r="B61" s="9" t="s">
        <v>101</v>
      </c>
      <c r="C61" s="10">
        <f>AVERAGE(experiment1!I61,experiment2!I61,experiment3!I61,experiment4!I61,experiment5!I61)</f>
        <v>0.3623376623</v>
      </c>
      <c r="D61" s="10">
        <f>AVERAGE(experiment1!J61,experiment2!J61,experiment3!J61,experiment4!J61,experiment5!J61)</f>
        <v>0.2603705617</v>
      </c>
      <c r="E61" s="10">
        <f>AVERAGE(experiment1!K61,experiment2!K61,experiment3!K61,experiment4!K61,experiment5!K61)</f>
        <v>0.2497965189</v>
      </c>
      <c r="F61" s="10">
        <f>AVERAGE(experiment1!L61,experiment2!L61,experiment3!L61,experiment4!L61,experiment5!L61)</f>
        <v>0.3623376623</v>
      </c>
      <c r="G61" s="10">
        <f>AVERAGE(experiment1!M61,experiment2!M61,experiment3!M61,experiment4!M61,experiment5!M61)</f>
        <v>3.503554916</v>
      </c>
      <c r="H61" s="10">
        <f>AVERAGE(experiment1!N61,experiment2!N61,experiment3!N61,experiment4!N61,experiment5!N61)</f>
        <v>3254.936312</v>
      </c>
      <c r="I61" s="11">
        <f t="shared" si="1"/>
        <v>0</v>
      </c>
      <c r="J61" s="10">
        <f>STDEV(experiment1!I61,experiment2!I61,experiment3!I61,experiment4!I61,experiment5!I61)/absoluteError!$G$3</f>
        <v>0.01468993896</v>
      </c>
      <c r="K61" s="10">
        <f>STDEV(experiment1!J61,experiment2!J61,experiment3!J61,experiment4!J61,experiment5!J61)/absoluteError!$G$3</f>
        <v>0.01187409189</v>
      </c>
      <c r="L61" s="10">
        <f>STDEV(experiment1!K61,experiment2!K61,experiment3!K61,experiment4!K61,experiment5!K61)/absoluteError!$G$3</f>
        <v>0.008186505083</v>
      </c>
      <c r="M61" s="10">
        <f>STDEV(experiment1!L61,experiment2!L61,experiment3!L61,experiment4!L61,experiment5!L61)/absoluteError!$G$3</f>
        <v>0.01468993896</v>
      </c>
      <c r="N61" s="11">
        <f t="shared" si="2"/>
        <v>1</v>
      </c>
    </row>
    <row r="62">
      <c r="A62" s="3" t="s">
        <v>29</v>
      </c>
      <c r="B62" s="9" t="s">
        <v>104</v>
      </c>
      <c r="C62" s="10">
        <f>AVERAGE(experiment1!I62,experiment2!I62,experiment3!I62,experiment4!I62,experiment5!I62)</f>
        <v>0.5043290043</v>
      </c>
      <c r="D62" s="10">
        <f>AVERAGE(experiment1!J62,experiment2!J62,experiment3!J62,experiment4!J62,experiment5!J62)</f>
        <v>0.4748001045</v>
      </c>
      <c r="E62" s="10">
        <f>AVERAGE(experiment1!K62,experiment2!K62,experiment3!K62,experiment4!K62,experiment5!K62)</f>
        <v>0.5358175569</v>
      </c>
      <c r="F62" s="10">
        <f>AVERAGE(experiment1!L62,experiment2!L62,experiment3!L62,experiment4!L62,experiment5!L62)</f>
        <v>0.5043290043</v>
      </c>
      <c r="G62" s="10">
        <f>AVERAGE(experiment1!M62,experiment2!M62,experiment3!M62,experiment4!M62,experiment5!M62)</f>
        <v>4.177054214</v>
      </c>
      <c r="H62" s="10">
        <f>AVERAGE(experiment1!N62,experiment2!N62,experiment3!N62,experiment4!N62,experiment5!N62)</f>
        <v>244.8167031</v>
      </c>
      <c r="I62" s="11">
        <f t="shared" si="1"/>
        <v>0</v>
      </c>
      <c r="J62" s="10">
        <f>STDEV(experiment1!I62,experiment2!I62,experiment3!I62,experiment4!I62,experiment5!I62)/absoluteError!$G$3</f>
        <v>0.02765993256</v>
      </c>
      <c r="K62" s="10">
        <f>STDEV(experiment1!J62,experiment2!J62,experiment3!J62,experiment4!J62,experiment5!J62)/absoluteError!$G$3</f>
        <v>0.02805563749</v>
      </c>
      <c r="L62" s="10">
        <f>STDEV(experiment1!K62,experiment2!K62,experiment3!K62,experiment4!K62,experiment5!K62)/absoluteError!$G$3</f>
        <v>0.007338602365</v>
      </c>
      <c r="M62" s="10">
        <f>STDEV(experiment1!L62,experiment2!L62,experiment3!L62,experiment4!L62,experiment5!L62)/absoluteError!$G$3</f>
        <v>0.02765993256</v>
      </c>
      <c r="N62" s="11">
        <f t="shared" si="2"/>
        <v>1</v>
      </c>
    </row>
    <row r="63">
      <c r="A63" s="3" t="s">
        <v>29</v>
      </c>
      <c r="B63" s="9" t="s">
        <v>107</v>
      </c>
      <c r="C63" s="10">
        <f>AVERAGE(experiment1!I63,experiment2!I63,experiment3!I63,experiment4!I63,experiment5!I63)</f>
        <v>0.5632034632</v>
      </c>
      <c r="D63" s="10">
        <f>AVERAGE(experiment1!J63,experiment2!J63,experiment3!J63,experiment4!J63,experiment5!J63)</f>
        <v>0.5285189584</v>
      </c>
      <c r="E63" s="10">
        <f>AVERAGE(experiment1!K63,experiment2!K63,experiment3!K63,experiment4!K63,experiment5!K63)</f>
        <v>0.5581280713</v>
      </c>
      <c r="F63" s="10">
        <f>AVERAGE(experiment1!L63,experiment2!L63,experiment3!L63,experiment4!L63,experiment5!L63)</f>
        <v>0.5632034632</v>
      </c>
      <c r="G63" s="10">
        <f>AVERAGE(experiment1!M63,experiment2!M63,experiment3!M63,experiment4!M63,experiment5!M63)</f>
        <v>3.514355612</v>
      </c>
      <c r="H63" s="10">
        <f>AVERAGE(experiment1!N63,experiment2!N63,experiment3!N63,experiment4!N63,experiment5!N63)</f>
        <v>3484.680602</v>
      </c>
      <c r="I63" s="11">
        <f t="shared" si="1"/>
        <v>0</v>
      </c>
      <c r="J63" s="10">
        <f>STDEV(experiment1!I63,experiment2!I63,experiment3!I63,experiment4!I63,experiment5!I63)/absoluteError!$G$3</f>
        <v>0.02528301602</v>
      </c>
      <c r="K63" s="10">
        <f>STDEV(experiment1!J63,experiment2!J63,experiment3!J63,experiment4!J63,experiment5!J63)/absoluteError!$G$3</f>
        <v>0.02076098372</v>
      </c>
      <c r="L63" s="10">
        <f>STDEV(experiment1!K63,experiment2!K63,experiment3!K63,experiment4!K63,experiment5!K63)/absoluteError!$G$3</f>
        <v>0.004925216908</v>
      </c>
      <c r="M63" s="10">
        <f>STDEV(experiment1!L63,experiment2!L63,experiment3!L63,experiment4!L63,experiment5!L63)/absoluteError!$G$3</f>
        <v>0.02528301602</v>
      </c>
      <c r="N63" s="11">
        <f t="shared" si="2"/>
        <v>2</v>
      </c>
    </row>
    <row r="64">
      <c r="A64" s="3" t="s">
        <v>77</v>
      </c>
      <c r="B64" s="9" t="s">
        <v>17</v>
      </c>
      <c r="C64" s="10">
        <f>AVERAGE(experiment1!I64,experiment2!I64,experiment3!I64,experiment4!I64,experiment5!I64)</f>
        <v>0.7304964539</v>
      </c>
      <c r="D64" s="10">
        <f>AVERAGE(experiment1!J64,experiment2!J64,experiment3!J64,experiment4!J64,experiment5!J64)</f>
        <v>0.721568004</v>
      </c>
      <c r="E64" s="10">
        <f>AVERAGE(experiment1!K64,experiment2!K64,experiment3!K64,experiment4!K64,experiment5!K64)</f>
        <v>0.8013423578</v>
      </c>
      <c r="F64" s="10">
        <f>AVERAGE(experiment1!L64,experiment2!L64,experiment3!L64,experiment4!L64,experiment5!L64)</f>
        <v>0.7304964539</v>
      </c>
      <c r="G64" s="10">
        <f>AVERAGE(experiment1!M64,experiment2!M64,experiment3!M64,experiment4!M64,experiment5!M64)</f>
        <v>0.5389671803</v>
      </c>
      <c r="H64" s="10">
        <f>AVERAGE(experiment1!N64,experiment2!N64,experiment3!N64,experiment4!N64,experiment5!N64)</f>
        <v>302.7313289</v>
      </c>
      <c r="I64" s="11">
        <f t="shared" si="1"/>
        <v>0</v>
      </c>
      <c r="J64" s="10">
        <f>STDEV(experiment1!I64,experiment2!I64,experiment3!I64,experiment4!I64,experiment5!I64)/absoluteError!$G$3</f>
        <v>0.009775921101</v>
      </c>
      <c r="K64" s="10">
        <f>STDEV(experiment1!J64,experiment2!J64,experiment3!J64,experiment4!J64,experiment5!J64)/absoluteError!$G$3</f>
        <v>0.01005765677</v>
      </c>
      <c r="L64" s="10">
        <f>STDEV(experiment1!K64,experiment2!K64,experiment3!K64,experiment4!K64,experiment5!K64)/absoluteError!$G$3</f>
        <v>0.01011568956</v>
      </c>
      <c r="M64" s="10">
        <f>STDEV(experiment1!L64,experiment2!L64,experiment3!L64,experiment4!L64,experiment5!L64)/absoluteError!$G$3</f>
        <v>0.009775921101</v>
      </c>
      <c r="N64" s="11">
        <f t="shared" si="2"/>
        <v>1</v>
      </c>
    </row>
    <row r="65">
      <c r="A65" s="3" t="s">
        <v>77</v>
      </c>
      <c r="B65" s="9" t="s">
        <v>20</v>
      </c>
      <c r="C65" s="10">
        <f>AVERAGE(experiment1!I65,experiment2!I65,experiment3!I65,experiment4!I65,experiment5!I65)</f>
        <v>0.7375886525</v>
      </c>
      <c r="D65" s="10">
        <f>AVERAGE(experiment1!J65,experiment2!J65,experiment3!J65,experiment4!J65,experiment5!J65)</f>
        <v>0.7224921282</v>
      </c>
      <c r="E65" s="10">
        <f>AVERAGE(experiment1!K65,experiment2!K65,experiment3!K65,experiment4!K65,experiment5!K65)</f>
        <v>0.7815635124</v>
      </c>
      <c r="F65" s="10">
        <f>AVERAGE(experiment1!L65,experiment2!L65,experiment3!L65,experiment4!L65,experiment5!L65)</f>
        <v>0.7375886525</v>
      </c>
      <c r="G65" s="10">
        <f>AVERAGE(experiment1!M65,experiment2!M65,experiment3!M65,experiment4!M65,experiment5!M65)</f>
        <v>0.5329234123</v>
      </c>
      <c r="H65" s="10">
        <f>AVERAGE(experiment1!N65,experiment2!N65,experiment3!N65,experiment4!N65,experiment5!N65)</f>
        <v>3539.79908</v>
      </c>
      <c r="I65" s="11">
        <f t="shared" si="1"/>
        <v>0</v>
      </c>
      <c r="J65" s="10">
        <f>STDEV(experiment1!I65,experiment2!I65,experiment3!I65,experiment4!I65,experiment5!I65)/absoluteError!$G$3</f>
        <v>0.01051943048</v>
      </c>
      <c r="K65" s="10">
        <f>STDEV(experiment1!J65,experiment2!J65,experiment3!J65,experiment4!J65,experiment5!J65)/absoluteError!$G$3</f>
        <v>0.01053442273</v>
      </c>
      <c r="L65" s="10">
        <f>STDEV(experiment1!K65,experiment2!K65,experiment3!K65,experiment4!K65,experiment5!K65)/absoluteError!$G$3</f>
        <v>0.01017706756</v>
      </c>
      <c r="M65" s="10">
        <f>STDEV(experiment1!L65,experiment2!L65,experiment3!L65,experiment4!L65,experiment5!L65)/absoluteError!$G$3</f>
        <v>0.01051943048</v>
      </c>
      <c r="N65" s="11">
        <f t="shared" si="2"/>
        <v>2</v>
      </c>
    </row>
    <row r="66">
      <c r="A66" s="3" t="s">
        <v>77</v>
      </c>
      <c r="B66" s="9" t="s">
        <v>23</v>
      </c>
      <c r="C66" s="10">
        <f>AVERAGE(experiment1!I66,experiment2!I66,experiment3!I66,experiment4!I66,experiment5!I66)</f>
        <v>0.7659574468</v>
      </c>
      <c r="D66" s="10">
        <f>AVERAGE(experiment1!J66,experiment2!J66,experiment3!J66,experiment4!J66,experiment5!J66)</f>
        <v>0.7463963698</v>
      </c>
      <c r="E66" s="10">
        <f>AVERAGE(experiment1!K66,experiment2!K66,experiment3!K66,experiment4!K66,experiment5!K66)</f>
        <v>0.8316003287</v>
      </c>
      <c r="F66" s="10">
        <f>AVERAGE(experiment1!L66,experiment2!L66,experiment3!L66,experiment4!L66,experiment5!L66)</f>
        <v>0.7659574468</v>
      </c>
      <c r="G66" s="10">
        <f>AVERAGE(experiment1!M66,experiment2!M66,experiment3!M66,experiment4!M66,experiment5!M66)</f>
        <v>0.5374144554</v>
      </c>
      <c r="H66" s="10">
        <f>AVERAGE(experiment1!N66,experiment2!N66,experiment3!N66,experiment4!N66,experiment5!N66)</f>
        <v>535.0951683</v>
      </c>
      <c r="I66" s="11">
        <f t="shared" si="1"/>
        <v>0</v>
      </c>
      <c r="J66" s="10">
        <f>STDEV(experiment1!I66,experiment2!I66,experiment3!I66,experiment4!I66,experiment5!I66)/absoluteError!$G$3</f>
        <v>0.003171727628</v>
      </c>
      <c r="K66" s="10">
        <f>STDEV(experiment1!J66,experiment2!J66,experiment3!J66,experiment4!J66,experiment5!J66)/absoluteError!$G$3</f>
        <v>0.002675783354</v>
      </c>
      <c r="L66" s="10">
        <f>STDEV(experiment1!K66,experiment2!K66,experiment3!K66,experiment4!K66,experiment5!K66)/absoluteError!$G$3</f>
        <v>0.007850328802</v>
      </c>
      <c r="M66" s="10">
        <f>STDEV(experiment1!L66,experiment2!L66,experiment3!L66,experiment4!L66,experiment5!L66)/absoluteError!$G$3</f>
        <v>0.003171727628</v>
      </c>
      <c r="N66" s="11">
        <f t="shared" si="2"/>
        <v>2</v>
      </c>
    </row>
    <row r="67">
      <c r="A67" s="3" t="s">
        <v>77</v>
      </c>
      <c r="B67" s="9" t="s">
        <v>26</v>
      </c>
      <c r="C67" s="10">
        <f>AVERAGE(experiment1!I67,experiment2!I67,experiment3!I67,experiment4!I67,experiment5!I67)</f>
        <v>0.7333333333</v>
      </c>
      <c r="D67" s="10">
        <f>AVERAGE(experiment1!J67,experiment2!J67,experiment3!J67,experiment4!J67,experiment5!J67)</f>
        <v>0.7169288115</v>
      </c>
      <c r="E67" s="10">
        <f>AVERAGE(experiment1!K67,experiment2!K67,experiment3!K67,experiment4!K67,experiment5!K67)</f>
        <v>0.7768263026</v>
      </c>
      <c r="F67" s="10">
        <f>AVERAGE(experiment1!L67,experiment2!L67,experiment3!L67,experiment4!L67,experiment5!L67)</f>
        <v>0.7333333333</v>
      </c>
      <c r="G67" s="10">
        <f>AVERAGE(experiment1!M67,experiment2!M67,experiment3!M67,experiment4!M67,experiment5!M67)</f>
        <v>0.5395373344</v>
      </c>
      <c r="H67" s="10">
        <f>AVERAGE(experiment1!N67,experiment2!N67,experiment3!N67,experiment4!N67,experiment5!N67)</f>
        <v>3778.386993</v>
      </c>
      <c r="I67" s="11">
        <f t="shared" si="1"/>
        <v>0</v>
      </c>
      <c r="J67" s="10">
        <f>STDEV(experiment1!I67,experiment2!I67,experiment3!I67,experiment4!I67,experiment5!I67)/absoluteError!$G$3</f>
        <v>0.0135681748</v>
      </c>
      <c r="K67" s="10">
        <f>STDEV(experiment1!J67,experiment2!J67,experiment3!J67,experiment4!J67,experiment5!J67)/absoluteError!$G$3</f>
        <v>0.01199948466</v>
      </c>
      <c r="L67" s="10">
        <f>STDEV(experiment1!K67,experiment2!K67,experiment3!K67,experiment4!K67,experiment5!K67)/absoluteError!$G$3</f>
        <v>0.008501637326</v>
      </c>
      <c r="M67" s="10">
        <f>STDEV(experiment1!L67,experiment2!L67,experiment3!L67,experiment4!L67,experiment5!L67)/absoluteError!$G$3</f>
        <v>0.0135681748</v>
      </c>
      <c r="N67" s="11">
        <f t="shared" si="2"/>
        <v>3</v>
      </c>
    </row>
    <row r="68">
      <c r="A68" s="3" t="s">
        <v>77</v>
      </c>
      <c r="B68" s="9" t="s">
        <v>29</v>
      </c>
      <c r="C68" s="10">
        <f>AVERAGE(experiment1!I68,experiment2!I68,experiment3!I68,experiment4!I68,experiment5!I68)</f>
        <v>0.7078014184</v>
      </c>
      <c r="D68" s="10">
        <f>AVERAGE(experiment1!J68,experiment2!J68,experiment3!J68,experiment4!J68,experiment5!J68)</f>
        <v>0.6370248972</v>
      </c>
      <c r="E68" s="10">
        <f>AVERAGE(experiment1!K68,experiment2!K68,experiment3!K68,experiment4!K68,experiment5!K68)</f>
        <v>0.6044447789</v>
      </c>
      <c r="F68" s="10">
        <f>AVERAGE(experiment1!L68,experiment2!L68,experiment3!L68,experiment4!L68,experiment5!L68)</f>
        <v>0.7078014184</v>
      </c>
      <c r="G68" s="10">
        <f>AVERAGE(experiment1!M68,experiment2!M68,experiment3!M68,experiment4!M68,experiment5!M68)</f>
        <v>0.550170517</v>
      </c>
      <c r="H68" s="10">
        <f>AVERAGE(experiment1!N68,experiment2!N68,experiment3!N68,experiment4!N68,experiment5!N68)</f>
        <v>158.1253601</v>
      </c>
      <c r="I68" s="11">
        <f t="shared" si="1"/>
        <v>0</v>
      </c>
      <c r="J68" s="10">
        <f>STDEV(experiment1!I68,experiment2!I68,experiment3!I68,experiment4!I68,experiment5!I68)/absoluteError!$G$3</f>
        <v>0.008801186983</v>
      </c>
      <c r="K68" s="10">
        <f>STDEV(experiment1!J68,experiment2!J68,experiment3!J68,experiment4!J68,experiment5!J68)/absoluteError!$G$3</f>
        <v>0.01058884892</v>
      </c>
      <c r="L68" s="10">
        <f>STDEV(experiment1!K68,experiment2!K68,experiment3!K68,experiment4!K68,experiment5!K68)/absoluteError!$G$3</f>
        <v>0.01672893403</v>
      </c>
      <c r="M68" s="10">
        <f>STDEV(experiment1!L68,experiment2!L68,experiment3!L68,experiment4!L68,experiment5!L68)/absoluteError!$G$3</f>
        <v>0.008801186983</v>
      </c>
      <c r="N68" s="11">
        <f t="shared" si="2"/>
        <v>1</v>
      </c>
    </row>
    <row r="69">
      <c r="A69" s="3" t="s">
        <v>77</v>
      </c>
      <c r="B69" s="9" t="s">
        <v>32</v>
      </c>
      <c r="C69" s="10">
        <f>AVERAGE(experiment1!I69,experiment2!I69,experiment3!I69,experiment4!I69,experiment5!I69)</f>
        <v>0.8056737589</v>
      </c>
      <c r="D69" s="10">
        <f>AVERAGE(experiment1!J69,experiment2!J69,experiment3!J69,experiment4!J69,experiment5!J69)</f>
        <v>0.7844725963</v>
      </c>
      <c r="E69" s="10">
        <f>AVERAGE(experiment1!K69,experiment2!K69,experiment3!K69,experiment4!K69,experiment5!K69)</f>
        <v>0.8291021155</v>
      </c>
      <c r="F69" s="10">
        <f>AVERAGE(experiment1!L69,experiment2!L69,experiment3!L69,experiment4!L69,experiment5!L69)</f>
        <v>0.8056737589</v>
      </c>
      <c r="G69" s="10">
        <f>AVERAGE(experiment1!M69,experiment2!M69,experiment3!M69,experiment4!M69,experiment5!M69)</f>
        <v>0.5392259121</v>
      </c>
      <c r="H69" s="10">
        <f>AVERAGE(experiment1!N69,experiment2!N69,experiment3!N69,experiment4!N69,experiment5!N69)</f>
        <v>447.6179783</v>
      </c>
      <c r="I69" s="11">
        <f t="shared" si="1"/>
        <v>0</v>
      </c>
      <c r="J69" s="10">
        <f>STDEV(experiment1!I69,experiment2!I69,experiment3!I69,experiment4!I69,experiment5!I69)/absoluteError!$G$3</f>
        <v>0.009137658671</v>
      </c>
      <c r="K69" s="10">
        <f>STDEV(experiment1!J69,experiment2!J69,experiment3!J69,experiment4!J69,experiment5!J69)/absoluteError!$G$3</f>
        <v>0.01045740345</v>
      </c>
      <c r="L69" s="10">
        <f>STDEV(experiment1!K69,experiment2!K69,experiment3!K69,experiment4!K69,experiment5!K69)/absoluteError!$G$3</f>
        <v>0.02673602011</v>
      </c>
      <c r="M69" s="10">
        <f>STDEV(experiment1!L69,experiment2!L69,experiment3!L69,experiment4!L69,experiment5!L69)/absoluteError!$G$3</f>
        <v>0.009137658671</v>
      </c>
      <c r="N69" s="11">
        <f t="shared" si="2"/>
        <v>2</v>
      </c>
    </row>
    <row r="70">
      <c r="A70" s="3" t="s">
        <v>77</v>
      </c>
      <c r="B70" s="9" t="s">
        <v>35</v>
      </c>
      <c r="C70" s="10">
        <f>AVERAGE(experiment1!I70,experiment2!I70,experiment3!I70,experiment4!I70,experiment5!I70)</f>
        <v>0.7914893617</v>
      </c>
      <c r="D70" s="10">
        <f>AVERAGE(experiment1!J70,experiment2!J70,experiment3!J70,experiment4!J70,experiment5!J70)</f>
        <v>0.7619722063</v>
      </c>
      <c r="E70" s="10">
        <f>AVERAGE(experiment1!K70,experiment2!K70,experiment3!K70,experiment4!K70,experiment5!K70)</f>
        <v>0.7843295239</v>
      </c>
      <c r="F70" s="10">
        <f>AVERAGE(experiment1!L70,experiment2!L70,experiment3!L70,experiment4!L70,experiment5!L70)</f>
        <v>0.7914893617</v>
      </c>
      <c r="G70" s="10">
        <f>AVERAGE(experiment1!M70,experiment2!M70,experiment3!M70,experiment4!M70,experiment5!M70)</f>
        <v>0.5313966274</v>
      </c>
      <c r="H70" s="10">
        <f>AVERAGE(experiment1!N70,experiment2!N70,experiment3!N70,experiment4!N70,experiment5!N70)</f>
        <v>3679.819624</v>
      </c>
      <c r="I70" s="11">
        <f t="shared" si="1"/>
        <v>0</v>
      </c>
      <c r="J70" s="10">
        <f>STDEV(experiment1!I70,experiment2!I70,experiment3!I70,experiment4!I70,experiment5!I70)/absoluteError!$G$3</f>
        <v>0.01595350621</v>
      </c>
      <c r="K70" s="10">
        <f>STDEV(experiment1!J70,experiment2!J70,experiment3!J70,experiment4!J70,experiment5!J70)/absoluteError!$G$3</f>
        <v>0.01722854607</v>
      </c>
      <c r="L70" s="10">
        <f>STDEV(experiment1!K70,experiment2!K70,experiment3!K70,experiment4!K70,experiment5!K70)/absoluteError!$G$3</f>
        <v>0.02019220871</v>
      </c>
      <c r="M70" s="10">
        <f>STDEV(experiment1!L70,experiment2!L70,experiment3!L70,experiment4!L70,experiment5!L70)/absoluteError!$G$3</f>
        <v>0.01595350621</v>
      </c>
      <c r="N70" s="11">
        <f t="shared" si="2"/>
        <v>3</v>
      </c>
    </row>
    <row r="71">
      <c r="A71" s="3" t="s">
        <v>77</v>
      </c>
      <c r="B71" s="9" t="s">
        <v>38</v>
      </c>
      <c r="C71" s="10">
        <f>AVERAGE(experiment1!I71,experiment2!I71,experiment3!I71,experiment4!I71,experiment5!I71)</f>
        <v>0.7971631206</v>
      </c>
      <c r="D71" s="10">
        <f>AVERAGE(experiment1!J71,experiment2!J71,experiment3!J71,experiment4!J71,experiment5!J71)</f>
        <v>0.7784261173</v>
      </c>
      <c r="E71" s="10">
        <f>AVERAGE(experiment1!K71,experiment2!K71,experiment3!K71,experiment4!K71,experiment5!K71)</f>
        <v>0.8356080048</v>
      </c>
      <c r="F71" s="10">
        <f>AVERAGE(experiment1!L71,experiment2!L71,experiment3!L71,experiment4!L71,experiment5!L71)</f>
        <v>0.7971631206</v>
      </c>
      <c r="G71" s="10">
        <f>AVERAGE(experiment1!M71,experiment2!M71,experiment3!M71,experiment4!M71,experiment5!M71)</f>
        <v>0.5413724422</v>
      </c>
      <c r="H71" s="10">
        <f>AVERAGE(experiment1!N71,experiment2!N71,experiment3!N71,experiment4!N71,experiment5!N71)</f>
        <v>679.872725</v>
      </c>
      <c r="I71" s="11">
        <f t="shared" si="1"/>
        <v>0</v>
      </c>
      <c r="J71" s="10">
        <f>STDEV(experiment1!I71,experiment2!I71,experiment3!I71,experiment4!I71,experiment5!I71)/absoluteError!$G$3</f>
        <v>0.008569536151</v>
      </c>
      <c r="K71" s="10">
        <f>STDEV(experiment1!J71,experiment2!J71,experiment3!J71,experiment4!J71,experiment5!J71)/absoluteError!$G$3</f>
        <v>0.007757409827</v>
      </c>
      <c r="L71" s="10">
        <f>STDEV(experiment1!K71,experiment2!K71,experiment3!K71,experiment4!K71,experiment5!K71)/absoluteError!$G$3</f>
        <v>0.02387642918</v>
      </c>
      <c r="M71" s="10">
        <f>STDEV(experiment1!L71,experiment2!L71,experiment3!L71,experiment4!L71,experiment5!L71)/absoluteError!$G$3</f>
        <v>0.008569536151</v>
      </c>
      <c r="N71" s="11">
        <f t="shared" si="2"/>
        <v>3</v>
      </c>
    </row>
    <row r="72">
      <c r="A72" s="3" t="s">
        <v>77</v>
      </c>
      <c r="B72" s="9" t="s">
        <v>41</v>
      </c>
      <c r="C72" s="10">
        <f>AVERAGE(experiment1!I72,experiment2!I72,experiment3!I72,experiment4!I72,experiment5!I72)</f>
        <v>0.8028368794</v>
      </c>
      <c r="D72" s="10">
        <f>AVERAGE(experiment1!J72,experiment2!J72,experiment3!J72,experiment4!J72,experiment5!J72)</f>
        <v>0.7819181903</v>
      </c>
      <c r="E72" s="10">
        <f>AVERAGE(experiment1!K72,experiment2!K72,experiment3!K72,experiment4!K72,experiment5!K72)</f>
        <v>0.8094876847</v>
      </c>
      <c r="F72" s="10">
        <f>AVERAGE(experiment1!L72,experiment2!L72,experiment3!L72,experiment4!L72,experiment5!L72)</f>
        <v>0.8028368794</v>
      </c>
      <c r="G72" s="10">
        <f>AVERAGE(experiment1!M72,experiment2!M72,experiment3!M72,experiment4!M72,experiment5!M72)</f>
        <v>0.5335556984</v>
      </c>
      <c r="H72" s="10">
        <f>AVERAGE(experiment1!N72,experiment2!N72,experiment3!N72,experiment4!N72,experiment5!N72)</f>
        <v>3926.406666</v>
      </c>
      <c r="I72" s="11">
        <f t="shared" si="1"/>
        <v>0</v>
      </c>
      <c r="J72" s="10">
        <f>STDEV(experiment1!I72,experiment2!I72,experiment3!I72,experiment4!I72,experiment5!I72)/absoluteError!$G$3</f>
        <v>0.01315406879</v>
      </c>
      <c r="K72" s="10">
        <f>STDEV(experiment1!J72,experiment2!J72,experiment3!J72,experiment4!J72,experiment5!J72)/absoluteError!$G$3</f>
        <v>0.009553709867</v>
      </c>
      <c r="L72" s="10">
        <f>STDEV(experiment1!K72,experiment2!K72,experiment3!K72,experiment4!K72,experiment5!K72)/absoluteError!$G$3</f>
        <v>0.01845728355</v>
      </c>
      <c r="M72" s="10">
        <f>STDEV(experiment1!L72,experiment2!L72,experiment3!L72,experiment4!L72,experiment5!L72)/absoluteError!$G$3</f>
        <v>0.01315406879</v>
      </c>
      <c r="N72" s="11">
        <f t="shared" si="2"/>
        <v>4</v>
      </c>
    </row>
    <row r="73">
      <c r="A73" s="3" t="s">
        <v>77</v>
      </c>
      <c r="B73" s="9" t="s">
        <v>44</v>
      </c>
      <c r="C73" s="10">
        <f>AVERAGE(experiment1!I73,experiment2!I73,experiment3!I73,experiment4!I73,experiment5!I73)</f>
        <v>0.8737588652</v>
      </c>
      <c r="D73" s="10">
        <f>AVERAGE(experiment1!J73,experiment2!J73,experiment3!J73,experiment4!J73,experiment5!J73)</f>
        <v>0.8593852479</v>
      </c>
      <c r="E73" s="10">
        <f>AVERAGE(experiment1!K73,experiment2!K73,experiment3!K73,experiment4!K73,experiment5!K73)</f>
        <v>0.8674417057</v>
      </c>
      <c r="F73" s="10">
        <f>AVERAGE(experiment1!L73,experiment2!L73,experiment3!L73,experiment4!L73,experiment5!L73)</f>
        <v>0.8737588652</v>
      </c>
      <c r="G73" s="10">
        <f>AVERAGE(experiment1!M73,experiment2!M73,experiment3!M73,experiment4!M73,experiment5!M73)</f>
        <v>0.5299293518</v>
      </c>
      <c r="H73" s="10">
        <f>AVERAGE(experiment1!N73,experiment2!N73,experiment3!N73,experiment4!N73,experiment5!N73)</f>
        <v>189.2148201</v>
      </c>
      <c r="I73" s="11">
        <f t="shared" si="1"/>
        <v>1</v>
      </c>
      <c r="J73" s="10">
        <f>STDEV(experiment1!I73,experiment2!I73,experiment3!I73,experiment4!I73,experiment5!I73)/absoluteError!$G$3</f>
        <v>0.004704432327</v>
      </c>
      <c r="K73" s="10">
        <f>STDEV(experiment1!J73,experiment2!J73,experiment3!J73,experiment4!J73,experiment5!J73)/absoluteError!$G$3</f>
        <v>0.006369788329</v>
      </c>
      <c r="L73" s="10">
        <f>STDEV(experiment1!K73,experiment2!K73,experiment3!K73,experiment4!K73,experiment5!K73)/absoluteError!$G$3</f>
        <v>0.00515877362</v>
      </c>
      <c r="M73" s="10">
        <f>STDEV(experiment1!L73,experiment2!L73,experiment3!L73,experiment4!L73,experiment5!L73)/absoluteError!$G$3</f>
        <v>0.004704432327</v>
      </c>
      <c r="N73" s="11">
        <f t="shared" si="2"/>
        <v>2</v>
      </c>
    </row>
    <row r="74">
      <c r="A74" s="3" t="s">
        <v>77</v>
      </c>
      <c r="B74" s="9" t="s">
        <v>47</v>
      </c>
      <c r="C74" s="10">
        <f>AVERAGE(experiment1!I74,experiment2!I74,experiment3!I74,experiment4!I74,experiment5!I74)</f>
        <v>0.8567375887</v>
      </c>
      <c r="D74" s="10">
        <f>AVERAGE(experiment1!J74,experiment2!J74,experiment3!J74,experiment4!J74,experiment5!J74)</f>
        <v>0.8345801225</v>
      </c>
      <c r="E74" s="10">
        <f>AVERAGE(experiment1!K74,experiment2!K74,experiment3!K74,experiment4!K74,experiment5!K74)</f>
        <v>0.8931771628</v>
      </c>
      <c r="F74" s="10">
        <f>AVERAGE(experiment1!L74,experiment2!L74,experiment3!L74,experiment4!L74,experiment5!L74)</f>
        <v>0.8567375887</v>
      </c>
      <c r="G74" s="10">
        <f>AVERAGE(experiment1!M74,experiment2!M74,experiment3!M74,experiment4!M74,experiment5!M74)</f>
        <v>0.5351241589</v>
      </c>
      <c r="H74" s="10">
        <f>AVERAGE(experiment1!N74,experiment2!N74,experiment3!N74,experiment4!N74,experiment5!N74)</f>
        <v>477.5378141</v>
      </c>
      <c r="I74" s="11">
        <f t="shared" si="1"/>
        <v>1</v>
      </c>
      <c r="J74" s="10">
        <f>STDEV(experiment1!I74,experiment2!I74,experiment3!I74,experiment4!I74,experiment5!I74)/absoluteError!$G$3</f>
        <v>0.002653657721</v>
      </c>
      <c r="K74" s="10">
        <f>STDEV(experiment1!J74,experiment2!J74,experiment3!J74,experiment4!J74,experiment5!J74)/absoluteError!$G$3</f>
        <v>0.004169954218</v>
      </c>
      <c r="L74" s="10">
        <f>STDEV(experiment1!K74,experiment2!K74,experiment3!K74,experiment4!K74,experiment5!K74)/absoluteError!$G$3</f>
        <v>0.002625631246</v>
      </c>
      <c r="M74" s="10">
        <f>STDEV(experiment1!L74,experiment2!L74,experiment3!L74,experiment4!L74,experiment5!L74)/absoluteError!$G$3</f>
        <v>0.002653657721</v>
      </c>
      <c r="N74" s="11">
        <f t="shared" si="2"/>
        <v>3</v>
      </c>
    </row>
    <row r="75">
      <c r="A75" s="3" t="s">
        <v>77</v>
      </c>
      <c r="B75" s="9" t="s">
        <v>50</v>
      </c>
      <c r="C75" s="10">
        <f>AVERAGE(experiment1!I75,experiment2!I75,experiment3!I75,experiment4!I75,experiment5!I75)</f>
        <v>0.8709219858</v>
      </c>
      <c r="D75" s="10">
        <f>AVERAGE(experiment1!J75,experiment2!J75,experiment3!J75,experiment4!J75,experiment5!J75)</f>
        <v>0.8598105183</v>
      </c>
      <c r="E75" s="10">
        <f>AVERAGE(experiment1!K75,experiment2!K75,experiment3!K75,experiment4!K75,experiment5!K75)</f>
        <v>0.914086046</v>
      </c>
      <c r="F75" s="10">
        <f>AVERAGE(experiment1!L75,experiment2!L75,experiment3!L75,experiment4!L75,experiment5!L75)</f>
        <v>0.8709219858</v>
      </c>
      <c r="G75" s="10">
        <f>AVERAGE(experiment1!M75,experiment2!M75,experiment3!M75,experiment4!M75,experiment5!M75)</f>
        <v>0.5333697796</v>
      </c>
      <c r="H75" s="10">
        <f>AVERAGE(experiment1!N75,experiment2!N75,experiment3!N75,experiment4!N75,experiment5!N75)</f>
        <v>3722.569305</v>
      </c>
      <c r="I75" s="11">
        <f t="shared" si="1"/>
        <v>1</v>
      </c>
      <c r="J75" s="10">
        <f>STDEV(experiment1!I75,experiment2!I75,experiment3!I75,experiment4!I75,experiment5!I75)/absoluteError!$G$3</f>
        <v>0.01107836833</v>
      </c>
      <c r="K75" s="10">
        <f>STDEV(experiment1!J75,experiment2!J75,experiment3!J75,experiment4!J75,experiment5!J75)/absoluteError!$G$3</f>
        <v>0.009882521126</v>
      </c>
      <c r="L75" s="10">
        <f>STDEV(experiment1!K75,experiment2!K75,experiment3!K75,experiment4!K75,experiment5!K75)/absoluteError!$G$3</f>
        <v>0.004335363649</v>
      </c>
      <c r="M75" s="10">
        <f>STDEV(experiment1!L75,experiment2!L75,experiment3!L75,experiment4!L75,experiment5!L75)/absoluteError!$G$3</f>
        <v>0.01107836833</v>
      </c>
      <c r="N75" s="11">
        <f t="shared" si="2"/>
        <v>4</v>
      </c>
    </row>
    <row r="76">
      <c r="A76" s="3" t="s">
        <v>77</v>
      </c>
      <c r="B76" s="9" t="s">
        <v>53</v>
      </c>
      <c r="C76" s="10">
        <f>AVERAGE(experiment1!I76,experiment2!I76,experiment3!I76,experiment4!I76,experiment5!I76)</f>
        <v>0.8808510638</v>
      </c>
      <c r="D76" s="10">
        <f>AVERAGE(experiment1!J76,experiment2!J76,experiment3!J76,experiment4!J76,experiment5!J76)</f>
        <v>0.8648840181</v>
      </c>
      <c r="E76" s="10">
        <f>AVERAGE(experiment1!K76,experiment2!K76,experiment3!K76,experiment4!K76,experiment5!K76)</f>
        <v>0.9037211538</v>
      </c>
      <c r="F76" s="10">
        <f>AVERAGE(experiment1!L76,experiment2!L76,experiment3!L76,experiment4!L76,experiment5!L76)</f>
        <v>0.8808510638</v>
      </c>
      <c r="G76" s="10">
        <f>AVERAGE(experiment1!M76,experiment2!M76,experiment3!M76,experiment4!M76,experiment5!M76)</f>
        <v>0.5498138428</v>
      </c>
      <c r="H76" s="10">
        <f>AVERAGE(experiment1!N76,experiment2!N76,experiment3!N76,experiment4!N76,experiment5!N76)</f>
        <v>713.047812</v>
      </c>
      <c r="I76" s="11">
        <f t="shared" si="1"/>
        <v>1</v>
      </c>
      <c r="J76" s="10">
        <f>STDEV(experiment1!I76,experiment2!I76,experiment3!I76,experiment4!I76,experiment5!I76)/absoluteError!$G$3</f>
        <v>0.007897538103</v>
      </c>
      <c r="K76" s="10">
        <f>STDEV(experiment1!J76,experiment2!J76,experiment3!J76,experiment4!J76,experiment5!J76)/absoluteError!$G$3</f>
        <v>0.01065256644</v>
      </c>
      <c r="L76" s="10">
        <f>STDEV(experiment1!K76,experiment2!K76,experiment3!K76,experiment4!K76,experiment5!K76)/absoluteError!$G$3</f>
        <v>0.01755084</v>
      </c>
      <c r="M76" s="10">
        <f>STDEV(experiment1!L76,experiment2!L76,experiment3!L76,experiment4!L76,experiment5!L76)/absoluteError!$G$3</f>
        <v>0.007897538103</v>
      </c>
      <c r="N76" s="11">
        <f t="shared" si="2"/>
        <v>4</v>
      </c>
    </row>
    <row r="77">
      <c r="A77" s="3" t="s">
        <v>77</v>
      </c>
      <c r="B77" s="9" t="s">
        <v>56</v>
      </c>
      <c r="C77" s="10">
        <f>AVERAGE(experiment1!I77,experiment2!I77,experiment3!I77,experiment4!I77,experiment5!I77)</f>
        <v>0.8709219858</v>
      </c>
      <c r="D77" s="10">
        <f>AVERAGE(experiment1!J77,experiment2!J77,experiment3!J77,experiment4!J77,experiment5!J77)</f>
        <v>0.8494585089</v>
      </c>
      <c r="E77" s="10">
        <f>AVERAGE(experiment1!K77,experiment2!K77,experiment3!K77,experiment4!K77,experiment5!K77)</f>
        <v>0.898572524</v>
      </c>
      <c r="F77" s="10">
        <f>AVERAGE(experiment1!L77,experiment2!L77,experiment3!L77,experiment4!L77,experiment5!L77)</f>
        <v>0.8709219858</v>
      </c>
      <c r="G77" s="10">
        <f>AVERAGE(experiment1!M77,experiment2!M77,experiment3!M77,experiment4!M77,experiment5!M77)</f>
        <v>0.544851923</v>
      </c>
      <c r="H77" s="10">
        <f>AVERAGE(experiment1!N77,experiment2!N77,experiment3!N77,experiment4!N77,experiment5!N77)</f>
        <v>3946.870036</v>
      </c>
      <c r="I77" s="11">
        <f t="shared" si="1"/>
        <v>1</v>
      </c>
      <c r="J77" s="10">
        <f>STDEV(experiment1!I77,experiment2!I77,experiment3!I77,experiment4!I77,experiment5!I77)/absoluteError!$G$3</f>
        <v>0.004135426876</v>
      </c>
      <c r="K77" s="10">
        <f>STDEV(experiment1!J77,experiment2!J77,experiment3!J77,experiment4!J77,experiment5!J77)/absoluteError!$G$3</f>
        <v>0.001968774305</v>
      </c>
      <c r="L77" s="10">
        <f>STDEV(experiment1!K77,experiment2!K77,experiment3!K77,experiment4!K77,experiment5!K77)/absoluteError!$G$3</f>
        <v>0.01366041868</v>
      </c>
      <c r="M77" s="10">
        <f>STDEV(experiment1!L77,experiment2!L77,experiment3!L77,experiment4!L77,experiment5!L77)/absoluteError!$G$3</f>
        <v>0.004135426876</v>
      </c>
      <c r="N77" s="11">
        <f t="shared" si="2"/>
        <v>5</v>
      </c>
    </row>
    <row r="78">
      <c r="A78" s="3" t="s">
        <v>77</v>
      </c>
      <c r="B78" s="9" t="s">
        <v>59</v>
      </c>
      <c r="C78" s="10">
        <f>AVERAGE(experiment1!I78,experiment2!I78,experiment3!I78,experiment4!I78,experiment5!I78)</f>
        <v>0.8780141844</v>
      </c>
      <c r="D78" s="10">
        <f>AVERAGE(experiment1!J78,experiment2!J78,experiment3!J78,experiment4!J78,experiment5!J78)</f>
        <v>0.8641587336</v>
      </c>
      <c r="E78" s="10">
        <f>AVERAGE(experiment1!K78,experiment2!K78,experiment3!K78,experiment4!K78,experiment5!K78)</f>
        <v>0.9202185632</v>
      </c>
      <c r="F78" s="10">
        <f>AVERAGE(experiment1!L78,experiment2!L78,experiment3!L78,experiment4!L78,experiment5!L78)</f>
        <v>0.8780141844</v>
      </c>
      <c r="G78" s="10">
        <f>AVERAGE(experiment1!M78,experiment2!M78,experiment3!M78,experiment4!M78,experiment5!M78)</f>
        <v>0.5345888615</v>
      </c>
      <c r="H78" s="10">
        <f>AVERAGE(experiment1!N78,experiment2!N78,experiment3!N78,experiment4!N78,experiment5!N78)</f>
        <v>3420.015896</v>
      </c>
      <c r="I78" s="11">
        <f t="shared" si="1"/>
        <v>1</v>
      </c>
      <c r="J78" s="10">
        <f>STDEV(experiment1!I78,experiment2!I78,experiment3!I78,experiment4!I78,experiment5!I78)/absoluteError!$G$3</f>
        <v>0.006100939906</v>
      </c>
      <c r="K78" s="10">
        <f>STDEV(experiment1!J78,experiment2!J78,experiment3!J78,experiment4!J78,experiment5!J78)/absoluteError!$G$3</f>
        <v>0.005080926642</v>
      </c>
      <c r="L78" s="10">
        <f>STDEV(experiment1!K78,experiment2!K78,experiment3!K78,experiment4!K78,experiment5!K78)/absoluteError!$G$3</f>
        <v>0.004259406478</v>
      </c>
      <c r="M78" s="10">
        <f>STDEV(experiment1!L78,experiment2!L78,experiment3!L78,experiment4!L78,experiment5!L78)/absoluteError!$G$3</f>
        <v>0.006100939906</v>
      </c>
      <c r="N78" s="11">
        <f t="shared" si="2"/>
        <v>3</v>
      </c>
    </row>
    <row r="79">
      <c r="A79" s="3" t="s">
        <v>77</v>
      </c>
      <c r="B79" s="9" t="s">
        <v>62</v>
      </c>
      <c r="C79" s="10">
        <f>AVERAGE(experiment1!I79,experiment2!I79,experiment3!I79,experiment4!I79,experiment5!I79)</f>
        <v>0.8836879433</v>
      </c>
      <c r="D79" s="10">
        <f>AVERAGE(experiment1!J79,experiment2!J79,experiment3!J79,experiment4!J79,experiment5!J79)</f>
        <v>0.8804845588</v>
      </c>
      <c r="E79" s="10">
        <f>AVERAGE(experiment1!K79,experiment2!K79,experiment3!K79,experiment4!K79,experiment5!K79)</f>
        <v>0.8849505322</v>
      </c>
      <c r="F79" s="10">
        <f>AVERAGE(experiment1!L79,experiment2!L79,experiment3!L79,experiment4!L79,experiment5!L79)</f>
        <v>0.8836879433</v>
      </c>
      <c r="G79" s="10">
        <f>AVERAGE(experiment1!M79,experiment2!M79,experiment3!M79,experiment4!M79,experiment5!M79)</f>
        <v>0.5395150661</v>
      </c>
      <c r="H79" s="10">
        <f>AVERAGE(experiment1!N79,experiment2!N79,experiment3!N79,experiment4!N79,experiment5!N79)</f>
        <v>420.113294</v>
      </c>
      <c r="I79" s="11">
        <f t="shared" si="1"/>
        <v>1</v>
      </c>
      <c r="J79" s="10">
        <f>STDEV(experiment1!I79,experiment2!I79,experiment3!I79,experiment4!I79,experiment5!I79)/absoluteError!$G$3</f>
        <v>0.007301865348</v>
      </c>
      <c r="K79" s="10">
        <f>STDEV(experiment1!J79,experiment2!J79,experiment3!J79,experiment4!J79,experiment5!J79)/absoluteError!$G$3</f>
        <v>0.007176608097</v>
      </c>
      <c r="L79" s="10">
        <f>STDEV(experiment1!K79,experiment2!K79,experiment3!K79,experiment4!K79,experiment5!K79)/absoluteError!$G$3</f>
        <v>0.007693433082</v>
      </c>
      <c r="M79" s="10">
        <f>STDEV(experiment1!L79,experiment2!L79,experiment3!L79,experiment4!L79,experiment5!L79)/absoluteError!$G$3</f>
        <v>0.007301865348</v>
      </c>
      <c r="N79" s="11">
        <f t="shared" si="2"/>
        <v>3</v>
      </c>
    </row>
    <row r="80">
      <c r="A80" s="3" t="s">
        <v>77</v>
      </c>
      <c r="B80" s="9" t="s">
        <v>65</v>
      </c>
      <c r="C80" s="10">
        <f>AVERAGE(experiment1!I80,experiment2!I80,experiment3!I80,experiment4!I80,experiment5!I80)</f>
        <v>0.8865248227</v>
      </c>
      <c r="D80" s="10">
        <f>AVERAGE(experiment1!J80,experiment2!J80,experiment3!J80,experiment4!J80,experiment5!J80)</f>
        <v>0.8865910414</v>
      </c>
      <c r="E80" s="10">
        <f>AVERAGE(experiment1!K80,experiment2!K80,experiment3!K80,experiment4!K80,experiment5!K80)</f>
        <v>0.9072452051</v>
      </c>
      <c r="F80" s="10">
        <f>AVERAGE(experiment1!L80,experiment2!L80,experiment3!L80,experiment4!L80,experiment5!L80)</f>
        <v>0.8865248227</v>
      </c>
      <c r="G80" s="10">
        <f>AVERAGE(experiment1!M80,experiment2!M80,experiment3!M80,experiment4!M80,experiment5!M80)</f>
        <v>0.532047081</v>
      </c>
      <c r="H80" s="10">
        <f>AVERAGE(experiment1!N80,experiment2!N80,experiment3!N80,experiment4!N80,experiment5!N80)</f>
        <v>3660.019878</v>
      </c>
      <c r="I80" s="11">
        <f t="shared" si="1"/>
        <v>1</v>
      </c>
      <c r="J80" s="10">
        <f>STDEV(experiment1!I80,experiment2!I80,experiment3!I80,experiment4!I80,experiment5!I80)/absoluteError!$G$3</f>
        <v>0.005014941711</v>
      </c>
      <c r="K80" s="10">
        <f>STDEV(experiment1!J80,experiment2!J80,experiment3!J80,experiment4!J80,experiment5!J80)/absoluteError!$G$3</f>
        <v>0.003120972731</v>
      </c>
      <c r="L80" s="10">
        <f>STDEV(experiment1!K80,experiment2!K80,experiment3!K80,experiment4!K80,experiment5!K80)/absoluteError!$G$3</f>
        <v>0.005787388389</v>
      </c>
      <c r="M80" s="10">
        <f>STDEV(experiment1!L80,experiment2!L80,experiment3!L80,experiment4!L80,experiment5!L80)/absoluteError!$G$3</f>
        <v>0.005014941711</v>
      </c>
      <c r="N80" s="11">
        <f t="shared" si="2"/>
        <v>4</v>
      </c>
    </row>
    <row r="81">
      <c r="A81" s="3" t="s">
        <v>77</v>
      </c>
      <c r="B81" s="9" t="s">
        <v>68</v>
      </c>
      <c r="C81" s="10">
        <f>AVERAGE(experiment1!I81,experiment2!I81,experiment3!I81,experiment4!I81,experiment5!I81)</f>
        <v>0.7333333333</v>
      </c>
      <c r="D81" s="10">
        <f>AVERAGE(experiment1!J81,experiment2!J81,experiment3!J81,experiment4!J81,experiment5!J81)</f>
        <v>0.6880519403</v>
      </c>
      <c r="E81" s="10">
        <f>AVERAGE(experiment1!K81,experiment2!K81,experiment3!K81,experiment4!K81,experiment5!K81)</f>
        <v>0.6644991203</v>
      </c>
      <c r="F81" s="10">
        <f>AVERAGE(experiment1!L81,experiment2!L81,experiment3!L81,experiment4!L81,experiment5!L81)</f>
        <v>0.7333333333</v>
      </c>
      <c r="G81" s="10">
        <f>AVERAGE(experiment1!M81,experiment2!M81,experiment3!M81,experiment4!M81,experiment5!M81)</f>
        <v>0.5347231865</v>
      </c>
      <c r="H81" s="10">
        <f>AVERAGE(experiment1!N81,experiment2!N81,experiment3!N81,experiment4!N81,experiment5!N81)</f>
        <v>3384.18458</v>
      </c>
      <c r="I81" s="11">
        <f t="shared" si="1"/>
        <v>0</v>
      </c>
      <c r="J81" s="10">
        <f>STDEV(experiment1!I81,experiment2!I81,experiment3!I81,experiment4!I81,experiment5!I81)/absoluteError!$G$3</f>
        <v>0.01319225194</v>
      </c>
      <c r="K81" s="10">
        <f>STDEV(experiment1!J81,experiment2!J81,experiment3!J81,experiment4!J81,experiment5!J81)/absoluteError!$G$3</f>
        <v>0.0116998284</v>
      </c>
      <c r="L81" s="10">
        <f>STDEV(experiment1!K81,experiment2!K81,experiment3!K81,experiment4!K81,experiment5!K81)/absoluteError!$G$3</f>
        <v>0.01290663323</v>
      </c>
      <c r="M81" s="10">
        <f>STDEV(experiment1!L81,experiment2!L81,experiment3!L81,experiment4!L81,experiment5!L81)/absoluteError!$G$3</f>
        <v>0.01319225194</v>
      </c>
      <c r="N81" s="11">
        <f t="shared" si="2"/>
        <v>2</v>
      </c>
    </row>
    <row r="82">
      <c r="A82" s="3" t="s">
        <v>77</v>
      </c>
      <c r="B82" s="9" t="s">
        <v>71</v>
      </c>
      <c r="C82" s="10">
        <f>AVERAGE(experiment1!I82,experiment2!I82,experiment3!I82,experiment4!I82,experiment5!I82)</f>
        <v>0.8553191489</v>
      </c>
      <c r="D82" s="10">
        <f>AVERAGE(experiment1!J82,experiment2!J82,experiment3!J82,experiment4!J82,experiment5!J82)</f>
        <v>0.8555296856</v>
      </c>
      <c r="E82" s="10">
        <f>AVERAGE(experiment1!K82,experiment2!K82,experiment3!K82,experiment4!K82,experiment5!K82)</f>
        <v>0.8663792527</v>
      </c>
      <c r="F82" s="10">
        <f>AVERAGE(experiment1!L82,experiment2!L82,experiment3!L82,experiment4!L82,experiment5!L82)</f>
        <v>0.8553191489</v>
      </c>
      <c r="G82" s="10">
        <f>AVERAGE(experiment1!M82,experiment2!M82,experiment3!M82,experiment4!M82,experiment5!M82)</f>
        <v>0.5321774006</v>
      </c>
      <c r="H82" s="10">
        <f>AVERAGE(experiment1!N82,experiment2!N82,experiment3!N82,experiment4!N82,experiment5!N82)</f>
        <v>390.2388774</v>
      </c>
      <c r="I82" s="11">
        <f t="shared" si="1"/>
        <v>0</v>
      </c>
      <c r="J82" s="10">
        <f>STDEV(experiment1!I82,experiment2!I82,experiment3!I82,experiment4!I82,experiment5!I82)/absoluteError!$G$3</f>
        <v>0.002836879433</v>
      </c>
      <c r="K82" s="10">
        <f>STDEV(experiment1!J82,experiment2!J82,experiment3!J82,experiment4!J82,experiment5!J82)/absoluteError!$G$3</f>
        <v>0.004223243631</v>
      </c>
      <c r="L82" s="10">
        <f>STDEV(experiment1!K82,experiment2!K82,experiment3!K82,experiment4!K82,experiment5!K82)/absoluteError!$G$3</f>
        <v>0.004966983095</v>
      </c>
      <c r="M82" s="10">
        <f>STDEV(experiment1!L82,experiment2!L82,experiment3!L82,experiment4!L82,experiment5!L82)/absoluteError!$G$3</f>
        <v>0.002836879433</v>
      </c>
      <c r="N82" s="11">
        <f t="shared" si="2"/>
        <v>2</v>
      </c>
    </row>
    <row r="83">
      <c r="A83" s="3" t="s">
        <v>77</v>
      </c>
      <c r="B83" s="9" t="s">
        <v>74</v>
      </c>
      <c r="C83" s="10">
        <f>AVERAGE(experiment1!I83,experiment2!I83,experiment3!I83,experiment4!I83,experiment5!I83)</f>
        <v>0.8411347518</v>
      </c>
      <c r="D83" s="10">
        <f>AVERAGE(experiment1!J83,experiment2!J83,experiment3!J83,experiment4!J83,experiment5!J83)</f>
        <v>0.8389644082</v>
      </c>
      <c r="E83" s="10">
        <f>AVERAGE(experiment1!K83,experiment2!K83,experiment3!K83,experiment4!K83,experiment5!K83)</f>
        <v>0.8983120144</v>
      </c>
      <c r="F83" s="10">
        <f>AVERAGE(experiment1!L83,experiment2!L83,experiment3!L83,experiment4!L83,experiment5!L83)</f>
        <v>0.8411347518</v>
      </c>
      <c r="G83" s="10">
        <f>AVERAGE(experiment1!M83,experiment2!M83,experiment3!M83,experiment4!M83,experiment5!M83)</f>
        <v>0.5367203236</v>
      </c>
      <c r="H83" s="10">
        <f>AVERAGE(experiment1!N83,experiment2!N83,experiment3!N83,experiment4!N83,experiment5!N83)</f>
        <v>3640.651808</v>
      </c>
      <c r="I83" s="11">
        <f t="shared" si="1"/>
        <v>0</v>
      </c>
      <c r="J83" s="10">
        <f>STDEV(experiment1!I83,experiment2!I83,experiment3!I83,experiment4!I83,experiment5!I83)/absoluteError!$G$3</f>
        <v>0.008569536151</v>
      </c>
      <c r="K83" s="10">
        <f>STDEV(experiment1!J83,experiment2!J83,experiment3!J83,experiment4!J83,experiment5!J83)/absoluteError!$G$3</f>
        <v>0.008603380224</v>
      </c>
      <c r="L83" s="10">
        <f>STDEV(experiment1!K83,experiment2!K83,experiment3!K83,experiment4!K83,experiment5!K83)/absoluteError!$G$3</f>
        <v>0.005919021301</v>
      </c>
      <c r="M83" s="10">
        <f>STDEV(experiment1!L83,experiment2!L83,experiment3!L83,experiment4!L83,experiment5!L83)/absoluteError!$G$3</f>
        <v>0.008569536151</v>
      </c>
      <c r="N83" s="11">
        <f t="shared" si="2"/>
        <v>3</v>
      </c>
    </row>
    <row r="84">
      <c r="A84" s="3" t="s">
        <v>77</v>
      </c>
      <c r="B84" s="9" t="s">
        <v>77</v>
      </c>
      <c r="C84" s="10">
        <f>AVERAGE(experiment1!I84,experiment2!I84,experiment3!I84,experiment4!I84,experiment5!I84)</f>
        <v>0.4992907801</v>
      </c>
      <c r="D84" s="10">
        <f>AVERAGE(experiment1!J84,experiment2!J84,experiment3!J84,experiment4!J84,experiment5!J84)</f>
        <v>0.4008302535</v>
      </c>
      <c r="E84" s="10">
        <f>AVERAGE(experiment1!K84,experiment2!K84,experiment3!K84,experiment4!K84,experiment5!K84)</f>
        <v>0.365450574</v>
      </c>
      <c r="F84" s="10">
        <f>AVERAGE(experiment1!L84,experiment2!L84,experiment3!L84,experiment4!L84,experiment5!L84)</f>
        <v>0.4992907801</v>
      </c>
      <c r="G84" s="10">
        <f>AVERAGE(experiment1!M84,experiment2!M84,experiment3!M84,experiment4!M84,experiment5!M84)</f>
        <v>0.5345798492</v>
      </c>
      <c r="H84" s="10">
        <f>AVERAGE(experiment1!N84,experiment2!N84,experiment3!N84,experiment4!N84,experiment5!N84)</f>
        <v>37.31753798</v>
      </c>
      <c r="I84" s="11">
        <f t="shared" si="1"/>
        <v>1</v>
      </c>
      <c r="J84" s="10">
        <f>STDEV(experiment1!I84,experiment2!I84,experiment3!I84,experiment4!I84,experiment5!I84)/absoluteError!$G$3</f>
        <v>0.1076192937</v>
      </c>
      <c r="K84" s="10">
        <f>STDEV(experiment1!J84,experiment2!J84,experiment3!J84,experiment4!J84,experiment5!J84)/absoluteError!$G$3</f>
        <v>0.1303882506</v>
      </c>
      <c r="L84" s="10">
        <f>STDEV(experiment1!K84,experiment2!K84,experiment3!K84,experiment4!K84,experiment5!K84)/absoluteError!$G$3</f>
        <v>0.1383717242</v>
      </c>
      <c r="M84" s="10">
        <f>STDEV(experiment1!L84,experiment2!L84,experiment3!L84,experiment4!L84,experiment5!L84)/absoluteError!$G$3</f>
        <v>0.1076192937</v>
      </c>
      <c r="N84" s="11">
        <f t="shared" si="2"/>
        <v>1</v>
      </c>
    </row>
    <row r="85">
      <c r="A85" s="3" t="s">
        <v>77</v>
      </c>
      <c r="B85" s="9" t="s">
        <v>80</v>
      </c>
      <c r="C85" s="10">
        <f>AVERAGE(experiment1!I85,experiment2!I85,experiment3!I85,experiment4!I85,experiment5!I85)</f>
        <v>0.8666666667</v>
      </c>
      <c r="D85" s="10">
        <f>AVERAGE(experiment1!J85,experiment2!J85,experiment3!J85,experiment4!J85,experiment5!J85)</f>
        <v>0.8569178429</v>
      </c>
      <c r="E85" s="10">
        <f>AVERAGE(experiment1!K85,experiment2!K85,experiment3!K85,experiment4!K85,experiment5!K85)</f>
        <v>0.8950770941</v>
      </c>
      <c r="F85" s="10">
        <f>AVERAGE(experiment1!L85,experiment2!L85,experiment3!L85,experiment4!L85,experiment5!L85)</f>
        <v>0.8666666667</v>
      </c>
      <c r="G85" s="10">
        <f>AVERAGE(experiment1!M85,experiment2!M85,experiment3!M85,experiment4!M85,experiment5!M85)</f>
        <v>0.5356912136</v>
      </c>
      <c r="H85" s="10">
        <f>AVERAGE(experiment1!N85,experiment2!N85,experiment3!N85,experiment4!N85,experiment5!N85)</f>
        <v>332.5695268</v>
      </c>
      <c r="I85" s="11">
        <f t="shared" si="1"/>
        <v>1</v>
      </c>
      <c r="J85" s="10">
        <f>STDEV(experiment1!I85,experiment2!I85,experiment3!I85,experiment4!I85,experiment5!I85)/absoluteError!$G$3</f>
        <v>0.01061463088</v>
      </c>
      <c r="K85" s="10">
        <f>STDEV(experiment1!J85,experiment2!J85,experiment3!J85,experiment4!J85,experiment5!J85)/absoluteError!$G$3</f>
        <v>0.01039826265</v>
      </c>
      <c r="L85" s="10">
        <f>STDEV(experiment1!K85,experiment2!K85,experiment3!K85,experiment4!K85,experiment5!K85)/absoluteError!$G$3</f>
        <v>0.01427126396</v>
      </c>
      <c r="M85" s="10">
        <f>STDEV(experiment1!L85,experiment2!L85,experiment3!L85,experiment4!L85,experiment5!L85)/absoluteError!$G$3</f>
        <v>0.01061463088</v>
      </c>
      <c r="N85" s="11">
        <f t="shared" si="2"/>
        <v>2</v>
      </c>
    </row>
    <row r="86">
      <c r="A86" s="3" t="s">
        <v>77</v>
      </c>
      <c r="B86" s="9" t="s">
        <v>83</v>
      </c>
      <c r="C86" s="10">
        <f>AVERAGE(experiment1!I86,experiment2!I86,experiment3!I86,experiment4!I86,experiment5!I86)</f>
        <v>0.8666666667</v>
      </c>
      <c r="D86" s="10">
        <f>AVERAGE(experiment1!J86,experiment2!J86,experiment3!J86,experiment4!J86,experiment5!J86)</f>
        <v>0.8629186509</v>
      </c>
      <c r="E86" s="10">
        <f>AVERAGE(experiment1!K86,experiment2!K86,experiment3!K86,experiment4!K86,experiment5!K86)</f>
        <v>0.8925765881</v>
      </c>
      <c r="F86" s="10">
        <f>AVERAGE(experiment1!L86,experiment2!L86,experiment3!L86,experiment4!L86,experiment5!L86)</f>
        <v>0.8666666667</v>
      </c>
      <c r="G86" s="10">
        <f>AVERAGE(experiment1!M86,experiment2!M86,experiment3!M86,experiment4!M86,experiment5!M86)</f>
        <v>0.5351195335</v>
      </c>
      <c r="H86" s="10">
        <f>AVERAGE(experiment1!N86,experiment2!N86,experiment3!N86,experiment4!N86,experiment5!N86)</f>
        <v>3584.89817</v>
      </c>
      <c r="I86" s="11">
        <f t="shared" si="1"/>
        <v>1</v>
      </c>
      <c r="J86" s="10">
        <f>STDEV(experiment1!I86,experiment2!I86,experiment3!I86,experiment4!I86,experiment5!I86)/absoluteError!$G$3</f>
        <v>0.005211680304</v>
      </c>
      <c r="K86" s="10">
        <f>STDEV(experiment1!J86,experiment2!J86,experiment3!J86,experiment4!J86,experiment5!J86)/absoluteError!$G$3</f>
        <v>0.006573654761</v>
      </c>
      <c r="L86" s="10">
        <f>STDEV(experiment1!K86,experiment2!K86,experiment3!K86,experiment4!K86,experiment5!K86)/absoluteError!$G$3</f>
        <v>0.006284951664</v>
      </c>
      <c r="M86" s="10">
        <f>STDEV(experiment1!L86,experiment2!L86,experiment3!L86,experiment4!L86,experiment5!L86)/absoluteError!$G$3</f>
        <v>0.005211680304</v>
      </c>
      <c r="N86" s="11">
        <f t="shared" si="2"/>
        <v>3</v>
      </c>
    </row>
    <row r="87">
      <c r="A87" s="3" t="s">
        <v>77</v>
      </c>
      <c r="B87" s="9" t="s">
        <v>86</v>
      </c>
      <c r="C87" s="10">
        <f>AVERAGE(experiment1!I87,experiment2!I87,experiment3!I87,experiment4!I87,experiment5!I87)</f>
        <v>0.8680851064</v>
      </c>
      <c r="D87" s="10">
        <f>AVERAGE(experiment1!J87,experiment2!J87,experiment3!J87,experiment4!J87,experiment5!J87)</f>
        <v>0.8596694703</v>
      </c>
      <c r="E87" s="10">
        <f>AVERAGE(experiment1!K87,experiment2!K87,experiment3!K87,experiment4!K87,experiment5!K87)</f>
        <v>0.8917682182</v>
      </c>
      <c r="F87" s="10">
        <f>AVERAGE(experiment1!L87,experiment2!L87,experiment3!L87,experiment4!L87,experiment5!L87)</f>
        <v>0.8680851064</v>
      </c>
      <c r="G87" s="10">
        <f>AVERAGE(experiment1!M87,experiment2!M87,experiment3!M87,experiment4!M87,experiment5!M87)</f>
        <v>0.5345103741</v>
      </c>
      <c r="H87" s="10">
        <f>AVERAGE(experiment1!N87,experiment2!N87,experiment3!N87,experiment4!N87,experiment5!N87)</f>
        <v>565.2780457</v>
      </c>
      <c r="I87" s="11">
        <f t="shared" si="1"/>
        <v>1</v>
      </c>
      <c r="J87" s="10">
        <f>STDEV(experiment1!I87,experiment2!I87,experiment3!I87,experiment4!I87,experiment5!I87)/absoluteError!$G$3</f>
        <v>0.007301865348</v>
      </c>
      <c r="K87" s="10">
        <f>STDEV(experiment1!J87,experiment2!J87,experiment3!J87,experiment4!J87,experiment5!J87)/absoluteError!$G$3</f>
        <v>0.006442463298</v>
      </c>
      <c r="L87" s="10">
        <f>STDEV(experiment1!K87,experiment2!K87,experiment3!K87,experiment4!K87,experiment5!K87)/absoluteError!$G$3</f>
        <v>0.01178232493</v>
      </c>
      <c r="M87" s="10">
        <f>STDEV(experiment1!L87,experiment2!L87,experiment3!L87,experiment4!L87,experiment5!L87)/absoluteError!$G$3</f>
        <v>0.007301865348</v>
      </c>
      <c r="N87" s="11">
        <f t="shared" si="2"/>
        <v>3</v>
      </c>
    </row>
    <row r="88">
      <c r="A88" s="3" t="s">
        <v>77</v>
      </c>
      <c r="B88" s="9" t="s">
        <v>89</v>
      </c>
      <c r="C88" s="10">
        <f>AVERAGE(experiment1!I88,experiment2!I88,experiment3!I88,experiment4!I88,experiment5!I88)</f>
        <v>0.8595744681</v>
      </c>
      <c r="D88" s="10">
        <f>AVERAGE(experiment1!J88,experiment2!J88,experiment3!J88,experiment4!J88,experiment5!J88)</f>
        <v>0.8533775613</v>
      </c>
      <c r="E88" s="10">
        <f>AVERAGE(experiment1!K88,experiment2!K88,experiment3!K88,experiment4!K88,experiment5!K88)</f>
        <v>0.8795834588</v>
      </c>
      <c r="F88" s="10">
        <f>AVERAGE(experiment1!L88,experiment2!L88,experiment3!L88,experiment4!L88,experiment5!L88)</f>
        <v>0.8595744681</v>
      </c>
      <c r="G88" s="10">
        <f>AVERAGE(experiment1!M88,experiment2!M88,experiment3!M88,experiment4!M88,experiment5!M88)</f>
        <v>0.5382161617</v>
      </c>
      <c r="H88" s="10">
        <f>AVERAGE(experiment1!N88,experiment2!N88,experiment3!N88,experiment4!N88,experiment5!N88)</f>
        <v>3813.659457</v>
      </c>
      <c r="I88" s="11">
        <f t="shared" si="1"/>
        <v>1</v>
      </c>
      <c r="J88" s="10">
        <f>STDEV(experiment1!I88,experiment2!I88,experiment3!I88,experiment4!I88,experiment5!I88)/absoluteError!$G$3</f>
        <v>0.003474453536</v>
      </c>
      <c r="K88" s="10">
        <f>STDEV(experiment1!J88,experiment2!J88,experiment3!J88,experiment4!J88,experiment5!J88)/absoluteError!$G$3</f>
        <v>0.0034917911</v>
      </c>
      <c r="L88" s="10">
        <f>STDEV(experiment1!K88,experiment2!K88,experiment3!K88,experiment4!K88,experiment5!K88)/absoluteError!$G$3</f>
        <v>0.009145008048</v>
      </c>
      <c r="M88" s="10">
        <f>STDEV(experiment1!L88,experiment2!L88,experiment3!L88,experiment4!L88,experiment5!L88)/absoluteError!$G$3</f>
        <v>0.003474453536</v>
      </c>
      <c r="N88" s="11">
        <f t="shared" si="2"/>
        <v>4</v>
      </c>
    </row>
    <row r="89">
      <c r="A89" s="3" t="s">
        <v>77</v>
      </c>
      <c r="B89" s="9" t="s">
        <v>92</v>
      </c>
      <c r="C89" s="10">
        <f>AVERAGE(experiment1!I89,experiment2!I89,experiment3!I89,experiment4!I89,experiment5!I89)</f>
        <v>0.8709219858</v>
      </c>
      <c r="D89" s="10">
        <f>AVERAGE(experiment1!J89,experiment2!J89,experiment3!J89,experiment4!J89,experiment5!J89)</f>
        <v>0.8601401664</v>
      </c>
      <c r="E89" s="10">
        <f>AVERAGE(experiment1!K89,experiment2!K89,experiment3!K89,experiment4!K89,experiment5!K89)</f>
        <v>0.8828768084</v>
      </c>
      <c r="F89" s="10">
        <f>AVERAGE(experiment1!L89,experiment2!L89,experiment3!L89,experiment4!L89,experiment5!L89)</f>
        <v>0.8709219858</v>
      </c>
      <c r="G89" s="10">
        <f>AVERAGE(experiment1!M89,experiment2!M89,experiment3!M89,experiment4!M89,experiment5!M89)</f>
        <v>0.5341864586</v>
      </c>
      <c r="H89" s="10">
        <f>AVERAGE(experiment1!N89,experiment2!N89,experiment3!N89,experiment4!N89,experiment5!N89)</f>
        <v>3282.343836</v>
      </c>
      <c r="I89" s="11">
        <f t="shared" si="1"/>
        <v>1</v>
      </c>
      <c r="J89" s="10">
        <f>STDEV(experiment1!I89,experiment2!I89,experiment3!I89,experiment4!I89,experiment5!I89)/absoluteError!$G$3</f>
        <v>0.006100939906</v>
      </c>
      <c r="K89" s="10">
        <f>STDEV(experiment1!J89,experiment2!J89,experiment3!J89,experiment4!J89,experiment5!J89)/absoluteError!$G$3</f>
        <v>0.009601954448</v>
      </c>
      <c r="L89" s="10">
        <f>STDEV(experiment1!K89,experiment2!K89,experiment3!K89,experiment4!K89,experiment5!K89)/absoluteError!$G$3</f>
        <v>0.007259758976</v>
      </c>
      <c r="M89" s="10">
        <f>STDEV(experiment1!L89,experiment2!L89,experiment3!L89,experiment4!L89,experiment5!L89)/absoluteError!$G$3</f>
        <v>0.006100939906</v>
      </c>
      <c r="N89" s="11">
        <f t="shared" si="2"/>
        <v>2</v>
      </c>
    </row>
    <row r="90">
      <c r="A90" s="3" t="s">
        <v>77</v>
      </c>
      <c r="B90" s="9" t="s">
        <v>95</v>
      </c>
      <c r="C90" s="10">
        <f>AVERAGE(experiment1!I90,experiment2!I90,experiment3!I90,experiment4!I90,experiment5!I90)</f>
        <v>0.8666666667</v>
      </c>
      <c r="D90" s="10">
        <f>AVERAGE(experiment1!J90,experiment2!J90,experiment3!J90,experiment4!J90,experiment5!J90)</f>
        <v>0.8581379614</v>
      </c>
      <c r="E90" s="10">
        <f>AVERAGE(experiment1!K90,experiment2!K90,experiment3!K90,experiment4!K90,experiment5!K90)</f>
        <v>0.8629614488</v>
      </c>
      <c r="F90" s="10">
        <f>AVERAGE(experiment1!L90,experiment2!L90,experiment3!L90,experiment4!L90,experiment5!L90)</f>
        <v>0.8666666667</v>
      </c>
      <c r="G90" s="10">
        <f>AVERAGE(experiment1!M90,experiment2!M90,experiment3!M90,experiment4!M90,experiment5!M90)</f>
        <v>0.5376911163</v>
      </c>
      <c r="H90" s="10">
        <f>AVERAGE(experiment1!N90,experiment2!N90,experiment3!N90,experiment4!N90,experiment5!N90)</f>
        <v>274.3030601</v>
      </c>
      <c r="I90" s="11">
        <f t="shared" si="1"/>
        <v>1</v>
      </c>
      <c r="J90" s="10">
        <f>STDEV(experiment1!I90,experiment2!I90,experiment3!I90,experiment4!I90,experiment5!I90)/absoluteError!$G$3</f>
        <v>0.005211680304</v>
      </c>
      <c r="K90" s="10">
        <f>STDEV(experiment1!J90,experiment2!J90,experiment3!J90,experiment4!J90,experiment5!J90)/absoluteError!$G$3</f>
        <v>0.007269021423</v>
      </c>
      <c r="L90" s="10">
        <f>STDEV(experiment1!K90,experiment2!K90,experiment3!K90,experiment4!K90,experiment5!K90)/absoluteError!$G$3</f>
        <v>0.008033528898</v>
      </c>
      <c r="M90" s="10">
        <f>STDEV(experiment1!L90,experiment2!L90,experiment3!L90,experiment4!L90,experiment5!L90)/absoluteError!$G$3</f>
        <v>0.005211680304</v>
      </c>
      <c r="N90" s="11">
        <f t="shared" si="2"/>
        <v>2</v>
      </c>
    </row>
    <row r="91">
      <c r="A91" s="3" t="s">
        <v>77</v>
      </c>
      <c r="B91" s="9" t="s">
        <v>98</v>
      </c>
      <c r="C91" s="10">
        <f>AVERAGE(experiment1!I91,experiment2!I91,experiment3!I91,experiment4!I91,experiment5!I91)</f>
        <v>0.885106383</v>
      </c>
      <c r="D91" s="10">
        <f>AVERAGE(experiment1!J91,experiment2!J91,experiment3!J91,experiment4!J91,experiment5!J91)</f>
        <v>0.88730758</v>
      </c>
      <c r="E91" s="10">
        <f>AVERAGE(experiment1!K91,experiment2!K91,experiment3!K91,experiment4!K91,experiment5!K91)</f>
        <v>0.8976201462</v>
      </c>
      <c r="F91" s="10">
        <f>AVERAGE(experiment1!L91,experiment2!L91,experiment3!L91,experiment4!L91,experiment5!L91)</f>
        <v>0.885106383</v>
      </c>
      <c r="G91" s="10">
        <f>AVERAGE(experiment1!M91,experiment2!M91,experiment3!M91,experiment4!M91,experiment5!M91)</f>
        <v>0.5338519573</v>
      </c>
      <c r="H91" s="10">
        <f>AVERAGE(experiment1!N91,experiment2!N91,experiment3!N91,experiment4!N91,experiment5!N91)</f>
        <v>3513.145937</v>
      </c>
      <c r="I91" s="11">
        <f t="shared" si="1"/>
        <v>1</v>
      </c>
      <c r="J91" s="10">
        <f>STDEV(experiment1!I91,experiment2!I91,experiment3!I91,experiment4!I91,experiment5!I91)/absoluteError!$G$3</f>
        <v>0.006100939906</v>
      </c>
      <c r="K91" s="10">
        <f>STDEV(experiment1!J91,experiment2!J91,experiment3!J91,experiment4!J91,experiment5!J91)/absoluteError!$G$3</f>
        <v>0.003842951274</v>
      </c>
      <c r="L91" s="10">
        <f>STDEV(experiment1!K91,experiment2!K91,experiment3!K91,experiment4!K91,experiment5!K91)/absoluteError!$G$3</f>
        <v>0.002766887346</v>
      </c>
      <c r="M91" s="10">
        <f>STDEV(experiment1!L91,experiment2!L91,experiment3!L91,experiment4!L91,experiment5!L91)/absoluteError!$G$3</f>
        <v>0.006100939906</v>
      </c>
      <c r="N91" s="11">
        <f t="shared" si="2"/>
        <v>3</v>
      </c>
    </row>
    <row r="92">
      <c r="A92" s="3" t="s">
        <v>77</v>
      </c>
      <c r="B92" s="9" t="s">
        <v>101</v>
      </c>
      <c r="C92" s="10">
        <f>AVERAGE(experiment1!I92,experiment2!I92,experiment3!I92,experiment4!I92,experiment5!I92)</f>
        <v>0.5092198582</v>
      </c>
      <c r="D92" s="10">
        <f>AVERAGE(experiment1!J92,experiment2!J92,experiment3!J92,experiment4!J92,experiment5!J92)</f>
        <v>0.4273383642</v>
      </c>
      <c r="E92" s="10">
        <f>AVERAGE(experiment1!K92,experiment2!K92,experiment3!K92,experiment4!K92,experiment5!K92)</f>
        <v>0.4364321955</v>
      </c>
      <c r="F92" s="10">
        <f>AVERAGE(experiment1!L92,experiment2!L92,experiment3!L92,experiment4!L92,experiment5!L92)</f>
        <v>0.5092198582</v>
      </c>
      <c r="G92" s="10">
        <f>AVERAGE(experiment1!M92,experiment2!M92,experiment3!M92,experiment4!M92,experiment5!M92)</f>
        <v>0.5310910702</v>
      </c>
      <c r="H92" s="10">
        <f>AVERAGE(experiment1!N92,experiment2!N92,experiment3!N92,experiment4!N92,experiment5!N92)</f>
        <v>3254.936312</v>
      </c>
      <c r="I92" s="11">
        <f t="shared" si="1"/>
        <v>0</v>
      </c>
      <c r="J92" s="10">
        <f>STDEV(experiment1!I92,experiment2!I92,experiment3!I92,experiment4!I92,experiment5!I92)/absoluteError!$G$3</f>
        <v>0.03352142496</v>
      </c>
      <c r="K92" s="10">
        <f>STDEV(experiment1!J92,experiment2!J92,experiment3!J92,experiment4!J92,experiment5!J92)/absoluteError!$G$3</f>
        <v>0.0279462851</v>
      </c>
      <c r="L92" s="10">
        <f>STDEV(experiment1!K92,experiment2!K92,experiment3!K92,experiment4!K92,experiment5!K92)/absoluteError!$G$3</f>
        <v>0.004725146782</v>
      </c>
      <c r="M92" s="10">
        <f>STDEV(experiment1!L92,experiment2!L92,experiment3!L92,experiment4!L92,experiment5!L92)/absoluteError!$G$3</f>
        <v>0.03352142496</v>
      </c>
      <c r="N92" s="11">
        <f t="shared" si="2"/>
        <v>1</v>
      </c>
    </row>
    <row r="93">
      <c r="A93" s="3" t="s">
        <v>77</v>
      </c>
      <c r="B93" s="9" t="s">
        <v>104</v>
      </c>
      <c r="C93" s="10">
        <f>AVERAGE(experiment1!I93,experiment2!I93,experiment3!I93,experiment4!I93,experiment5!I93)</f>
        <v>0.7730496454</v>
      </c>
      <c r="D93" s="10">
        <f>AVERAGE(experiment1!J93,experiment2!J93,experiment3!J93,experiment4!J93,experiment5!J93)</f>
        <v>0.7636496121</v>
      </c>
      <c r="E93" s="10">
        <f>AVERAGE(experiment1!K93,experiment2!K93,experiment3!K93,experiment4!K93,experiment5!K93)</f>
        <v>0.7758782477</v>
      </c>
      <c r="F93" s="10">
        <f>AVERAGE(experiment1!L93,experiment2!L93,experiment3!L93,experiment4!L93,experiment5!L93)</f>
        <v>0.7730496454</v>
      </c>
      <c r="G93" s="10">
        <f>AVERAGE(experiment1!M93,experiment2!M93,experiment3!M93,experiment4!M93,experiment5!M93)</f>
        <v>0.5491185665</v>
      </c>
      <c r="H93" s="10">
        <f>AVERAGE(experiment1!N93,experiment2!N93,experiment3!N93,experiment4!N93,experiment5!N93)</f>
        <v>244.8167031</v>
      </c>
      <c r="I93" s="11">
        <f t="shared" si="1"/>
        <v>0</v>
      </c>
      <c r="J93" s="10">
        <f>STDEV(experiment1!I93,experiment2!I93,experiment3!I93,experiment4!I93,experiment5!I93)/absoluteError!$G$3</f>
        <v>0.02030896605</v>
      </c>
      <c r="K93" s="10">
        <f>STDEV(experiment1!J93,experiment2!J93,experiment3!J93,experiment4!J93,experiment5!J93)/absoluteError!$G$3</f>
        <v>0.02318775386</v>
      </c>
      <c r="L93" s="10">
        <f>STDEV(experiment1!K93,experiment2!K93,experiment3!K93,experiment4!K93,experiment5!K93)/absoluteError!$G$3</f>
        <v>0.02039036044</v>
      </c>
      <c r="M93" s="10">
        <f>STDEV(experiment1!L93,experiment2!L93,experiment3!L93,experiment4!L93,experiment5!L93)/absoluteError!$G$3</f>
        <v>0.02030896605</v>
      </c>
      <c r="N93" s="11">
        <f t="shared" si="2"/>
        <v>1</v>
      </c>
    </row>
    <row r="94">
      <c r="A94" s="3" t="s">
        <v>77</v>
      </c>
      <c r="B94" s="9" t="s">
        <v>107</v>
      </c>
      <c r="C94" s="10">
        <f>AVERAGE(experiment1!I94,experiment2!I94,experiment3!I94,experiment4!I94,experiment5!I94)</f>
        <v>0.7659574468</v>
      </c>
      <c r="D94" s="10">
        <f>AVERAGE(experiment1!J94,experiment2!J94,experiment3!J94,experiment4!J94,experiment5!J94)</f>
        <v>0.7751538937</v>
      </c>
      <c r="E94" s="10">
        <f>AVERAGE(experiment1!K94,experiment2!K94,experiment3!K94,experiment4!K94,experiment5!K94)</f>
        <v>0.8155701402</v>
      </c>
      <c r="F94" s="10">
        <f>AVERAGE(experiment1!L94,experiment2!L94,experiment3!L94,experiment4!L94,experiment5!L94)</f>
        <v>0.7659574468</v>
      </c>
      <c r="G94" s="10">
        <f>AVERAGE(experiment1!M94,experiment2!M94,experiment3!M94,experiment4!M94,experiment5!M94)</f>
        <v>0.5432407379</v>
      </c>
      <c r="H94" s="10">
        <f>AVERAGE(experiment1!N94,experiment2!N94,experiment3!N94,experiment4!N94,experiment5!N94)</f>
        <v>3484.680602</v>
      </c>
      <c r="I94" s="11">
        <f t="shared" si="1"/>
        <v>0</v>
      </c>
      <c r="J94" s="10">
        <f>STDEV(experiment1!I94,experiment2!I94,experiment3!I94,experiment4!I94,experiment5!I94)/absoluteError!$G$3</f>
        <v>0.02477198468</v>
      </c>
      <c r="K94" s="10">
        <f>STDEV(experiment1!J94,experiment2!J94,experiment3!J94,experiment4!J94,experiment5!J94)/absoluteError!$G$3</f>
        <v>0.02215236027</v>
      </c>
      <c r="L94" s="10">
        <f>STDEV(experiment1!K94,experiment2!K94,experiment3!K94,experiment4!K94,experiment5!K94)/absoluteError!$G$3</f>
        <v>0.015483858</v>
      </c>
      <c r="M94" s="10">
        <f>STDEV(experiment1!L94,experiment2!L94,experiment3!L94,experiment4!L94,experiment5!L94)/absoluteError!$G$3</f>
        <v>0.02477198468</v>
      </c>
      <c r="N94" s="11">
        <f t="shared" si="2"/>
        <v>2</v>
      </c>
    </row>
    <row r="95">
      <c r="A95" s="3" t="s">
        <v>101</v>
      </c>
      <c r="B95" s="9" t="s">
        <v>17</v>
      </c>
      <c r="C95" s="10">
        <f>AVERAGE(experiment1!I95,experiment2!I95,experiment3!I95,experiment4!I95,experiment5!I95)</f>
        <v>0.6122976619</v>
      </c>
      <c r="D95" s="10">
        <f>AVERAGE(experiment1!J95,experiment2!J95,experiment3!J95,experiment4!J95,experiment5!J95)</f>
        <v>0.6725610729</v>
      </c>
      <c r="E95" s="10">
        <f>AVERAGE(experiment1!K95,experiment2!K95,experiment3!K95,experiment4!K95,experiment5!K95)</f>
        <v>0.8369364933</v>
      </c>
      <c r="F95" s="10">
        <f>AVERAGE(experiment1!L95,experiment2!L95,experiment3!L95,experiment4!L95,experiment5!L95)</f>
        <v>0.6122976619</v>
      </c>
      <c r="G95" s="10">
        <f>AVERAGE(experiment1!M95,experiment2!M95,experiment3!M95,experiment4!M95,experiment5!M95)</f>
        <v>66.22718086</v>
      </c>
      <c r="H95" s="10">
        <f>AVERAGE(experiment1!N95,experiment2!N95,experiment3!N95,experiment4!N95,experiment5!N95)</f>
        <v>302.7313289</v>
      </c>
      <c r="I95" s="11">
        <f t="shared" si="1"/>
        <v>0</v>
      </c>
      <c r="J95" s="10">
        <f>STDEV(experiment1!I95,experiment2!I95,experiment3!I95,experiment4!I95,experiment5!I95)/absoluteError!$G$3</f>
        <v>0.006310776926</v>
      </c>
      <c r="K95" s="10">
        <f>STDEV(experiment1!J95,experiment2!J95,experiment3!J95,experiment4!J95,experiment5!J95)/absoluteError!$G$3</f>
        <v>0.004362704282</v>
      </c>
      <c r="L95" s="10">
        <f>STDEV(experiment1!K95,experiment2!K95,experiment3!K95,experiment4!K95,experiment5!K95)/absoluteError!$G$3</f>
        <v>0.004566275278</v>
      </c>
      <c r="M95" s="10">
        <f>STDEV(experiment1!L95,experiment2!L95,experiment3!L95,experiment4!L95,experiment5!L95)/absoluteError!$G$3</f>
        <v>0.006310776926</v>
      </c>
      <c r="N95" s="11">
        <f t="shared" si="2"/>
        <v>1</v>
      </c>
    </row>
    <row r="96">
      <c r="A96" s="3" t="s">
        <v>101</v>
      </c>
      <c r="B96" s="9" t="s">
        <v>20</v>
      </c>
      <c r="C96" s="10">
        <f>AVERAGE(experiment1!I96,experiment2!I96,experiment3!I96,experiment4!I96,experiment5!I96)</f>
        <v>0.8686151079</v>
      </c>
      <c r="D96" s="10">
        <f>AVERAGE(experiment1!J96,experiment2!J96,experiment3!J96,experiment4!J96,experiment5!J96)</f>
        <v>0.8788624685</v>
      </c>
      <c r="E96" s="10">
        <f>AVERAGE(experiment1!K96,experiment2!K96,experiment3!K96,experiment4!K96,experiment5!K96)</f>
        <v>0.9092761498</v>
      </c>
      <c r="F96" s="10">
        <f>AVERAGE(experiment1!L96,experiment2!L96,experiment3!L96,experiment4!L96,experiment5!L96)</f>
        <v>0.8686151079</v>
      </c>
      <c r="G96" s="10">
        <f>AVERAGE(experiment1!M96,experiment2!M96,experiment3!M96,experiment4!M96,experiment5!M96)</f>
        <v>66.05505567</v>
      </c>
      <c r="H96" s="10">
        <f>AVERAGE(experiment1!N96,experiment2!N96,experiment3!N96,experiment4!N96,experiment5!N96)</f>
        <v>3539.79908</v>
      </c>
      <c r="I96" s="11">
        <f t="shared" si="1"/>
        <v>1</v>
      </c>
      <c r="J96" s="10">
        <f>STDEV(experiment1!I96,experiment2!I96,experiment3!I96,experiment4!I96,experiment5!I96)/absoluteError!$G$3</f>
        <v>0.01362692923</v>
      </c>
      <c r="K96" s="10">
        <f>STDEV(experiment1!J96,experiment2!J96,experiment3!J96,experiment4!J96,experiment5!J96)/absoluteError!$G$3</f>
        <v>0.01320246446</v>
      </c>
      <c r="L96" s="10">
        <f>STDEV(experiment1!K96,experiment2!K96,experiment3!K96,experiment4!K96,experiment5!K96)/absoluteError!$G$3</f>
        <v>0.009659185741</v>
      </c>
      <c r="M96" s="10">
        <f>STDEV(experiment1!L96,experiment2!L96,experiment3!L96,experiment4!L96,experiment5!L96)/absoluteError!$G$3</f>
        <v>0.01362692923</v>
      </c>
      <c r="N96" s="11">
        <f t="shared" si="2"/>
        <v>2</v>
      </c>
    </row>
    <row r="97">
      <c r="A97" s="3" t="s">
        <v>101</v>
      </c>
      <c r="B97" s="9" t="s">
        <v>23</v>
      </c>
      <c r="C97" s="10">
        <f>AVERAGE(experiment1!I97,experiment2!I97,experiment3!I97,experiment4!I97,experiment5!I97)</f>
        <v>0.7463017086</v>
      </c>
      <c r="D97" s="10">
        <f>AVERAGE(experiment1!J97,experiment2!J97,experiment3!J97,experiment4!J97,experiment5!J97)</f>
        <v>0.7754766517</v>
      </c>
      <c r="E97" s="10">
        <f>AVERAGE(experiment1!K97,experiment2!K97,experiment3!K97,experiment4!K97,experiment5!K97)</f>
        <v>0.8389599846</v>
      </c>
      <c r="F97" s="10">
        <f>AVERAGE(experiment1!L97,experiment2!L97,experiment3!L97,experiment4!L97,experiment5!L97)</f>
        <v>0.7463017086</v>
      </c>
      <c r="G97" s="10">
        <f>AVERAGE(experiment1!M97,experiment2!M97,experiment3!M97,experiment4!M97,experiment5!M97)</f>
        <v>65.98044329</v>
      </c>
      <c r="H97" s="10">
        <f>AVERAGE(experiment1!N97,experiment2!N97,experiment3!N97,experiment4!N97,experiment5!N97)</f>
        <v>535.0951683</v>
      </c>
      <c r="I97" s="11">
        <f t="shared" si="1"/>
        <v>0</v>
      </c>
      <c r="J97" s="10">
        <f>STDEV(experiment1!I97,experiment2!I97,experiment3!I97,experiment4!I97,experiment5!I97)/absoluteError!$G$3</f>
        <v>0.003596085872</v>
      </c>
      <c r="K97" s="10">
        <f>STDEV(experiment1!J97,experiment2!J97,experiment3!J97,experiment4!J97,experiment5!J97)/absoluteError!$G$3</f>
        <v>0.002466910285</v>
      </c>
      <c r="L97" s="10">
        <f>STDEV(experiment1!K97,experiment2!K97,experiment3!K97,experiment4!K97,experiment5!K97)/absoluteError!$G$3</f>
        <v>0.001286244111</v>
      </c>
      <c r="M97" s="10">
        <f>STDEV(experiment1!L97,experiment2!L97,experiment3!L97,experiment4!L97,experiment5!L97)/absoluteError!$G$3</f>
        <v>0.003596085872</v>
      </c>
      <c r="N97" s="11">
        <f t="shared" si="2"/>
        <v>2</v>
      </c>
    </row>
    <row r="98">
      <c r="A98" s="3" t="s">
        <v>101</v>
      </c>
      <c r="B98" s="9" t="s">
        <v>26</v>
      </c>
      <c r="C98" s="10">
        <f>AVERAGE(experiment1!I98,experiment2!I98,experiment3!I98,experiment4!I98,experiment5!I98)</f>
        <v>0.8379608813</v>
      </c>
      <c r="D98" s="10">
        <f>AVERAGE(experiment1!J98,experiment2!J98,experiment3!J98,experiment4!J98,experiment5!J98)</f>
        <v>0.8546557881</v>
      </c>
      <c r="E98" s="10">
        <f>AVERAGE(experiment1!K98,experiment2!K98,experiment3!K98,experiment4!K98,experiment5!K98)</f>
        <v>0.9047422766</v>
      </c>
      <c r="F98" s="10">
        <f>AVERAGE(experiment1!L98,experiment2!L98,experiment3!L98,experiment4!L98,experiment5!L98)</f>
        <v>0.8379608813</v>
      </c>
      <c r="G98" s="10">
        <f>AVERAGE(experiment1!M98,experiment2!M98,experiment3!M98,experiment4!M98,experiment5!M98)</f>
        <v>65.8163547</v>
      </c>
      <c r="H98" s="10">
        <f>AVERAGE(experiment1!N98,experiment2!N98,experiment3!N98,experiment4!N98,experiment5!N98)</f>
        <v>3778.386993</v>
      </c>
      <c r="I98" s="11">
        <f t="shared" si="1"/>
        <v>1</v>
      </c>
      <c r="J98" s="10">
        <f>STDEV(experiment1!I98,experiment2!I98,experiment3!I98,experiment4!I98,experiment5!I98)/absoluteError!$G$3</f>
        <v>0.02546225847</v>
      </c>
      <c r="K98" s="10">
        <f>STDEV(experiment1!J98,experiment2!J98,experiment3!J98,experiment4!J98,experiment5!J98)/absoluteError!$G$3</f>
        <v>0.02389375903</v>
      </c>
      <c r="L98" s="10">
        <f>STDEV(experiment1!K98,experiment2!K98,experiment3!K98,experiment4!K98,experiment5!K98)/absoluteError!$G$3</f>
        <v>0.009674226112</v>
      </c>
      <c r="M98" s="10">
        <f>STDEV(experiment1!L98,experiment2!L98,experiment3!L98,experiment4!L98,experiment5!L98)/absoluteError!$G$3</f>
        <v>0.02546225847</v>
      </c>
      <c r="N98" s="11">
        <f t="shared" si="2"/>
        <v>3</v>
      </c>
    </row>
    <row r="99">
      <c r="A99" s="3" t="s">
        <v>101</v>
      </c>
      <c r="B99" s="9" t="s">
        <v>29</v>
      </c>
      <c r="C99" s="10">
        <f>AVERAGE(experiment1!I99,experiment2!I99,experiment3!I99,experiment4!I99,experiment5!I99)</f>
        <v>0.743705036</v>
      </c>
      <c r="D99" s="10">
        <f>AVERAGE(experiment1!J99,experiment2!J99,experiment3!J99,experiment4!J99,experiment5!J99)</f>
        <v>0.7364458935</v>
      </c>
      <c r="E99" s="10">
        <f>AVERAGE(experiment1!K99,experiment2!K99,experiment3!K99,experiment4!K99,experiment5!K99)</f>
        <v>0.7574810114</v>
      </c>
      <c r="F99" s="10">
        <f>AVERAGE(experiment1!L99,experiment2!L99,experiment3!L99,experiment4!L99,experiment5!L99)</f>
        <v>0.743705036</v>
      </c>
      <c r="G99" s="10">
        <f>AVERAGE(experiment1!M99,experiment2!M99,experiment3!M99,experiment4!M99,experiment5!M99)</f>
        <v>66.57868538</v>
      </c>
      <c r="H99" s="10">
        <f>AVERAGE(experiment1!N99,experiment2!N99,experiment3!N99,experiment4!N99,experiment5!N99)</f>
        <v>158.1253601</v>
      </c>
      <c r="I99" s="11">
        <f t="shared" si="1"/>
        <v>0</v>
      </c>
      <c r="J99" s="10">
        <f>STDEV(experiment1!I99,experiment2!I99,experiment3!I99,experiment4!I99,experiment5!I99)/absoluteError!$G$3</f>
        <v>0.01509931319</v>
      </c>
      <c r="K99" s="10">
        <f>STDEV(experiment1!J99,experiment2!J99,experiment3!J99,experiment4!J99,experiment5!J99)/absoluteError!$G$3</f>
        <v>0.0204044797</v>
      </c>
      <c r="L99" s="10">
        <f>STDEV(experiment1!K99,experiment2!K99,experiment3!K99,experiment4!K99,experiment5!K99)/absoluteError!$G$3</f>
        <v>0.02452672266</v>
      </c>
      <c r="M99" s="10">
        <f>STDEV(experiment1!L99,experiment2!L99,experiment3!L99,experiment4!L99,experiment5!L99)/absoluteError!$G$3</f>
        <v>0.01509931319</v>
      </c>
      <c r="N99" s="11">
        <f t="shared" si="2"/>
        <v>1</v>
      </c>
    </row>
    <row r="100">
      <c r="A100" s="3" t="s">
        <v>101</v>
      </c>
      <c r="B100" s="9" t="s">
        <v>32</v>
      </c>
      <c r="C100" s="10">
        <f>AVERAGE(experiment1!I100,experiment2!I100,experiment3!I100,experiment4!I100,experiment5!I100)</f>
        <v>0.723381295</v>
      </c>
      <c r="D100" s="10">
        <f>AVERAGE(experiment1!J100,experiment2!J100,experiment3!J100,experiment4!J100,experiment5!J100)</f>
        <v>0.7777819976</v>
      </c>
      <c r="E100" s="10">
        <f>AVERAGE(experiment1!K100,experiment2!K100,experiment3!K100,experiment4!K100,experiment5!K100)</f>
        <v>0.8819761908</v>
      </c>
      <c r="F100" s="10">
        <f>AVERAGE(experiment1!L100,experiment2!L100,experiment3!L100,experiment4!L100,experiment5!L100)</f>
        <v>0.723381295</v>
      </c>
      <c r="G100" s="10">
        <f>AVERAGE(experiment1!M100,experiment2!M100,experiment3!M100,experiment4!M100,experiment5!M100)</f>
        <v>65.85411048</v>
      </c>
      <c r="H100" s="10">
        <f>AVERAGE(experiment1!N100,experiment2!N100,experiment3!N100,experiment4!N100,experiment5!N100)</f>
        <v>447.6179783</v>
      </c>
      <c r="I100" s="11">
        <f t="shared" si="1"/>
        <v>0</v>
      </c>
      <c r="J100" s="10">
        <f>STDEV(experiment1!I100,experiment2!I100,experiment3!I100,experiment4!I100,experiment5!I100)/absoluteError!$G$3</f>
        <v>0.0161049016</v>
      </c>
      <c r="K100" s="10">
        <f>STDEV(experiment1!J100,experiment2!J100,experiment3!J100,experiment4!J100,experiment5!J100)/absoluteError!$G$3</f>
        <v>0.01003244016</v>
      </c>
      <c r="L100" s="10">
        <f>STDEV(experiment1!K100,experiment2!K100,experiment3!K100,experiment4!K100,experiment5!K100)/absoluteError!$G$3</f>
        <v>0.005796956587</v>
      </c>
      <c r="M100" s="10">
        <f>STDEV(experiment1!L100,experiment2!L100,experiment3!L100,experiment4!L100,experiment5!L100)/absoluteError!$G$3</f>
        <v>0.0161049016</v>
      </c>
      <c r="N100" s="11">
        <f t="shared" si="2"/>
        <v>2</v>
      </c>
    </row>
    <row r="101">
      <c r="A101" s="3" t="s">
        <v>101</v>
      </c>
      <c r="B101" s="9" t="s">
        <v>35</v>
      </c>
      <c r="C101" s="10">
        <f>AVERAGE(experiment1!I101,experiment2!I101,experiment3!I101,experiment4!I101,experiment5!I101)</f>
        <v>0.9224145683</v>
      </c>
      <c r="D101" s="10">
        <f>AVERAGE(experiment1!J101,experiment2!J101,experiment3!J101,experiment4!J101,experiment5!J101)</f>
        <v>0.9245403045</v>
      </c>
      <c r="E101" s="10">
        <f>AVERAGE(experiment1!K101,experiment2!K101,experiment3!K101,experiment4!K101,experiment5!K101)</f>
        <v>0.933725344</v>
      </c>
      <c r="F101" s="10">
        <f>AVERAGE(experiment1!L101,experiment2!L101,experiment3!L101,experiment4!L101,experiment5!L101)</f>
        <v>0.9224145683</v>
      </c>
      <c r="G101" s="10">
        <f>AVERAGE(experiment1!M101,experiment2!M101,experiment3!M101,experiment4!M101,experiment5!M101)</f>
        <v>65.92154016</v>
      </c>
      <c r="H101" s="10">
        <f>AVERAGE(experiment1!N101,experiment2!N101,experiment3!N101,experiment4!N101,experiment5!N101)</f>
        <v>3679.819624</v>
      </c>
      <c r="I101" s="11">
        <f t="shared" si="1"/>
        <v>1</v>
      </c>
      <c r="J101" s="10">
        <f>STDEV(experiment1!I101,experiment2!I101,experiment3!I101,experiment4!I101,experiment5!I101)/absoluteError!$G$3</f>
        <v>0.004482209782</v>
      </c>
      <c r="K101" s="10">
        <f>STDEV(experiment1!J101,experiment2!J101,experiment3!J101,experiment4!J101,experiment5!J101)/absoluteError!$G$3</f>
        <v>0.003917765725</v>
      </c>
      <c r="L101" s="10">
        <f>STDEV(experiment1!K101,experiment2!K101,experiment3!K101,experiment4!K101,experiment5!K101)/absoluteError!$G$3</f>
        <v>0.00239365855</v>
      </c>
      <c r="M101" s="10">
        <f>STDEV(experiment1!L101,experiment2!L101,experiment3!L101,experiment4!L101,experiment5!L101)/absoluteError!$G$3</f>
        <v>0.004482209782</v>
      </c>
      <c r="N101" s="11">
        <f t="shared" si="2"/>
        <v>3</v>
      </c>
    </row>
    <row r="102">
      <c r="A102" s="3" t="s">
        <v>101</v>
      </c>
      <c r="B102" s="9" t="s">
        <v>38</v>
      </c>
      <c r="C102" s="10">
        <f>AVERAGE(experiment1!I102,experiment2!I102,experiment3!I102,experiment4!I102,experiment5!I102)</f>
        <v>0.7748313849</v>
      </c>
      <c r="D102" s="10">
        <f>AVERAGE(experiment1!J102,experiment2!J102,experiment3!J102,experiment4!J102,experiment5!J102)</f>
        <v>0.8036441488</v>
      </c>
      <c r="E102" s="10">
        <f>AVERAGE(experiment1!K102,experiment2!K102,experiment3!K102,experiment4!K102,experiment5!K102)</f>
        <v>0.862306876</v>
      </c>
      <c r="F102" s="10">
        <f>AVERAGE(experiment1!L102,experiment2!L102,experiment3!L102,experiment4!L102,experiment5!L102)</f>
        <v>0.7748313849</v>
      </c>
      <c r="G102" s="10">
        <f>AVERAGE(experiment1!M102,experiment2!M102,experiment3!M102,experiment4!M102,experiment5!M102)</f>
        <v>65.93957086</v>
      </c>
      <c r="H102" s="10">
        <f>AVERAGE(experiment1!N102,experiment2!N102,experiment3!N102,experiment4!N102,experiment5!N102)</f>
        <v>679.872725</v>
      </c>
      <c r="I102" s="11">
        <f t="shared" si="1"/>
        <v>0</v>
      </c>
      <c r="J102" s="10">
        <f>STDEV(experiment1!I102,experiment2!I102,experiment3!I102,experiment4!I102,experiment5!I102)/absoluteError!$G$3</f>
        <v>0.003436210608</v>
      </c>
      <c r="K102" s="10">
        <f>STDEV(experiment1!J102,experiment2!J102,experiment3!J102,experiment4!J102,experiment5!J102)/absoluteError!$G$3</f>
        <v>0.005613594668</v>
      </c>
      <c r="L102" s="10">
        <f>STDEV(experiment1!K102,experiment2!K102,experiment3!K102,experiment4!K102,experiment5!K102)/absoluteError!$G$3</f>
        <v>0.005390039111</v>
      </c>
      <c r="M102" s="10">
        <f>STDEV(experiment1!L102,experiment2!L102,experiment3!L102,experiment4!L102,experiment5!L102)/absoluteError!$G$3</f>
        <v>0.003436210608</v>
      </c>
      <c r="N102" s="11">
        <f t="shared" si="2"/>
        <v>3</v>
      </c>
    </row>
    <row r="103">
      <c r="A103" s="3" t="s">
        <v>101</v>
      </c>
      <c r="B103" s="9" t="s">
        <v>41</v>
      </c>
      <c r="C103" s="10">
        <f>AVERAGE(experiment1!I103,experiment2!I103,experiment3!I103,experiment4!I103,experiment5!I103)</f>
        <v>0.9189523381</v>
      </c>
      <c r="D103" s="10">
        <f>AVERAGE(experiment1!J103,experiment2!J103,experiment3!J103,experiment4!J103,experiment5!J103)</f>
        <v>0.9219107347</v>
      </c>
      <c r="E103" s="10">
        <f>AVERAGE(experiment1!K103,experiment2!K103,experiment3!K103,experiment4!K103,experiment5!K103)</f>
        <v>0.9331048103</v>
      </c>
      <c r="F103" s="10">
        <f>AVERAGE(experiment1!L103,experiment2!L103,experiment3!L103,experiment4!L103,experiment5!L103)</f>
        <v>0.9189523381</v>
      </c>
      <c r="G103" s="10">
        <f>AVERAGE(experiment1!M103,experiment2!M103,experiment3!M103,experiment4!M103,experiment5!M103)</f>
        <v>65.63110218</v>
      </c>
      <c r="H103" s="10">
        <f>AVERAGE(experiment1!N103,experiment2!N103,experiment3!N103,experiment4!N103,experiment5!N103)</f>
        <v>3926.406666</v>
      </c>
      <c r="I103" s="11">
        <f t="shared" si="1"/>
        <v>1</v>
      </c>
      <c r="J103" s="10">
        <f>STDEV(experiment1!I103,experiment2!I103,experiment3!I103,experiment4!I103,experiment5!I103)/absoluteError!$G$3</f>
        <v>0.005230632826</v>
      </c>
      <c r="K103" s="10">
        <f>STDEV(experiment1!J103,experiment2!J103,experiment3!J103,experiment4!J103,experiment5!J103)/absoluteError!$G$3</f>
        <v>0.005178824614</v>
      </c>
      <c r="L103" s="10">
        <f>STDEV(experiment1!K103,experiment2!K103,experiment3!K103,experiment4!K103,experiment5!K103)/absoluteError!$G$3</f>
        <v>0.003757460124</v>
      </c>
      <c r="M103" s="10">
        <f>STDEV(experiment1!L103,experiment2!L103,experiment3!L103,experiment4!L103,experiment5!L103)/absoluteError!$G$3</f>
        <v>0.005230632826</v>
      </c>
      <c r="N103" s="11">
        <f t="shared" si="2"/>
        <v>4</v>
      </c>
    </row>
    <row r="104">
      <c r="A104" s="3" t="s">
        <v>101</v>
      </c>
      <c r="B104" s="9" t="s">
        <v>44</v>
      </c>
      <c r="C104" s="10">
        <f>AVERAGE(experiment1!I104,experiment2!I104,experiment3!I104,experiment4!I104,experiment5!I104)</f>
        <v>0.8099595324</v>
      </c>
      <c r="D104" s="10">
        <f>AVERAGE(experiment1!J104,experiment2!J104,experiment3!J104,experiment4!J104,experiment5!J104)</f>
        <v>0.8294845757</v>
      </c>
      <c r="E104" s="10">
        <f>AVERAGE(experiment1!K104,experiment2!K104,experiment3!K104,experiment4!K104,experiment5!K104)</f>
        <v>0.8923701564</v>
      </c>
      <c r="F104" s="10">
        <f>AVERAGE(experiment1!L104,experiment2!L104,experiment3!L104,experiment4!L104,experiment5!L104)</f>
        <v>0.8099595324</v>
      </c>
      <c r="G104" s="10">
        <f>AVERAGE(experiment1!M104,experiment2!M104,experiment3!M104,experiment4!M104,experiment5!M104)</f>
        <v>66.09722624</v>
      </c>
      <c r="H104" s="10">
        <f>AVERAGE(experiment1!N104,experiment2!N104,experiment3!N104,experiment4!N104,experiment5!N104)</f>
        <v>189.2148201</v>
      </c>
      <c r="I104" s="11">
        <f t="shared" si="1"/>
        <v>0</v>
      </c>
      <c r="J104" s="10">
        <f>STDEV(experiment1!I104,experiment2!I104,experiment3!I104,experiment4!I104,experiment5!I104)/absoluteError!$G$3</f>
        <v>0.007284211693</v>
      </c>
      <c r="K104" s="10">
        <f>STDEV(experiment1!J104,experiment2!J104,experiment3!J104,experiment4!J104,experiment5!J104)/absoluteError!$G$3</f>
        <v>0.007968560862</v>
      </c>
      <c r="L104" s="10">
        <f>STDEV(experiment1!K104,experiment2!K104,experiment3!K104,experiment4!K104,experiment5!K104)/absoluteError!$G$3</f>
        <v>0.003891287009</v>
      </c>
      <c r="M104" s="10">
        <f>STDEV(experiment1!L104,experiment2!L104,experiment3!L104,experiment4!L104,experiment5!L104)/absoluteError!$G$3</f>
        <v>0.007284211693</v>
      </c>
      <c r="N104" s="11">
        <f t="shared" si="2"/>
        <v>2</v>
      </c>
    </row>
    <row r="105">
      <c r="A105" s="3" t="s">
        <v>101</v>
      </c>
      <c r="B105" s="9" t="s">
        <v>47</v>
      </c>
      <c r="C105" s="10">
        <f>AVERAGE(experiment1!I105,experiment2!I105,experiment3!I105,experiment4!I105,experiment5!I105)</f>
        <v>0.7787882194</v>
      </c>
      <c r="D105" s="10">
        <f>AVERAGE(experiment1!J105,experiment2!J105,experiment3!J105,experiment4!J105,experiment5!J105)</f>
        <v>0.8372272625</v>
      </c>
      <c r="E105" s="10">
        <f>AVERAGE(experiment1!K105,experiment2!K105,experiment3!K105,experiment4!K105,experiment5!K105)</f>
        <v>0.9210950432</v>
      </c>
      <c r="F105" s="10">
        <f>AVERAGE(experiment1!L105,experiment2!L105,experiment3!L105,experiment4!L105,experiment5!L105)</f>
        <v>0.7787882194</v>
      </c>
      <c r="G105" s="10">
        <f>AVERAGE(experiment1!M105,experiment2!M105,experiment3!M105,experiment4!M105,experiment5!M105)</f>
        <v>65.78471904</v>
      </c>
      <c r="H105" s="10">
        <f>AVERAGE(experiment1!N105,experiment2!N105,experiment3!N105,experiment4!N105,experiment5!N105)</f>
        <v>477.5378141</v>
      </c>
      <c r="I105" s="11">
        <f t="shared" si="1"/>
        <v>0</v>
      </c>
      <c r="J105" s="10">
        <f>STDEV(experiment1!I105,experiment2!I105,experiment3!I105,experiment4!I105,experiment5!I105)/absoluteError!$G$3</f>
        <v>0.01311261682</v>
      </c>
      <c r="K105" s="10">
        <f>STDEV(experiment1!J105,experiment2!J105,experiment3!J105,experiment4!J105,experiment5!J105)/absoluteError!$G$3</f>
        <v>0.008522685565</v>
      </c>
      <c r="L105" s="10">
        <f>STDEV(experiment1!K105,experiment2!K105,experiment3!K105,experiment4!K105,experiment5!K105)/absoluteError!$G$3</f>
        <v>0.003748352396</v>
      </c>
      <c r="M105" s="10">
        <f>STDEV(experiment1!L105,experiment2!L105,experiment3!L105,experiment4!L105,experiment5!L105)/absoluteError!$G$3</f>
        <v>0.01311261682</v>
      </c>
      <c r="N105" s="11">
        <f t="shared" si="2"/>
        <v>3</v>
      </c>
    </row>
    <row r="106">
      <c r="A106" s="3" t="s">
        <v>101</v>
      </c>
      <c r="B106" s="9" t="s">
        <v>50</v>
      </c>
      <c r="C106" s="10">
        <f>AVERAGE(experiment1!I106,experiment2!I106,experiment3!I106,experiment4!I106,experiment5!I106)</f>
        <v>0.9072954137</v>
      </c>
      <c r="D106" s="10">
        <f>AVERAGE(experiment1!J106,experiment2!J106,experiment3!J106,experiment4!J106,experiment5!J106)</f>
        <v>0.9105613393</v>
      </c>
      <c r="E106" s="10">
        <f>AVERAGE(experiment1!K106,experiment2!K106,experiment3!K106,experiment4!K106,experiment5!K106)</f>
        <v>0.9256538204</v>
      </c>
      <c r="F106" s="10">
        <f>AVERAGE(experiment1!L106,experiment2!L106,experiment3!L106,experiment4!L106,experiment5!L106)</f>
        <v>0.9072954137</v>
      </c>
      <c r="G106" s="10">
        <f>AVERAGE(experiment1!M106,experiment2!M106,experiment3!M106,experiment4!M106,experiment5!M106)</f>
        <v>65.94444795</v>
      </c>
      <c r="H106" s="10">
        <f>AVERAGE(experiment1!N106,experiment2!N106,experiment3!N106,experiment4!N106,experiment5!N106)</f>
        <v>3722.569305</v>
      </c>
      <c r="I106" s="11">
        <f t="shared" si="1"/>
        <v>1</v>
      </c>
      <c r="J106" s="10">
        <f>STDEV(experiment1!I106,experiment2!I106,experiment3!I106,experiment4!I106,experiment5!I106)/absoluteError!$G$3</f>
        <v>0.005300423956</v>
      </c>
      <c r="K106" s="10">
        <f>STDEV(experiment1!J106,experiment2!J106,experiment3!J106,experiment4!J106,experiment5!J106)/absoluteError!$G$3</f>
        <v>0.004972740792</v>
      </c>
      <c r="L106" s="10">
        <f>STDEV(experiment1!K106,experiment2!K106,experiment3!K106,experiment4!K106,experiment5!K106)/absoluteError!$G$3</f>
        <v>0.003397471348</v>
      </c>
      <c r="M106" s="10">
        <f>STDEV(experiment1!L106,experiment2!L106,experiment3!L106,experiment4!L106,experiment5!L106)/absoluteError!$G$3</f>
        <v>0.005300423956</v>
      </c>
      <c r="N106" s="11">
        <f t="shared" si="2"/>
        <v>4</v>
      </c>
    </row>
    <row r="107">
      <c r="A107" s="3" t="s">
        <v>101</v>
      </c>
      <c r="B107" s="9" t="s">
        <v>53</v>
      </c>
      <c r="C107" s="10">
        <f>AVERAGE(experiment1!I107,experiment2!I107,experiment3!I107,experiment4!I107,experiment5!I107)</f>
        <v>0.7975044964</v>
      </c>
      <c r="D107" s="10">
        <f>AVERAGE(experiment1!J107,experiment2!J107,experiment3!J107,experiment4!J107,experiment5!J107)</f>
        <v>0.8115980435</v>
      </c>
      <c r="E107" s="10">
        <f>AVERAGE(experiment1!K107,experiment2!K107,experiment3!K107,experiment4!K107,experiment5!K107)</f>
        <v>0.8558725146</v>
      </c>
      <c r="F107" s="10">
        <f>AVERAGE(experiment1!L107,experiment2!L107,experiment3!L107,experiment4!L107,experiment5!L107)</f>
        <v>0.7975044964</v>
      </c>
      <c r="G107" s="10">
        <f>AVERAGE(experiment1!M107,experiment2!M107,experiment3!M107,experiment4!M107,experiment5!M107)</f>
        <v>66.01728377</v>
      </c>
      <c r="H107" s="10">
        <f>AVERAGE(experiment1!N107,experiment2!N107,experiment3!N107,experiment4!N107,experiment5!N107)</f>
        <v>713.047812</v>
      </c>
      <c r="I107" s="11">
        <f t="shared" si="1"/>
        <v>0</v>
      </c>
      <c r="J107" s="10">
        <f>STDEV(experiment1!I107,experiment2!I107,experiment3!I107,experiment4!I107,experiment5!I107)/absoluteError!$G$3</f>
        <v>0.002680891842</v>
      </c>
      <c r="K107" s="10">
        <f>STDEV(experiment1!J107,experiment2!J107,experiment3!J107,experiment4!J107,experiment5!J107)/absoluteError!$G$3</f>
        <v>0.003071049419</v>
      </c>
      <c r="L107" s="10">
        <f>STDEV(experiment1!K107,experiment2!K107,experiment3!K107,experiment4!K107,experiment5!K107)/absoluteError!$G$3</f>
        <v>0.005032630769</v>
      </c>
      <c r="M107" s="10">
        <f>STDEV(experiment1!L107,experiment2!L107,experiment3!L107,experiment4!L107,experiment5!L107)/absoluteError!$G$3</f>
        <v>0.002680891842</v>
      </c>
      <c r="N107" s="11">
        <f t="shared" si="2"/>
        <v>4</v>
      </c>
    </row>
    <row r="108">
      <c r="A108" s="3" t="s">
        <v>101</v>
      </c>
      <c r="B108" s="9" t="s">
        <v>56</v>
      </c>
      <c r="C108" s="10">
        <f>AVERAGE(experiment1!I108,experiment2!I108,experiment3!I108,experiment4!I108,experiment5!I108)</f>
        <v>0.9122526978</v>
      </c>
      <c r="D108" s="10">
        <f>AVERAGE(experiment1!J108,experiment2!J108,experiment3!J108,experiment4!J108,experiment5!J108)</f>
        <v>0.9148232846</v>
      </c>
      <c r="E108" s="10">
        <f>AVERAGE(experiment1!K108,experiment2!K108,experiment3!K108,experiment4!K108,experiment5!K108)</f>
        <v>0.9273310614</v>
      </c>
      <c r="F108" s="10">
        <f>AVERAGE(experiment1!L108,experiment2!L108,experiment3!L108,experiment4!L108,experiment5!L108)</f>
        <v>0.9122526978</v>
      </c>
      <c r="G108" s="10">
        <f>AVERAGE(experiment1!M108,experiment2!M108,experiment3!M108,experiment4!M108,experiment5!M108)</f>
        <v>65.5998158</v>
      </c>
      <c r="H108" s="10">
        <f>AVERAGE(experiment1!N108,experiment2!N108,experiment3!N108,experiment4!N108,experiment5!N108)</f>
        <v>3946.870036</v>
      </c>
      <c r="I108" s="11">
        <f t="shared" si="1"/>
        <v>1</v>
      </c>
      <c r="J108" s="10">
        <f>STDEV(experiment1!I108,experiment2!I108,experiment3!I108,experiment4!I108,experiment5!I108)/absoluteError!$G$3</f>
        <v>0.003405598514</v>
      </c>
      <c r="K108" s="10">
        <f>STDEV(experiment1!J108,experiment2!J108,experiment3!J108,experiment4!J108,experiment5!J108)/absoluteError!$G$3</f>
        <v>0.003227285326</v>
      </c>
      <c r="L108" s="10">
        <f>STDEV(experiment1!K108,experiment2!K108,experiment3!K108,experiment4!K108,experiment5!K108)/absoluteError!$G$3</f>
        <v>0.002420048506</v>
      </c>
      <c r="M108" s="10">
        <f>STDEV(experiment1!L108,experiment2!L108,experiment3!L108,experiment4!L108,experiment5!L108)/absoluteError!$G$3</f>
        <v>0.003405598514</v>
      </c>
      <c r="N108" s="11">
        <f t="shared" si="2"/>
        <v>5</v>
      </c>
    </row>
    <row r="109">
      <c r="A109" s="3" t="s">
        <v>101</v>
      </c>
      <c r="B109" s="9" t="s">
        <v>59</v>
      </c>
      <c r="C109" s="10">
        <f>AVERAGE(experiment1!I109,experiment2!I109,experiment3!I109,experiment4!I109,experiment5!I109)</f>
        <v>0.9085881295</v>
      </c>
      <c r="D109" s="10">
        <f>AVERAGE(experiment1!J109,experiment2!J109,experiment3!J109,experiment4!J109,experiment5!J109)</f>
        <v>0.910958479</v>
      </c>
      <c r="E109" s="10">
        <f>AVERAGE(experiment1!K109,experiment2!K109,experiment3!K109,experiment4!K109,experiment5!K109)</f>
        <v>0.9256894033</v>
      </c>
      <c r="F109" s="10">
        <f>AVERAGE(experiment1!L109,experiment2!L109,experiment3!L109,experiment4!L109,experiment5!L109)</f>
        <v>0.9085881295</v>
      </c>
      <c r="G109" s="10">
        <f>AVERAGE(experiment1!M109,experiment2!M109,experiment3!M109,experiment4!M109,experiment5!M109)</f>
        <v>65.83127627</v>
      </c>
      <c r="H109" s="10">
        <f>AVERAGE(experiment1!N109,experiment2!N109,experiment3!N109,experiment4!N109,experiment5!N109)</f>
        <v>3420.015896</v>
      </c>
      <c r="I109" s="11">
        <f t="shared" si="1"/>
        <v>1</v>
      </c>
      <c r="J109" s="10">
        <f>STDEV(experiment1!I109,experiment2!I109,experiment3!I109,experiment4!I109,experiment5!I109)/absoluteError!$G$3</f>
        <v>0.007592000169</v>
      </c>
      <c r="K109" s="10">
        <f>STDEV(experiment1!J109,experiment2!J109,experiment3!J109,experiment4!J109,experiment5!J109)/absoluteError!$G$3</f>
        <v>0.006970644657</v>
      </c>
      <c r="L109" s="10">
        <f>STDEV(experiment1!K109,experiment2!K109,experiment3!K109,experiment4!K109,experiment5!K109)/absoluteError!$G$3</f>
        <v>0.003833210879</v>
      </c>
      <c r="M109" s="10">
        <f>STDEV(experiment1!L109,experiment2!L109,experiment3!L109,experiment4!L109,experiment5!L109)/absoluteError!$G$3</f>
        <v>0.007592000169</v>
      </c>
      <c r="N109" s="11">
        <f t="shared" si="2"/>
        <v>3</v>
      </c>
    </row>
    <row r="110">
      <c r="A110" s="3" t="s">
        <v>101</v>
      </c>
      <c r="B110" s="9" t="s">
        <v>62</v>
      </c>
      <c r="C110" s="10">
        <f>AVERAGE(experiment1!I110,experiment2!I110,experiment3!I110,experiment4!I110,experiment5!I110)</f>
        <v>0.8120503597</v>
      </c>
      <c r="D110" s="10">
        <f>AVERAGE(experiment1!J110,experiment2!J110,experiment3!J110,experiment4!J110,experiment5!J110)</f>
        <v>0.8122049921</v>
      </c>
      <c r="E110" s="10">
        <f>AVERAGE(experiment1!K110,experiment2!K110,experiment3!K110,experiment4!K110,experiment5!K110)</f>
        <v>0.8476786853</v>
      </c>
      <c r="F110" s="10">
        <f>AVERAGE(experiment1!L110,experiment2!L110,experiment3!L110,experiment4!L110,experiment5!L110)</f>
        <v>0.8120503597</v>
      </c>
      <c r="G110" s="10">
        <f>AVERAGE(experiment1!M110,experiment2!M110,experiment3!M110,experiment4!M110,experiment5!M110)</f>
        <v>65.85603499</v>
      </c>
      <c r="H110" s="10">
        <f>AVERAGE(experiment1!N110,experiment2!N110,experiment3!N110,experiment4!N110,experiment5!N110)</f>
        <v>420.113294</v>
      </c>
      <c r="I110" s="11">
        <f t="shared" si="1"/>
        <v>0</v>
      </c>
      <c r="J110" s="10">
        <f>STDEV(experiment1!I110,experiment2!I110,experiment3!I110,experiment4!I110,experiment5!I110)/absoluteError!$G$3</f>
        <v>0.002775413554</v>
      </c>
      <c r="K110" s="10">
        <f>STDEV(experiment1!J110,experiment2!J110,experiment3!J110,experiment4!J110,experiment5!J110)/absoluteError!$G$3</f>
        <v>0.001545136921</v>
      </c>
      <c r="L110" s="10">
        <f>STDEV(experiment1!K110,experiment2!K110,experiment3!K110,experiment4!K110,experiment5!K110)/absoluteError!$G$3</f>
        <v>0.006386725941</v>
      </c>
      <c r="M110" s="10">
        <f>STDEV(experiment1!L110,experiment2!L110,experiment3!L110,experiment4!L110,experiment5!L110)/absoluteError!$G$3</f>
        <v>0.002775413554</v>
      </c>
      <c r="N110" s="11">
        <f t="shared" si="2"/>
        <v>3</v>
      </c>
    </row>
    <row r="111">
      <c r="A111" s="3" t="s">
        <v>101</v>
      </c>
      <c r="B111" s="9" t="s">
        <v>65</v>
      </c>
      <c r="C111" s="10">
        <f>AVERAGE(experiment1!I111,experiment2!I111,experiment3!I111,experiment4!I111,experiment5!I111)</f>
        <v>0.907778777</v>
      </c>
      <c r="D111" s="10">
        <f>AVERAGE(experiment1!J111,experiment2!J111,experiment3!J111,experiment4!J111,experiment5!J111)</f>
        <v>0.9108679548</v>
      </c>
      <c r="E111" s="10">
        <f>AVERAGE(experiment1!K111,experiment2!K111,experiment3!K111,experiment4!K111,experiment5!K111)</f>
        <v>0.9259731757</v>
      </c>
      <c r="F111" s="10">
        <f>AVERAGE(experiment1!L111,experiment2!L111,experiment3!L111,experiment4!L111,experiment5!L111)</f>
        <v>0.907778777</v>
      </c>
      <c r="G111" s="10">
        <f>AVERAGE(experiment1!M111,experiment2!M111,experiment3!M111,experiment4!M111,experiment5!M111)</f>
        <v>65.91749058</v>
      </c>
      <c r="H111" s="10">
        <f>AVERAGE(experiment1!N111,experiment2!N111,experiment3!N111,experiment4!N111,experiment5!N111)</f>
        <v>3660.019878</v>
      </c>
      <c r="I111" s="11">
        <f t="shared" si="1"/>
        <v>1</v>
      </c>
      <c r="J111" s="10">
        <f>STDEV(experiment1!I111,experiment2!I111,experiment3!I111,experiment4!I111,experiment5!I111)/absoluteError!$G$3</f>
        <v>0.008954794046</v>
      </c>
      <c r="K111" s="10">
        <f>STDEV(experiment1!J111,experiment2!J111,experiment3!J111,experiment4!J111,experiment5!J111)/absoluteError!$G$3</f>
        <v>0.008389702958</v>
      </c>
      <c r="L111" s="10">
        <f>STDEV(experiment1!K111,experiment2!K111,experiment3!K111,experiment4!K111,experiment5!K111)/absoluteError!$G$3</f>
        <v>0.005122312896</v>
      </c>
      <c r="M111" s="10">
        <f>STDEV(experiment1!L111,experiment2!L111,experiment3!L111,experiment4!L111,experiment5!L111)/absoluteError!$G$3</f>
        <v>0.008954794046</v>
      </c>
      <c r="N111" s="11">
        <f t="shared" si="2"/>
        <v>4</v>
      </c>
    </row>
    <row r="112">
      <c r="A112" s="3" t="s">
        <v>101</v>
      </c>
      <c r="B112" s="9" t="s">
        <v>68</v>
      </c>
      <c r="C112" s="10">
        <f>AVERAGE(experiment1!I112,experiment2!I112,experiment3!I112,experiment4!I112,experiment5!I112)</f>
        <v>0.9001461331</v>
      </c>
      <c r="D112" s="10">
        <f>AVERAGE(experiment1!J112,experiment2!J112,experiment3!J112,experiment4!J112,experiment5!J112)</f>
        <v>0.9028870257</v>
      </c>
      <c r="E112" s="10">
        <f>AVERAGE(experiment1!K112,experiment2!K112,experiment3!K112,experiment4!K112,experiment5!K112)</f>
        <v>0.922558945</v>
      </c>
      <c r="F112" s="10">
        <f>AVERAGE(experiment1!L112,experiment2!L112,experiment3!L112,experiment4!L112,experiment5!L112)</f>
        <v>0.9001461331</v>
      </c>
      <c r="G112" s="10">
        <f>AVERAGE(experiment1!M112,experiment2!M112,experiment3!M112,experiment4!M112,experiment5!M112)</f>
        <v>65.90406141</v>
      </c>
      <c r="H112" s="10">
        <f>AVERAGE(experiment1!N112,experiment2!N112,experiment3!N112,experiment4!N112,experiment5!N112)</f>
        <v>3384.18458</v>
      </c>
      <c r="I112" s="11">
        <f t="shared" si="1"/>
        <v>1</v>
      </c>
      <c r="J112" s="10">
        <f>STDEV(experiment1!I112,experiment2!I112,experiment3!I112,experiment4!I112,experiment5!I112)/absoluteError!$G$3</f>
        <v>0.01156673968</v>
      </c>
      <c r="K112" s="10">
        <f>STDEV(experiment1!J112,experiment2!J112,experiment3!J112,experiment4!J112,experiment5!J112)/absoluteError!$G$3</f>
        <v>0.010714805</v>
      </c>
      <c r="L112" s="10">
        <f>STDEV(experiment1!K112,experiment2!K112,experiment3!K112,experiment4!K112,experiment5!K112)/absoluteError!$G$3</f>
        <v>0.005865897725</v>
      </c>
      <c r="M112" s="10">
        <f>STDEV(experiment1!L112,experiment2!L112,experiment3!L112,experiment4!L112,experiment5!L112)/absoluteError!$G$3</f>
        <v>0.01156673968</v>
      </c>
      <c r="N112" s="11">
        <f t="shared" si="2"/>
        <v>2</v>
      </c>
    </row>
    <row r="113">
      <c r="A113" s="3" t="s">
        <v>101</v>
      </c>
      <c r="B113" s="9" t="s">
        <v>71</v>
      </c>
      <c r="C113" s="10">
        <f>AVERAGE(experiment1!I113,experiment2!I113,experiment3!I113,experiment4!I113,experiment5!I113)</f>
        <v>0.8075314748</v>
      </c>
      <c r="D113" s="10">
        <f>AVERAGE(experiment1!J113,experiment2!J113,experiment3!J113,experiment4!J113,experiment5!J113)</f>
        <v>0.8166218022</v>
      </c>
      <c r="E113" s="10">
        <f>AVERAGE(experiment1!K113,experiment2!K113,experiment3!K113,experiment4!K113,experiment5!K113)</f>
        <v>0.8551629305</v>
      </c>
      <c r="F113" s="10">
        <f>AVERAGE(experiment1!L113,experiment2!L113,experiment3!L113,experiment4!L113,experiment5!L113)</f>
        <v>0.8075314748</v>
      </c>
      <c r="G113" s="10">
        <f>AVERAGE(experiment1!M113,experiment2!M113,experiment3!M113,experiment4!M113,experiment5!M113)</f>
        <v>65.96808395</v>
      </c>
      <c r="H113" s="10">
        <f>AVERAGE(experiment1!N113,experiment2!N113,experiment3!N113,experiment4!N113,experiment5!N113)</f>
        <v>390.2388774</v>
      </c>
      <c r="I113" s="11">
        <f t="shared" si="1"/>
        <v>0</v>
      </c>
      <c r="J113" s="10">
        <f>STDEV(experiment1!I113,experiment2!I113,experiment3!I113,experiment4!I113,experiment5!I113)/absoluteError!$G$3</f>
        <v>0.002383689966</v>
      </c>
      <c r="K113" s="10">
        <f>STDEV(experiment1!J113,experiment2!J113,experiment3!J113,experiment4!J113,experiment5!J113)/absoluteError!$G$3</f>
        <v>0.001530460427</v>
      </c>
      <c r="L113" s="10">
        <f>STDEV(experiment1!K113,experiment2!K113,experiment3!K113,experiment4!K113,experiment5!K113)/absoluteError!$G$3</f>
        <v>0.003348319083</v>
      </c>
      <c r="M113" s="10">
        <f>STDEV(experiment1!L113,experiment2!L113,experiment3!L113,experiment4!L113,experiment5!L113)/absoluteError!$G$3</f>
        <v>0.002383689966</v>
      </c>
      <c r="N113" s="11">
        <f t="shared" si="2"/>
        <v>2</v>
      </c>
    </row>
    <row r="114">
      <c r="A114" s="3" t="s">
        <v>101</v>
      </c>
      <c r="B114" s="9" t="s">
        <v>74</v>
      </c>
      <c r="C114" s="10">
        <f>AVERAGE(experiment1!I114,experiment2!I114,experiment3!I114,experiment4!I114,experiment5!I114)</f>
        <v>0.9287432554</v>
      </c>
      <c r="D114" s="10">
        <f>AVERAGE(experiment1!J114,experiment2!J114,experiment3!J114,experiment4!J114,experiment5!J114)</f>
        <v>0.9301239681</v>
      </c>
      <c r="E114" s="10">
        <f>AVERAGE(experiment1!K114,experiment2!K114,experiment3!K114,experiment4!K114,experiment5!K114)</f>
        <v>0.9378806673</v>
      </c>
      <c r="F114" s="10">
        <f>AVERAGE(experiment1!L114,experiment2!L114,experiment3!L114,experiment4!L114,experiment5!L114)</f>
        <v>0.9287432554</v>
      </c>
      <c r="G114" s="10">
        <f>AVERAGE(experiment1!M114,experiment2!M114,experiment3!M114,experiment4!M114,experiment5!M114)</f>
        <v>65.73724699</v>
      </c>
      <c r="H114" s="10">
        <f>AVERAGE(experiment1!N114,experiment2!N114,experiment3!N114,experiment4!N114,experiment5!N114)</f>
        <v>3640.651808</v>
      </c>
      <c r="I114" s="11">
        <f t="shared" si="1"/>
        <v>1</v>
      </c>
      <c r="J114" s="10">
        <f>STDEV(experiment1!I114,experiment2!I114,experiment3!I114,experiment4!I114,experiment5!I114)/absoluteError!$G$3</f>
        <v>0.005948776693</v>
      </c>
      <c r="K114" s="10">
        <f>STDEV(experiment1!J114,experiment2!J114,experiment3!J114,experiment4!J114,experiment5!J114)/absoluteError!$G$3</f>
        <v>0.005101758748</v>
      </c>
      <c r="L114" s="10">
        <f>STDEV(experiment1!K114,experiment2!K114,experiment3!K114,experiment4!K114,experiment5!K114)/absoluteError!$G$3</f>
        <v>0.003067007579</v>
      </c>
      <c r="M114" s="10">
        <f>STDEV(experiment1!L114,experiment2!L114,experiment3!L114,experiment4!L114,experiment5!L114)/absoluteError!$G$3</f>
        <v>0.005948776693</v>
      </c>
      <c r="N114" s="11">
        <f t="shared" si="2"/>
        <v>3</v>
      </c>
    </row>
    <row r="115">
      <c r="A115" s="3" t="s">
        <v>101</v>
      </c>
      <c r="B115" s="9" t="s">
        <v>77</v>
      </c>
      <c r="C115" s="10">
        <f>AVERAGE(experiment1!I115,experiment2!I115,experiment3!I115,experiment4!I115,experiment5!I115)</f>
        <v>0.4066659173</v>
      </c>
      <c r="D115" s="10">
        <f>AVERAGE(experiment1!J115,experiment2!J115,experiment3!J115,experiment4!J115,experiment5!J115)</f>
        <v>0.3158374186</v>
      </c>
      <c r="E115" s="10">
        <f>AVERAGE(experiment1!K115,experiment2!K115,experiment3!K115,experiment4!K115,experiment5!K115)</f>
        <v>0.4007489851</v>
      </c>
      <c r="F115" s="10">
        <f>AVERAGE(experiment1!L115,experiment2!L115,experiment3!L115,experiment4!L115,experiment5!L115)</f>
        <v>0.4066659173</v>
      </c>
      <c r="G115" s="10">
        <f>AVERAGE(experiment1!M115,experiment2!M115,experiment3!M115,experiment4!M115,experiment5!M115)</f>
        <v>66.41303363</v>
      </c>
      <c r="H115" s="10">
        <f>AVERAGE(experiment1!N115,experiment2!N115,experiment3!N115,experiment4!N115,experiment5!N115)</f>
        <v>37.31753798</v>
      </c>
      <c r="I115" s="11">
        <f t="shared" si="1"/>
        <v>0</v>
      </c>
      <c r="J115" s="10">
        <f>STDEV(experiment1!I115,experiment2!I115,experiment3!I115,experiment4!I115,experiment5!I115)/absoluteError!$G$3</f>
        <v>0.08684325865</v>
      </c>
      <c r="K115" s="10">
        <f>STDEV(experiment1!J115,experiment2!J115,experiment3!J115,experiment4!J115,experiment5!J115)/absoluteError!$G$3</f>
        <v>0.1059045665</v>
      </c>
      <c r="L115" s="10">
        <f>STDEV(experiment1!K115,experiment2!K115,experiment3!K115,experiment4!K115,experiment5!K115)/absoluteError!$G$3</f>
        <v>0.1171182538</v>
      </c>
      <c r="M115" s="10">
        <f>STDEV(experiment1!L115,experiment2!L115,experiment3!L115,experiment4!L115,experiment5!L115)/absoluteError!$G$3</f>
        <v>0.08684325865</v>
      </c>
      <c r="N115" s="11">
        <f t="shared" si="2"/>
        <v>1</v>
      </c>
    </row>
    <row r="116">
      <c r="A116" s="3" t="s">
        <v>101</v>
      </c>
      <c r="B116" s="9" t="s">
        <v>80</v>
      </c>
      <c r="C116" s="10">
        <f>AVERAGE(experiment1!I116,experiment2!I116,experiment3!I116,experiment4!I116,experiment5!I116)</f>
        <v>0.6624100719</v>
      </c>
      <c r="D116" s="10">
        <f>AVERAGE(experiment1!J116,experiment2!J116,experiment3!J116,experiment4!J116,experiment5!J116)</f>
        <v>0.741219818</v>
      </c>
      <c r="E116" s="10">
        <f>AVERAGE(experiment1!K116,experiment2!K116,experiment3!K116,experiment4!K116,experiment5!K116)</f>
        <v>0.9036055023</v>
      </c>
      <c r="F116" s="10">
        <f>AVERAGE(experiment1!L116,experiment2!L116,experiment3!L116,experiment4!L116,experiment5!L116)</f>
        <v>0.6624100719</v>
      </c>
      <c r="G116" s="10">
        <f>AVERAGE(experiment1!M116,experiment2!M116,experiment3!M116,experiment4!M116,experiment5!M116)</f>
        <v>65.72163558</v>
      </c>
      <c r="H116" s="10">
        <f>AVERAGE(experiment1!N116,experiment2!N116,experiment3!N116,experiment4!N116,experiment5!N116)</f>
        <v>332.5695268</v>
      </c>
      <c r="I116" s="11">
        <f t="shared" si="1"/>
        <v>0</v>
      </c>
      <c r="J116" s="10">
        <f>STDEV(experiment1!I116,experiment2!I116,experiment3!I116,experiment4!I116,experiment5!I116)/absoluteError!$G$3</f>
        <v>0.005974137946</v>
      </c>
      <c r="K116" s="10">
        <f>STDEV(experiment1!J116,experiment2!J116,experiment3!J116,experiment4!J116,experiment5!J116)/absoluteError!$G$3</f>
        <v>0.005535385137</v>
      </c>
      <c r="L116" s="10">
        <f>STDEV(experiment1!K116,experiment2!K116,experiment3!K116,experiment4!K116,experiment5!K116)/absoluteError!$G$3</f>
        <v>0.004332913022</v>
      </c>
      <c r="M116" s="10">
        <f>STDEV(experiment1!L116,experiment2!L116,experiment3!L116,experiment4!L116,experiment5!L116)/absoluteError!$G$3</f>
        <v>0.005974137946</v>
      </c>
      <c r="N116" s="11">
        <f t="shared" si="2"/>
        <v>2</v>
      </c>
    </row>
    <row r="117">
      <c r="A117" s="3" t="s">
        <v>101</v>
      </c>
      <c r="B117" s="9" t="s">
        <v>83</v>
      </c>
      <c r="C117" s="10">
        <f>AVERAGE(experiment1!I117,experiment2!I117,experiment3!I117,experiment4!I117,experiment5!I117)</f>
        <v>0.8902540468</v>
      </c>
      <c r="D117" s="10">
        <f>AVERAGE(experiment1!J117,experiment2!J117,experiment3!J117,experiment4!J117,experiment5!J117)</f>
        <v>0.8975240741</v>
      </c>
      <c r="E117" s="10">
        <f>AVERAGE(experiment1!K117,experiment2!K117,experiment3!K117,experiment4!K117,experiment5!K117)</f>
        <v>0.9209280721</v>
      </c>
      <c r="F117" s="10">
        <f>AVERAGE(experiment1!L117,experiment2!L117,experiment3!L117,experiment4!L117,experiment5!L117)</f>
        <v>0.8902540468</v>
      </c>
      <c r="G117" s="10">
        <f>AVERAGE(experiment1!M117,experiment2!M117,experiment3!M117,experiment4!M117,experiment5!M117)</f>
        <v>66.15529289</v>
      </c>
      <c r="H117" s="10">
        <f>AVERAGE(experiment1!N117,experiment2!N117,experiment3!N117,experiment4!N117,experiment5!N117)</f>
        <v>3584.89817</v>
      </c>
      <c r="I117" s="11">
        <f t="shared" si="1"/>
        <v>1</v>
      </c>
      <c r="J117" s="10">
        <f>STDEV(experiment1!I117,experiment2!I117,experiment3!I117,experiment4!I117,experiment5!I117)/absoluteError!$G$3</f>
        <v>0.008922478208</v>
      </c>
      <c r="K117" s="10">
        <f>STDEV(experiment1!J117,experiment2!J117,experiment3!J117,experiment4!J117,experiment5!J117)/absoluteError!$G$3</f>
        <v>0.008409878658</v>
      </c>
      <c r="L117" s="10">
        <f>STDEV(experiment1!K117,experiment2!K117,experiment3!K117,experiment4!K117,experiment5!K117)/absoluteError!$G$3</f>
        <v>0.004593398834</v>
      </c>
      <c r="M117" s="10">
        <f>STDEV(experiment1!L117,experiment2!L117,experiment3!L117,experiment4!L117,experiment5!L117)/absoluteError!$G$3</f>
        <v>0.008922478208</v>
      </c>
      <c r="N117" s="11">
        <f t="shared" si="2"/>
        <v>3</v>
      </c>
    </row>
    <row r="118">
      <c r="A118" s="3" t="s">
        <v>101</v>
      </c>
      <c r="B118" s="9" t="s">
        <v>86</v>
      </c>
      <c r="C118" s="10">
        <f>AVERAGE(experiment1!I118,experiment2!I118,experiment3!I118,experiment4!I118,experiment5!I118)</f>
        <v>0.7516749101</v>
      </c>
      <c r="D118" s="10">
        <f>AVERAGE(experiment1!J118,experiment2!J118,experiment3!J118,experiment4!J118,experiment5!J118)</f>
        <v>0.783178683</v>
      </c>
      <c r="E118" s="10">
        <f>AVERAGE(experiment1!K118,experiment2!K118,experiment3!K118,experiment4!K118,experiment5!K118)</f>
        <v>0.8500531065</v>
      </c>
      <c r="F118" s="10">
        <f>AVERAGE(experiment1!L118,experiment2!L118,experiment3!L118,experiment4!L118,experiment5!L118)</f>
        <v>0.7516749101</v>
      </c>
      <c r="G118" s="10">
        <f>AVERAGE(experiment1!M118,experiment2!M118,experiment3!M118,experiment4!M118,experiment5!M118)</f>
        <v>65.93681564</v>
      </c>
      <c r="H118" s="10">
        <f>AVERAGE(experiment1!N118,experiment2!N118,experiment3!N118,experiment4!N118,experiment5!N118)</f>
        <v>565.2780457</v>
      </c>
      <c r="I118" s="11">
        <f t="shared" si="1"/>
        <v>0</v>
      </c>
      <c r="J118" s="10">
        <f>STDEV(experiment1!I118,experiment2!I118,experiment3!I118,experiment4!I118,experiment5!I118)/absoluteError!$G$3</f>
        <v>0.004510656365</v>
      </c>
      <c r="K118" s="10">
        <f>STDEV(experiment1!J118,experiment2!J118,experiment3!J118,experiment4!J118,experiment5!J118)/absoluteError!$G$3</f>
        <v>0.004679528226</v>
      </c>
      <c r="L118" s="10">
        <f>STDEV(experiment1!K118,experiment2!K118,experiment3!K118,experiment4!K118,experiment5!K118)/absoluteError!$G$3</f>
        <v>0.005893030755</v>
      </c>
      <c r="M118" s="10">
        <f>STDEV(experiment1!L118,experiment2!L118,experiment3!L118,experiment4!L118,experiment5!L118)/absoluteError!$G$3</f>
        <v>0.004510656365</v>
      </c>
      <c r="N118" s="11">
        <f t="shared" si="2"/>
        <v>3</v>
      </c>
    </row>
    <row r="119">
      <c r="A119" s="3" t="s">
        <v>101</v>
      </c>
      <c r="B119" s="9" t="s">
        <v>89</v>
      </c>
      <c r="C119" s="10">
        <f>AVERAGE(experiment1!I119,experiment2!I119,experiment3!I119,experiment4!I119,experiment5!I119)</f>
        <v>0.8764613309</v>
      </c>
      <c r="D119" s="10">
        <f>AVERAGE(experiment1!J119,experiment2!J119,experiment3!J119,experiment4!J119,experiment5!J119)</f>
        <v>0.8867646597</v>
      </c>
      <c r="E119" s="10">
        <f>AVERAGE(experiment1!K119,experiment2!K119,experiment3!K119,experiment4!K119,experiment5!K119)</f>
        <v>0.9158169287</v>
      </c>
      <c r="F119" s="10">
        <f>AVERAGE(experiment1!L119,experiment2!L119,experiment3!L119,experiment4!L119,experiment5!L119)</f>
        <v>0.8764613309</v>
      </c>
      <c r="G119" s="10">
        <f>AVERAGE(experiment1!M119,experiment2!M119,experiment3!M119,experiment4!M119,experiment5!M119)</f>
        <v>65.84848785</v>
      </c>
      <c r="H119" s="10">
        <f>AVERAGE(experiment1!N119,experiment2!N119,experiment3!N119,experiment4!N119,experiment5!N119)</f>
        <v>3813.659457</v>
      </c>
      <c r="I119" s="11">
        <f t="shared" si="1"/>
        <v>1</v>
      </c>
      <c r="J119" s="10">
        <f>STDEV(experiment1!I119,experiment2!I119,experiment3!I119,experiment4!I119,experiment5!I119)/absoluteError!$G$3</f>
        <v>0.01274475682</v>
      </c>
      <c r="K119" s="10">
        <f>STDEV(experiment1!J119,experiment2!J119,experiment3!J119,experiment4!J119,experiment5!J119)/absoluteError!$G$3</f>
        <v>0.01187328459</v>
      </c>
      <c r="L119" s="10">
        <f>STDEV(experiment1!K119,experiment2!K119,experiment3!K119,experiment4!K119,experiment5!K119)/absoluteError!$G$3</f>
        <v>0.006190669228</v>
      </c>
      <c r="M119" s="10">
        <f>STDEV(experiment1!L119,experiment2!L119,experiment3!L119,experiment4!L119,experiment5!L119)/absoluteError!$G$3</f>
        <v>0.01274475682</v>
      </c>
      <c r="N119" s="11">
        <f t="shared" si="2"/>
        <v>4</v>
      </c>
    </row>
    <row r="120">
      <c r="A120" s="3" t="s">
        <v>101</v>
      </c>
      <c r="B120" s="9" t="s">
        <v>92</v>
      </c>
      <c r="C120" s="10">
        <f>AVERAGE(experiment1!I120,experiment2!I120,experiment3!I120,experiment4!I120,experiment5!I120)</f>
        <v>0.903091277</v>
      </c>
      <c r="D120" s="10">
        <f>AVERAGE(experiment1!J120,experiment2!J120,experiment3!J120,experiment4!J120,experiment5!J120)</f>
        <v>0.9032231908</v>
      </c>
      <c r="E120" s="10">
        <f>AVERAGE(experiment1!K120,experiment2!K120,experiment3!K120,experiment4!K120,experiment5!K120)</f>
        <v>0.919735717</v>
      </c>
      <c r="F120" s="10">
        <f>AVERAGE(experiment1!L120,experiment2!L120,experiment3!L120,experiment4!L120,experiment5!L120)</f>
        <v>0.903091277</v>
      </c>
      <c r="G120" s="10">
        <f>AVERAGE(experiment1!M120,experiment2!M120,experiment3!M120,experiment4!M120,experiment5!M120)</f>
        <v>65.99778962</v>
      </c>
      <c r="H120" s="10">
        <f>AVERAGE(experiment1!N120,experiment2!N120,experiment3!N120,experiment4!N120,experiment5!N120)</f>
        <v>3282.343836</v>
      </c>
      <c r="I120" s="11">
        <f t="shared" si="1"/>
        <v>1</v>
      </c>
      <c r="J120" s="10">
        <f>STDEV(experiment1!I120,experiment2!I120,experiment3!I120,experiment4!I120,experiment5!I120)/absoluteError!$G$3</f>
        <v>0.003443006917</v>
      </c>
      <c r="K120" s="10">
        <f>STDEV(experiment1!J120,experiment2!J120,experiment3!J120,experiment4!J120,experiment5!J120)/absoluteError!$G$3</f>
        <v>0.003554315444</v>
      </c>
      <c r="L120" s="10">
        <f>STDEV(experiment1!K120,experiment2!K120,experiment3!K120,experiment4!K120,experiment5!K120)/absoluteError!$G$3</f>
        <v>0.002286760851</v>
      </c>
      <c r="M120" s="10">
        <f>STDEV(experiment1!L120,experiment2!L120,experiment3!L120,experiment4!L120,experiment5!L120)/absoluteError!$G$3</f>
        <v>0.003443006917</v>
      </c>
      <c r="N120" s="11">
        <f t="shared" si="2"/>
        <v>2</v>
      </c>
    </row>
    <row r="121">
      <c r="A121" s="3" t="s">
        <v>101</v>
      </c>
      <c r="B121" s="9" t="s">
        <v>95</v>
      </c>
      <c r="C121" s="10">
        <f>AVERAGE(experiment1!I121,experiment2!I121,experiment3!I121,experiment4!I121,experiment5!I121)</f>
        <v>0.7938848921</v>
      </c>
      <c r="D121" s="10">
        <f>AVERAGE(experiment1!J121,experiment2!J121,experiment3!J121,experiment4!J121,experiment5!J121)</f>
        <v>0.8004982692</v>
      </c>
      <c r="E121" s="10">
        <f>AVERAGE(experiment1!K121,experiment2!K121,experiment3!K121,experiment4!K121,experiment5!K121)</f>
        <v>0.8329766732</v>
      </c>
      <c r="F121" s="10">
        <f>AVERAGE(experiment1!L121,experiment2!L121,experiment3!L121,experiment4!L121,experiment5!L121)</f>
        <v>0.7938848921</v>
      </c>
      <c r="G121" s="10">
        <f>AVERAGE(experiment1!M121,experiment2!M121,experiment3!M121,experiment4!M121,experiment5!M121)</f>
        <v>65.88574014</v>
      </c>
      <c r="H121" s="10">
        <f>AVERAGE(experiment1!N121,experiment2!N121,experiment3!N121,experiment4!N121,experiment5!N121)</f>
        <v>274.3030601</v>
      </c>
      <c r="I121" s="11">
        <f t="shared" si="1"/>
        <v>0</v>
      </c>
      <c r="J121" s="10">
        <f>STDEV(experiment1!I121,experiment2!I121,experiment3!I121,experiment4!I121,experiment5!I121)/absoluteError!$G$3</f>
        <v>0.00290299963</v>
      </c>
      <c r="K121" s="10">
        <f>STDEV(experiment1!J121,experiment2!J121,experiment3!J121,experiment4!J121,experiment5!J121)/absoluteError!$G$3</f>
        <v>0.001590169289</v>
      </c>
      <c r="L121" s="10">
        <f>STDEV(experiment1!K121,experiment2!K121,experiment3!K121,experiment4!K121,experiment5!K121)/absoluteError!$G$3</f>
        <v>0.003512213692</v>
      </c>
      <c r="M121" s="10">
        <f>STDEV(experiment1!L121,experiment2!L121,experiment3!L121,experiment4!L121,experiment5!L121)/absoluteError!$G$3</f>
        <v>0.00290299963</v>
      </c>
      <c r="N121" s="11">
        <f t="shared" si="2"/>
        <v>2</v>
      </c>
    </row>
    <row r="122">
      <c r="A122" s="3" t="s">
        <v>101</v>
      </c>
      <c r="B122" s="9" t="s">
        <v>98</v>
      </c>
      <c r="C122" s="10">
        <f>AVERAGE(experiment1!I122,experiment2!I122,experiment3!I122,experiment4!I122,experiment5!I122)</f>
        <v>0.9051708633</v>
      </c>
      <c r="D122" s="10">
        <f>AVERAGE(experiment1!J122,experiment2!J122,experiment3!J122,experiment4!J122,experiment5!J122)</f>
        <v>0.9092835454</v>
      </c>
      <c r="E122" s="10">
        <f>AVERAGE(experiment1!K122,experiment2!K122,experiment3!K122,experiment4!K122,experiment5!K122)</f>
        <v>0.9252657665</v>
      </c>
      <c r="F122" s="10">
        <f>AVERAGE(experiment1!L122,experiment2!L122,experiment3!L122,experiment4!L122,experiment5!L122)</f>
        <v>0.9051708633</v>
      </c>
      <c r="G122" s="10">
        <f>AVERAGE(experiment1!M122,experiment2!M122,experiment3!M122,experiment4!M122,experiment5!M122)</f>
        <v>66.08496561</v>
      </c>
      <c r="H122" s="10">
        <f>AVERAGE(experiment1!N122,experiment2!N122,experiment3!N122,experiment4!N122,experiment5!N122)</f>
        <v>3513.145937</v>
      </c>
      <c r="I122" s="11">
        <f t="shared" si="1"/>
        <v>1</v>
      </c>
      <c r="J122" s="10">
        <f>STDEV(experiment1!I122,experiment2!I122,experiment3!I122,experiment4!I122,experiment5!I122)/absoluteError!$G$3</f>
        <v>0.005216523798</v>
      </c>
      <c r="K122" s="10">
        <f>STDEV(experiment1!J122,experiment2!J122,experiment3!J122,experiment4!J122,experiment5!J122)/absoluteError!$G$3</f>
        <v>0.005031999343</v>
      </c>
      <c r="L122" s="10">
        <f>STDEV(experiment1!K122,experiment2!K122,experiment3!K122,experiment4!K122,experiment5!K122)/absoluteError!$G$3</f>
        <v>0.002751941193</v>
      </c>
      <c r="M122" s="10">
        <f>STDEV(experiment1!L122,experiment2!L122,experiment3!L122,experiment4!L122,experiment5!L122)/absoluteError!$G$3</f>
        <v>0.005216523798</v>
      </c>
      <c r="N122" s="11">
        <f t="shared" si="2"/>
        <v>3</v>
      </c>
    </row>
    <row r="123">
      <c r="A123" s="3" t="s">
        <v>101</v>
      </c>
      <c r="B123" s="9" t="s">
        <v>101</v>
      </c>
      <c r="C123" s="10">
        <f>AVERAGE(experiment1!I123,experiment2!I123,experiment3!I123,experiment4!I123,experiment5!I123)</f>
        <v>0.868705036</v>
      </c>
      <c r="D123" s="10">
        <f>AVERAGE(experiment1!J123,experiment2!J123,experiment3!J123,experiment4!J123,experiment5!J123)</f>
        <v>0.8663523241</v>
      </c>
      <c r="E123" s="10">
        <f>AVERAGE(experiment1!K123,experiment2!K123,experiment3!K123,experiment4!K123,experiment5!K123)</f>
        <v>0.9072484085</v>
      </c>
      <c r="F123" s="10">
        <f>AVERAGE(experiment1!L123,experiment2!L123,experiment3!L123,experiment4!L123,experiment5!L123)</f>
        <v>0.868705036</v>
      </c>
      <c r="G123" s="10">
        <f>AVERAGE(experiment1!M123,experiment2!M123,experiment3!M123,experiment4!M123,experiment5!M123)</f>
        <v>66.12446814</v>
      </c>
      <c r="H123" s="10">
        <f>AVERAGE(experiment1!N123,experiment2!N123,experiment3!N123,experiment4!N123,experiment5!N123)</f>
        <v>3254.936312</v>
      </c>
      <c r="I123" s="11">
        <f t="shared" si="1"/>
        <v>1</v>
      </c>
      <c r="J123" s="10">
        <f>STDEV(experiment1!I123,experiment2!I123,experiment3!I123,experiment4!I123,experiment5!I123)/absoluteError!$G$3</f>
        <v>0.02745075477</v>
      </c>
      <c r="K123" s="10">
        <f>STDEV(experiment1!J123,experiment2!J123,experiment3!J123,experiment4!J123,experiment5!J123)/absoluteError!$G$3</f>
        <v>0.02870292451</v>
      </c>
      <c r="L123" s="10">
        <f>STDEV(experiment1!K123,experiment2!K123,experiment3!K123,experiment4!K123,experiment5!K123)/absoluteError!$G$3</f>
        <v>0.01158745513</v>
      </c>
      <c r="M123" s="10">
        <f>STDEV(experiment1!L123,experiment2!L123,experiment3!L123,experiment4!L123,experiment5!L123)/absoluteError!$G$3</f>
        <v>0.02745075477</v>
      </c>
      <c r="N123" s="11">
        <f t="shared" si="2"/>
        <v>1</v>
      </c>
    </row>
    <row r="124">
      <c r="A124" s="3" t="s">
        <v>101</v>
      </c>
      <c r="B124" s="9" t="s">
        <v>104</v>
      </c>
      <c r="C124" s="10">
        <f>AVERAGE(experiment1!I124,experiment2!I124,experiment3!I124,experiment4!I124,experiment5!I124)</f>
        <v>0.7949640288</v>
      </c>
      <c r="D124" s="10">
        <f>AVERAGE(experiment1!J124,experiment2!J124,experiment3!J124,experiment4!J124,experiment5!J124)</f>
        <v>0.795303325</v>
      </c>
      <c r="E124" s="10">
        <f>AVERAGE(experiment1!K124,experiment2!K124,experiment3!K124,experiment4!K124,experiment5!K124)</f>
        <v>0.8151914954</v>
      </c>
      <c r="F124" s="10">
        <f>AVERAGE(experiment1!L124,experiment2!L124,experiment3!L124,experiment4!L124,experiment5!L124)</f>
        <v>0.7949640288</v>
      </c>
      <c r="G124" s="10">
        <f>AVERAGE(experiment1!M124,experiment2!M124,experiment3!M124,experiment4!M124,experiment5!M124)</f>
        <v>66.37331791</v>
      </c>
      <c r="H124" s="10">
        <f>AVERAGE(experiment1!N124,experiment2!N124,experiment3!N124,experiment4!N124,experiment5!N124)</f>
        <v>244.8167031</v>
      </c>
      <c r="I124" s="11">
        <f t="shared" si="1"/>
        <v>0</v>
      </c>
      <c r="J124" s="10">
        <f>STDEV(experiment1!I124,experiment2!I124,experiment3!I124,experiment4!I124,experiment5!I124)/absoluteError!$G$3</f>
        <v>0.004529547076</v>
      </c>
      <c r="K124" s="10">
        <f>STDEV(experiment1!J124,experiment2!J124,experiment3!J124,experiment4!J124,experiment5!J124)/absoluteError!$G$3</f>
        <v>0.005916351946</v>
      </c>
      <c r="L124" s="10">
        <f>STDEV(experiment1!K124,experiment2!K124,experiment3!K124,experiment4!K124,experiment5!K124)/absoluteError!$G$3</f>
        <v>0.008065219658</v>
      </c>
      <c r="M124" s="10">
        <f>STDEV(experiment1!L124,experiment2!L124,experiment3!L124,experiment4!L124,experiment5!L124)/absoluteError!$G$3</f>
        <v>0.004529547076</v>
      </c>
      <c r="N124" s="11">
        <f t="shared" si="2"/>
        <v>1</v>
      </c>
    </row>
    <row r="125">
      <c r="A125" s="3" t="s">
        <v>101</v>
      </c>
      <c r="B125" s="9" t="s">
        <v>107</v>
      </c>
      <c r="C125" s="10">
        <f>AVERAGE(experiment1!I125,experiment2!I125,experiment3!I125,experiment4!I125,experiment5!I125)</f>
        <v>0.8645008993</v>
      </c>
      <c r="D125" s="10">
        <f>AVERAGE(experiment1!J125,experiment2!J125,experiment3!J125,experiment4!J125,experiment5!J125)</f>
        <v>0.869886853</v>
      </c>
      <c r="E125" s="10">
        <f>AVERAGE(experiment1!K125,experiment2!K125,experiment3!K125,experiment4!K125,experiment5!K125)</f>
        <v>0.9077036104</v>
      </c>
      <c r="F125" s="10">
        <f>AVERAGE(experiment1!L125,experiment2!L125,experiment3!L125,experiment4!L125,experiment5!L125)</f>
        <v>0.8645008993</v>
      </c>
      <c r="G125" s="10">
        <f>AVERAGE(experiment1!M125,experiment2!M125,experiment3!M125,experiment4!M125,experiment5!M125)</f>
        <v>65.90851493</v>
      </c>
      <c r="H125" s="10">
        <f>AVERAGE(experiment1!N125,experiment2!N125,experiment3!N125,experiment4!N125,experiment5!N125)</f>
        <v>3484.680602</v>
      </c>
      <c r="I125" s="11">
        <f t="shared" si="1"/>
        <v>1</v>
      </c>
      <c r="J125" s="10">
        <f>STDEV(experiment1!I125,experiment2!I125,experiment3!I125,experiment4!I125,experiment5!I125)/absoluteError!$G$3</f>
        <v>0.01246228522</v>
      </c>
      <c r="K125" s="10">
        <f>STDEV(experiment1!J125,experiment2!J125,experiment3!J125,experiment4!J125,experiment5!J125)/absoluteError!$G$3</f>
        <v>0.01233633868</v>
      </c>
      <c r="L125" s="10">
        <f>STDEV(experiment1!K125,experiment2!K125,experiment3!K125,experiment4!K125,experiment5!K125)/absoluteError!$G$3</f>
        <v>0.004793281841</v>
      </c>
      <c r="M125" s="10">
        <f>STDEV(experiment1!L125,experiment2!L125,experiment3!L125,experiment4!L125,experiment5!L125)/absoluteError!$G$3</f>
        <v>0.01246228522</v>
      </c>
      <c r="N125" s="11">
        <f t="shared" si="2"/>
        <v>2</v>
      </c>
    </row>
    <row r="126">
      <c r="A126" s="3" t="s">
        <v>104</v>
      </c>
      <c r="B126" s="9" t="s">
        <v>17</v>
      </c>
      <c r="C126" s="10">
        <f>AVERAGE(experiment1!I126,experiment2!I126,experiment3!I126,experiment4!I126,experiment5!I126)</f>
        <v>0.4953107961</v>
      </c>
      <c r="D126" s="10">
        <f>AVERAGE(experiment1!J126,experiment2!J126,experiment3!J126,experiment4!J126,experiment5!J126)</f>
        <v>0.5502727103</v>
      </c>
      <c r="E126" s="10">
        <f>AVERAGE(experiment1!K126,experiment2!K126,experiment3!K126,experiment4!K126,experiment5!K126)</f>
        <v>0.7617604597</v>
      </c>
      <c r="F126" s="10">
        <f>AVERAGE(experiment1!L126,experiment2!L126,experiment3!L126,experiment4!L126,experiment5!L126)</f>
        <v>0.4953107961</v>
      </c>
      <c r="G126" s="10">
        <f>AVERAGE(experiment1!M126,experiment2!M126,experiment3!M126,experiment4!M126,experiment5!M126)</f>
        <v>10.2229917</v>
      </c>
      <c r="H126" s="10">
        <f>AVERAGE(experiment1!N126,experiment2!N126,experiment3!N126,experiment4!N126,experiment5!N126)</f>
        <v>302.7313289</v>
      </c>
      <c r="I126" s="11">
        <f t="shared" si="1"/>
        <v>0</v>
      </c>
      <c r="J126" s="10">
        <f>STDEV(experiment1!I126,experiment2!I126,experiment3!I126,experiment4!I126,experiment5!I126)/absoluteError!$G$3</f>
        <v>0.006576914796</v>
      </c>
      <c r="K126" s="10">
        <f>STDEV(experiment1!J126,experiment2!J126,experiment3!J126,experiment4!J126,experiment5!J126)/absoluteError!$G$3</f>
        <v>0.004383913032</v>
      </c>
      <c r="L126" s="10">
        <f>STDEV(experiment1!K126,experiment2!K126,experiment3!K126,experiment4!K126,experiment5!K126)/absoluteError!$G$3</f>
        <v>0.002978727428</v>
      </c>
      <c r="M126" s="10">
        <f>STDEV(experiment1!L126,experiment2!L126,experiment3!L126,experiment4!L126,experiment5!L126)/absoluteError!$G$3</f>
        <v>0.006576914796</v>
      </c>
      <c r="N126" s="11">
        <f t="shared" si="2"/>
        <v>1</v>
      </c>
    </row>
    <row r="127">
      <c r="A127" s="3" t="s">
        <v>104</v>
      </c>
      <c r="B127" s="9" t="s">
        <v>20</v>
      </c>
      <c r="C127" s="10">
        <f>AVERAGE(experiment1!I127,experiment2!I127,experiment3!I127,experiment4!I127,experiment5!I127)</f>
        <v>0.6679025809</v>
      </c>
      <c r="D127" s="10">
        <f>AVERAGE(experiment1!J127,experiment2!J127,experiment3!J127,experiment4!J127,experiment5!J127)</f>
        <v>0.6844590009</v>
      </c>
      <c r="E127" s="10">
        <f>AVERAGE(experiment1!K127,experiment2!K127,experiment3!K127,experiment4!K127,experiment5!K127)</f>
        <v>0.7617580637</v>
      </c>
      <c r="F127" s="10">
        <f>AVERAGE(experiment1!L127,experiment2!L127,experiment3!L127,experiment4!L127,experiment5!L127)</f>
        <v>0.6679025809</v>
      </c>
      <c r="G127" s="10">
        <f>AVERAGE(experiment1!M127,experiment2!M127,experiment3!M127,experiment4!M127,experiment5!M127)</f>
        <v>10.19973927</v>
      </c>
      <c r="H127" s="10">
        <f>AVERAGE(experiment1!N127,experiment2!N127,experiment3!N127,experiment4!N127,experiment5!N127)</f>
        <v>3539.79908</v>
      </c>
      <c r="I127" s="11">
        <f t="shared" si="1"/>
        <v>0</v>
      </c>
      <c r="J127" s="10">
        <f>STDEV(experiment1!I127,experiment2!I127,experiment3!I127,experiment4!I127,experiment5!I127)/absoluteError!$G$3</f>
        <v>0.01875117913</v>
      </c>
      <c r="K127" s="10">
        <f>STDEV(experiment1!J127,experiment2!J127,experiment3!J127,experiment4!J127,experiment5!J127)/absoluteError!$G$3</f>
        <v>0.01625703647</v>
      </c>
      <c r="L127" s="10">
        <f>STDEV(experiment1!K127,experiment2!K127,experiment3!K127,experiment4!K127,experiment5!K127)/absoluteError!$G$3</f>
        <v>0.009282823048</v>
      </c>
      <c r="M127" s="10">
        <f>STDEV(experiment1!L127,experiment2!L127,experiment3!L127,experiment4!L127,experiment5!L127)/absoluteError!$G$3</f>
        <v>0.01875117913</v>
      </c>
      <c r="N127" s="11">
        <f t="shared" si="2"/>
        <v>2</v>
      </c>
    </row>
    <row r="128">
      <c r="A128" s="3" t="s">
        <v>104</v>
      </c>
      <c r="B128" s="9" t="s">
        <v>23</v>
      </c>
      <c r="C128" s="10">
        <f>AVERAGE(experiment1!I128,experiment2!I128,experiment3!I128,experiment4!I128,experiment5!I128)</f>
        <v>0.9181388586</v>
      </c>
      <c r="D128" s="10">
        <f>AVERAGE(experiment1!J128,experiment2!J128,experiment3!J128,experiment4!J128,experiment5!J128)</f>
        <v>0.9183081609</v>
      </c>
      <c r="E128" s="10">
        <f>AVERAGE(experiment1!K128,experiment2!K128,experiment3!K128,experiment4!K128,experiment5!K128)</f>
        <v>0.9220752995</v>
      </c>
      <c r="F128" s="10">
        <f>AVERAGE(experiment1!L128,experiment2!L128,experiment3!L128,experiment4!L128,experiment5!L128)</f>
        <v>0.9181388586</v>
      </c>
      <c r="G128" s="10">
        <f>AVERAGE(experiment1!M128,experiment2!M128,experiment3!M128,experiment4!M128,experiment5!M128)</f>
        <v>10.21426191</v>
      </c>
      <c r="H128" s="10">
        <f>AVERAGE(experiment1!N128,experiment2!N128,experiment3!N128,experiment4!N128,experiment5!N128)</f>
        <v>535.0951683</v>
      </c>
      <c r="I128" s="11">
        <f t="shared" si="1"/>
        <v>1</v>
      </c>
      <c r="J128" s="10">
        <f>STDEV(experiment1!I128,experiment2!I128,experiment3!I128,experiment4!I128,experiment5!I128)/absoluteError!$G$3</f>
        <v>0.002757365506</v>
      </c>
      <c r="K128" s="10">
        <f>STDEV(experiment1!J128,experiment2!J128,experiment3!J128,experiment4!J128,experiment5!J128)/absoluteError!$G$3</f>
        <v>0.002434215163</v>
      </c>
      <c r="L128" s="10">
        <f>STDEV(experiment1!K128,experiment2!K128,experiment3!K128,experiment4!K128,experiment5!K128)/absoluteError!$G$3</f>
        <v>0.002251912783</v>
      </c>
      <c r="M128" s="10">
        <f>STDEV(experiment1!L128,experiment2!L128,experiment3!L128,experiment4!L128,experiment5!L128)/absoluteError!$G$3</f>
        <v>0.002757365506</v>
      </c>
      <c r="N128" s="11">
        <f t="shared" si="2"/>
        <v>2</v>
      </c>
    </row>
    <row r="129">
      <c r="A129" s="3" t="s">
        <v>104</v>
      </c>
      <c r="B129" s="9" t="s">
        <v>26</v>
      </c>
      <c r="C129" s="10">
        <f>AVERAGE(experiment1!I129,experiment2!I129,experiment3!I129,experiment4!I129,experiment5!I129)</f>
        <v>0.8513994911</v>
      </c>
      <c r="D129" s="10">
        <f>AVERAGE(experiment1!J129,experiment2!J129,experiment3!J129,experiment4!J129,experiment5!J129)</f>
        <v>0.8589590598</v>
      </c>
      <c r="E129" s="10">
        <f>AVERAGE(experiment1!K129,experiment2!K129,experiment3!K129,experiment4!K129,experiment5!K129)</f>
        <v>0.887440205</v>
      </c>
      <c r="F129" s="10">
        <f>AVERAGE(experiment1!L129,experiment2!L129,experiment3!L129,experiment4!L129,experiment5!L129)</f>
        <v>0.8513994911</v>
      </c>
      <c r="G129" s="10">
        <f>AVERAGE(experiment1!M129,experiment2!M129,experiment3!M129,experiment4!M129,experiment5!M129)</f>
        <v>10.20999599</v>
      </c>
      <c r="H129" s="10">
        <f>AVERAGE(experiment1!N129,experiment2!N129,experiment3!N129,experiment4!N129,experiment5!N129)</f>
        <v>3778.386993</v>
      </c>
      <c r="I129" s="11">
        <f t="shared" si="1"/>
        <v>1</v>
      </c>
      <c r="J129" s="10">
        <f>STDEV(experiment1!I129,experiment2!I129,experiment3!I129,experiment4!I129,experiment5!I129)/absoluteError!$G$3</f>
        <v>0.01524309607</v>
      </c>
      <c r="K129" s="10">
        <f>STDEV(experiment1!J129,experiment2!J129,experiment3!J129,experiment4!J129,experiment5!J129)/absoluteError!$G$3</f>
        <v>0.013552099</v>
      </c>
      <c r="L129" s="10">
        <f>STDEV(experiment1!K129,experiment2!K129,experiment3!K129,experiment4!K129,experiment5!K129)/absoluteError!$G$3</f>
        <v>0.006434270405</v>
      </c>
      <c r="M129" s="10">
        <f>STDEV(experiment1!L129,experiment2!L129,experiment3!L129,experiment4!L129,experiment5!L129)/absoluteError!$G$3</f>
        <v>0.01524309607</v>
      </c>
      <c r="N129" s="11">
        <f t="shared" si="2"/>
        <v>3</v>
      </c>
    </row>
    <row r="130">
      <c r="A130" s="3" t="s">
        <v>104</v>
      </c>
      <c r="B130" s="9" t="s">
        <v>29</v>
      </c>
      <c r="C130" s="10">
        <f>AVERAGE(experiment1!I130,experiment2!I130,experiment3!I130,experiment4!I130,experiment5!I130)</f>
        <v>0.6082151945</v>
      </c>
      <c r="D130" s="10">
        <f>AVERAGE(experiment1!J130,experiment2!J130,experiment3!J130,experiment4!J130,experiment5!J130)</f>
        <v>0.5748285169</v>
      </c>
      <c r="E130" s="10">
        <f>AVERAGE(experiment1!K130,experiment2!K130,experiment3!K130,experiment4!K130,experiment5!K130)</f>
        <v>0.576515593</v>
      </c>
      <c r="F130" s="10">
        <f>AVERAGE(experiment1!L130,experiment2!L130,experiment3!L130,experiment4!L130,experiment5!L130)</f>
        <v>0.6082151945</v>
      </c>
      <c r="G130" s="10">
        <f>AVERAGE(experiment1!M130,experiment2!M130,experiment3!M130,experiment4!M130,experiment5!M130)</f>
        <v>10.33394322</v>
      </c>
      <c r="H130" s="10">
        <f>AVERAGE(experiment1!N130,experiment2!N130,experiment3!N130,experiment4!N130,experiment5!N130)</f>
        <v>158.1253601</v>
      </c>
      <c r="I130" s="11">
        <f t="shared" si="1"/>
        <v>0</v>
      </c>
      <c r="J130" s="10">
        <f>STDEV(experiment1!I130,experiment2!I130,experiment3!I130,experiment4!I130,experiment5!I130)/absoluteError!$G$3</f>
        <v>0.01998559074</v>
      </c>
      <c r="K130" s="10">
        <f>STDEV(experiment1!J130,experiment2!J130,experiment3!J130,experiment4!J130,experiment5!J130)/absoluteError!$G$3</f>
        <v>0.0238381852</v>
      </c>
      <c r="L130" s="10">
        <f>STDEV(experiment1!K130,experiment2!K130,experiment3!K130,experiment4!K130,experiment5!K130)/absoluteError!$G$3</f>
        <v>0.02906680878</v>
      </c>
      <c r="M130" s="10">
        <f>STDEV(experiment1!L130,experiment2!L130,experiment3!L130,experiment4!L130,experiment5!L130)/absoluteError!$G$3</f>
        <v>0.01998559074</v>
      </c>
      <c r="N130" s="11">
        <f t="shared" si="2"/>
        <v>1</v>
      </c>
    </row>
    <row r="131">
      <c r="A131" s="3" t="s">
        <v>104</v>
      </c>
      <c r="B131" s="9" t="s">
        <v>32</v>
      </c>
      <c r="C131" s="10">
        <f>AVERAGE(experiment1!I131,experiment2!I131,experiment3!I131,experiment4!I131,experiment5!I131)</f>
        <v>0.6104689204</v>
      </c>
      <c r="D131" s="10">
        <f>AVERAGE(experiment1!J131,experiment2!J131,experiment3!J131,experiment4!J131,experiment5!J131)</f>
        <v>0.667394171</v>
      </c>
      <c r="E131" s="10">
        <f>AVERAGE(experiment1!K131,experiment2!K131,experiment3!K131,experiment4!K131,experiment5!K131)</f>
        <v>0.7812031333</v>
      </c>
      <c r="F131" s="10">
        <f>AVERAGE(experiment1!L131,experiment2!L131,experiment3!L131,experiment4!L131,experiment5!L131)</f>
        <v>0.6104689204</v>
      </c>
      <c r="G131" s="10">
        <f>AVERAGE(experiment1!M131,experiment2!M131,experiment3!M131,experiment4!M131,experiment5!M131)</f>
        <v>10.18375459</v>
      </c>
      <c r="H131" s="10">
        <f>AVERAGE(experiment1!N131,experiment2!N131,experiment3!N131,experiment4!N131,experiment5!N131)</f>
        <v>447.6179783</v>
      </c>
      <c r="I131" s="11">
        <f t="shared" si="1"/>
        <v>0</v>
      </c>
      <c r="J131" s="10">
        <f>STDEV(experiment1!I131,experiment2!I131,experiment3!I131,experiment4!I131,experiment5!I131)/absoluteError!$G$3</f>
        <v>0.02237710004</v>
      </c>
      <c r="K131" s="10">
        <f>STDEV(experiment1!J131,experiment2!J131,experiment3!J131,experiment4!J131,experiment5!J131)/absoluteError!$G$3</f>
        <v>0.01601761898</v>
      </c>
      <c r="L131" s="10">
        <f>STDEV(experiment1!K131,experiment2!K131,experiment3!K131,experiment4!K131,experiment5!K131)/absoluteError!$G$3</f>
        <v>0.00641237361</v>
      </c>
      <c r="M131" s="10">
        <f>STDEV(experiment1!L131,experiment2!L131,experiment3!L131,experiment4!L131,experiment5!L131)/absoluteError!$G$3</f>
        <v>0.02237710004</v>
      </c>
      <c r="N131" s="11">
        <f t="shared" si="2"/>
        <v>2</v>
      </c>
    </row>
    <row r="132">
      <c r="A132" s="3" t="s">
        <v>104</v>
      </c>
      <c r="B132" s="9" t="s">
        <v>35</v>
      </c>
      <c r="C132" s="10">
        <f>AVERAGE(experiment1!I132,experiment2!I132,experiment3!I132,experiment4!I132,experiment5!I132)</f>
        <v>0.7123954925</v>
      </c>
      <c r="D132" s="10">
        <f>AVERAGE(experiment1!J132,experiment2!J132,experiment3!J132,experiment4!J132,experiment5!J132)</f>
        <v>0.6971667746</v>
      </c>
      <c r="E132" s="10">
        <f>AVERAGE(experiment1!K132,experiment2!K132,experiment3!K132,experiment4!K132,experiment5!K132)</f>
        <v>0.7549681617</v>
      </c>
      <c r="F132" s="10">
        <f>AVERAGE(experiment1!L132,experiment2!L132,experiment3!L132,experiment4!L132,experiment5!L132)</f>
        <v>0.7123954925</v>
      </c>
      <c r="G132" s="10">
        <f>AVERAGE(experiment1!M132,experiment2!M132,experiment3!M132,experiment4!M132,experiment5!M132)</f>
        <v>10.19397526</v>
      </c>
      <c r="H132" s="10">
        <f>AVERAGE(experiment1!N132,experiment2!N132,experiment3!N132,experiment4!N132,experiment5!N132)</f>
        <v>3679.819624</v>
      </c>
      <c r="I132" s="11">
        <f t="shared" si="1"/>
        <v>0</v>
      </c>
      <c r="J132" s="10">
        <f>STDEV(experiment1!I132,experiment2!I132,experiment3!I132,experiment4!I132,experiment5!I132)/absoluteError!$G$3</f>
        <v>0.01523312399</v>
      </c>
      <c r="K132" s="10">
        <f>STDEV(experiment1!J132,experiment2!J132,experiment3!J132,experiment4!J132,experiment5!J132)/absoluteError!$G$3</f>
        <v>0.01392604197</v>
      </c>
      <c r="L132" s="10">
        <f>STDEV(experiment1!K132,experiment2!K132,experiment3!K132,experiment4!K132,experiment5!K132)/absoluteError!$G$3</f>
        <v>0.008571410558</v>
      </c>
      <c r="M132" s="10">
        <f>STDEV(experiment1!L132,experiment2!L132,experiment3!L132,experiment4!L132,experiment5!L132)/absoluteError!$G$3</f>
        <v>0.01523312399</v>
      </c>
      <c r="N132" s="11">
        <f t="shared" si="2"/>
        <v>3</v>
      </c>
    </row>
    <row r="133">
      <c r="A133" s="3" t="s">
        <v>104</v>
      </c>
      <c r="B133" s="9" t="s">
        <v>38</v>
      </c>
      <c r="C133" s="10">
        <f>AVERAGE(experiment1!I133,experiment2!I133,experiment3!I133,experiment4!I133,experiment5!I133)</f>
        <v>0.914867321</v>
      </c>
      <c r="D133" s="10">
        <f>AVERAGE(experiment1!J133,experiment2!J133,experiment3!J133,experiment4!J133,experiment5!J133)</f>
        <v>0.915923584</v>
      </c>
      <c r="E133" s="10">
        <f>AVERAGE(experiment1!K133,experiment2!K133,experiment3!K133,experiment4!K133,experiment5!K133)</f>
        <v>0.920410668</v>
      </c>
      <c r="F133" s="10">
        <f>AVERAGE(experiment1!L133,experiment2!L133,experiment3!L133,experiment4!L133,experiment5!L133)</f>
        <v>0.914867321</v>
      </c>
      <c r="G133" s="10">
        <f>AVERAGE(experiment1!M133,experiment2!M133,experiment3!M133,experiment4!M133,experiment5!M133)</f>
        <v>10.19932165</v>
      </c>
      <c r="H133" s="10">
        <f>AVERAGE(experiment1!N133,experiment2!N133,experiment3!N133,experiment4!N133,experiment5!N133)</f>
        <v>679.872725</v>
      </c>
      <c r="I133" s="11">
        <f t="shared" si="1"/>
        <v>1</v>
      </c>
      <c r="J133" s="10">
        <f>STDEV(experiment1!I133,experiment2!I133,experiment3!I133,experiment4!I133,experiment5!I133)/absoluteError!$G$3</f>
        <v>0.001948735028</v>
      </c>
      <c r="K133" s="10">
        <f>STDEV(experiment1!J133,experiment2!J133,experiment3!J133,experiment4!J133,experiment5!J133)/absoluteError!$G$3</f>
        <v>0.001990880283</v>
      </c>
      <c r="L133" s="10">
        <f>STDEV(experiment1!K133,experiment2!K133,experiment3!K133,experiment4!K133,experiment5!K133)/absoluteError!$G$3</f>
        <v>0.002343837315</v>
      </c>
      <c r="M133" s="10">
        <f>STDEV(experiment1!L133,experiment2!L133,experiment3!L133,experiment4!L133,experiment5!L133)/absoluteError!$G$3</f>
        <v>0.001948735028</v>
      </c>
      <c r="N133" s="11">
        <f t="shared" si="2"/>
        <v>3</v>
      </c>
    </row>
    <row r="134">
      <c r="A134" s="3" t="s">
        <v>104</v>
      </c>
      <c r="B134" s="9" t="s">
        <v>41</v>
      </c>
      <c r="C134" s="10">
        <f>AVERAGE(experiment1!I134,experiment2!I134,experiment3!I134,experiment4!I134,experiment5!I134)</f>
        <v>0.8780806979</v>
      </c>
      <c r="D134" s="10">
        <f>AVERAGE(experiment1!J134,experiment2!J134,experiment3!J134,experiment4!J134,experiment5!J134)</f>
        <v>0.883137244</v>
      </c>
      <c r="E134" s="10">
        <f>AVERAGE(experiment1!K134,experiment2!K134,experiment3!K134,experiment4!K134,experiment5!K134)</f>
        <v>0.9034214001</v>
      </c>
      <c r="F134" s="10">
        <f>AVERAGE(experiment1!L134,experiment2!L134,experiment3!L134,experiment4!L134,experiment5!L134)</f>
        <v>0.8780806979</v>
      </c>
      <c r="G134" s="10">
        <f>AVERAGE(experiment1!M134,experiment2!M134,experiment3!M134,experiment4!M134,experiment5!M134)</f>
        <v>10.18007393</v>
      </c>
      <c r="H134" s="10">
        <f>AVERAGE(experiment1!N134,experiment2!N134,experiment3!N134,experiment4!N134,experiment5!N134)</f>
        <v>3926.406666</v>
      </c>
      <c r="I134" s="11">
        <f t="shared" si="1"/>
        <v>1</v>
      </c>
      <c r="J134" s="10">
        <f>STDEV(experiment1!I134,experiment2!I134,experiment3!I134,experiment4!I134,experiment5!I134)/absoluteError!$G$3</f>
        <v>0.007876893191</v>
      </c>
      <c r="K134" s="10">
        <f>STDEV(experiment1!J134,experiment2!J134,experiment3!J134,experiment4!J134,experiment5!J134)/absoluteError!$G$3</f>
        <v>0.007474936579</v>
      </c>
      <c r="L134" s="10">
        <f>STDEV(experiment1!K134,experiment2!K134,experiment3!K134,experiment4!K134,experiment5!K134)/absoluteError!$G$3</f>
        <v>0.004455446379</v>
      </c>
      <c r="M134" s="10">
        <f>STDEV(experiment1!L134,experiment2!L134,experiment3!L134,experiment4!L134,experiment5!L134)/absoluteError!$G$3</f>
        <v>0.007876893191</v>
      </c>
      <c r="N134" s="11">
        <f t="shared" si="2"/>
        <v>4</v>
      </c>
    </row>
    <row r="135">
      <c r="A135" s="3" t="s">
        <v>104</v>
      </c>
      <c r="B135" s="9" t="s">
        <v>44</v>
      </c>
      <c r="C135" s="10">
        <f>AVERAGE(experiment1!I135,experiment2!I135,experiment3!I135,experiment4!I135,experiment5!I135)</f>
        <v>0.7328971283</v>
      </c>
      <c r="D135" s="10">
        <f>AVERAGE(experiment1!J135,experiment2!J135,experiment3!J135,experiment4!J135,experiment5!J135)</f>
        <v>0.7332569865</v>
      </c>
      <c r="E135" s="10">
        <f>AVERAGE(experiment1!K135,experiment2!K135,experiment3!K135,experiment4!K135,experiment5!K135)</f>
        <v>0.8106602691</v>
      </c>
      <c r="F135" s="10">
        <f>AVERAGE(experiment1!L135,experiment2!L135,experiment3!L135,experiment4!L135,experiment5!L135)</f>
        <v>0.7328971283</v>
      </c>
      <c r="G135" s="10">
        <f>AVERAGE(experiment1!M135,experiment2!M135,experiment3!M135,experiment4!M135,experiment5!M135)</f>
        <v>10.21985245</v>
      </c>
      <c r="H135" s="10">
        <f>AVERAGE(experiment1!N135,experiment2!N135,experiment3!N135,experiment4!N135,experiment5!N135)</f>
        <v>189.2148201</v>
      </c>
      <c r="I135" s="11">
        <f t="shared" si="1"/>
        <v>0</v>
      </c>
      <c r="J135" s="10">
        <f>STDEV(experiment1!I135,experiment2!I135,experiment3!I135,experiment4!I135,experiment5!I135)/absoluteError!$G$3</f>
        <v>0.004259983639</v>
      </c>
      <c r="K135" s="10">
        <f>STDEV(experiment1!J135,experiment2!J135,experiment3!J135,experiment4!J135,experiment5!J135)/absoluteError!$G$3</f>
        <v>0.004786324095</v>
      </c>
      <c r="L135" s="10">
        <f>STDEV(experiment1!K135,experiment2!K135,experiment3!K135,experiment4!K135,experiment5!K135)/absoluteError!$G$3</f>
        <v>0.01144222367</v>
      </c>
      <c r="M135" s="10">
        <f>STDEV(experiment1!L135,experiment2!L135,experiment3!L135,experiment4!L135,experiment5!L135)/absoluteError!$G$3</f>
        <v>0.004259983639</v>
      </c>
      <c r="N135" s="11">
        <f t="shared" si="2"/>
        <v>2</v>
      </c>
    </row>
    <row r="136">
      <c r="A136" s="3" t="s">
        <v>104</v>
      </c>
      <c r="B136" s="9" t="s">
        <v>47</v>
      </c>
      <c r="C136" s="10">
        <f>AVERAGE(experiment1!I136,experiment2!I136,experiment3!I136,experiment4!I136,experiment5!I136)</f>
        <v>0.6141039622</v>
      </c>
      <c r="D136" s="10">
        <f>AVERAGE(experiment1!J136,experiment2!J136,experiment3!J136,experiment4!J136,experiment5!J136)</f>
        <v>0.6689979755</v>
      </c>
      <c r="E136" s="10">
        <f>AVERAGE(experiment1!K136,experiment2!K136,experiment3!K136,experiment4!K136,experiment5!K136)</f>
        <v>0.7899916072</v>
      </c>
      <c r="F136" s="10">
        <f>AVERAGE(experiment1!L136,experiment2!L136,experiment3!L136,experiment4!L136,experiment5!L136)</f>
        <v>0.6141039622</v>
      </c>
      <c r="G136" s="10">
        <f>AVERAGE(experiment1!M136,experiment2!M136,experiment3!M136,experiment4!M136,experiment5!M136)</f>
        <v>10.19739375</v>
      </c>
      <c r="H136" s="10">
        <f>AVERAGE(experiment1!N136,experiment2!N136,experiment3!N136,experiment4!N136,experiment5!N136)</f>
        <v>477.5378141</v>
      </c>
      <c r="I136" s="11">
        <f t="shared" si="1"/>
        <v>0</v>
      </c>
      <c r="J136" s="10">
        <f>STDEV(experiment1!I136,experiment2!I136,experiment3!I136,experiment4!I136,experiment5!I136)/absoluteError!$G$3</f>
        <v>0.01608751396</v>
      </c>
      <c r="K136" s="10">
        <f>STDEV(experiment1!J136,experiment2!J136,experiment3!J136,experiment4!J136,experiment5!J136)/absoluteError!$G$3</f>
        <v>0.01382278764</v>
      </c>
      <c r="L136" s="10">
        <f>STDEV(experiment1!K136,experiment2!K136,experiment3!K136,experiment4!K136,experiment5!K136)/absoluteError!$G$3</f>
        <v>0.002096597731</v>
      </c>
      <c r="M136" s="10">
        <f>STDEV(experiment1!L136,experiment2!L136,experiment3!L136,experiment4!L136,experiment5!L136)/absoluteError!$G$3</f>
        <v>0.01608751396</v>
      </c>
      <c r="N136" s="11">
        <f t="shared" si="2"/>
        <v>3</v>
      </c>
    </row>
    <row r="137">
      <c r="A137" s="3" t="s">
        <v>104</v>
      </c>
      <c r="B137" s="9" t="s">
        <v>50</v>
      </c>
      <c r="C137" s="10">
        <f>AVERAGE(experiment1!I137,experiment2!I137,experiment3!I137,experiment4!I137,experiment5!I137)</f>
        <v>0.7424209378</v>
      </c>
      <c r="D137" s="10">
        <f>AVERAGE(experiment1!J137,experiment2!J137,experiment3!J137,experiment4!J137,experiment5!J137)</f>
        <v>0.7269685575</v>
      </c>
      <c r="E137" s="10">
        <f>AVERAGE(experiment1!K137,experiment2!K137,experiment3!K137,experiment4!K137,experiment5!K137)</f>
        <v>0.7598287355</v>
      </c>
      <c r="F137" s="10">
        <f>AVERAGE(experiment1!L137,experiment2!L137,experiment3!L137,experiment4!L137,experiment5!L137)</f>
        <v>0.7424209378</v>
      </c>
      <c r="G137" s="10">
        <f>AVERAGE(experiment1!M137,experiment2!M137,experiment3!M137,experiment4!M137,experiment5!M137)</f>
        <v>10.19730959</v>
      </c>
      <c r="H137" s="10">
        <f>AVERAGE(experiment1!N137,experiment2!N137,experiment3!N137,experiment4!N137,experiment5!N137)</f>
        <v>3722.569305</v>
      </c>
      <c r="I137" s="11">
        <f t="shared" si="1"/>
        <v>0</v>
      </c>
      <c r="J137" s="10">
        <f>STDEV(experiment1!I137,experiment2!I137,experiment3!I137,experiment4!I137,experiment5!I137)/absoluteError!$G$3</f>
        <v>0.01105411371</v>
      </c>
      <c r="K137" s="10">
        <f>STDEV(experiment1!J137,experiment2!J137,experiment3!J137,experiment4!J137,experiment5!J137)/absoluteError!$G$3</f>
        <v>0.01191280971</v>
      </c>
      <c r="L137" s="10">
        <f>STDEV(experiment1!K137,experiment2!K137,experiment3!K137,experiment4!K137,experiment5!K137)/absoluteError!$G$3</f>
        <v>0.00723384325</v>
      </c>
      <c r="M137" s="10">
        <f>STDEV(experiment1!L137,experiment2!L137,experiment3!L137,experiment4!L137,experiment5!L137)/absoluteError!$G$3</f>
        <v>0.01105411371</v>
      </c>
      <c r="N137" s="11">
        <f t="shared" si="2"/>
        <v>4</v>
      </c>
    </row>
    <row r="138">
      <c r="A138" s="3" t="s">
        <v>104</v>
      </c>
      <c r="B138" s="9" t="s">
        <v>53</v>
      </c>
      <c r="C138" s="10">
        <f>AVERAGE(experiment1!I138,experiment2!I138,experiment3!I138,experiment4!I138,experiment5!I138)</f>
        <v>0.9130498001</v>
      </c>
      <c r="D138" s="10">
        <f>AVERAGE(experiment1!J138,experiment2!J138,experiment3!J138,experiment4!J138,experiment5!J138)</f>
        <v>0.9133684979</v>
      </c>
      <c r="E138" s="10">
        <f>AVERAGE(experiment1!K138,experiment2!K138,experiment3!K138,experiment4!K138,experiment5!K138)</f>
        <v>0.9174959937</v>
      </c>
      <c r="F138" s="10">
        <f>AVERAGE(experiment1!L138,experiment2!L138,experiment3!L138,experiment4!L138,experiment5!L138)</f>
        <v>0.9130498001</v>
      </c>
      <c r="G138" s="10">
        <f>AVERAGE(experiment1!M138,experiment2!M138,experiment3!M138,experiment4!M138,experiment5!M138)</f>
        <v>10.32392125</v>
      </c>
      <c r="H138" s="10">
        <f>AVERAGE(experiment1!N138,experiment2!N138,experiment3!N138,experiment4!N138,experiment5!N138)</f>
        <v>713.047812</v>
      </c>
      <c r="I138" s="11">
        <f t="shared" si="1"/>
        <v>1</v>
      </c>
      <c r="J138" s="10">
        <f>STDEV(experiment1!I138,experiment2!I138,experiment3!I138,experiment4!I138,experiment5!I138)/absoluteError!$G$3</f>
        <v>0.002696799272</v>
      </c>
      <c r="K138" s="10">
        <f>STDEV(experiment1!J138,experiment2!J138,experiment3!J138,experiment4!J138,experiment5!J138)/absoluteError!$G$3</f>
        <v>0.002493713756</v>
      </c>
      <c r="L138" s="10">
        <f>STDEV(experiment1!K138,experiment2!K138,experiment3!K138,experiment4!K138,experiment5!K138)/absoluteError!$G$3</f>
        <v>0.001997021686</v>
      </c>
      <c r="M138" s="10">
        <f>STDEV(experiment1!L138,experiment2!L138,experiment3!L138,experiment4!L138,experiment5!L138)/absoluteError!$G$3</f>
        <v>0.002696799272</v>
      </c>
      <c r="N138" s="11">
        <f t="shared" si="2"/>
        <v>4</v>
      </c>
    </row>
    <row r="139">
      <c r="A139" s="3" t="s">
        <v>104</v>
      </c>
      <c r="B139" s="9" t="s">
        <v>56</v>
      </c>
      <c r="C139" s="10">
        <f>AVERAGE(experiment1!I139,experiment2!I139,experiment3!I139,experiment4!I139,experiment5!I139)</f>
        <v>0.884260269</v>
      </c>
      <c r="D139" s="10">
        <f>AVERAGE(experiment1!J139,experiment2!J139,experiment3!J139,experiment4!J139,experiment5!J139)</f>
        <v>0.88606002</v>
      </c>
      <c r="E139" s="10">
        <f>AVERAGE(experiment1!K139,experiment2!K139,experiment3!K139,experiment4!K139,experiment5!K139)</f>
        <v>0.9042657618</v>
      </c>
      <c r="F139" s="10">
        <f>AVERAGE(experiment1!L139,experiment2!L139,experiment3!L139,experiment4!L139,experiment5!L139)</f>
        <v>0.884260269</v>
      </c>
      <c r="G139" s="10">
        <f>AVERAGE(experiment1!M139,experiment2!M139,experiment3!M139,experiment4!M139,experiment5!M139)</f>
        <v>10.3426075</v>
      </c>
      <c r="H139" s="10">
        <f>AVERAGE(experiment1!N139,experiment2!N139,experiment3!N139,experiment4!N139,experiment5!N139)</f>
        <v>3946.870036</v>
      </c>
      <c r="I139" s="11">
        <f t="shared" si="1"/>
        <v>1</v>
      </c>
      <c r="J139" s="10">
        <f>STDEV(experiment1!I139,experiment2!I139,experiment3!I139,experiment4!I139,experiment5!I139)/absoluteError!$G$3</f>
        <v>0.006694400993</v>
      </c>
      <c r="K139" s="10">
        <f>STDEV(experiment1!J139,experiment2!J139,experiment3!J139,experiment4!J139,experiment5!J139)/absoluteError!$G$3</f>
        <v>0.007762377946</v>
      </c>
      <c r="L139" s="10">
        <f>STDEV(experiment1!K139,experiment2!K139,experiment3!K139,experiment4!K139,experiment5!K139)/absoluteError!$G$3</f>
        <v>0.005332622643</v>
      </c>
      <c r="M139" s="10">
        <f>STDEV(experiment1!L139,experiment2!L139,experiment3!L139,experiment4!L139,experiment5!L139)/absoluteError!$G$3</f>
        <v>0.006694400993</v>
      </c>
      <c r="N139" s="11">
        <f t="shared" si="2"/>
        <v>5</v>
      </c>
    </row>
    <row r="140">
      <c r="A140" s="3" t="s">
        <v>104</v>
      </c>
      <c r="B140" s="9" t="s">
        <v>59</v>
      </c>
      <c r="C140" s="10">
        <f>AVERAGE(experiment1!I140,experiment2!I140,experiment3!I140,experiment4!I140,experiment5!I140)</f>
        <v>0.7275899673</v>
      </c>
      <c r="D140" s="10">
        <f>AVERAGE(experiment1!J140,experiment2!J140,experiment3!J140,experiment4!J140,experiment5!J140)</f>
        <v>0.7139452547</v>
      </c>
      <c r="E140" s="10">
        <f>AVERAGE(experiment1!K140,experiment2!K140,experiment3!K140,experiment4!K140,experiment5!K140)</f>
        <v>0.7721880033</v>
      </c>
      <c r="F140" s="10">
        <f>AVERAGE(experiment1!L140,experiment2!L140,experiment3!L140,experiment4!L140,experiment5!L140)</f>
        <v>0.7275899673</v>
      </c>
      <c r="G140" s="10">
        <f>AVERAGE(experiment1!M140,experiment2!M140,experiment3!M140,experiment4!M140,experiment5!M140)</f>
        <v>10.18500729</v>
      </c>
      <c r="H140" s="10">
        <f>AVERAGE(experiment1!N140,experiment2!N140,experiment3!N140,experiment4!N140,experiment5!N140)</f>
        <v>3420.015896</v>
      </c>
      <c r="I140" s="11">
        <f t="shared" si="1"/>
        <v>0</v>
      </c>
      <c r="J140" s="10">
        <f>STDEV(experiment1!I140,experiment2!I140,experiment3!I140,experiment4!I140,experiment5!I140)/absoluteError!$G$3</f>
        <v>0.007728717797</v>
      </c>
      <c r="K140" s="10">
        <f>STDEV(experiment1!J140,experiment2!J140,experiment3!J140,experiment4!J140,experiment5!J140)/absoluteError!$G$3</f>
        <v>0.005992082245</v>
      </c>
      <c r="L140" s="10">
        <f>STDEV(experiment1!K140,experiment2!K140,experiment3!K140,experiment4!K140,experiment5!K140)/absoluteError!$G$3</f>
        <v>0.006261387148</v>
      </c>
      <c r="M140" s="10">
        <f>STDEV(experiment1!L140,experiment2!L140,experiment3!L140,experiment4!L140,experiment5!L140)/absoluteError!$G$3</f>
        <v>0.007728717797</v>
      </c>
      <c r="N140" s="11">
        <f t="shared" si="2"/>
        <v>3</v>
      </c>
    </row>
    <row r="141">
      <c r="A141" s="3" t="s">
        <v>104</v>
      </c>
      <c r="B141" s="9" t="s">
        <v>62</v>
      </c>
      <c r="C141" s="10">
        <f>AVERAGE(experiment1!I141,experiment2!I141,experiment3!I141,experiment4!I141,experiment5!I141)</f>
        <v>0.9158124318</v>
      </c>
      <c r="D141" s="10">
        <f>AVERAGE(experiment1!J141,experiment2!J141,experiment3!J141,experiment4!J141,experiment5!J141)</f>
        <v>0.9162727175</v>
      </c>
      <c r="E141" s="10">
        <f>AVERAGE(experiment1!K141,experiment2!K141,experiment3!K141,experiment4!K141,experiment5!K141)</f>
        <v>0.9208055042</v>
      </c>
      <c r="F141" s="10">
        <f>AVERAGE(experiment1!L141,experiment2!L141,experiment3!L141,experiment4!L141,experiment5!L141)</f>
        <v>0.9158124318</v>
      </c>
      <c r="G141" s="10">
        <f>AVERAGE(experiment1!M141,experiment2!M141,experiment3!M141,experiment4!M141,experiment5!M141)</f>
        <v>10.234694</v>
      </c>
      <c r="H141" s="10">
        <f>AVERAGE(experiment1!N141,experiment2!N141,experiment3!N141,experiment4!N141,experiment5!N141)</f>
        <v>420.113294</v>
      </c>
      <c r="I141" s="11">
        <f t="shared" si="1"/>
        <v>1</v>
      </c>
      <c r="J141" s="10">
        <f>STDEV(experiment1!I141,experiment2!I141,experiment3!I141,experiment4!I141,experiment5!I141)/absoluteError!$G$3</f>
        <v>0.002206922463</v>
      </c>
      <c r="K141" s="10">
        <f>STDEV(experiment1!J141,experiment2!J141,experiment3!J141,experiment4!J141,experiment5!J141)/absoluteError!$G$3</f>
        <v>0.002324088555</v>
      </c>
      <c r="L141" s="10">
        <f>STDEV(experiment1!K141,experiment2!K141,experiment3!K141,experiment4!K141,experiment5!K141)/absoluteError!$G$3</f>
        <v>0.002079477046</v>
      </c>
      <c r="M141" s="10">
        <f>STDEV(experiment1!L141,experiment2!L141,experiment3!L141,experiment4!L141,experiment5!L141)/absoluteError!$G$3</f>
        <v>0.002206922463</v>
      </c>
      <c r="N141" s="11">
        <f t="shared" si="2"/>
        <v>3</v>
      </c>
    </row>
    <row r="142">
      <c r="A142" s="3" t="s">
        <v>104</v>
      </c>
      <c r="B142" s="9" t="s">
        <v>65</v>
      </c>
      <c r="C142" s="10">
        <f>AVERAGE(experiment1!I142,experiment2!I142,experiment3!I142,experiment4!I142,experiment5!I142)</f>
        <v>0.8961105053</v>
      </c>
      <c r="D142" s="10">
        <f>AVERAGE(experiment1!J142,experiment2!J142,experiment3!J142,experiment4!J142,experiment5!J142)</f>
        <v>0.8999497081</v>
      </c>
      <c r="E142" s="10">
        <f>AVERAGE(experiment1!K142,experiment2!K142,experiment3!K142,experiment4!K142,experiment5!K142)</f>
        <v>0.9150942529</v>
      </c>
      <c r="F142" s="10">
        <f>AVERAGE(experiment1!L142,experiment2!L142,experiment3!L142,experiment4!L142,experiment5!L142)</f>
        <v>0.8961105053</v>
      </c>
      <c r="G142" s="10">
        <f>AVERAGE(experiment1!M142,experiment2!M142,experiment3!M142,experiment4!M142,experiment5!M142)</f>
        <v>10.20463719</v>
      </c>
      <c r="H142" s="10">
        <f>AVERAGE(experiment1!N142,experiment2!N142,experiment3!N142,experiment4!N142,experiment5!N142)</f>
        <v>3660.019878</v>
      </c>
      <c r="I142" s="11">
        <f t="shared" si="1"/>
        <v>1</v>
      </c>
      <c r="J142" s="10">
        <f>STDEV(experiment1!I142,experiment2!I142,experiment3!I142,experiment4!I142,experiment5!I142)/absoluteError!$G$3</f>
        <v>0.003888645328</v>
      </c>
      <c r="K142" s="10">
        <f>STDEV(experiment1!J142,experiment2!J142,experiment3!J142,experiment4!J142,experiment5!J142)/absoluteError!$G$3</f>
        <v>0.003502942792</v>
      </c>
      <c r="L142" s="10">
        <f>STDEV(experiment1!K142,experiment2!K142,experiment3!K142,experiment4!K142,experiment5!K142)/absoluteError!$G$3</f>
        <v>0.0008804381761</v>
      </c>
      <c r="M142" s="10">
        <f>STDEV(experiment1!L142,experiment2!L142,experiment3!L142,experiment4!L142,experiment5!L142)/absoluteError!$G$3</f>
        <v>0.003888645328</v>
      </c>
      <c r="N142" s="11">
        <f t="shared" si="2"/>
        <v>4</v>
      </c>
    </row>
    <row r="143">
      <c r="A143" s="3" t="s">
        <v>104</v>
      </c>
      <c r="B143" s="9" t="s">
        <v>68</v>
      </c>
      <c r="C143" s="10">
        <f>AVERAGE(experiment1!I143,experiment2!I143,experiment3!I143,experiment4!I143,experiment5!I143)</f>
        <v>0.6809887314</v>
      </c>
      <c r="D143" s="10">
        <f>AVERAGE(experiment1!J143,experiment2!J143,experiment3!J143,experiment4!J143,experiment5!J143)</f>
        <v>0.6507872717</v>
      </c>
      <c r="E143" s="10">
        <f>AVERAGE(experiment1!K143,experiment2!K143,experiment3!K143,experiment4!K143,experiment5!K143)</f>
        <v>0.6850399912</v>
      </c>
      <c r="F143" s="10">
        <f>AVERAGE(experiment1!L143,experiment2!L143,experiment3!L143,experiment4!L143,experiment5!L143)</f>
        <v>0.6809887314</v>
      </c>
      <c r="G143" s="10">
        <f>AVERAGE(experiment1!M143,experiment2!M143,experiment3!M143,experiment4!M143,experiment5!M143)</f>
        <v>10.20226922</v>
      </c>
      <c r="H143" s="10">
        <f>AVERAGE(experiment1!N143,experiment2!N143,experiment3!N143,experiment4!N143,experiment5!N143)</f>
        <v>3384.18458</v>
      </c>
      <c r="I143" s="11">
        <f t="shared" si="1"/>
        <v>0</v>
      </c>
      <c r="J143" s="10">
        <f>STDEV(experiment1!I143,experiment2!I143,experiment3!I143,experiment4!I143,experiment5!I143)/absoluteError!$G$3</f>
        <v>0.004369011772</v>
      </c>
      <c r="K143" s="10">
        <f>STDEV(experiment1!J143,experiment2!J143,experiment3!J143,experiment4!J143,experiment5!J143)/absoluteError!$G$3</f>
        <v>0.00685845822</v>
      </c>
      <c r="L143" s="10">
        <f>STDEV(experiment1!K143,experiment2!K143,experiment3!K143,experiment4!K143,experiment5!K143)/absoluteError!$G$3</f>
        <v>0.01024588035</v>
      </c>
      <c r="M143" s="10">
        <f>STDEV(experiment1!L143,experiment2!L143,experiment3!L143,experiment4!L143,experiment5!L143)/absoluteError!$G$3</f>
        <v>0.004369011772</v>
      </c>
      <c r="N143" s="11">
        <f t="shared" si="2"/>
        <v>2</v>
      </c>
    </row>
    <row r="144">
      <c r="A144" s="3" t="s">
        <v>104</v>
      </c>
      <c r="B144" s="9" t="s">
        <v>71</v>
      </c>
      <c r="C144" s="10">
        <f>AVERAGE(experiment1!I144,experiment2!I144,experiment3!I144,experiment4!I144,experiment5!I144)</f>
        <v>0.9169029444</v>
      </c>
      <c r="D144" s="10">
        <f>AVERAGE(experiment1!J144,experiment2!J144,experiment3!J144,experiment4!J144,experiment5!J144)</f>
        <v>0.9181661367</v>
      </c>
      <c r="E144" s="10">
        <f>AVERAGE(experiment1!K144,experiment2!K144,experiment3!K144,experiment4!K144,experiment5!K144)</f>
        <v>0.9229069532</v>
      </c>
      <c r="F144" s="10">
        <f>AVERAGE(experiment1!L144,experiment2!L144,experiment3!L144,experiment4!L144,experiment5!L144)</f>
        <v>0.9169029444</v>
      </c>
      <c r="G144" s="10">
        <f>AVERAGE(experiment1!M144,experiment2!M144,experiment3!M144,experiment4!M144,experiment5!M144)</f>
        <v>10.19027348</v>
      </c>
      <c r="H144" s="10">
        <f>AVERAGE(experiment1!N144,experiment2!N144,experiment3!N144,experiment4!N144,experiment5!N144)</f>
        <v>390.2388774</v>
      </c>
      <c r="I144" s="11">
        <f t="shared" si="1"/>
        <v>1</v>
      </c>
      <c r="J144" s="10">
        <f>STDEV(experiment1!I144,experiment2!I144,experiment3!I144,experiment4!I144,experiment5!I144)/absoluteError!$G$3</f>
        <v>0.002707069104</v>
      </c>
      <c r="K144" s="10">
        <f>STDEV(experiment1!J144,experiment2!J144,experiment3!J144,experiment4!J144,experiment5!J144)/absoluteError!$G$3</f>
        <v>0.002586272579</v>
      </c>
      <c r="L144" s="10">
        <f>STDEV(experiment1!K144,experiment2!K144,experiment3!K144,experiment4!K144,experiment5!K144)/absoluteError!$G$3</f>
        <v>0.001939555724</v>
      </c>
      <c r="M144" s="10">
        <f>STDEV(experiment1!L144,experiment2!L144,experiment3!L144,experiment4!L144,experiment5!L144)/absoluteError!$G$3</f>
        <v>0.002707069104</v>
      </c>
      <c r="N144" s="11">
        <f t="shared" si="2"/>
        <v>2</v>
      </c>
    </row>
    <row r="145">
      <c r="A145" s="3" t="s">
        <v>104</v>
      </c>
      <c r="B145" s="9" t="s">
        <v>74</v>
      </c>
      <c r="C145" s="10">
        <f>AVERAGE(experiment1!I145,experiment2!I145,experiment3!I145,experiment4!I145,experiment5!I145)</f>
        <v>0.8897128317</v>
      </c>
      <c r="D145" s="10">
        <f>AVERAGE(experiment1!J145,experiment2!J145,experiment3!J145,experiment4!J145,experiment5!J145)</f>
        <v>0.8950746196</v>
      </c>
      <c r="E145" s="10">
        <f>AVERAGE(experiment1!K145,experiment2!K145,experiment3!K145,experiment4!K145,experiment5!K145)</f>
        <v>0.913945235</v>
      </c>
      <c r="F145" s="10">
        <f>AVERAGE(experiment1!L145,experiment2!L145,experiment3!L145,experiment4!L145,experiment5!L145)</f>
        <v>0.8897128317</v>
      </c>
      <c r="G145" s="10">
        <f>AVERAGE(experiment1!M145,experiment2!M145,experiment3!M145,experiment4!M145,experiment5!M145)</f>
        <v>10.19444389</v>
      </c>
      <c r="H145" s="10">
        <f>AVERAGE(experiment1!N145,experiment2!N145,experiment3!N145,experiment4!N145,experiment5!N145)</f>
        <v>3640.651808</v>
      </c>
      <c r="I145" s="11">
        <f t="shared" si="1"/>
        <v>1</v>
      </c>
      <c r="J145" s="10">
        <f>STDEV(experiment1!I145,experiment2!I145,experiment3!I145,experiment4!I145,experiment5!I145)/absoluteError!$G$3</f>
        <v>0.003919444949</v>
      </c>
      <c r="K145" s="10">
        <f>STDEV(experiment1!J145,experiment2!J145,experiment3!J145,experiment4!J145,experiment5!J145)/absoluteError!$G$3</f>
        <v>0.002411004449</v>
      </c>
      <c r="L145" s="10">
        <f>STDEV(experiment1!K145,experiment2!K145,experiment3!K145,experiment4!K145,experiment5!K145)/absoluteError!$G$3</f>
        <v>0.001672137309</v>
      </c>
      <c r="M145" s="10">
        <f>STDEV(experiment1!L145,experiment2!L145,experiment3!L145,experiment4!L145,experiment5!L145)/absoluteError!$G$3</f>
        <v>0.003919444949</v>
      </c>
      <c r="N145" s="11">
        <f t="shared" si="2"/>
        <v>3</v>
      </c>
    </row>
    <row r="146">
      <c r="A146" s="3" t="s">
        <v>104</v>
      </c>
      <c r="B146" s="9" t="s">
        <v>77</v>
      </c>
      <c r="C146" s="10">
        <f>AVERAGE(experiment1!I146,experiment2!I146,experiment3!I146,experiment4!I146,experiment5!I146)</f>
        <v>0.4125772446</v>
      </c>
      <c r="D146" s="10">
        <f>AVERAGE(experiment1!J146,experiment2!J146,experiment3!J146,experiment4!J146,experiment5!J146)</f>
        <v>0.3204360932</v>
      </c>
      <c r="E146" s="10">
        <f>AVERAGE(experiment1!K146,experiment2!K146,experiment3!K146,experiment4!K146,experiment5!K146)</f>
        <v>0.3261302263</v>
      </c>
      <c r="F146" s="10">
        <f>AVERAGE(experiment1!L146,experiment2!L146,experiment3!L146,experiment4!L146,experiment5!L146)</f>
        <v>0.4125772446</v>
      </c>
      <c r="G146" s="10">
        <f>AVERAGE(experiment1!M146,experiment2!M146,experiment3!M146,experiment4!M146,experiment5!M146)</f>
        <v>10.35827088</v>
      </c>
      <c r="H146" s="10">
        <f>AVERAGE(experiment1!N146,experiment2!N146,experiment3!N146,experiment4!N146,experiment5!N146)</f>
        <v>37.31753798</v>
      </c>
      <c r="I146" s="11">
        <f t="shared" si="1"/>
        <v>0</v>
      </c>
      <c r="J146" s="10">
        <f>STDEV(experiment1!I146,experiment2!I146,experiment3!I146,experiment4!I146,experiment5!I146)/absoluteError!$G$3</f>
        <v>0.06744643503</v>
      </c>
      <c r="K146" s="10">
        <f>STDEV(experiment1!J146,experiment2!J146,experiment3!J146,experiment4!J146,experiment5!J146)/absoluteError!$G$3</f>
        <v>0.09663395066</v>
      </c>
      <c r="L146" s="10">
        <f>STDEV(experiment1!K146,experiment2!K146,experiment3!K146,experiment4!K146,experiment5!K146)/absoluteError!$G$3</f>
        <v>0.1176580805</v>
      </c>
      <c r="M146" s="10">
        <f>STDEV(experiment1!L146,experiment2!L146,experiment3!L146,experiment4!L146,experiment5!L146)/absoluteError!$G$3</f>
        <v>0.06744643503</v>
      </c>
      <c r="N146" s="11">
        <f t="shared" si="2"/>
        <v>1</v>
      </c>
    </row>
    <row r="147">
      <c r="A147" s="3" t="s">
        <v>104</v>
      </c>
      <c r="B147" s="9" t="s">
        <v>80</v>
      </c>
      <c r="C147" s="10">
        <f>AVERAGE(experiment1!I147,experiment2!I147,experiment3!I147,experiment4!I147,experiment5!I147)</f>
        <v>0.5225736096</v>
      </c>
      <c r="D147" s="10">
        <f>AVERAGE(experiment1!J147,experiment2!J147,experiment3!J147,experiment4!J147,experiment5!J147)</f>
        <v>0.5887927434</v>
      </c>
      <c r="E147" s="10">
        <f>AVERAGE(experiment1!K147,experiment2!K147,experiment3!K147,experiment4!K147,experiment5!K147)</f>
        <v>0.8051688593</v>
      </c>
      <c r="F147" s="10">
        <f>AVERAGE(experiment1!L147,experiment2!L147,experiment3!L147,experiment4!L147,experiment5!L147)</f>
        <v>0.5225736096</v>
      </c>
      <c r="G147" s="10">
        <f>AVERAGE(experiment1!M147,experiment2!M147,experiment3!M147,experiment4!M147,experiment5!M147)</f>
        <v>10.16153226</v>
      </c>
      <c r="H147" s="10">
        <f>AVERAGE(experiment1!N147,experiment2!N147,experiment3!N147,experiment4!N147,experiment5!N147)</f>
        <v>332.5695268</v>
      </c>
      <c r="I147" s="11">
        <f t="shared" si="1"/>
        <v>0</v>
      </c>
      <c r="J147" s="10">
        <f>STDEV(experiment1!I147,experiment2!I147,experiment3!I147,experiment4!I147,experiment5!I147)/absoluteError!$G$3</f>
        <v>0.003096407043</v>
      </c>
      <c r="K147" s="10">
        <f>STDEV(experiment1!J147,experiment2!J147,experiment3!J147,experiment4!J147,experiment5!J147)/absoluteError!$G$3</f>
        <v>0.004026364937</v>
      </c>
      <c r="L147" s="10">
        <f>STDEV(experiment1!K147,experiment2!K147,experiment3!K147,experiment4!K147,experiment5!K147)/absoluteError!$G$3</f>
        <v>0.002920596758</v>
      </c>
      <c r="M147" s="10">
        <f>STDEV(experiment1!L147,experiment2!L147,experiment3!L147,experiment4!L147,experiment5!L147)/absoluteError!$G$3</f>
        <v>0.003096407043</v>
      </c>
      <c r="N147" s="11">
        <f t="shared" si="2"/>
        <v>2</v>
      </c>
    </row>
    <row r="148">
      <c r="A148" s="3" t="s">
        <v>104</v>
      </c>
      <c r="B148" s="9" t="s">
        <v>83</v>
      </c>
      <c r="C148" s="10">
        <f>AVERAGE(experiment1!I148,experiment2!I148,experiment3!I148,experiment4!I148,experiment5!I148)</f>
        <v>0.7201017812</v>
      </c>
      <c r="D148" s="10">
        <f>AVERAGE(experiment1!J148,experiment2!J148,experiment3!J148,experiment4!J148,experiment5!J148)</f>
        <v>0.7271861242</v>
      </c>
      <c r="E148" s="10">
        <f>AVERAGE(experiment1!K148,experiment2!K148,experiment3!K148,experiment4!K148,experiment5!K148)</f>
        <v>0.7740453997</v>
      </c>
      <c r="F148" s="10">
        <f>AVERAGE(experiment1!L148,experiment2!L148,experiment3!L148,experiment4!L148,experiment5!L148)</f>
        <v>0.7201017812</v>
      </c>
      <c r="G148" s="10">
        <f>AVERAGE(experiment1!M148,experiment2!M148,experiment3!M148,experiment4!M148,experiment5!M148)</f>
        <v>10.25138931</v>
      </c>
      <c r="H148" s="10">
        <f>AVERAGE(experiment1!N148,experiment2!N148,experiment3!N148,experiment4!N148,experiment5!N148)</f>
        <v>3584.89817</v>
      </c>
      <c r="I148" s="11">
        <f t="shared" si="1"/>
        <v>0</v>
      </c>
      <c r="J148" s="10">
        <f>STDEV(experiment1!I148,experiment2!I148,experiment3!I148,experiment4!I148,experiment5!I148)/absoluteError!$G$3</f>
        <v>0.01283483794</v>
      </c>
      <c r="K148" s="10">
        <f>STDEV(experiment1!J148,experiment2!J148,experiment3!J148,experiment4!J148,experiment5!J148)/absoluteError!$G$3</f>
        <v>0.01033927517</v>
      </c>
      <c r="L148" s="10">
        <f>STDEV(experiment1!K148,experiment2!K148,experiment3!K148,experiment4!K148,experiment5!K148)/absoluteError!$G$3</f>
        <v>0.007922300012</v>
      </c>
      <c r="M148" s="10">
        <f>STDEV(experiment1!L148,experiment2!L148,experiment3!L148,experiment4!L148,experiment5!L148)/absoluteError!$G$3</f>
        <v>0.01283483794</v>
      </c>
      <c r="N148" s="11">
        <f t="shared" si="2"/>
        <v>3</v>
      </c>
    </row>
    <row r="149">
      <c r="A149" s="3" t="s">
        <v>104</v>
      </c>
      <c r="B149" s="9" t="s">
        <v>86</v>
      </c>
      <c r="C149" s="10">
        <f>AVERAGE(experiment1!I149,experiment2!I149,experiment3!I149,experiment4!I149,experiment5!I149)</f>
        <v>0.9182842603</v>
      </c>
      <c r="D149" s="10">
        <f>AVERAGE(experiment1!J149,experiment2!J149,experiment3!J149,experiment4!J149,experiment5!J149)</f>
        <v>0.9179809405</v>
      </c>
      <c r="E149" s="10">
        <f>AVERAGE(experiment1!K149,experiment2!K149,experiment3!K149,experiment4!K149,experiment5!K149)</f>
        <v>0.9218473944</v>
      </c>
      <c r="F149" s="10">
        <f>AVERAGE(experiment1!L149,experiment2!L149,experiment3!L149,experiment4!L149,experiment5!L149)</f>
        <v>0.9182842603</v>
      </c>
      <c r="G149" s="10">
        <f>AVERAGE(experiment1!M149,experiment2!M149,experiment3!M149,experiment4!M149,experiment5!M149)</f>
        <v>10.18224883</v>
      </c>
      <c r="H149" s="10">
        <f>AVERAGE(experiment1!N149,experiment2!N149,experiment3!N149,experiment4!N149,experiment5!N149)</f>
        <v>565.2780457</v>
      </c>
      <c r="I149" s="11">
        <f t="shared" si="1"/>
        <v>1</v>
      </c>
      <c r="J149" s="10">
        <f>STDEV(experiment1!I149,experiment2!I149,experiment3!I149,experiment4!I149,experiment5!I149)/absoluteError!$G$3</f>
        <v>0.001679216207</v>
      </c>
      <c r="K149" s="10">
        <f>STDEV(experiment1!J149,experiment2!J149,experiment3!J149,experiment4!J149,experiment5!J149)/absoluteError!$G$3</f>
        <v>0.001468889733</v>
      </c>
      <c r="L149" s="10">
        <f>STDEV(experiment1!K149,experiment2!K149,experiment3!K149,experiment4!K149,experiment5!K149)/absoluteError!$G$3</f>
        <v>0.00105328548</v>
      </c>
      <c r="M149" s="10">
        <f>STDEV(experiment1!L149,experiment2!L149,experiment3!L149,experiment4!L149,experiment5!L149)/absoluteError!$G$3</f>
        <v>0.001679216207</v>
      </c>
      <c r="N149" s="11">
        <f t="shared" si="2"/>
        <v>3</v>
      </c>
    </row>
    <row r="150">
      <c r="A150" s="3" t="s">
        <v>104</v>
      </c>
      <c r="B150" s="9" t="s">
        <v>89</v>
      </c>
      <c r="C150" s="10">
        <f>AVERAGE(experiment1!I150,experiment2!I150,experiment3!I150,experiment4!I150,experiment5!I150)</f>
        <v>0.8665939658</v>
      </c>
      <c r="D150" s="10">
        <f>AVERAGE(experiment1!J150,experiment2!J150,experiment3!J150,experiment4!J150,experiment5!J150)</f>
        <v>0.8721171769</v>
      </c>
      <c r="E150" s="10">
        <f>AVERAGE(experiment1!K150,experiment2!K150,experiment3!K150,experiment4!K150,experiment5!K150)</f>
        <v>0.8920165648</v>
      </c>
      <c r="F150" s="10">
        <f>AVERAGE(experiment1!L150,experiment2!L150,experiment3!L150,experiment4!L150,experiment5!L150)</f>
        <v>0.8665939658</v>
      </c>
      <c r="G150" s="10">
        <f>AVERAGE(experiment1!M150,experiment2!M150,experiment3!M150,experiment4!M150,experiment5!M150)</f>
        <v>10.19315805</v>
      </c>
      <c r="H150" s="10">
        <f>AVERAGE(experiment1!N150,experiment2!N150,experiment3!N150,experiment4!N150,experiment5!N150)</f>
        <v>3813.659457</v>
      </c>
      <c r="I150" s="11">
        <f t="shared" si="1"/>
        <v>1</v>
      </c>
      <c r="J150" s="10">
        <f>STDEV(experiment1!I150,experiment2!I150,experiment3!I150,experiment4!I150,experiment5!I150)/absoluteError!$G$3</f>
        <v>0.008522603382</v>
      </c>
      <c r="K150" s="10">
        <f>STDEV(experiment1!J150,experiment2!J150,experiment3!J150,experiment4!J150,experiment5!J150)/absoluteError!$G$3</f>
        <v>0.009192472365</v>
      </c>
      <c r="L150" s="10">
        <f>STDEV(experiment1!K150,experiment2!K150,experiment3!K150,experiment4!K150,experiment5!K150)/absoluteError!$G$3</f>
        <v>0.007586951363</v>
      </c>
      <c r="M150" s="10">
        <f>STDEV(experiment1!L150,experiment2!L150,experiment3!L150,experiment4!L150,experiment5!L150)/absoluteError!$G$3</f>
        <v>0.008522603382</v>
      </c>
      <c r="N150" s="11">
        <f t="shared" si="2"/>
        <v>4</v>
      </c>
    </row>
    <row r="151">
      <c r="A151" s="3" t="s">
        <v>104</v>
      </c>
      <c r="B151" s="9" t="s">
        <v>92</v>
      </c>
      <c r="C151" s="10">
        <f>AVERAGE(experiment1!I151,experiment2!I151,experiment3!I151,experiment4!I151,experiment5!I151)</f>
        <v>0.7139222101</v>
      </c>
      <c r="D151" s="10">
        <f>AVERAGE(experiment1!J151,experiment2!J151,experiment3!J151,experiment4!J151,experiment5!J151)</f>
        <v>0.6999893357</v>
      </c>
      <c r="E151" s="10">
        <f>AVERAGE(experiment1!K151,experiment2!K151,experiment3!K151,experiment4!K151,experiment5!K151)</f>
        <v>0.7777309724</v>
      </c>
      <c r="F151" s="10">
        <f>AVERAGE(experiment1!L151,experiment2!L151,experiment3!L151,experiment4!L151,experiment5!L151)</f>
        <v>0.7139222101</v>
      </c>
      <c r="G151" s="10">
        <f>AVERAGE(experiment1!M151,experiment2!M151,experiment3!M151,experiment4!M151,experiment5!M151)</f>
        <v>10.21398201</v>
      </c>
      <c r="H151" s="10">
        <f>AVERAGE(experiment1!N151,experiment2!N151,experiment3!N151,experiment4!N151,experiment5!N151)</f>
        <v>3282.343836</v>
      </c>
      <c r="I151" s="11">
        <f t="shared" si="1"/>
        <v>0</v>
      </c>
      <c r="J151" s="10">
        <f>STDEV(experiment1!I151,experiment2!I151,experiment3!I151,experiment4!I151,experiment5!I151)/absoluteError!$G$3</f>
        <v>0.007652604794</v>
      </c>
      <c r="K151" s="10">
        <f>STDEV(experiment1!J151,experiment2!J151,experiment3!J151,experiment4!J151,experiment5!J151)/absoluteError!$G$3</f>
        <v>0.008658219618</v>
      </c>
      <c r="L151" s="10">
        <f>STDEV(experiment1!K151,experiment2!K151,experiment3!K151,experiment4!K151,experiment5!K151)/absoluteError!$G$3</f>
        <v>0.005661947185</v>
      </c>
      <c r="M151" s="10">
        <f>STDEV(experiment1!L151,experiment2!L151,experiment3!L151,experiment4!L151,experiment5!L151)/absoluteError!$G$3</f>
        <v>0.007652604794</v>
      </c>
      <c r="N151" s="11">
        <f t="shared" si="2"/>
        <v>2</v>
      </c>
    </row>
    <row r="152">
      <c r="A152" s="3" t="s">
        <v>104</v>
      </c>
      <c r="B152" s="9" t="s">
        <v>95</v>
      </c>
      <c r="C152" s="10">
        <f>AVERAGE(experiment1!I152,experiment2!I152,experiment3!I152,experiment4!I152,experiment5!I152)</f>
        <v>0.9217739004</v>
      </c>
      <c r="D152" s="10">
        <f>AVERAGE(experiment1!J152,experiment2!J152,experiment3!J152,experiment4!J152,experiment5!J152)</f>
        <v>0.9220679935</v>
      </c>
      <c r="E152" s="10">
        <f>AVERAGE(experiment1!K152,experiment2!K152,experiment3!K152,experiment4!K152,experiment5!K152)</f>
        <v>0.9257260258</v>
      </c>
      <c r="F152" s="10">
        <f>AVERAGE(experiment1!L152,experiment2!L152,experiment3!L152,experiment4!L152,experiment5!L152)</f>
        <v>0.9217739004</v>
      </c>
      <c r="G152" s="10">
        <f>AVERAGE(experiment1!M152,experiment2!M152,experiment3!M152,experiment4!M152,experiment5!M152)</f>
        <v>10.22405081</v>
      </c>
      <c r="H152" s="10">
        <f>AVERAGE(experiment1!N152,experiment2!N152,experiment3!N152,experiment4!N152,experiment5!N152)</f>
        <v>274.3030601</v>
      </c>
      <c r="I152" s="11">
        <f t="shared" si="1"/>
        <v>1</v>
      </c>
      <c r="J152" s="10">
        <f>STDEV(experiment1!I152,experiment2!I152,experiment3!I152,experiment4!I152,experiment5!I152)/absoluteError!$G$3</f>
        <v>0.001437565971</v>
      </c>
      <c r="K152" s="10">
        <f>STDEV(experiment1!J152,experiment2!J152,experiment3!J152,experiment4!J152,experiment5!J152)/absoluteError!$G$3</f>
        <v>0.001214979299</v>
      </c>
      <c r="L152" s="10">
        <f>STDEV(experiment1!K152,experiment2!K152,experiment3!K152,experiment4!K152,experiment5!K152)/absoluteError!$G$3</f>
        <v>0.001132948673</v>
      </c>
      <c r="M152" s="10">
        <f>STDEV(experiment1!L152,experiment2!L152,experiment3!L152,experiment4!L152,experiment5!L152)/absoluteError!$G$3</f>
        <v>0.001437565971</v>
      </c>
      <c r="N152" s="11">
        <f t="shared" si="2"/>
        <v>2</v>
      </c>
    </row>
    <row r="153">
      <c r="A153" s="3" t="s">
        <v>104</v>
      </c>
      <c r="B153" s="9" t="s">
        <v>98</v>
      </c>
      <c r="C153" s="10">
        <f>AVERAGE(experiment1!I153,experiment2!I153,experiment3!I153,experiment4!I153,experiment5!I153)</f>
        <v>0.9107960742</v>
      </c>
      <c r="D153" s="10">
        <f>AVERAGE(experiment1!J153,experiment2!J153,experiment3!J153,experiment4!J153,experiment5!J153)</f>
        <v>0.9117076985</v>
      </c>
      <c r="E153" s="10">
        <f>AVERAGE(experiment1!K153,experiment2!K153,experiment3!K153,experiment4!K153,experiment5!K153)</f>
        <v>0.915887306</v>
      </c>
      <c r="F153" s="10">
        <f>AVERAGE(experiment1!L153,experiment2!L153,experiment3!L153,experiment4!L153,experiment5!L153)</f>
        <v>0.9107960742</v>
      </c>
      <c r="G153" s="10">
        <f>AVERAGE(experiment1!M153,experiment2!M153,experiment3!M153,experiment4!M153,experiment5!M153)</f>
        <v>10.20115061</v>
      </c>
      <c r="H153" s="10">
        <f>AVERAGE(experiment1!N153,experiment2!N153,experiment3!N153,experiment4!N153,experiment5!N153)</f>
        <v>3513.145937</v>
      </c>
      <c r="I153" s="11">
        <f t="shared" si="1"/>
        <v>1</v>
      </c>
      <c r="J153" s="10">
        <f>STDEV(experiment1!I153,experiment2!I153,experiment3!I153,experiment4!I153,experiment5!I153)/absoluteError!$G$3</f>
        <v>0.001536208405</v>
      </c>
      <c r="K153" s="10">
        <f>STDEV(experiment1!J153,experiment2!J153,experiment3!J153,experiment4!J153,experiment5!J153)/absoluteError!$G$3</f>
        <v>0.0008953258694</v>
      </c>
      <c r="L153" s="10">
        <f>STDEV(experiment1!K153,experiment2!K153,experiment3!K153,experiment4!K153,experiment5!K153)/absoluteError!$G$3</f>
        <v>0.00078710983</v>
      </c>
      <c r="M153" s="10">
        <f>STDEV(experiment1!L153,experiment2!L153,experiment3!L153,experiment4!L153,experiment5!L153)/absoluteError!$G$3</f>
        <v>0.001536208405</v>
      </c>
      <c r="N153" s="11">
        <f t="shared" si="2"/>
        <v>3</v>
      </c>
    </row>
    <row r="154">
      <c r="A154" s="3" t="s">
        <v>104</v>
      </c>
      <c r="B154" s="9" t="s">
        <v>101</v>
      </c>
      <c r="C154" s="10">
        <f>AVERAGE(experiment1!I154,experiment2!I154,experiment3!I154,experiment4!I154,experiment5!I154)</f>
        <v>0.6119229371</v>
      </c>
      <c r="D154" s="10">
        <f>AVERAGE(experiment1!J154,experiment2!J154,experiment3!J154,experiment4!J154,experiment5!J154)</f>
        <v>0.5530653748</v>
      </c>
      <c r="E154" s="10">
        <f>AVERAGE(experiment1!K154,experiment2!K154,experiment3!K154,experiment4!K154,experiment5!K154)</f>
        <v>0.6120599028</v>
      </c>
      <c r="F154" s="10">
        <f>AVERAGE(experiment1!L154,experiment2!L154,experiment3!L154,experiment4!L154,experiment5!L154)</f>
        <v>0.6119229371</v>
      </c>
      <c r="G154" s="10">
        <f>AVERAGE(experiment1!M154,experiment2!M154,experiment3!M154,experiment4!M154,experiment5!M154)</f>
        <v>10.25346971</v>
      </c>
      <c r="H154" s="10">
        <f>AVERAGE(experiment1!N154,experiment2!N154,experiment3!N154,experiment4!N154,experiment5!N154)</f>
        <v>3254.936312</v>
      </c>
      <c r="I154" s="11">
        <f t="shared" si="1"/>
        <v>0</v>
      </c>
      <c r="J154" s="10">
        <f>STDEV(experiment1!I154,experiment2!I154,experiment3!I154,experiment4!I154,experiment5!I154)/absoluteError!$G$3</f>
        <v>0.02931444298</v>
      </c>
      <c r="K154" s="10">
        <f>STDEV(experiment1!J154,experiment2!J154,experiment3!J154,experiment4!J154,experiment5!J154)/absoluteError!$G$3</f>
        <v>0.02924459909</v>
      </c>
      <c r="L154" s="10">
        <f>STDEV(experiment1!K154,experiment2!K154,experiment3!K154,experiment4!K154,experiment5!K154)/absoluteError!$G$3</f>
        <v>0.005182054836</v>
      </c>
      <c r="M154" s="10">
        <f>STDEV(experiment1!L154,experiment2!L154,experiment3!L154,experiment4!L154,experiment5!L154)/absoluteError!$G$3</f>
        <v>0.02931444298</v>
      </c>
      <c r="N154" s="11">
        <f t="shared" si="2"/>
        <v>1</v>
      </c>
    </row>
    <row r="155">
      <c r="A155" s="3" t="s">
        <v>104</v>
      </c>
      <c r="B155" s="9" t="s">
        <v>104</v>
      </c>
      <c r="C155" s="10">
        <f>AVERAGE(experiment1!I155,experiment2!I155,experiment3!I155,experiment4!I155,experiment5!I155)</f>
        <v>0.9213376954</v>
      </c>
      <c r="D155" s="10">
        <f>AVERAGE(experiment1!J155,experiment2!J155,experiment3!J155,experiment4!J155,experiment5!J155)</f>
        <v>0.9216045033</v>
      </c>
      <c r="E155" s="10">
        <f>AVERAGE(experiment1!K155,experiment2!K155,experiment3!K155,experiment4!K155,experiment5!K155)</f>
        <v>0.9253988683</v>
      </c>
      <c r="F155" s="10">
        <f>AVERAGE(experiment1!L155,experiment2!L155,experiment3!L155,experiment4!L155,experiment5!L155)</f>
        <v>0.9213376954</v>
      </c>
      <c r="G155" s="10">
        <f>AVERAGE(experiment1!M155,experiment2!M155,experiment3!M155,experiment4!M155,experiment5!M155)</f>
        <v>10.45569634</v>
      </c>
      <c r="H155" s="10">
        <f>AVERAGE(experiment1!N155,experiment2!N155,experiment3!N155,experiment4!N155,experiment5!N155)</f>
        <v>244.8167031</v>
      </c>
      <c r="I155" s="11">
        <f t="shared" si="1"/>
        <v>1</v>
      </c>
      <c r="J155" s="10">
        <f>STDEV(experiment1!I155,experiment2!I155,experiment3!I155,experiment4!I155,experiment5!I155)/absoluteError!$G$3</f>
        <v>0.001348399636</v>
      </c>
      <c r="K155" s="10">
        <f>STDEV(experiment1!J155,experiment2!J155,experiment3!J155,experiment4!J155,experiment5!J155)/absoluteError!$G$3</f>
        <v>0.001285154398</v>
      </c>
      <c r="L155" s="10">
        <f>STDEV(experiment1!K155,experiment2!K155,experiment3!K155,experiment4!K155,experiment5!K155)/absoluteError!$G$3</f>
        <v>0.00121249364</v>
      </c>
      <c r="M155" s="10">
        <f>STDEV(experiment1!L155,experiment2!L155,experiment3!L155,experiment4!L155,experiment5!L155)/absoluteError!$G$3</f>
        <v>0.001348399636</v>
      </c>
      <c r="N155" s="11">
        <f t="shared" si="2"/>
        <v>1</v>
      </c>
    </row>
    <row r="156">
      <c r="A156" s="3" t="s">
        <v>104</v>
      </c>
      <c r="B156" s="9" t="s">
        <v>107</v>
      </c>
      <c r="C156" s="10">
        <f>AVERAGE(experiment1!I156,experiment2!I156,experiment3!I156,experiment4!I156,experiment5!I156)</f>
        <v>0.9126135951</v>
      </c>
      <c r="D156" s="10">
        <f>AVERAGE(experiment1!J156,experiment2!J156,experiment3!J156,experiment4!J156,experiment5!J156)</f>
        <v>0.9139022068</v>
      </c>
      <c r="E156" s="10">
        <f>AVERAGE(experiment1!K156,experiment2!K156,experiment3!K156,experiment4!K156,experiment5!K156)</f>
        <v>0.9195372875</v>
      </c>
      <c r="F156" s="10">
        <f>AVERAGE(experiment1!L156,experiment2!L156,experiment3!L156,experiment4!L156,experiment5!L156)</f>
        <v>0.9126135951</v>
      </c>
      <c r="G156" s="10">
        <f>AVERAGE(experiment1!M156,experiment2!M156,experiment3!M156,experiment4!M156,experiment5!M156)</f>
        <v>10.22076106</v>
      </c>
      <c r="H156" s="10">
        <f>AVERAGE(experiment1!N156,experiment2!N156,experiment3!N156,experiment4!N156,experiment5!N156)</f>
        <v>3484.680602</v>
      </c>
      <c r="I156" s="11">
        <f t="shared" si="1"/>
        <v>1</v>
      </c>
      <c r="J156" s="10">
        <f>STDEV(experiment1!I156,experiment2!I156,experiment3!I156,experiment4!I156,experiment5!I156)/absoluteError!$G$3</f>
        <v>0.003199249833</v>
      </c>
      <c r="K156" s="10">
        <f>STDEV(experiment1!J156,experiment2!J156,experiment3!J156,experiment4!J156,experiment5!J156)/absoluteError!$G$3</f>
        <v>0.003110371277</v>
      </c>
      <c r="L156" s="10">
        <f>STDEV(experiment1!K156,experiment2!K156,experiment3!K156,experiment4!K156,experiment5!K156)/absoluteError!$G$3</f>
        <v>0.002536183111</v>
      </c>
      <c r="M156" s="10">
        <f>STDEV(experiment1!L156,experiment2!L156,experiment3!L156,experiment4!L156,experiment5!L156)/absoluteError!$G$3</f>
        <v>0.003199249833</v>
      </c>
      <c r="N156" s="11">
        <f t="shared" si="2"/>
        <v>2</v>
      </c>
    </row>
    <row r="157">
      <c r="A157" s="12"/>
      <c r="B157" s="13"/>
      <c r="C157" s="14">
        <f t="shared" ref="C157:H157" si="3">AVERAGE(C2:C156)</f>
        <v>0.7781469873</v>
      </c>
      <c r="D157" s="14">
        <f t="shared" si="3"/>
        <v>0.7693886109</v>
      </c>
      <c r="E157" s="14">
        <f t="shared" si="3"/>
        <v>0.8011611188</v>
      </c>
      <c r="F157" s="14">
        <f t="shared" si="3"/>
        <v>0.7781469873</v>
      </c>
      <c r="G157" s="14">
        <f t="shared" si="3"/>
        <v>16.98801576</v>
      </c>
      <c r="H157" s="14">
        <f t="shared" si="3"/>
        <v>2045.169943</v>
      </c>
      <c r="I157" s="12"/>
      <c r="J157" s="14">
        <f t="shared" ref="J157:M157" si="4">AVERAGE(J2:J156)</f>
        <v>0.01014971541</v>
      </c>
      <c r="K157" s="14">
        <f t="shared" si="4"/>
        <v>0.01048830132</v>
      </c>
      <c r="L157" s="14">
        <f t="shared" si="4"/>
        <v>0.01037273385</v>
      </c>
      <c r="M157" s="14">
        <f t="shared" si="4"/>
        <v>0.01014971541</v>
      </c>
      <c r="N157" s="12">
        <f t="shared" si="2"/>
        <v>1</v>
      </c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  <row r="997">
      <c r="B997" s="15"/>
    </row>
    <row r="998">
      <c r="B998" s="15"/>
    </row>
    <row r="999">
      <c r="B999" s="15"/>
    </row>
    <row r="1000">
      <c r="B1000" s="1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5.57"/>
    <col customWidth="1" min="3" max="3" width="54.43"/>
  </cols>
  <sheetData>
    <row r="1">
      <c r="B1" s="11" t="str">
        <f>IFERROR(__xludf.DUMMYFUNCTION("QUERY(consolidated!A2:M156, ""select B, A, D*100, K*100 WHERE K &lt; 0.01 ORDER BY D DESC LIMIT 10"")"),"")</f>
        <v/>
      </c>
      <c r="C1" s="11" t="str">
        <f>IFERROR(__xludf.DUMMYFUNCTION("""COMPUTED_VALUE"""),"")</f>
        <v/>
      </c>
      <c r="D1" s="16" t="str">
        <f>IFERROR(__xludf.DUMMYFUNCTION("""COMPUTED_VALUE"""),"product(100())")</f>
        <v>product(100())</v>
      </c>
      <c r="E1" s="11" t="str">
        <f>IFERROR(__xludf.DUMMYFUNCTION("""COMPUTED_VALUE"""),"product(100())")</f>
        <v>product(100())</v>
      </c>
    </row>
    <row r="2">
      <c r="A2" s="3">
        <v>1.0</v>
      </c>
      <c r="B2" s="11" t="str">
        <f>IFERROR(__xludf.DUMMYFUNCTION("""COMPUTED_VALUE"""),"CogComp")</f>
        <v>CogComp</v>
      </c>
      <c r="C2" s="11" t="str">
        <f>IFERROR(__xludf.DUMMYFUNCTION("""COMPUTED_VALUE"""),"CogComp")</f>
        <v>CogComp</v>
      </c>
      <c r="D2" s="17">
        <f>IFERROR(__xludf.DUMMYFUNCTION("""COMPUTED_VALUE"""),93.04232767005018)</f>
        <v>93.04232767</v>
      </c>
      <c r="E2" s="17">
        <f>IFERROR(__xludf.DUMMYFUNCTION("""COMPUTED_VALUE"""),0.27029282645608993)</f>
        <v>0.2702928265</v>
      </c>
    </row>
    <row r="3">
      <c r="A3" s="3">
        <v>2.0</v>
      </c>
      <c r="B3" s="11" t="str">
        <f>IFERROR(__xludf.DUMMYFUNCTION("""COMPUTED_VALUE"""),"LC-QuAD+WebQuestions+SimpleQuestions")</f>
        <v>LC-QuAD+WebQuestions+SimpleQuestions</v>
      </c>
      <c r="C3" s="11" t="str">
        <f>IFERROR(__xludf.DUMMYFUNCTION("""COMPUTED_VALUE"""),"SimpleQuestions")</f>
        <v>SimpleQuestions</v>
      </c>
      <c r="D3" s="17">
        <f>IFERROR(__xludf.DUMMYFUNCTION("""COMPUTED_VALUE"""),93.01239681199212)</f>
        <v>93.01239681</v>
      </c>
      <c r="E3" s="17">
        <f>IFERROR(__xludf.DUMMYFUNCTION("""COMPUTED_VALUE"""),0.510175874813451)</f>
        <v>0.5101758748</v>
      </c>
    </row>
    <row r="4">
      <c r="A4" s="3">
        <v>3.0</v>
      </c>
      <c r="B4" s="11" t="str">
        <f>IFERROR(__xludf.DUMMYFUNCTION("""COMPUTED_VALUE"""),"LC-QuAD+QALD+CogComp")</f>
        <v>LC-QuAD+QALD+CogComp</v>
      </c>
      <c r="C4" s="11" t="str">
        <f>IFERROR(__xludf.DUMMYFUNCTION("""COMPUTED_VALUE"""),"CogComp")</f>
        <v>CogComp</v>
      </c>
      <c r="D4" s="17">
        <f>IFERROR(__xludf.DUMMYFUNCTION("""COMPUTED_VALUE"""),92.49334974970964)</f>
        <v>92.49334975</v>
      </c>
      <c r="E4" s="17">
        <f>IFERROR(__xludf.DUMMYFUNCTION("""COMPUTED_VALUE"""),0.16636744023189118)</f>
        <v>0.1663674402</v>
      </c>
    </row>
    <row r="5">
      <c r="A5" s="3">
        <v>4.0</v>
      </c>
      <c r="B5" s="11" t="str">
        <f>IFERROR(__xludf.DUMMYFUNCTION("""COMPUTED_VALUE"""),"LC-QuAD+CogComp+SimpleQuestions")</f>
        <v>LC-QuAD+CogComp+SimpleQuestions</v>
      </c>
      <c r="C5" s="11" t="str">
        <f>IFERROR(__xludf.DUMMYFUNCTION("""COMPUTED_VALUE"""),"SimpleQuestions")</f>
        <v>SimpleQuestions</v>
      </c>
      <c r="D5" s="17">
        <f>IFERROR(__xludf.DUMMYFUNCTION("""COMPUTED_VALUE"""),92.45403044670091)</f>
        <v>92.45403045</v>
      </c>
      <c r="E5" s="17">
        <f>IFERROR(__xludf.DUMMYFUNCTION("""COMPUTED_VALUE"""),0.3917765724605893)</f>
        <v>0.3917765725</v>
      </c>
    </row>
    <row r="6">
      <c r="A6" s="3">
        <v>5.0</v>
      </c>
      <c r="B6" s="11" t="str">
        <f>IFERROR(__xludf.DUMMYFUNCTION("""COMPUTED_VALUE"""),"QALD+CogComp")</f>
        <v>QALD+CogComp</v>
      </c>
      <c r="C6" s="11" t="str">
        <f>IFERROR(__xludf.DUMMYFUNCTION("""COMPUTED_VALUE"""),"CogComp")</f>
        <v>CogComp</v>
      </c>
      <c r="D6" s="17">
        <f>IFERROR(__xludf.DUMMYFUNCTION("""COMPUTED_VALUE"""),92.38817682059143)</f>
        <v>92.38817682</v>
      </c>
      <c r="E6" s="17">
        <f>IFERROR(__xludf.DUMMYFUNCTION("""COMPUTED_VALUE"""),0.2689140364893491)</f>
        <v>0.2689140365</v>
      </c>
    </row>
    <row r="7">
      <c r="A7" s="3">
        <v>6.0</v>
      </c>
      <c r="B7" s="11" t="str">
        <f>IFERROR(__xludf.DUMMYFUNCTION("""COMPUTED_VALUE"""),"CogComp+WebQuestions")</f>
        <v>CogComp+WebQuestions</v>
      </c>
      <c r="C7" s="11" t="str">
        <f>IFERROR(__xludf.DUMMYFUNCTION("""COMPUTED_VALUE"""),"CogComp")</f>
        <v>CogComp</v>
      </c>
      <c r="D7" s="17">
        <f>IFERROR(__xludf.DUMMYFUNCTION("""COMPUTED_VALUE"""),92.35313146344835)</f>
        <v>92.35313146</v>
      </c>
      <c r="E7" s="17">
        <f>IFERROR(__xludf.DUMMYFUNCTION("""COMPUTED_VALUE"""),0.2803907507081386)</f>
        <v>0.2803907507</v>
      </c>
    </row>
    <row r="8">
      <c r="A8" s="3">
        <v>7.0</v>
      </c>
      <c r="B8" s="11" t="str">
        <f>IFERROR(__xludf.DUMMYFUNCTION("""COMPUTED_VALUE"""),"CogComp+SimpleQuestions")</f>
        <v>CogComp+SimpleQuestions</v>
      </c>
      <c r="C8" s="11" t="str">
        <f>IFERROR(__xludf.DUMMYFUNCTION("""COMPUTED_VALUE"""),"CogComp")</f>
        <v>CogComp</v>
      </c>
      <c r="D8" s="17">
        <f>IFERROR(__xludf.DUMMYFUNCTION("""COMPUTED_VALUE"""),92.26571451954278)</f>
        <v>92.26571452</v>
      </c>
      <c r="E8" s="17">
        <f>IFERROR(__xludf.DUMMYFUNCTION("""COMPUTED_VALUE"""),0.12426195929771276)</f>
        <v>0.1242619593</v>
      </c>
    </row>
    <row r="9">
      <c r="A9" s="3">
        <v>8.0</v>
      </c>
      <c r="B9" s="11" t="str">
        <f>IFERROR(__xludf.DUMMYFUNCTION("""COMPUTED_VALUE"""),"QALD+WebQuestions")</f>
        <v>QALD+WebQuestions</v>
      </c>
      <c r="C9" s="11" t="str">
        <f>IFERROR(__xludf.DUMMYFUNCTION("""COMPUTED_VALUE"""),"WebQuestions")</f>
        <v>WebQuestions</v>
      </c>
      <c r="D9" s="17">
        <f>IFERROR(__xludf.DUMMYFUNCTION("""COMPUTED_VALUE"""),92.2067993539468)</f>
        <v>92.20679935</v>
      </c>
      <c r="E9" s="17">
        <f>IFERROR(__xludf.DUMMYFUNCTION("""COMPUTED_VALUE"""),0.12149792991024812)</f>
        <v>0.1214979299</v>
      </c>
    </row>
    <row r="10">
      <c r="A10" s="3">
        <v>9.0</v>
      </c>
      <c r="B10" s="11" t="str">
        <f>IFERROR(__xludf.DUMMYFUNCTION("""COMPUTED_VALUE"""),"LC-QuAD+CogComp+WebQuestions+SimpleQuestions")</f>
        <v>LC-QuAD+CogComp+WebQuestions+SimpleQuestions</v>
      </c>
      <c r="C10" s="11" t="str">
        <f>IFERROR(__xludf.DUMMYFUNCTION("""COMPUTED_VALUE"""),"SimpleQuestions")</f>
        <v>SimpleQuestions</v>
      </c>
      <c r="D10" s="17">
        <f>IFERROR(__xludf.DUMMYFUNCTION("""COMPUTED_VALUE"""),92.19107347307221)</f>
        <v>92.19107347</v>
      </c>
      <c r="E10" s="17">
        <f>IFERROR(__xludf.DUMMYFUNCTION("""COMPUTED_VALUE"""),0.5178824614180709)</f>
        <v>0.5178824614</v>
      </c>
    </row>
    <row r="11">
      <c r="A11" s="3">
        <v>10.0</v>
      </c>
      <c r="B11" s="11" t="str">
        <f>IFERROR(__xludf.DUMMYFUNCTION("""COMPUTED_VALUE"""),"WebQuestions")</f>
        <v>WebQuestions</v>
      </c>
      <c r="C11" s="11" t="str">
        <f>IFERROR(__xludf.DUMMYFUNCTION("""COMPUTED_VALUE"""),"WebQuestions")</f>
        <v>WebQuestions</v>
      </c>
      <c r="D11" s="17">
        <f>IFERROR(__xludf.DUMMYFUNCTION("""COMPUTED_VALUE"""),92.16045032938403)</f>
        <v>92.16045033</v>
      </c>
      <c r="E11" s="17">
        <f>IFERROR(__xludf.DUMMYFUNCTION("""COMPUTED_VALUE"""),0.12851543976189525)</f>
        <v>0.1285154398</v>
      </c>
    </row>
    <row r="12">
      <c r="D12" s="16"/>
    </row>
    <row r="13">
      <c r="D13" s="16"/>
    </row>
    <row r="14">
      <c r="B14" s="11" t="str">
        <f>IFERROR(__xludf.DUMMYFUNCTION("QUERY(consolidated!A2:N156, ""select A, AVG(D)*100, AVG(K)*100 WHERE N = 1 GROUP BY A ORDER BY AVG(D)*100 DESC"")"),"")</f>
        <v/>
      </c>
      <c r="C14" s="11" t="str">
        <f>IFERROR(__xludf.DUMMYFUNCTION("""COMPUTED_VALUE""")," product(avg 100())")</f>
        <v> product(avg 100())</v>
      </c>
      <c r="D14" s="16" t="str">
        <f>IFERROR(__xludf.DUMMYFUNCTION("""COMPUTED_VALUE""")," product(avg 100())")</f>
        <v> product(avg 100())</v>
      </c>
    </row>
    <row r="15">
      <c r="B15" s="11" t="str">
        <f>IFERROR(__xludf.DUMMYFUNCTION("""COMPUTED_VALUE"""),"SimpleQuestions")</f>
        <v>SimpleQuestions</v>
      </c>
      <c r="C15" s="11">
        <f>IFERROR(__xludf.DUMMYFUNCTION("""COMPUTED_VALUE"""),67.73000068285155)</f>
        <v>67.73000068</v>
      </c>
      <c r="D15" s="16">
        <f>IFERROR(__xludf.DUMMYFUNCTION("""COMPUTED_VALUE"""),3.3058205395689093)</f>
        <v>3.30582054</v>
      </c>
    </row>
    <row r="16">
      <c r="B16" s="18" t="str">
        <f>IFERROR(__xludf.DUMMYFUNCTION("""COMPUTED_VALUE"""),"QALD")</f>
        <v>QALD</v>
      </c>
      <c r="C16" s="18">
        <f>IFERROR(__xludf.DUMMYFUNCTION("""COMPUTED_VALUE"""),59.00822262053088)</f>
        <v>59.00822262</v>
      </c>
      <c r="D16" s="19">
        <f>IFERROR(__xludf.DUMMYFUNCTION("""COMPUTED_VALUE"""),4.043375904736135)</f>
        <v>4.043375905</v>
      </c>
    </row>
    <row r="17">
      <c r="B17" s="11" t="str">
        <f>IFERROR(__xludf.DUMMYFUNCTION("""COMPUTED_VALUE"""),"WebQuestions")</f>
        <v>WebQuestions</v>
      </c>
      <c r="C17" s="11">
        <f>IFERROR(__xludf.DUMMYFUNCTION("""COMPUTED_VALUE"""),58.40414397036555)</f>
        <v>58.40414397</v>
      </c>
      <c r="D17" s="16">
        <f>IFERROR(__xludf.DUMMYFUNCTION("""COMPUTED_VALUE"""),3.10771604748948)</f>
        <v>3.107716047</v>
      </c>
    </row>
    <row r="18">
      <c r="B18" s="11" t="str">
        <f>IFERROR(__xludf.DUMMYFUNCTION("""COMPUTED_VALUE"""),"LC-QuAD")</f>
        <v>LC-QuAD</v>
      </c>
      <c r="C18" s="11">
        <f>IFERROR(__xludf.DUMMYFUNCTION("""COMPUTED_VALUE"""),47.97915244764225)</f>
        <v>47.97915245</v>
      </c>
      <c r="D18" s="16">
        <f>IFERROR(__xludf.DUMMYFUNCTION("""COMPUTED_VALUE"""),3.4592538595972306)</f>
        <v>3.45925386</v>
      </c>
    </row>
    <row r="19">
      <c r="B19" s="11" t="str">
        <f>IFERROR(__xludf.DUMMYFUNCTION("""COMPUTED_VALUE"""),"CogComp")</f>
        <v>CogComp</v>
      </c>
      <c r="C19" s="11">
        <f>IFERROR(__xludf.DUMMYFUNCTION("""COMPUTED_VALUE"""),46.64638939212715)</f>
        <v>46.64638939</v>
      </c>
      <c r="D19" s="16">
        <f>IFERROR(__xludf.DUMMYFUNCTION("""COMPUTED_VALUE"""),2.4163287511326974)</f>
        <v>2.416328751</v>
      </c>
    </row>
    <row r="20">
      <c r="D20" s="16"/>
    </row>
    <row r="21">
      <c r="D21" s="16"/>
    </row>
    <row r="22">
      <c r="D22" s="16"/>
    </row>
    <row r="23">
      <c r="D23" s="16"/>
    </row>
    <row r="24">
      <c r="D24" s="16"/>
    </row>
    <row r="25">
      <c r="D25" s="16"/>
    </row>
    <row r="26">
      <c r="D26" s="16"/>
      <c r="H26" s="11" t="str">
        <f>AVERAGE(H1:H25)</f>
        <v>#DIV/0!</v>
      </c>
    </row>
    <row r="27">
      <c r="D27" s="16"/>
    </row>
    <row r="28">
      <c r="D28" s="16"/>
    </row>
    <row r="29">
      <c r="D29" s="16"/>
    </row>
    <row r="30">
      <c r="D30" s="16"/>
    </row>
    <row r="31">
      <c r="D31" s="16"/>
    </row>
    <row r="32">
      <c r="D32" s="16"/>
    </row>
    <row r="33">
      <c r="D33" s="16"/>
    </row>
    <row r="34">
      <c r="D34" s="16"/>
    </row>
    <row r="35">
      <c r="D35" s="16"/>
    </row>
    <row r="36">
      <c r="D36" s="16"/>
    </row>
    <row r="37">
      <c r="D37" s="16"/>
    </row>
    <row r="38">
      <c r="D38" s="16"/>
    </row>
    <row r="39">
      <c r="D39" s="16"/>
    </row>
    <row r="40">
      <c r="D40" s="16"/>
    </row>
    <row r="41">
      <c r="D41" s="16"/>
    </row>
    <row r="42">
      <c r="D42" s="16"/>
    </row>
    <row r="43">
      <c r="D43" s="16"/>
    </row>
    <row r="44">
      <c r="D44" s="16"/>
    </row>
    <row r="45">
      <c r="D45" s="16"/>
    </row>
    <row r="46">
      <c r="D46" s="16"/>
    </row>
    <row r="47">
      <c r="D47" s="16"/>
    </row>
    <row r="48">
      <c r="D48" s="16"/>
    </row>
    <row r="49">
      <c r="D49" s="16"/>
    </row>
    <row r="50">
      <c r="D50" s="16"/>
    </row>
    <row r="51">
      <c r="D51" s="16"/>
    </row>
    <row r="52">
      <c r="D52" s="16"/>
    </row>
    <row r="53">
      <c r="D53" s="16"/>
    </row>
    <row r="54">
      <c r="D54" s="16"/>
    </row>
    <row r="55">
      <c r="D55" s="16"/>
    </row>
    <row r="56">
      <c r="D56" s="16"/>
    </row>
    <row r="57">
      <c r="D57" s="16"/>
    </row>
    <row r="58">
      <c r="D58" s="16"/>
    </row>
    <row r="59">
      <c r="D59" s="16"/>
    </row>
    <row r="60">
      <c r="D60" s="16"/>
    </row>
    <row r="61">
      <c r="D61" s="16"/>
    </row>
    <row r="62">
      <c r="D62" s="16"/>
    </row>
    <row r="63">
      <c r="D63" s="16"/>
    </row>
    <row r="64">
      <c r="D64" s="16"/>
    </row>
    <row r="65">
      <c r="D65" s="16"/>
    </row>
    <row r="66">
      <c r="D66" s="16"/>
    </row>
    <row r="67">
      <c r="D67" s="16"/>
    </row>
    <row r="68">
      <c r="D68" s="16"/>
    </row>
    <row r="69">
      <c r="D69" s="16"/>
    </row>
    <row r="70">
      <c r="D70" s="16"/>
    </row>
    <row r="71">
      <c r="D71" s="16"/>
    </row>
    <row r="72">
      <c r="D72" s="16"/>
    </row>
    <row r="73">
      <c r="D73" s="16"/>
    </row>
    <row r="74">
      <c r="D74" s="16"/>
    </row>
    <row r="75">
      <c r="D75" s="16"/>
    </row>
    <row r="76">
      <c r="D76" s="16"/>
    </row>
    <row r="77">
      <c r="D77" s="16"/>
    </row>
    <row r="78">
      <c r="D78" s="16"/>
    </row>
    <row r="79">
      <c r="D79" s="16"/>
    </row>
    <row r="80">
      <c r="D80" s="16"/>
    </row>
    <row r="81">
      <c r="D81" s="16"/>
    </row>
    <row r="82">
      <c r="D82" s="16"/>
    </row>
    <row r="83">
      <c r="D83" s="16"/>
    </row>
    <row r="84">
      <c r="D84" s="16"/>
    </row>
    <row r="85">
      <c r="D85" s="16"/>
    </row>
    <row r="86">
      <c r="D86" s="16"/>
    </row>
    <row r="87">
      <c r="D87" s="16"/>
    </row>
    <row r="88">
      <c r="D88" s="16"/>
    </row>
    <row r="89">
      <c r="D89" s="16"/>
    </row>
    <row r="90">
      <c r="D90" s="16"/>
    </row>
    <row r="91">
      <c r="D91" s="16"/>
    </row>
    <row r="92">
      <c r="D92" s="16"/>
    </row>
    <row r="93">
      <c r="D93" s="16"/>
    </row>
    <row r="94">
      <c r="D94" s="16"/>
    </row>
    <row r="95">
      <c r="D95" s="16"/>
    </row>
    <row r="96">
      <c r="D96" s="16"/>
    </row>
    <row r="97">
      <c r="D97" s="16"/>
    </row>
    <row r="98">
      <c r="D98" s="16"/>
    </row>
    <row r="99">
      <c r="D99" s="16"/>
    </row>
    <row r="100">
      <c r="D100" s="16"/>
    </row>
    <row r="101">
      <c r="D101" s="16"/>
    </row>
    <row r="102">
      <c r="D102" s="16"/>
    </row>
    <row r="103">
      <c r="D103" s="16"/>
    </row>
    <row r="104">
      <c r="D104" s="16"/>
    </row>
    <row r="105">
      <c r="D105" s="16"/>
    </row>
    <row r="106">
      <c r="D106" s="16"/>
    </row>
    <row r="107">
      <c r="D107" s="16"/>
    </row>
    <row r="108">
      <c r="D108" s="16"/>
    </row>
    <row r="109">
      <c r="D109" s="16"/>
    </row>
    <row r="110">
      <c r="D110" s="16"/>
    </row>
    <row r="111">
      <c r="D111" s="16"/>
    </row>
    <row r="112">
      <c r="D112" s="16"/>
    </row>
    <row r="113">
      <c r="D113" s="16"/>
    </row>
    <row r="114">
      <c r="D114" s="16"/>
    </row>
    <row r="115">
      <c r="D115" s="16"/>
    </row>
    <row r="116">
      <c r="D116" s="16"/>
    </row>
    <row r="117">
      <c r="D117" s="16"/>
    </row>
    <row r="118">
      <c r="D118" s="16"/>
    </row>
    <row r="119">
      <c r="D119" s="16"/>
    </row>
    <row r="120">
      <c r="D120" s="16"/>
    </row>
    <row r="121">
      <c r="D121" s="16"/>
    </row>
    <row r="122">
      <c r="D122" s="16"/>
    </row>
    <row r="123">
      <c r="D123" s="16"/>
    </row>
    <row r="124">
      <c r="D124" s="16"/>
    </row>
    <row r="125">
      <c r="D125" s="16"/>
    </row>
    <row r="126">
      <c r="D126" s="16"/>
    </row>
    <row r="127">
      <c r="D127" s="16"/>
    </row>
    <row r="128">
      <c r="D128" s="16"/>
    </row>
    <row r="129">
      <c r="D129" s="16"/>
    </row>
    <row r="130">
      <c r="D130" s="16"/>
    </row>
    <row r="131">
      <c r="D131" s="16"/>
    </row>
    <row r="132">
      <c r="D132" s="16"/>
    </row>
    <row r="133">
      <c r="D133" s="16"/>
    </row>
    <row r="134">
      <c r="D134" s="16"/>
    </row>
    <row r="135">
      <c r="D135" s="16"/>
    </row>
    <row r="136">
      <c r="D136" s="16"/>
    </row>
    <row r="137">
      <c r="D137" s="16"/>
    </row>
    <row r="138">
      <c r="D138" s="16"/>
    </row>
    <row r="139">
      <c r="D139" s="16"/>
    </row>
    <row r="140">
      <c r="D140" s="16"/>
    </row>
    <row r="141">
      <c r="D141" s="16"/>
    </row>
    <row r="142">
      <c r="D142" s="16"/>
    </row>
    <row r="143">
      <c r="D143" s="16"/>
    </row>
    <row r="144">
      <c r="D144" s="16"/>
    </row>
    <row r="145">
      <c r="D145" s="16"/>
    </row>
    <row r="146">
      <c r="D146" s="16"/>
    </row>
    <row r="147">
      <c r="D147" s="16"/>
    </row>
    <row r="148">
      <c r="D148" s="16"/>
    </row>
    <row r="149">
      <c r="D149" s="16"/>
    </row>
    <row r="150">
      <c r="D150" s="16"/>
    </row>
    <row r="151">
      <c r="D151" s="16"/>
    </row>
    <row r="152">
      <c r="D152" s="16"/>
    </row>
    <row r="153">
      <c r="D153" s="16"/>
    </row>
    <row r="154">
      <c r="D154" s="16"/>
    </row>
    <row r="155">
      <c r="D155" s="16"/>
    </row>
    <row r="156">
      <c r="D156" s="16"/>
    </row>
    <row r="157">
      <c r="D157" s="16"/>
    </row>
    <row r="158">
      <c r="D158" s="16"/>
    </row>
    <row r="159">
      <c r="D159" s="16"/>
    </row>
    <row r="160">
      <c r="D160" s="16"/>
    </row>
    <row r="161">
      <c r="D161" s="16"/>
    </row>
    <row r="162">
      <c r="D162" s="16"/>
    </row>
    <row r="163">
      <c r="D163" s="16"/>
    </row>
    <row r="164">
      <c r="D164" s="16"/>
    </row>
    <row r="165">
      <c r="D165" s="16"/>
    </row>
    <row r="166">
      <c r="D166" s="16"/>
    </row>
    <row r="167">
      <c r="D167" s="16"/>
    </row>
    <row r="168">
      <c r="D168" s="16"/>
    </row>
    <row r="169">
      <c r="D169" s="16"/>
    </row>
    <row r="170">
      <c r="D170" s="16"/>
    </row>
    <row r="171">
      <c r="D171" s="16"/>
    </row>
    <row r="172">
      <c r="D172" s="16"/>
    </row>
    <row r="173">
      <c r="D173" s="16"/>
    </row>
    <row r="174">
      <c r="D174" s="16"/>
    </row>
    <row r="175">
      <c r="D175" s="16"/>
    </row>
    <row r="176">
      <c r="D176" s="16"/>
    </row>
    <row r="177">
      <c r="D177" s="16"/>
    </row>
    <row r="178">
      <c r="D178" s="16"/>
    </row>
    <row r="179">
      <c r="D179" s="16"/>
    </row>
    <row r="180">
      <c r="D180" s="16"/>
    </row>
    <row r="181">
      <c r="D181" s="16"/>
    </row>
    <row r="182">
      <c r="D182" s="16"/>
    </row>
    <row r="183">
      <c r="D183" s="16"/>
    </row>
    <row r="184">
      <c r="D184" s="16"/>
    </row>
    <row r="185">
      <c r="D185" s="16"/>
    </row>
    <row r="186">
      <c r="D186" s="16"/>
    </row>
    <row r="187">
      <c r="D187" s="16"/>
    </row>
    <row r="188">
      <c r="D188" s="16"/>
    </row>
    <row r="189">
      <c r="D189" s="16"/>
    </row>
    <row r="190">
      <c r="D190" s="16"/>
    </row>
    <row r="191">
      <c r="D191" s="1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tr">
        <f>IFERROR(__xludf.DUMMYFUNCTION("QUERY(consolidated!A2:N156, ""select N, AVG(D)*100, AVG(K)*100 WHERE K &lt; 0.01 GROUP BY N"")"),"")</f>
        <v/>
      </c>
      <c r="B1" s="11" t="str">
        <f>IFERROR(__xludf.DUMMYFUNCTION("""COMPUTED_VALUE""")," product(avg 100())")</f>
        <v> product(avg 100())</v>
      </c>
      <c r="C1" s="11" t="str">
        <f>IFERROR(__xludf.DUMMYFUNCTION("""COMPUTED_VALUE""")," product(avg 100())")</f>
        <v> product(avg 100())</v>
      </c>
    </row>
    <row r="2">
      <c r="A2" s="11">
        <f>IFERROR(__xludf.DUMMYFUNCTION("""COMPUTED_VALUE"""),1.0)</f>
        <v>1</v>
      </c>
      <c r="B2" s="11">
        <f>IFERROR(__xludf.DUMMYFUNCTION("""COMPUTED_VALUE"""),71.97306409857522)</f>
        <v>71.9730641</v>
      </c>
      <c r="C2" s="11">
        <f>IFERROR(__xludf.DUMMYFUNCTION("""COMPUTED_VALUE"""),0.44300312126288904)</f>
        <v>0.4430031213</v>
      </c>
    </row>
    <row r="3">
      <c r="A3" s="11">
        <f>IFERROR(__xludf.DUMMYFUNCTION("""COMPUTED_VALUE"""),2.0)</f>
        <v>2</v>
      </c>
      <c r="B3" s="11">
        <f>IFERROR(__xludf.DUMMYFUNCTION("""COMPUTED_VALUE"""),77.50406460021888)</f>
        <v>77.5040646</v>
      </c>
      <c r="C3" s="11">
        <f>IFERROR(__xludf.DUMMYFUNCTION("""COMPUTED_VALUE"""),0.449941801238151)</f>
        <v>0.4499418012</v>
      </c>
    </row>
    <row r="4">
      <c r="A4" s="11">
        <f>IFERROR(__xludf.DUMMYFUNCTION("""COMPUTED_VALUE"""),3.0)</f>
        <v>3</v>
      </c>
      <c r="B4" s="11">
        <f>IFERROR(__xludf.DUMMYFUNCTION("""COMPUTED_VALUE"""),83.22869660459689)</f>
        <v>83.2286966</v>
      </c>
      <c r="C4" s="11">
        <f>IFERROR(__xludf.DUMMYFUNCTION("""COMPUTED_VALUE"""),0.4554256197677503)</f>
        <v>0.4554256198</v>
      </c>
    </row>
    <row r="5">
      <c r="A5" s="11">
        <f>IFERROR(__xludf.DUMMYFUNCTION("""COMPUTED_VALUE"""),4.0)</f>
        <v>4</v>
      </c>
      <c r="B5" s="11">
        <f>IFERROR(__xludf.DUMMYFUNCTION("""COMPUTED_VALUE"""),86.13486382288895)</f>
        <v>86.13486382</v>
      </c>
      <c r="C5" s="11">
        <f>IFERROR(__xludf.DUMMYFUNCTION("""COMPUTED_VALUE"""),0.46047285322646714)</f>
        <v>0.4604728532</v>
      </c>
    </row>
    <row r="6">
      <c r="A6" s="11">
        <f>IFERROR(__xludf.DUMMYFUNCTION("""COMPUTED_VALUE"""),5.0)</f>
        <v>5</v>
      </c>
      <c r="B6" s="11">
        <f>IFERROR(__xludf.DUMMYFUNCTION("""COMPUTED_VALUE"""),88.07582407435459)</f>
        <v>88.07582407</v>
      </c>
      <c r="C6" s="11">
        <f>IFERROR(__xludf.DUMMYFUNCTION("""COMPUTED_VALUE"""),0.43992919663630475)</f>
        <v>0.4399291966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4.86"/>
    <col customWidth="1" min="5" max="5" width="21.43"/>
  </cols>
  <sheetData>
    <row r="1">
      <c r="A1" s="1" t="s">
        <v>238</v>
      </c>
      <c r="B1" s="1" t="s">
        <v>239</v>
      </c>
      <c r="C1" s="1" t="s">
        <v>240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17</v>
      </c>
      <c r="B2" s="3" t="s">
        <v>17</v>
      </c>
      <c r="C2" s="20">
        <v>0.0138989045508969</v>
      </c>
      <c r="E2" s="8" t="s">
        <v>241</v>
      </c>
      <c r="F2" s="12">
        <f>CORREL(C2:C156,consolidated!D2:D156)</f>
        <v>-0.6196765015</v>
      </c>
    </row>
    <row r="3">
      <c r="A3" s="3" t="s">
        <v>20</v>
      </c>
      <c r="B3" s="3" t="s">
        <v>17</v>
      </c>
      <c r="C3" s="20">
        <v>1.0547201257817</v>
      </c>
    </row>
    <row r="4">
      <c r="A4" s="3" t="s">
        <v>23</v>
      </c>
      <c r="B4" s="3" t="s">
        <v>17</v>
      </c>
      <c r="C4" s="20">
        <v>0.122909623278544</v>
      </c>
    </row>
    <row r="5">
      <c r="A5" s="3" t="s">
        <v>26</v>
      </c>
      <c r="B5" s="3" t="s">
        <v>17</v>
      </c>
      <c r="C5" s="20">
        <v>1.00913015107908</v>
      </c>
    </row>
    <row r="6">
      <c r="A6" s="3" t="s">
        <v>29</v>
      </c>
      <c r="B6" s="3" t="s">
        <v>17</v>
      </c>
      <c r="C6" s="20">
        <v>2.80617420568072</v>
      </c>
    </row>
    <row r="7">
      <c r="A7" s="3" t="s">
        <v>32</v>
      </c>
      <c r="B7" s="3" t="s">
        <v>17</v>
      </c>
      <c r="C7" s="20">
        <v>0.0936468055897091</v>
      </c>
    </row>
    <row r="8">
      <c r="A8" s="3" t="s">
        <v>35</v>
      </c>
      <c r="B8" s="3" t="s">
        <v>17</v>
      </c>
      <c r="C8" s="20">
        <v>0.962482988334012</v>
      </c>
    </row>
    <row r="9">
      <c r="A9" s="3" t="s">
        <v>38</v>
      </c>
      <c r="B9" s="3" t="s">
        <v>17</v>
      </c>
      <c r="C9" s="20">
        <v>0.157820457309403</v>
      </c>
    </row>
    <row r="10">
      <c r="A10" s="3" t="s">
        <v>41</v>
      </c>
      <c r="B10" s="3" t="s">
        <v>17</v>
      </c>
      <c r="C10" s="20">
        <v>0.919792177220913</v>
      </c>
    </row>
    <row r="11">
      <c r="A11" s="3" t="s">
        <v>44</v>
      </c>
      <c r="B11" s="3" t="s">
        <v>17</v>
      </c>
      <c r="C11" s="20">
        <v>1.26371429410305</v>
      </c>
    </row>
    <row r="12">
      <c r="A12" s="3" t="s">
        <v>47</v>
      </c>
      <c r="B12" s="3" t="s">
        <v>17</v>
      </c>
      <c r="C12" s="20">
        <v>0.102235172112981</v>
      </c>
    </row>
    <row r="13">
      <c r="A13" s="3" t="s">
        <v>50</v>
      </c>
      <c r="B13" s="3" t="s">
        <v>17</v>
      </c>
      <c r="C13" s="20">
        <v>0.950947350397282</v>
      </c>
    </row>
    <row r="14">
      <c r="A14" s="3" t="s">
        <v>53</v>
      </c>
      <c r="B14" s="3" t="s">
        <v>17</v>
      </c>
      <c r="C14" s="20">
        <v>0.166219363281017</v>
      </c>
    </row>
    <row r="15">
      <c r="A15" s="3" t="s">
        <v>56</v>
      </c>
      <c r="B15" s="3" t="s">
        <v>17</v>
      </c>
      <c r="C15" s="20">
        <v>0.911367155944399</v>
      </c>
    </row>
    <row r="16">
      <c r="A16" s="3" t="s">
        <v>59</v>
      </c>
      <c r="B16" s="3" t="s">
        <v>17</v>
      </c>
      <c r="C16" s="20">
        <v>1.85569218401679</v>
      </c>
    </row>
    <row r="17">
      <c r="A17" s="3" t="s">
        <v>62</v>
      </c>
      <c r="B17" s="3" t="s">
        <v>17</v>
      </c>
      <c r="C17" s="20">
        <v>0.550483880769249</v>
      </c>
    </row>
    <row r="18">
      <c r="A18" s="3" t="s">
        <v>65</v>
      </c>
      <c r="B18" s="3" t="s">
        <v>17</v>
      </c>
      <c r="C18" s="20">
        <v>1.49605567161672</v>
      </c>
    </row>
    <row r="19">
      <c r="A19" s="3" t="s">
        <v>68</v>
      </c>
      <c r="B19" s="3" t="s">
        <v>17</v>
      </c>
      <c r="C19" s="20">
        <v>3.2951091224195</v>
      </c>
    </row>
    <row r="20">
      <c r="A20" s="3" t="s">
        <v>71</v>
      </c>
      <c r="B20" s="3" t="s">
        <v>17</v>
      </c>
      <c r="C20" s="20">
        <v>0.557773756237707</v>
      </c>
    </row>
    <row r="21">
      <c r="A21" s="3" t="s">
        <v>74</v>
      </c>
      <c r="B21" s="3" t="s">
        <v>17</v>
      </c>
      <c r="C21" s="20">
        <v>1.53569380113743</v>
      </c>
    </row>
    <row r="22">
      <c r="A22" s="3" t="s">
        <v>77</v>
      </c>
      <c r="B22" s="3" t="s">
        <v>17</v>
      </c>
      <c r="C22" s="20">
        <v>1.16010576647363</v>
      </c>
    </row>
    <row r="23">
      <c r="A23" s="3" t="s">
        <v>80</v>
      </c>
      <c r="B23" s="3" t="s">
        <v>17</v>
      </c>
      <c r="C23" s="20">
        <v>0.020899367196642</v>
      </c>
    </row>
    <row r="24">
      <c r="A24" s="3" t="s">
        <v>83</v>
      </c>
      <c r="B24" s="3" t="s">
        <v>17</v>
      </c>
      <c r="C24" s="20">
        <v>1.03859821531242</v>
      </c>
    </row>
    <row r="25">
      <c r="A25" s="3" t="s">
        <v>86</v>
      </c>
      <c r="B25" s="3" t="s">
        <v>17</v>
      </c>
      <c r="C25" s="20">
        <v>0.13330827158859</v>
      </c>
    </row>
    <row r="26">
      <c r="A26" s="3" t="s">
        <v>89</v>
      </c>
      <c r="B26" s="3" t="s">
        <v>17</v>
      </c>
      <c r="C26" s="20">
        <v>0.996587745794221</v>
      </c>
    </row>
    <row r="27">
      <c r="A27" s="3" t="s">
        <v>92</v>
      </c>
      <c r="B27" s="3" t="s">
        <v>17</v>
      </c>
      <c r="C27" s="20">
        <v>2.64677292574185</v>
      </c>
    </row>
    <row r="28">
      <c r="A28" s="3" t="s">
        <v>95</v>
      </c>
      <c r="B28" s="3" t="s">
        <v>17</v>
      </c>
      <c r="C28" s="20">
        <v>0.853525873395078</v>
      </c>
    </row>
    <row r="29">
      <c r="A29" s="3" t="s">
        <v>98</v>
      </c>
      <c r="B29" s="3" t="s">
        <v>17</v>
      </c>
      <c r="C29" s="20">
        <v>2.04338442447578</v>
      </c>
    </row>
    <row r="30">
      <c r="A30" s="3" t="s">
        <v>101</v>
      </c>
      <c r="B30" s="3" t="s">
        <v>17</v>
      </c>
      <c r="C30" s="20">
        <v>17.1266856931002</v>
      </c>
    </row>
    <row r="31">
      <c r="A31" s="3" t="s">
        <v>104</v>
      </c>
      <c r="B31" s="3" t="s">
        <v>17</v>
      </c>
      <c r="C31" s="20">
        <v>1.08994389210651</v>
      </c>
    </row>
    <row r="32">
      <c r="A32" s="3" t="s">
        <v>107</v>
      </c>
      <c r="B32" s="3" t="s">
        <v>17</v>
      </c>
      <c r="C32" s="20">
        <v>2.33790964742782</v>
      </c>
    </row>
    <row r="33">
      <c r="A33" s="3" t="s">
        <v>17</v>
      </c>
      <c r="B33" s="3" t="s">
        <v>29</v>
      </c>
      <c r="C33" s="20">
        <v>7.10458109196633</v>
      </c>
    </row>
    <row r="34">
      <c r="A34" s="3" t="s">
        <v>20</v>
      </c>
      <c r="B34" s="3" t="s">
        <v>29</v>
      </c>
      <c r="C34" s="20">
        <v>6.890353990641</v>
      </c>
    </row>
    <row r="35">
      <c r="A35" s="3" t="s">
        <v>23</v>
      </c>
      <c r="B35" s="3" t="s">
        <v>29</v>
      </c>
      <c r="C35" s="20">
        <v>6.43880105992903</v>
      </c>
    </row>
    <row r="36">
      <c r="A36" s="3" t="s">
        <v>26</v>
      </c>
      <c r="B36" s="3" t="s">
        <v>29</v>
      </c>
      <c r="C36" s="20">
        <v>6.86486317300068</v>
      </c>
    </row>
    <row r="37">
      <c r="A37" s="3" t="s">
        <v>29</v>
      </c>
      <c r="B37" s="3" t="s">
        <v>29</v>
      </c>
      <c r="C37" s="20">
        <v>0.0307810285222054</v>
      </c>
    </row>
    <row r="38">
      <c r="A38" s="3" t="s">
        <v>32</v>
      </c>
      <c r="B38" s="3" t="s">
        <v>29</v>
      </c>
      <c r="C38" s="20">
        <v>0.274266927160076</v>
      </c>
    </row>
    <row r="39">
      <c r="A39" s="3" t="s">
        <v>35</v>
      </c>
      <c r="B39" s="3" t="s">
        <v>29</v>
      </c>
      <c r="C39" s="20">
        <v>1.02560876531772</v>
      </c>
    </row>
    <row r="40">
      <c r="A40" s="3" t="s">
        <v>38</v>
      </c>
      <c r="B40" s="3" t="s">
        <v>29</v>
      </c>
      <c r="C40" s="20">
        <v>0.325774298230289</v>
      </c>
    </row>
    <row r="41">
      <c r="A41" s="3" t="s">
        <v>41</v>
      </c>
      <c r="B41" s="3" t="s">
        <v>29</v>
      </c>
      <c r="C41" s="20">
        <v>1.01919561407903</v>
      </c>
    </row>
    <row r="42">
      <c r="A42" s="3" t="s">
        <v>44</v>
      </c>
      <c r="B42" s="3" t="s">
        <v>29</v>
      </c>
      <c r="C42" s="20">
        <v>0.0355392239612735</v>
      </c>
    </row>
    <row r="43">
      <c r="A43" s="3" t="s">
        <v>47</v>
      </c>
      <c r="B43" s="3" t="s">
        <v>29</v>
      </c>
      <c r="C43" s="20">
        <v>0.254045020236929</v>
      </c>
    </row>
    <row r="44">
      <c r="A44" s="3" t="s">
        <v>50</v>
      </c>
      <c r="B44" s="3" t="s">
        <v>29</v>
      </c>
      <c r="C44" s="20">
        <v>0.996842716121377</v>
      </c>
    </row>
    <row r="45">
      <c r="A45" s="3" t="s">
        <v>53</v>
      </c>
      <c r="B45" s="3" t="s">
        <v>29</v>
      </c>
      <c r="C45" s="20">
        <v>0.312188449917021</v>
      </c>
    </row>
    <row r="46">
      <c r="A46" s="3" t="s">
        <v>56</v>
      </c>
      <c r="B46" s="3" t="s">
        <v>29</v>
      </c>
      <c r="C46" s="20">
        <v>0.992570863283698</v>
      </c>
    </row>
    <row r="47">
      <c r="A47" s="3" t="s">
        <v>59</v>
      </c>
      <c r="B47" s="3" t="s">
        <v>29</v>
      </c>
      <c r="C47" s="20">
        <v>1.2792861816029</v>
      </c>
    </row>
    <row r="48">
      <c r="A48" s="3" t="s">
        <v>62</v>
      </c>
      <c r="B48" s="3" t="s">
        <v>29</v>
      </c>
      <c r="C48" s="20">
        <v>0.28190120976692</v>
      </c>
    </row>
    <row r="49">
      <c r="A49" s="3" t="s">
        <v>65</v>
      </c>
      <c r="B49" s="3" t="s">
        <v>29</v>
      </c>
      <c r="C49" s="20">
        <v>1.24377817795384</v>
      </c>
    </row>
    <row r="50">
      <c r="A50" s="3" t="s">
        <v>68</v>
      </c>
      <c r="B50" s="3" t="s">
        <v>29</v>
      </c>
      <c r="C50" s="20">
        <v>1.33310586419385</v>
      </c>
    </row>
    <row r="51">
      <c r="A51" s="3" t="s">
        <v>71</v>
      </c>
      <c r="B51" s="3" t="s">
        <v>29</v>
      </c>
      <c r="C51" s="20">
        <v>0.293206314808521</v>
      </c>
    </row>
    <row r="52">
      <c r="A52" s="3" t="s">
        <v>74</v>
      </c>
      <c r="B52" s="3" t="s">
        <v>29</v>
      </c>
      <c r="C52" s="20">
        <v>1.28662184005904</v>
      </c>
    </row>
    <row r="53">
      <c r="A53" s="3" t="s">
        <v>77</v>
      </c>
      <c r="B53" s="3" t="s">
        <v>29</v>
      </c>
      <c r="C53" s="20">
        <v>0.996025666360045</v>
      </c>
    </row>
    <row r="54">
      <c r="A54" s="3" t="s">
        <v>80</v>
      </c>
      <c r="B54" s="3" t="s">
        <v>29</v>
      </c>
      <c r="C54" s="20">
        <v>1.29351579896283</v>
      </c>
    </row>
    <row r="55">
      <c r="A55" s="3" t="s">
        <v>83</v>
      </c>
      <c r="B55" s="3" t="s">
        <v>29</v>
      </c>
      <c r="C55" s="20">
        <v>1.53572906321503</v>
      </c>
    </row>
    <row r="56">
      <c r="A56" s="3" t="s">
        <v>86</v>
      </c>
      <c r="B56" s="3" t="s">
        <v>29</v>
      </c>
      <c r="C56" s="20">
        <v>0.762112727981225</v>
      </c>
    </row>
    <row r="57">
      <c r="A57" s="3" t="s">
        <v>89</v>
      </c>
      <c r="B57" s="3" t="s">
        <v>29</v>
      </c>
      <c r="C57" s="20">
        <v>1.52523432655746</v>
      </c>
    </row>
    <row r="58">
      <c r="A58" s="3" t="s">
        <v>92</v>
      </c>
      <c r="B58" s="3" t="s">
        <v>29</v>
      </c>
      <c r="C58" s="20">
        <v>2.3735512532585</v>
      </c>
    </row>
    <row r="59">
      <c r="A59" s="3" t="s">
        <v>95</v>
      </c>
      <c r="B59" s="3" t="s">
        <v>29</v>
      </c>
      <c r="C59" s="20">
        <v>1.03337741098587</v>
      </c>
    </row>
    <row r="60">
      <c r="A60" s="3" t="s">
        <v>98</v>
      </c>
      <c r="B60" s="3" t="s">
        <v>29</v>
      </c>
      <c r="C60" s="20">
        <v>2.21311069480994</v>
      </c>
    </row>
    <row r="61">
      <c r="A61" s="3" t="s">
        <v>101</v>
      </c>
      <c r="B61" s="3" t="s">
        <v>29</v>
      </c>
      <c r="C61" s="20">
        <v>16.3197931743504</v>
      </c>
    </row>
    <row r="62">
      <c r="A62" s="3" t="s">
        <v>104</v>
      </c>
      <c r="B62" s="3" t="s">
        <v>29</v>
      </c>
      <c r="C62" s="20">
        <v>7.07809712922662</v>
      </c>
    </row>
    <row r="63">
      <c r="A63" s="3" t="s">
        <v>107</v>
      </c>
      <c r="B63" s="3" t="s">
        <v>29</v>
      </c>
      <c r="C63" s="20">
        <v>7.82947806977895</v>
      </c>
    </row>
    <row r="64">
      <c r="A64" s="3" t="s">
        <v>17</v>
      </c>
      <c r="B64" s="3" t="s">
        <v>77</v>
      </c>
      <c r="C64" s="20">
        <v>1.22964877270703</v>
      </c>
    </row>
    <row r="65">
      <c r="A65" s="3" t="s">
        <v>20</v>
      </c>
      <c r="B65" s="3" t="s">
        <v>77</v>
      </c>
      <c r="C65" s="20">
        <v>1.53018017424417</v>
      </c>
    </row>
    <row r="66">
      <c r="A66" s="3" t="s">
        <v>23</v>
      </c>
      <c r="B66" s="3" t="s">
        <v>77</v>
      </c>
      <c r="C66" s="20">
        <v>1.07379726468252</v>
      </c>
    </row>
    <row r="67">
      <c r="A67" s="3" t="s">
        <v>26</v>
      </c>
      <c r="B67" s="3" t="s">
        <v>77</v>
      </c>
      <c r="C67" s="20">
        <v>1.4617824304069</v>
      </c>
    </row>
    <row r="68">
      <c r="A68" s="3" t="s">
        <v>29</v>
      </c>
      <c r="B68" s="3" t="s">
        <v>77</v>
      </c>
      <c r="C68" s="20">
        <v>3.46699351587552</v>
      </c>
    </row>
    <row r="69">
      <c r="A69" s="3" t="s">
        <v>32</v>
      </c>
      <c r="B69" s="3" t="s">
        <v>77</v>
      </c>
      <c r="C69" s="20">
        <v>0.264567831258873</v>
      </c>
    </row>
    <row r="70">
      <c r="A70" s="3" t="s">
        <v>35</v>
      </c>
      <c r="B70" s="3" t="s">
        <v>77</v>
      </c>
      <c r="C70" s="20">
        <v>0.595400807616665</v>
      </c>
    </row>
    <row r="71">
      <c r="A71" s="3" t="s">
        <v>38</v>
      </c>
      <c r="B71" s="3" t="s">
        <v>77</v>
      </c>
      <c r="C71" s="20">
        <v>0.162815020565485</v>
      </c>
    </row>
    <row r="72">
      <c r="A72" s="3" t="s">
        <v>41</v>
      </c>
      <c r="B72" s="3" t="s">
        <v>77</v>
      </c>
      <c r="C72" s="20">
        <v>0.528857488743428</v>
      </c>
    </row>
    <row r="73">
      <c r="A73" s="3" t="s">
        <v>44</v>
      </c>
      <c r="B73" s="3" t="s">
        <v>77</v>
      </c>
      <c r="C73" s="20">
        <v>0.689062310897582</v>
      </c>
    </row>
    <row r="74">
      <c r="A74" s="3" t="s">
        <v>47</v>
      </c>
      <c r="B74" s="3" t="s">
        <v>77</v>
      </c>
      <c r="C74" s="20">
        <v>0.242285780223123</v>
      </c>
    </row>
    <row r="75">
      <c r="A75" s="3" t="s">
        <v>50</v>
      </c>
      <c r="B75" s="3" t="s">
        <v>77</v>
      </c>
      <c r="C75" s="20">
        <v>0.582022145484447</v>
      </c>
    </row>
    <row r="76">
      <c r="A76" s="3" t="s">
        <v>53</v>
      </c>
      <c r="B76" s="3" t="s">
        <v>77</v>
      </c>
      <c r="C76" s="20">
        <v>0.158560017441007</v>
      </c>
    </row>
    <row r="77">
      <c r="A77" s="3" t="s">
        <v>56</v>
      </c>
      <c r="B77" s="3" t="s">
        <v>77</v>
      </c>
      <c r="C77" s="20">
        <v>0.519943054449638</v>
      </c>
    </row>
    <row r="78">
      <c r="A78" s="3" t="s">
        <v>59</v>
      </c>
      <c r="B78" s="3" t="s">
        <v>77</v>
      </c>
      <c r="C78" s="20">
        <v>1.18663127218408</v>
      </c>
    </row>
    <row r="79">
      <c r="A79" s="3" t="s">
        <v>62</v>
      </c>
      <c r="B79" s="3" t="s">
        <v>77</v>
      </c>
      <c r="C79" s="20">
        <v>0.258106469284486</v>
      </c>
    </row>
    <row r="80">
      <c r="A80" s="3" t="s">
        <v>65</v>
      </c>
      <c r="B80" s="3" t="s">
        <v>77</v>
      </c>
      <c r="C80" s="20">
        <v>0.830928416323387</v>
      </c>
    </row>
    <row r="81">
      <c r="A81" s="3" t="s">
        <v>68</v>
      </c>
      <c r="B81" s="3" t="s">
        <v>77</v>
      </c>
      <c r="C81" s="20">
        <v>3.70406341494176</v>
      </c>
    </row>
    <row r="82">
      <c r="A82" s="3" t="s">
        <v>71</v>
      </c>
      <c r="B82" s="3" t="s">
        <v>77</v>
      </c>
      <c r="C82" s="20">
        <v>0.267284375810174</v>
      </c>
    </row>
    <row r="83">
      <c r="A83" s="3" t="s">
        <v>74</v>
      </c>
      <c r="B83" s="3" t="s">
        <v>77</v>
      </c>
      <c r="C83" s="20">
        <v>0.857319646284935</v>
      </c>
    </row>
    <row r="84">
      <c r="A84" s="3" t="s">
        <v>77</v>
      </c>
      <c r="B84" s="3" t="s">
        <v>77</v>
      </c>
      <c r="C84" s="20">
        <v>0.406788893551412</v>
      </c>
    </row>
    <row r="85">
      <c r="A85" s="3" t="s">
        <v>80</v>
      </c>
      <c r="B85" s="3" t="s">
        <v>77</v>
      </c>
      <c r="C85" s="20">
        <v>0.275197299831997</v>
      </c>
    </row>
    <row r="86">
      <c r="A86" s="3" t="s">
        <v>83</v>
      </c>
      <c r="B86" s="3" t="s">
        <v>77</v>
      </c>
      <c r="C86" s="20">
        <v>0.67470600778152</v>
      </c>
    </row>
    <row r="87">
      <c r="A87" s="3" t="s">
        <v>86</v>
      </c>
      <c r="B87" s="3" t="s">
        <v>77</v>
      </c>
      <c r="C87" s="20">
        <v>0.176087708196707</v>
      </c>
    </row>
    <row r="88">
      <c r="A88" s="3" t="s">
        <v>89</v>
      </c>
      <c r="B88" s="3" t="s">
        <v>77</v>
      </c>
      <c r="C88" s="20">
        <v>0.612659764906979</v>
      </c>
    </row>
    <row r="89">
      <c r="A89" s="3" t="s">
        <v>92</v>
      </c>
      <c r="B89" s="3" t="s">
        <v>77</v>
      </c>
      <c r="C89" s="20">
        <v>1.62670921664548</v>
      </c>
    </row>
    <row r="90">
      <c r="A90" s="3" t="s">
        <v>95</v>
      </c>
      <c r="B90" s="3" t="s">
        <v>77</v>
      </c>
      <c r="C90" s="20">
        <v>0.380101855503659</v>
      </c>
    </row>
    <row r="91">
      <c r="A91" s="3" t="s">
        <v>98</v>
      </c>
      <c r="B91" s="3" t="s">
        <v>77</v>
      </c>
      <c r="C91" s="20">
        <v>1.14461132435579</v>
      </c>
    </row>
    <row r="92">
      <c r="A92" s="3" t="s">
        <v>101</v>
      </c>
      <c r="B92" s="3" t="s">
        <v>77</v>
      </c>
      <c r="C92" s="20">
        <v>11.6296518122476</v>
      </c>
    </row>
    <row r="93">
      <c r="A93" s="3" t="s">
        <v>104</v>
      </c>
      <c r="B93" s="3" t="s">
        <v>77</v>
      </c>
      <c r="C93" s="20">
        <v>1.40801095183396</v>
      </c>
    </row>
    <row r="94">
      <c r="A94" s="3" t="s">
        <v>107</v>
      </c>
      <c r="B94" s="3" t="s">
        <v>77</v>
      </c>
      <c r="C94" s="20">
        <v>2.1331998106126</v>
      </c>
    </row>
    <row r="95">
      <c r="A95" s="3" t="s">
        <v>17</v>
      </c>
      <c r="B95" s="3" t="s">
        <v>101</v>
      </c>
      <c r="C95" s="20">
        <v>1.43194625669486</v>
      </c>
    </row>
    <row r="96">
      <c r="A96" s="3" t="s">
        <v>20</v>
      </c>
      <c r="B96" s="3" t="s">
        <v>101</v>
      </c>
      <c r="C96" s="20">
        <v>0.045483059231688</v>
      </c>
    </row>
    <row r="97">
      <c r="A97" s="3" t="s">
        <v>23</v>
      </c>
      <c r="B97" s="3" t="s">
        <v>101</v>
      </c>
      <c r="C97" s="20">
        <v>0.535586978997485</v>
      </c>
    </row>
    <row r="98">
      <c r="A98" s="3" t="s">
        <v>26</v>
      </c>
      <c r="B98" s="3" t="s">
        <v>101</v>
      </c>
      <c r="C98" s="20">
        <v>0.0534047468481364</v>
      </c>
    </row>
    <row r="99">
      <c r="A99" s="3" t="s">
        <v>29</v>
      </c>
      <c r="B99" s="3" t="s">
        <v>101</v>
      </c>
      <c r="C99" s="20">
        <v>1.64361413286551</v>
      </c>
    </row>
    <row r="100">
      <c r="A100" s="3" t="s">
        <v>32</v>
      </c>
      <c r="B100" s="3" t="s">
        <v>101</v>
      </c>
      <c r="C100" s="20">
        <v>0.929634955230089</v>
      </c>
    </row>
    <row r="101">
      <c r="A101" s="3" t="s">
        <v>35</v>
      </c>
      <c r="B101" s="3" t="s">
        <v>101</v>
      </c>
      <c r="C101" s="20">
        <v>0.063252911654597</v>
      </c>
    </row>
    <row r="102">
      <c r="A102" s="3" t="s">
        <v>38</v>
      </c>
      <c r="B102" s="3" t="s">
        <v>101</v>
      </c>
      <c r="C102" s="20">
        <v>0.569058531506384</v>
      </c>
    </row>
    <row r="103">
      <c r="A103" s="3" t="s">
        <v>41</v>
      </c>
      <c r="B103" s="3" t="s">
        <v>101</v>
      </c>
      <c r="C103" s="20">
        <v>0.070135828521514</v>
      </c>
    </row>
    <row r="104">
      <c r="A104" s="3" t="s">
        <v>44</v>
      </c>
      <c r="B104" s="3" t="s">
        <v>101</v>
      </c>
      <c r="C104" s="20">
        <v>1.50006425060976</v>
      </c>
    </row>
    <row r="105">
      <c r="A105" s="3" t="s">
        <v>47</v>
      </c>
      <c r="B105" s="3" t="s">
        <v>101</v>
      </c>
      <c r="C105" s="20">
        <v>0.876632323614063</v>
      </c>
    </row>
    <row r="106">
      <c r="A106" s="3" t="s">
        <v>50</v>
      </c>
      <c r="B106" s="3" t="s">
        <v>101</v>
      </c>
      <c r="C106" s="20">
        <v>0.0640473470669129</v>
      </c>
    </row>
    <row r="107">
      <c r="A107" s="3" t="s">
        <v>53</v>
      </c>
      <c r="B107" s="3" t="s">
        <v>101</v>
      </c>
      <c r="C107" s="20">
        <v>0.560736918552576</v>
      </c>
    </row>
    <row r="108">
      <c r="A108" s="3" t="s">
        <v>56</v>
      </c>
      <c r="B108" s="3" t="s">
        <v>101</v>
      </c>
      <c r="C108" s="20">
        <v>0.070772299046136</v>
      </c>
    </row>
    <row r="109">
      <c r="A109" s="3" t="s">
        <v>59</v>
      </c>
      <c r="B109" s="3" t="s">
        <v>101</v>
      </c>
      <c r="C109" s="20">
        <v>0.0234247864728973</v>
      </c>
    </row>
    <row r="110">
      <c r="A110" s="3" t="s">
        <v>62</v>
      </c>
      <c r="B110" s="3" t="s">
        <v>101</v>
      </c>
      <c r="C110" s="20">
        <v>0.394761022409192</v>
      </c>
    </row>
    <row r="111">
      <c r="A111" s="3" t="s">
        <v>65</v>
      </c>
      <c r="B111" s="3" t="s">
        <v>101</v>
      </c>
      <c r="C111" s="20">
        <v>0.0327951025566696</v>
      </c>
    </row>
    <row r="112">
      <c r="A112" s="3" t="s">
        <v>68</v>
      </c>
      <c r="B112" s="3" t="s">
        <v>101</v>
      </c>
      <c r="C112" s="20">
        <v>0.0222261844654059</v>
      </c>
    </row>
    <row r="113">
      <c r="A113" s="3" t="s">
        <v>71</v>
      </c>
      <c r="B113" s="3" t="s">
        <v>101</v>
      </c>
      <c r="C113" s="20">
        <v>0.392952216776233</v>
      </c>
    </row>
    <row r="114">
      <c r="A114" s="3" t="s">
        <v>74</v>
      </c>
      <c r="B114" s="3" t="s">
        <v>101</v>
      </c>
      <c r="C114" s="20">
        <v>0.0318037084455249</v>
      </c>
    </row>
    <row r="115">
      <c r="A115" s="3" t="s">
        <v>77</v>
      </c>
      <c r="B115" s="3" t="s">
        <v>101</v>
      </c>
      <c r="C115" s="20">
        <v>1.57789569971477</v>
      </c>
    </row>
    <row r="116">
      <c r="A116" s="3" t="s">
        <v>80</v>
      </c>
      <c r="B116" s="3" t="s">
        <v>101</v>
      </c>
      <c r="C116" s="20">
        <v>1.32847962310312</v>
      </c>
    </row>
    <row r="117">
      <c r="A117" s="3" t="s">
        <v>83</v>
      </c>
      <c r="B117" s="3" t="s">
        <v>101</v>
      </c>
      <c r="C117" s="20">
        <v>0.0464551868388568</v>
      </c>
    </row>
    <row r="118">
      <c r="A118" s="3" t="s">
        <v>86</v>
      </c>
      <c r="B118" s="3" t="s">
        <v>101</v>
      </c>
      <c r="C118" s="20">
        <v>0.526031391971563</v>
      </c>
    </row>
    <row r="119">
      <c r="A119" s="3" t="s">
        <v>89</v>
      </c>
      <c r="B119" s="3" t="s">
        <v>101</v>
      </c>
      <c r="C119" s="20">
        <v>0.0541985340014517</v>
      </c>
    </row>
    <row r="120">
      <c r="A120" s="3" t="s">
        <v>92</v>
      </c>
      <c r="B120" s="3" t="s">
        <v>101</v>
      </c>
      <c r="C120" s="20">
        <v>0.00363845108645716</v>
      </c>
    </row>
    <row r="121">
      <c r="A121" s="3" t="s">
        <v>95</v>
      </c>
      <c r="B121" s="3" t="s">
        <v>101</v>
      </c>
      <c r="C121" s="20">
        <v>0.249780916763796</v>
      </c>
    </row>
    <row r="122">
      <c r="A122" s="3" t="s">
        <v>98</v>
      </c>
      <c r="B122" s="3" t="s">
        <v>101</v>
      </c>
      <c r="C122" s="20">
        <v>0.0142345099448693</v>
      </c>
    </row>
    <row r="123">
      <c r="A123" s="3" t="s">
        <v>101</v>
      </c>
      <c r="B123" s="3" t="s">
        <v>101</v>
      </c>
      <c r="C123" s="20">
        <v>0.00222351779633358</v>
      </c>
    </row>
    <row r="124">
      <c r="A124" s="3" t="s">
        <v>104</v>
      </c>
      <c r="B124" s="3" t="s">
        <v>101</v>
      </c>
      <c r="C124" s="20">
        <v>0.234651744998156</v>
      </c>
    </row>
    <row r="125">
      <c r="A125" s="3" t="s">
        <v>107</v>
      </c>
      <c r="B125" s="3" t="s">
        <v>101</v>
      </c>
      <c r="C125" s="20">
        <v>0.0130520264118039</v>
      </c>
    </row>
    <row r="126">
      <c r="A126" s="3" t="s">
        <v>17</v>
      </c>
      <c r="B126" s="3" t="s">
        <v>104</v>
      </c>
      <c r="C126" s="20">
        <v>1.02964548322596</v>
      </c>
    </row>
    <row r="127">
      <c r="A127" s="3" t="s">
        <v>20</v>
      </c>
      <c r="B127" s="3" t="s">
        <v>104</v>
      </c>
      <c r="C127" s="20">
        <v>0.400410137028243</v>
      </c>
    </row>
    <row r="128">
      <c r="A128" s="3" t="s">
        <v>23</v>
      </c>
      <c r="B128" s="3" t="s">
        <v>104</v>
      </c>
      <c r="C128" s="20">
        <v>0.233729486889961</v>
      </c>
    </row>
    <row r="129">
      <c r="A129" s="3" t="s">
        <v>26</v>
      </c>
      <c r="B129" s="3" t="s">
        <v>104</v>
      </c>
      <c r="C129" s="20">
        <v>0.237818871961726</v>
      </c>
    </row>
    <row r="130">
      <c r="A130" s="3" t="s">
        <v>29</v>
      </c>
      <c r="B130" s="3" t="s">
        <v>104</v>
      </c>
      <c r="C130" s="20">
        <v>3.77437250648048</v>
      </c>
    </row>
    <row r="131">
      <c r="A131" s="3" t="s">
        <v>32</v>
      </c>
      <c r="B131" s="3" t="s">
        <v>104</v>
      </c>
      <c r="C131" s="20">
        <v>0.752907723997103</v>
      </c>
    </row>
    <row r="132">
      <c r="A132" s="3" t="s">
        <v>35</v>
      </c>
      <c r="B132" s="3" t="s">
        <v>104</v>
      </c>
      <c r="C132" s="20">
        <v>0.396895652087969</v>
      </c>
    </row>
    <row r="133">
      <c r="A133" s="3" t="s">
        <v>38</v>
      </c>
      <c r="B133" s="3" t="s">
        <v>104</v>
      </c>
      <c r="C133" s="20">
        <v>0.299902683488787</v>
      </c>
    </row>
    <row r="134">
      <c r="A134" s="3" t="s">
        <v>41</v>
      </c>
      <c r="B134" s="3" t="s">
        <v>104</v>
      </c>
      <c r="C134" s="20">
        <v>0.246526374441129</v>
      </c>
    </row>
    <row r="135">
      <c r="A135" s="3" t="s">
        <v>44</v>
      </c>
      <c r="B135" s="3" t="s">
        <v>104</v>
      </c>
      <c r="C135" s="20">
        <v>1.00466168183872</v>
      </c>
    </row>
    <row r="136">
      <c r="A136" s="3" t="s">
        <v>47</v>
      </c>
      <c r="B136" s="3" t="s">
        <v>104</v>
      </c>
      <c r="C136" s="20">
        <v>0.675809650868928</v>
      </c>
    </row>
    <row r="137">
      <c r="A137" s="3" t="s">
        <v>50</v>
      </c>
      <c r="B137" s="3" t="s">
        <v>104</v>
      </c>
      <c r="C137" s="20">
        <v>0.385192096707877</v>
      </c>
    </row>
    <row r="138">
      <c r="A138" s="3" t="s">
        <v>53</v>
      </c>
      <c r="B138" s="3" t="s">
        <v>104</v>
      </c>
      <c r="C138" s="20">
        <v>0.298149426307622</v>
      </c>
    </row>
    <row r="139">
      <c r="A139" s="3" t="s">
        <v>56</v>
      </c>
      <c r="B139" s="3" t="s">
        <v>104</v>
      </c>
      <c r="C139" s="20">
        <v>0.24459880846854</v>
      </c>
    </row>
    <row r="140">
      <c r="A140" s="3" t="s">
        <v>59</v>
      </c>
      <c r="B140" s="3" t="s">
        <v>104</v>
      </c>
      <c r="C140" s="20">
        <v>0.677627001326534</v>
      </c>
    </row>
    <row r="141">
      <c r="A141" s="3" t="s">
        <v>62</v>
      </c>
      <c r="B141" s="3" t="s">
        <v>104</v>
      </c>
      <c r="C141" s="20">
        <v>0.18592887997364</v>
      </c>
    </row>
    <row r="142">
      <c r="A142" s="3" t="s">
        <v>65</v>
      </c>
      <c r="B142" s="3" t="s">
        <v>104</v>
      </c>
      <c r="C142" s="20">
        <v>0.328766005322896</v>
      </c>
    </row>
    <row r="143">
      <c r="A143" s="3" t="s">
        <v>68</v>
      </c>
      <c r="B143" s="3" t="s">
        <v>104</v>
      </c>
      <c r="C143" s="20">
        <v>3.06218953491808</v>
      </c>
    </row>
    <row r="144">
      <c r="A144" s="3" t="s">
        <v>71</v>
      </c>
      <c r="B144" s="3" t="s">
        <v>104</v>
      </c>
      <c r="C144" s="20">
        <v>0.178814022657236</v>
      </c>
    </row>
    <row r="145">
      <c r="A145" s="3" t="s">
        <v>74</v>
      </c>
      <c r="B145" s="3" t="s">
        <v>104</v>
      </c>
      <c r="C145" s="20">
        <v>0.336345587261335</v>
      </c>
    </row>
    <row r="146">
      <c r="A146" s="3" t="s">
        <v>77</v>
      </c>
      <c r="B146" s="3" t="s">
        <v>104</v>
      </c>
      <c r="C146" s="20">
        <v>0.773833125220843</v>
      </c>
    </row>
    <row r="147">
      <c r="A147" s="3" t="s">
        <v>80</v>
      </c>
      <c r="B147" s="3" t="s">
        <v>104</v>
      </c>
      <c r="C147" s="20">
        <v>0.899367986482478</v>
      </c>
    </row>
    <row r="148">
      <c r="A148" s="3" t="s">
        <v>83</v>
      </c>
      <c r="B148" s="3" t="s">
        <v>104</v>
      </c>
      <c r="C148" s="20">
        <v>0.385513300445369</v>
      </c>
    </row>
    <row r="149">
      <c r="A149" s="3" t="s">
        <v>86</v>
      </c>
      <c r="B149" s="3" t="s">
        <v>104</v>
      </c>
      <c r="C149" s="20">
        <v>0.233771873717666</v>
      </c>
    </row>
    <row r="150">
      <c r="A150" s="3" t="s">
        <v>89</v>
      </c>
      <c r="B150" s="3" t="s">
        <v>104</v>
      </c>
      <c r="C150" s="20">
        <v>0.235781680571978</v>
      </c>
    </row>
    <row r="151">
      <c r="A151" s="3" t="s">
        <v>92</v>
      </c>
      <c r="B151" s="3" t="s">
        <v>104</v>
      </c>
      <c r="C151" s="20">
        <v>0.741786063778124</v>
      </c>
    </row>
    <row r="152">
      <c r="A152" s="3" t="s">
        <v>95</v>
      </c>
      <c r="B152" s="3" t="s">
        <v>104</v>
      </c>
      <c r="C152" s="20">
        <v>0.02548220576074</v>
      </c>
    </row>
    <row r="153">
      <c r="A153" s="3" t="s">
        <v>98</v>
      </c>
      <c r="B153" s="3" t="s">
        <v>104</v>
      </c>
      <c r="C153" s="20">
        <v>0.348018927549525</v>
      </c>
    </row>
    <row r="154">
      <c r="A154" s="3" t="s">
        <v>101</v>
      </c>
      <c r="B154" s="3" t="s">
        <v>104</v>
      </c>
      <c r="C154" s="20">
        <v>4.60748466655402</v>
      </c>
    </row>
    <row r="155">
      <c r="A155" s="3" t="s">
        <v>104</v>
      </c>
      <c r="B155" s="3" t="s">
        <v>104</v>
      </c>
      <c r="C155" s="20">
        <v>0.0120338805667512</v>
      </c>
    </row>
    <row r="156">
      <c r="A156" s="3" t="s">
        <v>107</v>
      </c>
      <c r="B156" s="3" t="s">
        <v>104</v>
      </c>
      <c r="C156" s="20">
        <v>0.370139950644354</v>
      </c>
    </row>
  </sheetData>
  <drawing r:id="rId1"/>
</worksheet>
</file>