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rand\Completed_Projects\Birth\"/>
    </mc:Choice>
  </mc:AlternateContent>
  <xr:revisionPtr revIDLastSave="0" documentId="13_ncr:1_{FAFD8FCD-BA76-4816-93E2-1473AA92B663}" xr6:coauthVersionLast="47" xr6:coauthVersionMax="47" xr10:uidLastSave="{00000000-0000-0000-0000-000000000000}"/>
  <bookViews>
    <workbookView xWindow="-108" yWindow="-108" windowWidth="23256" windowHeight="12576" firstSheet="11" activeTab="11" xr2:uid="{89395E66-4AAC-45EB-A562-C1487C90AD84}"/>
  </bookViews>
  <sheets>
    <sheet name="Original_Data" sheetId="1" r:id="rId1"/>
    <sheet name="Length_of_Stay_Univariate_Analy" sheetId="4" r:id="rId2"/>
    <sheet name="Birth_Weight_Univariate_Analysi" sheetId="2" r:id="rId3"/>
    <sheet name="Total_Charges_Univariate_Analys" sheetId="3" r:id="rId4"/>
    <sheet name="Admission_Count_by_Day_Bivariat" sheetId="13" r:id="rId5"/>
    <sheet name="Discharged_Count_by_Day_Bivaria" sheetId="14" r:id="rId6"/>
    <sheet name="Stay_vs_Charges_Bivariate" sheetId="11" r:id="rId7"/>
    <sheet name="Insurance_vs_Total_Charges_Biva" sheetId="16" r:id="rId8"/>
    <sheet name="Insurance_Charges_Bivariate" sheetId="6" r:id="rId9"/>
    <sheet name="Weight_vs_Charges_Bivariate" sheetId="9" r:id="rId10"/>
    <sheet name="Weight_Stay_Charges_Multivariat" sheetId="10" r:id="rId11"/>
    <sheet name="Sex_Weight_Stay_Charges_Multiva" sheetId="17" r:id="rId12"/>
    <sheet name="Insurance_Count_by_Hospital_Mul" sheetId="15" r:id="rId13"/>
    <sheet name="Insurance_Charges_Stay_Multivar" sheetId="7" r:id="rId14"/>
    <sheet name="Hospital_Totals_Multivariate" sheetId="12" r:id="rId15"/>
  </sheets>
  <definedNames>
    <definedName name="_xlchart.v1.0" hidden="1">Birth_Weight_Univariate_Analysi!$A$1</definedName>
    <definedName name="_xlchart.v1.1" hidden="1">Birth_Weight_Univariate_Analysi!$A$2:$A$401</definedName>
    <definedName name="_xlcn.WorksheetConnection_Original_DataAI1" hidden="1">Original_Data!$A:$I</definedName>
  </definedNames>
  <calcPr calcId="191029"/>
  <pivotCaches>
    <pivotCache cacheId="11" r:id="rId16"/>
    <pivotCache cacheId="12" r:id="rId17"/>
    <pivotCache cacheId="13" r:id="rId18"/>
    <pivotCache cacheId="14" r:id="rId19"/>
    <pivotCache cacheId="15" r:id="rId20"/>
    <pivotCache cacheId="16" r:id="rId21"/>
    <pivotCache cacheId="17" r:id="rId22"/>
    <pivotCache cacheId="18" r:id="rId23"/>
    <pivotCache cacheId="19" r:id="rId24"/>
    <pivotCache cacheId="20" r:id="rId25"/>
    <pivotCache cacheId="21" r:id="rId2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Original_Data!$A:$I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3" l="1"/>
  <c r="D24" i="3"/>
  <c r="D23" i="3"/>
  <c r="D22" i="3"/>
  <c r="D21" i="3"/>
  <c r="D18" i="3"/>
  <c r="D17" i="3"/>
  <c r="D15" i="3"/>
  <c r="D14" i="3"/>
  <c r="D12" i="3"/>
  <c r="D11" i="3"/>
  <c r="D10" i="3"/>
  <c r="D9" i="3"/>
  <c r="D8" i="3"/>
  <c r="D7" i="3"/>
  <c r="D5" i="3"/>
  <c r="D4" i="3"/>
  <c r="D3" i="3"/>
  <c r="D2" i="3"/>
  <c r="D1" i="3"/>
  <c r="D25" i="2"/>
  <c r="D24" i="2"/>
  <c r="D23" i="2"/>
  <c r="D22" i="2"/>
  <c r="D21" i="2"/>
  <c r="D18" i="2"/>
  <c r="D17" i="2"/>
  <c r="D15" i="2"/>
  <c r="D14" i="2"/>
  <c r="D12" i="2"/>
  <c r="D11" i="2"/>
  <c r="D10" i="2"/>
  <c r="D9" i="2"/>
  <c r="D8" i="2"/>
  <c r="D7" i="2"/>
  <c r="D5" i="2"/>
  <c r="D4" i="2"/>
  <c r="D3" i="2"/>
  <c r="D2" i="2"/>
  <c r="D1" i="2"/>
  <c r="D25" i="4"/>
  <c r="D24" i="4"/>
  <c r="D23" i="4"/>
  <c r="D22" i="4"/>
  <c r="D21" i="4"/>
  <c r="D18" i="4"/>
  <c r="D19" i="4" s="1"/>
  <c r="D17" i="4"/>
  <c r="D15" i="4"/>
  <c r="D16" i="4" s="1"/>
  <c r="D14" i="4"/>
  <c r="D12" i="4"/>
  <c r="D11" i="4"/>
  <c r="D10" i="4"/>
  <c r="D9" i="4"/>
  <c r="D8" i="4"/>
  <c r="D7" i="4"/>
  <c r="D5" i="4"/>
  <c r="D4" i="4"/>
  <c r="D3" i="4"/>
  <c r="D2" i="4"/>
  <c r="D1" i="4"/>
  <c r="D19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2" i="1"/>
  <c r="D16" i="3" l="1"/>
  <c r="D16" i="2"/>
  <c r="D1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H1" authorId="0" shapeId="0" xr:uid="{D104E22F-22EA-4BF1-8980-350CC46B07F9}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Converted Birth Weight from grams to pounds. Also formatted as numbers.</t>
        </r>
      </text>
    </comment>
    <comment ref="I1" authorId="0" shapeId="0" xr:uid="{B66F5328-131A-4E4A-9D3F-FF3486D17069}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Converted this column into a currency format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79161-70C7-405A-B8DD-C7B0CC2B236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1BF751D-1C6C-4975-A0E1-56C7820C84E6}" name="WorksheetConnection_Original_Data!$A:$I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Original_DataAI1"/>
        </x15:connection>
      </ext>
    </extLst>
  </connection>
</connections>
</file>

<file path=xl/sharedStrings.xml><?xml version="1.0" encoding="utf-8"?>
<sst xmlns="http://schemas.openxmlformats.org/spreadsheetml/2006/main" count="1935" uniqueCount="142">
  <si>
    <t>FACILITY</t>
  </si>
  <si>
    <t>INSURANCE</t>
  </si>
  <si>
    <t>GENDER (1=M)</t>
  </si>
  <si>
    <t>LENGTH OF STAY</t>
  </si>
  <si>
    <t>ADMITTED</t>
  </si>
  <si>
    <t>DISCHARGED</t>
  </si>
  <si>
    <t>BIRTH WEIGHT</t>
  </si>
  <si>
    <t>TOTAL CHARGES</t>
  </si>
  <si>
    <t>Albany Medical Center Hospital</t>
  </si>
  <si>
    <t>Insurance Company</t>
  </si>
  <si>
    <t>FRI</t>
  </si>
  <si>
    <t>SUN</t>
  </si>
  <si>
    <t>Blue Cross</t>
  </si>
  <si>
    <t>WED</t>
  </si>
  <si>
    <t>THU</t>
  </si>
  <si>
    <t>MON</t>
  </si>
  <si>
    <t>SAT</t>
  </si>
  <si>
    <t>TUE</t>
  </si>
  <si>
    <t>Medicaid</t>
  </si>
  <si>
    <t>Self-Pay</t>
  </si>
  <si>
    <t>Bellevue Hospital Center</t>
  </si>
  <si>
    <t>Olean General Hospital</t>
  </si>
  <si>
    <t>CHAMPUS</t>
  </si>
  <si>
    <t>Strong Memorial Hospital</t>
  </si>
  <si>
    <t>Count</t>
  </si>
  <si>
    <t>Mean</t>
  </si>
  <si>
    <t>Standard Error of the Mean</t>
  </si>
  <si>
    <t>Median</t>
  </si>
  <si>
    <t>Mode</t>
  </si>
  <si>
    <t>Variance</t>
  </si>
  <si>
    <t>Standard Deviation</t>
  </si>
  <si>
    <t>Range</t>
  </si>
  <si>
    <t>Interquartile Range</t>
  </si>
  <si>
    <t>Maximum</t>
  </si>
  <si>
    <t>Minimum</t>
  </si>
  <si>
    <t>Skewness Coefficient</t>
  </si>
  <si>
    <t>SE Skewness</t>
  </si>
  <si>
    <t>Standard Coefficient of Skewness</t>
  </si>
  <si>
    <t>Kurtosis Coefficient</t>
  </si>
  <si>
    <t>SE Kurtosis</t>
  </si>
  <si>
    <t>Standard Coefficient of Kurtosis</t>
  </si>
  <si>
    <t>90th percentile</t>
  </si>
  <si>
    <t>10th percentile</t>
  </si>
  <si>
    <t>1st quartile</t>
  </si>
  <si>
    <t>2nd quartile</t>
  </si>
  <si>
    <t>3rd quartile</t>
  </si>
  <si>
    <t>BIRTH WEIGHT (IN POUNDS)</t>
  </si>
  <si>
    <t>Insights</t>
  </si>
  <si>
    <t>Minimum length of stay is 1 day</t>
  </si>
  <si>
    <t>This might be the reasoning for the high standard deviation and skewness coefficient.</t>
  </si>
  <si>
    <t>The average length of stay is 4-5 days</t>
  </si>
  <si>
    <t>(The Standard Deviation is at 9, which seems impratical to calculate with the emperical rule, given the mean and mode of the data)</t>
  </si>
  <si>
    <t>(The Skewness Coefficient is also rather high at 5.3)</t>
  </si>
  <si>
    <t>Maximum length of stay is 79 days</t>
  </si>
  <si>
    <t>50% of babies born have a birth weight of 7.28 pounds</t>
  </si>
  <si>
    <t>The most common birth weight is 7.28 pounds</t>
  </si>
  <si>
    <t>The average birth weight of babies born is 6.95 pounds</t>
  </si>
  <si>
    <t>Approximately 68% of babies born are between 5.45lbs and 8.45lbs</t>
  </si>
  <si>
    <t>Approximately 95% of babies born are between 3.95lbs and 9.95lbs</t>
  </si>
  <si>
    <t>Minimum birth weight is 0.66lbs</t>
  </si>
  <si>
    <t>Approximately 99.7% of babies born are between 2.45lbs and 10.8lbs</t>
  </si>
  <si>
    <t>Maximum birth weight is 10.8lbs</t>
  </si>
  <si>
    <t>10% of babies born weigh 5.27lbs or lower</t>
  </si>
  <si>
    <t>25% of babies born weigh 6.17lbs or lower</t>
  </si>
  <si>
    <t>50% of babies born weigh 7.28lbs or lower</t>
  </si>
  <si>
    <t>75% of babies born weigh 7.94lbs or lower</t>
  </si>
  <si>
    <t>90% of babies born weigh 8.6lbs or lower</t>
  </si>
  <si>
    <t>The average cost of the hospital stay is $15,478.61</t>
  </si>
  <si>
    <t xml:space="preserve">These special circumstances could be why the standard deviation and skewness coefficient have such high numbers. </t>
  </si>
  <si>
    <t>Grand Total</t>
  </si>
  <si>
    <t>Row Labels</t>
  </si>
  <si>
    <t>Sum of TOTAL CHARGES</t>
  </si>
  <si>
    <t>Average of TOTAL CHARGES</t>
  </si>
  <si>
    <t>It seems there is a lot of fluctuation between pricing for the number of days stayed and not a lot of correlation.</t>
  </si>
  <si>
    <t>This could be due to the specific needs of each patient during the birthing process.</t>
  </si>
  <si>
    <t>Babies weighing less than 1.5lbs tend to not have high costs.</t>
  </si>
  <si>
    <t>Average of BIRTH WEIGHT (IN POUNDS)</t>
  </si>
  <si>
    <t>the low weight of the baby, and the total charges.</t>
  </si>
  <si>
    <t xml:space="preserve">There seems to be some type of correlation between days spent in the hospital, </t>
  </si>
  <si>
    <t>For the most part, it seems the lower the baby weight, the more days it spends</t>
  </si>
  <si>
    <t>There are some outliers here, as you can see, 1 day has a higher amout of charges on average than 2 days, for example.</t>
  </si>
  <si>
    <t xml:space="preserve">This could be a result of patients of this particular dataset, what charges they incurred, during their stay, </t>
  </si>
  <si>
    <t>and the amount their insurance paid.</t>
  </si>
  <si>
    <t>Count of FACILITY</t>
  </si>
  <si>
    <t>Albany Medical Center Hospital Total</t>
  </si>
  <si>
    <t>Bellevue Hospital Center Total</t>
  </si>
  <si>
    <t>Olean General Hospital Total</t>
  </si>
  <si>
    <t>Strong Memorial Hospital Total</t>
  </si>
  <si>
    <t>There are 4 hospitals in total that contributed to this dataset.</t>
  </si>
  <si>
    <t xml:space="preserve">Each hosptial contributed data from 100 patients to the dataset </t>
  </si>
  <si>
    <t>for a total of 400 patients</t>
  </si>
  <si>
    <t>Albany Medical accumulated the most charges at $3,239,898.01</t>
  </si>
  <si>
    <t>Bellevue Medical accumulated the least charges at $152,805.50</t>
  </si>
  <si>
    <t>There is a total amount of $6,191,443.89 charges for these 400 patients.</t>
  </si>
  <si>
    <t>Saturday seems to be the slowest day of the week for admission.</t>
  </si>
  <si>
    <t>Wednesday seems to be the busiest day of the week for admission.</t>
  </si>
  <si>
    <t>Thursday seems to be the busiest day of the week for admission.</t>
  </si>
  <si>
    <t>Tuesday seems to be the slowest day of the week for admission.</t>
  </si>
  <si>
    <t>This tells us that maybe more staff should be on the schedule on Thursdays to accommodate higher traffic.</t>
  </si>
  <si>
    <t>This tells us that maybe more staff should be on the schedule on Wednesdays to accommodate higher traffic.</t>
  </si>
  <si>
    <t>90% of patients stayed up to 6 days at the hospital</t>
  </si>
  <si>
    <t>10% of patients stayed up to 1 day at the hospital</t>
  </si>
  <si>
    <t>50% of patients stayed up to 2 days in the hospital</t>
  </si>
  <si>
    <t>75% of patients stayed up to 3 days in the hospital</t>
  </si>
  <si>
    <t>50% of patients were charged $2,308.18 for their hospital stay</t>
  </si>
  <si>
    <t>Most patients were charged $1,519.68 for their hospital stay</t>
  </si>
  <si>
    <t>The minimum amount charged for a hospital stay was $322</t>
  </si>
  <si>
    <t>The maximum amount charged for a hospital stay was $471,062</t>
  </si>
  <si>
    <t>90% of patients were charged $27,635 for their hospital stay or lower</t>
  </si>
  <si>
    <t>10% of patients were charged $1,253.30 for their hospital stay or lower</t>
  </si>
  <si>
    <t>25% of patients were charged $1,520.43 for their hosptial stay or lower</t>
  </si>
  <si>
    <t>50% of patients were charged $2,308.18 for their hospital stay or lower</t>
  </si>
  <si>
    <t>75% ofpatients were charged $5,047.60 for their hospital stay or lower</t>
  </si>
  <si>
    <t>There seems to be a wide gap for the minimum and maximum amounts charged for the hospital stay. This could've been due to complications around the time of birth.</t>
  </si>
  <si>
    <t xml:space="preserve">The difference between minimum and maximum length of stay has a wide gap. This could've been due to complications around the time of birth. </t>
  </si>
  <si>
    <t>There is a positive correlation indicating the more days you spend in the hospital, the higher the charge amount.</t>
  </si>
  <si>
    <t>On average, Medicaid is charged the most at $43,563.90</t>
  </si>
  <si>
    <t>On average, CHAMPUS is charged the least at $1,214.50</t>
  </si>
  <si>
    <t>On average, insurance companies are charged $15,478.61</t>
  </si>
  <si>
    <t>This could be because a baby weighing less than 1.5lbs might not make it, and therefore, do not have additional charges.</t>
  </si>
  <si>
    <t>in the hospital, and the higher the charges.</t>
  </si>
  <si>
    <t>Blue Cross Total</t>
  </si>
  <si>
    <t>CHAMPUS Total</t>
  </si>
  <si>
    <t>Insurance Company Total</t>
  </si>
  <si>
    <t>Medicaid Total</t>
  </si>
  <si>
    <t>Self-Pay Total</t>
  </si>
  <si>
    <t>Random insurance companies were charged the most at 52.50% of the time.</t>
  </si>
  <si>
    <t>Self-Pay patients were charged the least at 6% of the time.</t>
  </si>
  <si>
    <t>Count of ADMITTED</t>
  </si>
  <si>
    <t>Medicaid has the most amout of total charges at $2,744,525.56</t>
  </si>
  <si>
    <t>CHAMPUS has the least amount of total charges at $2,429.00</t>
  </si>
  <si>
    <t>It's hard to gauge what each insurance company will be charged on average based on this information.</t>
  </si>
  <si>
    <t xml:space="preserve">specifically for babies weighing in the 1.5-4lbs range, as they tend to have higher costs. </t>
  </si>
  <si>
    <t>This could be because babies that only weigh 1.5lbs-4lbs might need special care.</t>
  </si>
  <si>
    <t>There seems to be a very low correlation between Total Charges and the Weight of the baby,</t>
  </si>
  <si>
    <t>Average of LENGTH OF STAY</t>
  </si>
  <si>
    <t>On average, females (6.7lbs) weigh less at birth than males (7.22lbs).</t>
  </si>
  <si>
    <t>Both females and males tend to stay in the hospital around 4 days.</t>
  </si>
  <si>
    <t>On average, females ($19,697.49) tend to accumulate higher costs</t>
  </si>
  <si>
    <t>than males ($11,043.38).</t>
  </si>
  <si>
    <t>Female = 0, Male = 1</t>
  </si>
  <si>
    <t>Most patients stayed 2 days at the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</si>
</sst>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44" fontId="0" fillId="0" borderId="0" xfId="1" applyFont="1"/>
    <xf numFmtId="44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pivotButton="1" applyNumberFormat="1"/>
    <xf numFmtId="2" fontId="0" fillId="0" borderId="0" xfId="0" applyNumberFormat="1" applyAlignment="1">
      <alignment horizontal="left"/>
    </xf>
    <xf numFmtId="10" fontId="0" fillId="0" borderId="0" xfId="0" applyNumberFormat="1"/>
    <xf numFmtId="44" fontId="2" fillId="0" borderId="0" xfId="1" applyFont="1"/>
    <xf numFmtId="44" fontId="1" fillId="0" borderId="0" xfId="1" applyFont="1"/>
  </cellXfs>
  <cellStyles count="2">
    <cellStyle name="Currency" xfId="1" builtinId="4"/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pivotCacheDefinition" Target="pivotCache/pivotCacheDefinition1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pivotCacheDefinition" Target="pivotCache/pivotCacheDefinition10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[Birth_Univariate_Bivariate_Multivariate_Brand.xlsx]Admission_Count_by_Day_Bivariat!PivotTable17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Admission</a:t>
            </a:r>
            <a:r>
              <a:rPr lang="en-US" baseline="0"/>
              <a:t> Count by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Admission_Count_by_Day_Bivariat!$B$3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6CF-432B-A38C-2DAA5EBB57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6CF-432B-A38C-2DAA5EBB57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6CF-432B-A38C-2DAA5EBB57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6CF-432B-A38C-2DAA5EBB57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6CF-432B-A38C-2DAA5EBB57C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6CF-432B-A38C-2DAA5EBB57C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0ACB-4EFA-91D3-D9CBF6B9A0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Admission_Count_by_Day_Bivariat!$A$4:$A$11</c:f>
              <c:strCache>
                <c:ptCount val="7"/>
                <c:pt idx="0">
                  <c:v>SAT</c:v>
                </c:pt>
                <c:pt idx="1">
                  <c:v>MON</c:v>
                </c:pt>
                <c:pt idx="2">
                  <c:v>SUN</c:v>
                </c:pt>
                <c:pt idx="3">
                  <c:v>THU</c:v>
                </c:pt>
                <c:pt idx="4">
                  <c:v>FRI</c:v>
                </c:pt>
                <c:pt idx="5">
                  <c:v>TUE</c:v>
                </c:pt>
                <c:pt idx="6">
                  <c:v>WED</c:v>
                </c:pt>
              </c:strCache>
            </c:strRef>
          </c:cat>
          <c:val>
            <c:numRef>
              <c:f>Admission_Count_by_Day_Bivariat!$B$4:$B$11</c:f>
              <c:numCache>
                <c:formatCode>General</c:formatCode>
                <c:ptCount val="7"/>
                <c:pt idx="0">
                  <c:v>43</c:v>
                </c:pt>
                <c:pt idx="1">
                  <c:v>52</c:v>
                </c:pt>
                <c:pt idx="2">
                  <c:v>53</c:v>
                </c:pt>
                <c:pt idx="3">
                  <c:v>57</c:v>
                </c:pt>
                <c:pt idx="4">
                  <c:v>57</c:v>
                </c:pt>
                <c:pt idx="5">
                  <c:v>66</c:v>
                </c:pt>
                <c:pt idx="6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B-4EFA-91D3-D9CBF6B9A07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[Birth_Univariate_Bivariate_Multivariate_Brand.xlsx]Discharged_Count_by_Day_Bivaria!PivotTable18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Discharged</a:t>
            </a:r>
            <a:r>
              <a:rPr lang="en-US" baseline="0"/>
              <a:t> Count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Discharged_Count_by_Day_Bivaria!$B$3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782-40DC-B8CA-8812083340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782-40DC-B8CA-8812083340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782-40DC-B8CA-8812083340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782-40DC-B8CA-8812083340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782-40DC-B8CA-88120833405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782-40DC-B8CA-88120833405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782-40DC-B8CA-8812083340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Discharged_Count_by_Day_Bivaria!$A$4:$A$11</c:f>
              <c:strCache>
                <c:ptCount val="7"/>
                <c:pt idx="0">
                  <c:v>TUE</c:v>
                </c:pt>
                <c:pt idx="1">
                  <c:v>WED</c:v>
                </c:pt>
                <c:pt idx="2">
                  <c:v>MON</c:v>
                </c:pt>
                <c:pt idx="3">
                  <c:v>SAT</c:v>
                </c:pt>
                <c:pt idx="4">
                  <c:v>FRI</c:v>
                </c:pt>
                <c:pt idx="5">
                  <c:v>SUN</c:v>
                </c:pt>
                <c:pt idx="6">
                  <c:v>THU</c:v>
                </c:pt>
              </c:strCache>
            </c:strRef>
          </c:cat>
          <c:val>
            <c:numRef>
              <c:f>Discharged_Count_by_Day_Bivaria!$B$4:$B$11</c:f>
              <c:numCache>
                <c:formatCode>General</c:formatCode>
                <c:ptCount val="7"/>
                <c:pt idx="0">
                  <c:v>47</c:v>
                </c:pt>
                <c:pt idx="1">
                  <c:v>48</c:v>
                </c:pt>
                <c:pt idx="2">
                  <c:v>50</c:v>
                </c:pt>
                <c:pt idx="3">
                  <c:v>53</c:v>
                </c:pt>
                <c:pt idx="4">
                  <c:v>64</c:v>
                </c:pt>
                <c:pt idx="5">
                  <c:v>65</c:v>
                </c:pt>
                <c:pt idx="6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2-4E2B-96FB-82559C3B3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[Birth_Univariate_Bivariate_Multivariate_Brand.xlsx]Stay_vs_Charges_Bivariate!PivotTable15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</a:t>
            </a:r>
            <a:r>
              <a:rPr lang="en-US" baseline="0"/>
              <a:t> of Stay vs Total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Stay_vs_Charges_Bivariate!$B$3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Stay_vs_Charges_Bivariate!$A$4:$A$33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19</c:v>
                </c:pt>
                <c:pt idx="16">
                  <c:v>24</c:v>
                </c:pt>
                <c:pt idx="17">
                  <c:v>31</c:v>
                </c:pt>
                <c:pt idx="18">
                  <c:v>33</c:v>
                </c:pt>
                <c:pt idx="19">
                  <c:v>36</c:v>
                </c:pt>
                <c:pt idx="20">
                  <c:v>38</c:v>
                </c:pt>
                <c:pt idx="21">
                  <c:v>41</c:v>
                </c:pt>
                <c:pt idx="22">
                  <c:v>42</c:v>
                </c:pt>
                <c:pt idx="23">
                  <c:v>44</c:v>
                </c:pt>
                <c:pt idx="24">
                  <c:v>52</c:v>
                </c:pt>
                <c:pt idx="25">
                  <c:v>53</c:v>
                </c:pt>
                <c:pt idx="26">
                  <c:v>67</c:v>
                </c:pt>
                <c:pt idx="27">
                  <c:v>73</c:v>
                </c:pt>
                <c:pt idx="28">
                  <c:v>79</c:v>
                </c:pt>
              </c:strCache>
            </c:strRef>
          </c:cat>
          <c:val>
            <c:numRef>
              <c:f>Stay_vs_Charges_Bivariate!$B$4:$B$33</c:f>
              <c:numCache>
                <c:formatCode>_("$"* #,##0.00_);_("$"* \(#,##0.00\);_("$"* "-"??_);_(@_)</c:formatCode>
                <c:ptCount val="29"/>
                <c:pt idx="0">
                  <c:v>2909.1442857142861</c:v>
                </c:pt>
                <c:pt idx="1">
                  <c:v>2321.6594554455442</c:v>
                </c:pt>
                <c:pt idx="2">
                  <c:v>4843.4966666666669</c:v>
                </c:pt>
                <c:pt idx="3">
                  <c:v>6771.9261904761897</c:v>
                </c:pt>
                <c:pt idx="4">
                  <c:v>20573.100000000002</c:v>
                </c:pt>
                <c:pt idx="5">
                  <c:v>20542.198</c:v>
                </c:pt>
                <c:pt idx="6">
                  <c:v>28541.5</c:v>
                </c:pt>
                <c:pt idx="7">
                  <c:v>47484.131999999998</c:v>
                </c:pt>
                <c:pt idx="8">
                  <c:v>31008.2</c:v>
                </c:pt>
                <c:pt idx="9">
                  <c:v>46637.95</c:v>
                </c:pt>
                <c:pt idx="10">
                  <c:v>109822.45000000001</c:v>
                </c:pt>
                <c:pt idx="11">
                  <c:v>190480</c:v>
                </c:pt>
                <c:pt idx="12">
                  <c:v>97901</c:v>
                </c:pt>
                <c:pt idx="13">
                  <c:v>78372.7</c:v>
                </c:pt>
                <c:pt idx="14">
                  <c:v>114858</c:v>
                </c:pt>
                <c:pt idx="15">
                  <c:v>149241</c:v>
                </c:pt>
                <c:pt idx="16">
                  <c:v>83735.399999999994</c:v>
                </c:pt>
                <c:pt idx="17">
                  <c:v>57434.45</c:v>
                </c:pt>
                <c:pt idx="18">
                  <c:v>155857</c:v>
                </c:pt>
                <c:pt idx="19">
                  <c:v>240220</c:v>
                </c:pt>
                <c:pt idx="20">
                  <c:v>255788</c:v>
                </c:pt>
                <c:pt idx="21">
                  <c:v>271863</c:v>
                </c:pt>
                <c:pt idx="22">
                  <c:v>102607</c:v>
                </c:pt>
                <c:pt idx="23">
                  <c:v>107021</c:v>
                </c:pt>
                <c:pt idx="24">
                  <c:v>232782</c:v>
                </c:pt>
                <c:pt idx="25">
                  <c:v>133584</c:v>
                </c:pt>
                <c:pt idx="26">
                  <c:v>471062</c:v>
                </c:pt>
                <c:pt idx="27">
                  <c:v>290837</c:v>
                </c:pt>
                <c:pt idx="28">
                  <c:v>197912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E5-4C2A-9CC8-281F867FB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421471"/>
        <c:axId val="551422431"/>
      </c:lineChart>
      <c:catAx>
        <c:axId val="55142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22431"/>
        <c:crosses val="autoZero"/>
        <c:auto val="1"/>
        <c:lblAlgn val="ctr"/>
        <c:lblOffset val="100"/>
        <c:noMultiLvlLbl val="0"/>
      </c:catAx>
      <c:valAx>
        <c:axId val="55142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2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[Birth_Univariate_Bivariate_Multivariate_Brand.xlsx]Insurance_vs_Total_Charges_Biva!PivotTable2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Charges for Insurance Company</a:t>
            </a:r>
            <a:endParaRPr lang="en-US"/>
          </a:p>
        </c:rich>
      </c:tx>
      <c:layout>
        <c:manualLayout>
          <c:xMode val="edge"/>
          <c:yMode val="edge"/>
          <c:x val="0.14997137703466079"/>
          <c:y val="9.90357488736367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8289894833104711"/>
              <c:y val="-3.565062388591800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9204389574759945"/>
              <c:y val="-1.426024955436723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Insurance_vs_Total_Charges_Biva!$B$3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0F1-41AB-86EA-348C4B1344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F1-41AB-86EA-348C4B1344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05-4569-A1CE-5145F7D7B0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05-4569-A1CE-5145F7D7B0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005-4569-A1CE-5145F7D7B07F}"/>
              </c:ext>
            </c:extLst>
          </c:dPt>
          <c:dLbls>
            <c:dLbl>
              <c:idx val="0"/>
              <c:layout>
                <c:manualLayout>
                  <c:x val="-0.18289894833104711"/>
                  <c:y val="-3.565062388591800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F1-41AB-86EA-348C4B134412}"/>
                </c:ext>
              </c:extLst>
            </c:dLbl>
            <c:dLbl>
              <c:idx val="1"/>
              <c:layout>
                <c:manualLayout>
                  <c:x val="0.19204389574759945"/>
                  <c:y val="-1.42602495543672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0F1-41AB-86EA-348C4B13441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Insurance_vs_Total_Charges_Biva!$A$4:$A$9</c:f>
              <c:strCache>
                <c:ptCount val="5"/>
                <c:pt idx="0">
                  <c:v>CHAMPUS</c:v>
                </c:pt>
                <c:pt idx="1">
                  <c:v>Self-Pay</c:v>
                </c:pt>
                <c:pt idx="2">
                  <c:v>Blue Cross</c:v>
                </c:pt>
                <c:pt idx="3">
                  <c:v>Insurance Company</c:v>
                </c:pt>
                <c:pt idx="4">
                  <c:v>Medicaid</c:v>
                </c:pt>
              </c:strCache>
            </c:strRef>
          </c:cat>
          <c:val>
            <c:numRef>
              <c:f>Insurance_vs_Total_Charges_Biva!$B$4:$B$9</c:f>
              <c:numCache>
                <c:formatCode>_("$"* #,##0.00_);_("$"* \(#,##0.00\);_("$"* "-"??_);_(@_)</c:formatCode>
                <c:ptCount val="5"/>
                <c:pt idx="0">
                  <c:v>2429</c:v>
                </c:pt>
                <c:pt idx="1">
                  <c:v>149136.70000000001</c:v>
                </c:pt>
                <c:pt idx="2">
                  <c:v>1275078.6900000002</c:v>
                </c:pt>
                <c:pt idx="3">
                  <c:v>2020273.9400000002</c:v>
                </c:pt>
                <c:pt idx="4">
                  <c:v>2744525.5599999996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1-41AB-86EA-348C4B134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[Birth_Univariate_Bivariate_Multivariate_Brand.xlsx]Insurance_Charges_Bivariate!PivotTable11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Charges by Insurance Company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Insurance_Charges_Bivariate!$B$3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Insurance_Charges_Bivariate!$A$4:$A$9</c:f>
              <c:strCache>
                <c:ptCount val="5"/>
                <c:pt idx="0">
                  <c:v>CHAMPUS</c:v>
                </c:pt>
                <c:pt idx="1">
                  <c:v>Self-Pay</c:v>
                </c:pt>
                <c:pt idx="2">
                  <c:v>Insurance Company</c:v>
                </c:pt>
                <c:pt idx="3">
                  <c:v>Blue Cross</c:v>
                </c:pt>
                <c:pt idx="4">
                  <c:v>Medicaid</c:v>
                </c:pt>
              </c:strCache>
            </c:strRef>
          </c:cat>
          <c:val>
            <c:numRef>
              <c:f>Insurance_Charges_Bivariate!$B$4:$B$9</c:f>
              <c:numCache>
                <c:formatCode>_("$"* #,##0.00_);_("$"* \(#,##0.00\);_("$"* "-"??_);_(@_)</c:formatCode>
                <c:ptCount val="5"/>
                <c:pt idx="0">
                  <c:v>1214.5</c:v>
                </c:pt>
                <c:pt idx="1">
                  <c:v>6214.0291666666672</c:v>
                </c:pt>
                <c:pt idx="2">
                  <c:v>9620.3520952380968</c:v>
                </c:pt>
                <c:pt idx="3">
                  <c:v>12624.541485148517</c:v>
                </c:pt>
                <c:pt idx="4">
                  <c:v>43563.897777777769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2-46C2-89EC-2683AEB11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58963824"/>
        <c:axId val="758962384"/>
        <c:axId val="0"/>
      </c:bar3DChart>
      <c:catAx>
        <c:axId val="758963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62384"/>
        <c:crosses val="autoZero"/>
        <c:auto val="1"/>
        <c:lblAlgn val="ctr"/>
        <c:lblOffset val="100"/>
        <c:noMultiLvlLbl val="0"/>
      </c:catAx>
      <c:valAx>
        <c:axId val="75896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6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[Birth_Univariate_Bivariate_Multivariate_Brand.xlsx]Weight_vs_Charges_Bivariate!PivotTable13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Baby</a:t>
            </a:r>
            <a:r>
              <a:rPr lang="en-US" baseline="0"/>
              <a:t> </a:t>
            </a:r>
            <a:r>
              <a:rPr lang="en-US"/>
              <a:t>Weight vs Total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Weight_vs_Charges_Bivariate!$B$3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Weight_vs_Charges_Bivariate!$A$4:$A$43</c:f>
              <c:strCache>
                <c:ptCount val="39"/>
                <c:pt idx="0">
                  <c:v>0.661386</c:v>
                </c:pt>
                <c:pt idx="1">
                  <c:v>1.322772</c:v>
                </c:pt>
                <c:pt idx="2">
                  <c:v>1.543234</c:v>
                </c:pt>
                <c:pt idx="3">
                  <c:v>1.763696</c:v>
                </c:pt>
                <c:pt idx="4">
                  <c:v>1.984158</c:v>
                </c:pt>
                <c:pt idx="5">
                  <c:v>2.20462</c:v>
                </c:pt>
                <c:pt idx="6">
                  <c:v>3.30693</c:v>
                </c:pt>
                <c:pt idx="7">
                  <c:v>3.527392</c:v>
                </c:pt>
                <c:pt idx="8">
                  <c:v>3.747854</c:v>
                </c:pt>
                <c:pt idx="9">
                  <c:v>3.968316</c:v>
                </c:pt>
                <c:pt idx="10">
                  <c:v>4.188778</c:v>
                </c:pt>
                <c:pt idx="11">
                  <c:v>4.40924</c:v>
                </c:pt>
                <c:pt idx="12">
                  <c:v>4.629702</c:v>
                </c:pt>
                <c:pt idx="13">
                  <c:v>4.850164</c:v>
                </c:pt>
                <c:pt idx="14">
                  <c:v>5.070626</c:v>
                </c:pt>
                <c:pt idx="15">
                  <c:v>5.291088</c:v>
                </c:pt>
                <c:pt idx="16">
                  <c:v>5.51155</c:v>
                </c:pt>
                <c:pt idx="17">
                  <c:v>5.732012</c:v>
                </c:pt>
                <c:pt idx="18">
                  <c:v>5.952474</c:v>
                </c:pt>
                <c:pt idx="19">
                  <c:v>6.172936</c:v>
                </c:pt>
                <c:pt idx="20">
                  <c:v>6.393398</c:v>
                </c:pt>
                <c:pt idx="21">
                  <c:v>6.61386</c:v>
                </c:pt>
                <c:pt idx="22">
                  <c:v>6.834322</c:v>
                </c:pt>
                <c:pt idx="23">
                  <c:v>7.054784</c:v>
                </c:pt>
                <c:pt idx="24">
                  <c:v>7.275246</c:v>
                </c:pt>
                <c:pt idx="25">
                  <c:v>7.495708</c:v>
                </c:pt>
                <c:pt idx="26">
                  <c:v>7.71617</c:v>
                </c:pt>
                <c:pt idx="27">
                  <c:v>7.936632</c:v>
                </c:pt>
                <c:pt idx="28">
                  <c:v>8.157094</c:v>
                </c:pt>
                <c:pt idx="29">
                  <c:v>8.377556</c:v>
                </c:pt>
                <c:pt idx="30">
                  <c:v>8.598018</c:v>
                </c:pt>
                <c:pt idx="31">
                  <c:v>8.81848</c:v>
                </c:pt>
                <c:pt idx="32">
                  <c:v>9.038942</c:v>
                </c:pt>
                <c:pt idx="33">
                  <c:v>9.259404</c:v>
                </c:pt>
                <c:pt idx="34">
                  <c:v>9.479866</c:v>
                </c:pt>
                <c:pt idx="35">
                  <c:v>9.92079</c:v>
                </c:pt>
                <c:pt idx="36">
                  <c:v>10.141252</c:v>
                </c:pt>
                <c:pt idx="37">
                  <c:v>10.361714</c:v>
                </c:pt>
                <c:pt idx="38">
                  <c:v>10.802638</c:v>
                </c:pt>
              </c:strCache>
            </c:strRef>
          </c:cat>
          <c:val>
            <c:numRef>
              <c:f>Weight_vs_Charges_Bivariate!$B$4:$B$43</c:f>
              <c:numCache>
                <c:formatCode>_("$"* #,##0.00_);_("$"* \(#,##0.00\);_("$"* "-"??_);_(@_)</c:formatCode>
                <c:ptCount val="39"/>
                <c:pt idx="0">
                  <c:v>2244.21</c:v>
                </c:pt>
                <c:pt idx="1">
                  <c:v>15509.1</c:v>
                </c:pt>
                <c:pt idx="2">
                  <c:v>290837</c:v>
                </c:pt>
                <c:pt idx="3">
                  <c:v>257474</c:v>
                </c:pt>
                <c:pt idx="4">
                  <c:v>371462.5</c:v>
                </c:pt>
                <c:pt idx="5">
                  <c:v>107021</c:v>
                </c:pt>
                <c:pt idx="6">
                  <c:v>129898</c:v>
                </c:pt>
                <c:pt idx="7">
                  <c:v>79034.824999999997</c:v>
                </c:pt>
                <c:pt idx="8">
                  <c:v>49665.466666666667</c:v>
                </c:pt>
                <c:pt idx="9">
                  <c:v>21736.666666666668</c:v>
                </c:pt>
                <c:pt idx="10">
                  <c:v>8955.5</c:v>
                </c:pt>
                <c:pt idx="11">
                  <c:v>14236.258000000002</c:v>
                </c:pt>
                <c:pt idx="12">
                  <c:v>6227.88</c:v>
                </c:pt>
                <c:pt idx="13">
                  <c:v>47879.9</c:v>
                </c:pt>
                <c:pt idx="14">
                  <c:v>21064.142857142859</c:v>
                </c:pt>
                <c:pt idx="15">
                  <c:v>15036.495555555557</c:v>
                </c:pt>
                <c:pt idx="16">
                  <c:v>33119.748571428572</c:v>
                </c:pt>
                <c:pt idx="17">
                  <c:v>12975.855000000001</c:v>
                </c:pt>
                <c:pt idx="18">
                  <c:v>18469.416000000001</c:v>
                </c:pt>
                <c:pt idx="19">
                  <c:v>5113.5866666666661</c:v>
                </c:pt>
                <c:pt idx="20">
                  <c:v>15788.681904761905</c:v>
                </c:pt>
                <c:pt idx="21">
                  <c:v>8766.4584999999988</c:v>
                </c:pt>
                <c:pt idx="22">
                  <c:v>8402.7149999999983</c:v>
                </c:pt>
                <c:pt idx="23">
                  <c:v>2241.7752</c:v>
                </c:pt>
                <c:pt idx="24">
                  <c:v>5489.3291666666673</c:v>
                </c:pt>
                <c:pt idx="25">
                  <c:v>3923.1200000000003</c:v>
                </c:pt>
                <c:pt idx="26">
                  <c:v>9887.4377777777772</c:v>
                </c:pt>
                <c:pt idx="27">
                  <c:v>5498.3121212121196</c:v>
                </c:pt>
                <c:pt idx="28">
                  <c:v>18418.307058823531</c:v>
                </c:pt>
                <c:pt idx="29">
                  <c:v>12415.268333333333</c:v>
                </c:pt>
                <c:pt idx="30">
                  <c:v>5000.30375</c:v>
                </c:pt>
                <c:pt idx="31">
                  <c:v>4825.6042857142847</c:v>
                </c:pt>
                <c:pt idx="32">
                  <c:v>5280.0983333333324</c:v>
                </c:pt>
                <c:pt idx="33">
                  <c:v>2744.56</c:v>
                </c:pt>
                <c:pt idx="34">
                  <c:v>4513.4383333333335</c:v>
                </c:pt>
                <c:pt idx="35">
                  <c:v>16994.075000000001</c:v>
                </c:pt>
                <c:pt idx="36">
                  <c:v>2728</c:v>
                </c:pt>
                <c:pt idx="37">
                  <c:v>4729</c:v>
                </c:pt>
                <c:pt idx="38">
                  <c:v>1527.26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E-41D1-B082-B7D60A8A4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62738896"/>
        <c:axId val="762735536"/>
        <c:axId val="0"/>
      </c:bar3DChart>
      <c:catAx>
        <c:axId val="76273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735536"/>
        <c:crosses val="autoZero"/>
        <c:auto val="1"/>
        <c:lblAlgn val="ctr"/>
        <c:lblOffset val="100"/>
        <c:noMultiLvlLbl val="0"/>
      </c:catAx>
      <c:valAx>
        <c:axId val="76273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73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[Birth_Univariate_Bivariate_Multivariate_Brand.xlsx]Insurance_Count_by_Hospital_Mul!PivotTable1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Insurance</a:t>
            </a:r>
            <a:r>
              <a:rPr lang="en-US" baseline="0"/>
              <a:t> Count by Hospital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Insurance_Count_by_Hospital_Mul!$B$3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Insurance_Count_by_Hospital_Mul!$A$4:$A$30</c:f>
              <c:multiLvlStrCache>
                <c:ptCount val="16"/>
                <c:lvl>
                  <c:pt idx="0">
                    <c:v>Bellevue Hospital Center</c:v>
                  </c:pt>
                  <c:pt idx="1">
                    <c:v>Albany Medical Center Hospital</c:v>
                  </c:pt>
                  <c:pt idx="2">
                    <c:v>Strong Memorial Hospital</c:v>
                  </c:pt>
                  <c:pt idx="3">
                    <c:v>Olean General Hospital</c:v>
                  </c:pt>
                  <c:pt idx="4">
                    <c:v>Olean General Hospital</c:v>
                  </c:pt>
                  <c:pt idx="5">
                    <c:v>Strong Memorial Hospital</c:v>
                  </c:pt>
                  <c:pt idx="6">
                    <c:v>Albany Medical Center Hospital</c:v>
                  </c:pt>
                  <c:pt idx="7">
                    <c:v>Olean General Hospital</c:v>
                  </c:pt>
                  <c:pt idx="8">
                    <c:v>Bellevue Hospital Center</c:v>
                  </c:pt>
                  <c:pt idx="9">
                    <c:v>Bellevue Hospital Center</c:v>
                  </c:pt>
                  <c:pt idx="10">
                    <c:v>Albany Medical Center Hospital</c:v>
                  </c:pt>
                  <c:pt idx="11">
                    <c:v>Strong Memorial Hospital</c:v>
                  </c:pt>
                  <c:pt idx="12">
                    <c:v>Olean General Hospital</c:v>
                  </c:pt>
                  <c:pt idx="13">
                    <c:v>Albany Medical Center Hospital</c:v>
                  </c:pt>
                  <c:pt idx="14">
                    <c:v>Bellevue Hospital Center</c:v>
                  </c:pt>
                  <c:pt idx="15">
                    <c:v>Strong Memorial Hospital</c:v>
                  </c:pt>
                </c:lvl>
                <c:lvl>
                  <c:pt idx="0">
                    <c:v>Blue Cross</c:v>
                  </c:pt>
                  <c:pt idx="4">
                    <c:v>CHAMPUS</c:v>
                  </c:pt>
                  <c:pt idx="5">
                    <c:v>Insurance Company</c:v>
                  </c:pt>
                  <c:pt idx="9">
                    <c:v>Medicaid</c:v>
                  </c:pt>
                  <c:pt idx="12">
                    <c:v>Self-Pay</c:v>
                  </c:pt>
                </c:lvl>
              </c:multiLvlStrCache>
            </c:multiLvlStrRef>
          </c:cat>
          <c:val>
            <c:numRef>
              <c:f>Insurance_Count_by_Hospital_Mul!$B$4:$B$30</c:f>
              <c:numCache>
                <c:formatCode>0.00%</c:formatCode>
                <c:ptCount val="16"/>
                <c:pt idx="0">
                  <c:v>2.5000000000000001E-3</c:v>
                </c:pt>
                <c:pt idx="1">
                  <c:v>7.2499999999999995E-2</c:v>
                </c:pt>
                <c:pt idx="2">
                  <c:v>7.7499999999999999E-2</c:v>
                </c:pt>
                <c:pt idx="3">
                  <c:v>0.1</c:v>
                </c:pt>
                <c:pt idx="4">
                  <c:v>5.0000000000000001E-3</c:v>
                </c:pt>
                <c:pt idx="5">
                  <c:v>5.2499999999999998E-2</c:v>
                </c:pt>
                <c:pt idx="6">
                  <c:v>0.13250000000000001</c:v>
                </c:pt>
                <c:pt idx="7">
                  <c:v>0.14249999999999999</c:v>
                </c:pt>
                <c:pt idx="8">
                  <c:v>0.19750000000000001</c:v>
                </c:pt>
                <c:pt idx="9">
                  <c:v>0.03</c:v>
                </c:pt>
                <c:pt idx="10">
                  <c:v>3.7499999999999999E-2</c:v>
                </c:pt>
                <c:pt idx="11">
                  <c:v>0.09</c:v>
                </c:pt>
                <c:pt idx="12">
                  <c:v>2.5000000000000001E-3</c:v>
                </c:pt>
                <c:pt idx="13">
                  <c:v>7.4999999999999997E-3</c:v>
                </c:pt>
                <c:pt idx="14">
                  <c:v>0.02</c:v>
                </c:pt>
                <c:pt idx="15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A-44B4-891C-59B168F0B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1520191"/>
        <c:axId val="811517311"/>
      </c:barChart>
      <c:catAx>
        <c:axId val="81152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17311"/>
        <c:crosses val="autoZero"/>
        <c:auto val="1"/>
        <c:lblAlgn val="ctr"/>
        <c:lblOffset val="100"/>
        <c:noMultiLvlLbl val="0"/>
      </c:catAx>
      <c:valAx>
        <c:axId val="81151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2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Birth Weight (Pounds)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Birth Weight (Pounds)</a:t>
          </a:r>
        </a:p>
      </cx:txPr>
    </cx:title>
    <cx:plotArea>
      <cx:plotAreaRegion>
        <cx:series layoutId="clusteredColumn" uniqueId="{75677BC0-F02B-42BB-82EC-085F32340715}">
          <cx:tx>
            <cx:txData>
              <cx:f>_xlchart.v1.0</cx:f>
              <cx:v>BIRTH WEIGHT (IN POUNDS)</cx:v>
            </cx:txData>
          </cx:tx>
          <cx:dataId val="0"/>
          <cx:layoutPr>
            <cx:binning intervalClosed="r">
              <cx:binSize val="0.6600000000000001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3</xdr:row>
      <xdr:rowOff>156210</xdr:rowOff>
    </xdr:from>
    <xdr:to>
      <xdr:col>19</xdr:col>
      <xdr:colOff>0</xdr:colOff>
      <xdr:row>17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974A87A-6A22-BBB9-986D-2ED9D43CFA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53500" y="887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8</xdr:row>
      <xdr:rowOff>179070</xdr:rowOff>
    </xdr:from>
    <xdr:to>
      <xdr:col>10</xdr:col>
      <xdr:colOff>312420</xdr:colOff>
      <xdr:row>23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52A1F8-B355-4F45-2E79-53073AFEF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7</xdr:row>
      <xdr:rowOff>171450</xdr:rowOff>
    </xdr:from>
    <xdr:to>
      <xdr:col>10</xdr:col>
      <xdr:colOff>320040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FFC207-7185-BD07-DF83-BFA884812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8</xdr:row>
      <xdr:rowOff>171450</xdr:rowOff>
    </xdr:from>
    <xdr:to>
      <xdr:col>10</xdr:col>
      <xdr:colOff>320040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CD2236-76EA-502E-9D12-11778645A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7</xdr:row>
      <xdr:rowOff>148590</xdr:rowOff>
    </xdr:from>
    <xdr:to>
      <xdr:col>12</xdr:col>
      <xdr:colOff>38100</xdr:colOff>
      <xdr:row>27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B468AC-1A7B-2D2C-79C9-136E9549B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171450</xdr:rowOff>
    </xdr:from>
    <xdr:to>
      <xdr:col>7</xdr:col>
      <xdr:colOff>746760</xdr:colOff>
      <xdr:row>23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B7DBED-B662-2587-4A8A-BBF23BFF8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8</xdr:row>
      <xdr:rowOff>171450</xdr:rowOff>
    </xdr:from>
    <xdr:to>
      <xdr:col>11</xdr:col>
      <xdr:colOff>129540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7D8E45-9E4D-53E3-7321-E76452642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8</xdr:row>
      <xdr:rowOff>179070</xdr:rowOff>
    </xdr:from>
    <xdr:to>
      <xdr:col>13</xdr:col>
      <xdr:colOff>556260</xdr:colOff>
      <xdr:row>26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89069A-E113-0DF9-375C-B0A03449B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vid" refreshedDate="45666.851445486114" backgroundQuery="1" createdVersion="8" refreshedVersion="8" minRefreshableVersion="3" recordCount="0" supportSubquery="1" supportAdvancedDrill="1" xr:uid="{8941E41A-B07D-40E6-B77F-6C80C157C7B6}">
  <cacheSource type="external" connectionId="1"/>
  <cacheFields count="2">
    <cacheField name="[Range].[ADMITTED].[ADMITTED]" caption="ADMITTED" numFmtId="0" hierarchy="4" level="1">
      <sharedItems count="7">
        <s v="FRI"/>
        <s v="MON"/>
        <s v="SAT"/>
        <s v="SUN"/>
        <s v="THU"/>
        <s v="TUE"/>
        <s v="WED"/>
      </sharedItems>
    </cacheField>
    <cacheField name="[Measures].[Count of FACILITY]" caption="Count of FACILITY" numFmtId="0" hierarchy="16" level="32767"/>
  </cacheFields>
  <cacheHierarchies count="24">
    <cacheHierarchy uniqueName="[Range].[FACILITY]" caption="FACILITY" attribute="1" defaultMemberUniqueName="[Range].[FACILITY].[All]" allUniqueName="[Range].[FACILITY].[All]" dimensionUniqueName="[Range]" displayFolder="" count="0" memberValueDatatype="130" unbalanced="0"/>
    <cacheHierarchy uniqueName="[Range].[INSURANCE]" caption="INSURANCE" attribute="1" defaultMemberUniqueName="[Range].[INSURANCE].[All]" allUniqueName="[Range].[INSURANCE].[All]" dimensionUniqueName="[Range]" displayFolder="" count="0" memberValueDatatype="130" unbalanced="0"/>
    <cacheHierarchy uniqueName="[Range].[GENDER (1=M)]" caption="GENDER (1=M)" attribute="1" defaultMemberUniqueName="[Range].[GENDER (1=M)].[All]" allUniqueName="[Range].[GENDER (1=M)].[All]" dimensionUniqueName="[Range]" displayFolder="" count="0" memberValueDatatype="20" unbalanced="0"/>
    <cacheHierarchy uniqueName="[Range].[LENGTH OF STAY]" caption="LENGTH OF STAY" attribute="1" defaultMemberUniqueName="[Range].[LENGTH OF STAY].[All]" allUniqueName="[Range].[LENGTH OF STAY].[All]" dimensionUniqueName="[Range]" displayFolder="" count="0" memberValueDatatype="20" unbalanced="0"/>
    <cacheHierarchy uniqueName="[Range].[ADMITTED]" caption="ADMITTED" attribute="1" defaultMemberUniqueName="[Range].[ADMITTED].[All]" allUniqueName="[Range].[ADMITTED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ISCHARGED]" caption="DISCHARGED" attribute="1" defaultMemberUniqueName="[Range].[DISCHARGED].[All]" allUniqueName="[Range].[DISCHARGED].[All]" dimensionUniqueName="[Range]" displayFolder="" count="0" memberValueDatatype="130" unbalanced="0"/>
    <cacheHierarchy uniqueName="[Range].[BIRTH WEIGHT]" caption="BIRTH WEIGHT" attribute="1" defaultMemberUniqueName="[Range].[BIRTH WEIGHT].[All]" allUniqueName="[Range].[BIRTH WEIGHT].[All]" dimensionUniqueName="[Range]" displayFolder="" count="0" memberValueDatatype="20" unbalanced="0"/>
    <cacheHierarchy uniqueName="[Range].[BIRTH WEIGHT (IN POUNDS)]" caption="BIRTH WEIGHT (IN POUNDS)" attribute="1" defaultMemberUniqueName="[Range].[BIRTH WEIGHT (IN POUNDS)].[All]" allUniqueName="[Range].[BIRTH WEIGHT (IN POUNDS)].[All]" dimensionUniqueName="[Range]" displayFolder="" count="0" memberValueDatatype="5" unbalanced="0"/>
    <cacheHierarchy uniqueName="[Range].[TOTAL CHARGES]" caption="TOTAL CHARGES" attribute="1" defaultMemberUniqueName="[Range].[TOTAL CHARGES].[All]" allUniqueName="[Range].[TOTAL CHARGES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TOTAL CHARGES]" caption="Sum of TOTAL CHARGES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OTAL CHARGES]" caption="Average of TOTAL CHARGES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INSURANCE]" caption="Count of INSURAN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IRTH WEIGHT (IN POUNDS)]" caption="Sum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IRTH WEIGHT (IN POUNDS)]" caption="Average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CILITY]" caption="Count of FACILITY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BIRTH WEIGHT (IN POUNDS)]" caption="Count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DISCHARGED]" caption="Count of DISCHARGED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DMITTED]" caption="Count of ADMITTED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BIRTH WEIGHT]" caption="Sum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BIRTH WEIGHT]" caption="Count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LENGTH OF STAY]" caption="Sum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LENGTH OF STAY]" caption="Average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vid" refreshedDate="45666.851513310183" backgroundQuery="1" createdVersion="8" refreshedVersion="8" minRefreshableVersion="3" recordCount="0" supportSubquery="1" supportAdvancedDrill="1" xr:uid="{806671A6-C841-45F0-A5BB-E681F5333154}">
  <cacheSource type="external" connectionId="1"/>
  <cacheFields count="2">
    <cacheField name="[Range].[DISCHARGED].[DISCHARGED]" caption="DISCHARGED" numFmtId="0" hierarchy="5" level="1">
      <sharedItems count="7">
        <s v="FRI"/>
        <s v="MON"/>
        <s v="SAT"/>
        <s v="SUN"/>
        <s v="THU"/>
        <s v="TUE"/>
        <s v="WED"/>
      </sharedItems>
    </cacheField>
    <cacheField name="[Measures].[Count of FACILITY]" caption="Count of FACILITY" numFmtId="0" hierarchy="16" level="32767"/>
  </cacheFields>
  <cacheHierarchies count="24">
    <cacheHierarchy uniqueName="[Range].[FACILITY]" caption="FACILITY" attribute="1" defaultMemberUniqueName="[Range].[FACILITY].[All]" allUniqueName="[Range].[FACILITY].[All]" dimensionUniqueName="[Range]" displayFolder="" count="0" memberValueDatatype="130" unbalanced="0"/>
    <cacheHierarchy uniqueName="[Range].[INSURANCE]" caption="INSURANCE" attribute="1" defaultMemberUniqueName="[Range].[INSURANCE].[All]" allUniqueName="[Range].[INSURANCE].[All]" dimensionUniqueName="[Range]" displayFolder="" count="0" memberValueDatatype="130" unbalanced="0"/>
    <cacheHierarchy uniqueName="[Range].[GENDER (1=M)]" caption="GENDER (1=M)" attribute="1" defaultMemberUniqueName="[Range].[GENDER (1=M)].[All]" allUniqueName="[Range].[GENDER (1=M)].[All]" dimensionUniqueName="[Range]" displayFolder="" count="0" memberValueDatatype="20" unbalanced="0"/>
    <cacheHierarchy uniqueName="[Range].[LENGTH OF STAY]" caption="LENGTH OF STAY" attribute="1" defaultMemberUniqueName="[Range].[LENGTH OF STAY].[All]" allUniqueName="[Range].[LENGTH OF STAY].[All]" dimensionUniqueName="[Range]" displayFolder="" count="0" memberValueDatatype="20" unbalanced="0"/>
    <cacheHierarchy uniqueName="[Range].[ADMITTED]" caption="ADMITTED" attribute="1" defaultMemberUniqueName="[Range].[ADMITTED].[All]" allUniqueName="[Range].[ADMITTED].[All]" dimensionUniqueName="[Range]" displayFolder="" count="0" memberValueDatatype="130" unbalanced="0"/>
    <cacheHierarchy uniqueName="[Range].[DISCHARGED]" caption="DISCHARGED" attribute="1" defaultMemberUniqueName="[Range].[DISCHARGED].[All]" allUniqueName="[Range].[DISCHARGED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IRTH WEIGHT]" caption="BIRTH WEIGHT" attribute="1" defaultMemberUniqueName="[Range].[BIRTH WEIGHT].[All]" allUniqueName="[Range].[BIRTH WEIGHT].[All]" dimensionUniqueName="[Range]" displayFolder="" count="0" memberValueDatatype="20" unbalanced="0"/>
    <cacheHierarchy uniqueName="[Range].[BIRTH WEIGHT (IN POUNDS)]" caption="BIRTH WEIGHT (IN POUNDS)" attribute="1" defaultMemberUniqueName="[Range].[BIRTH WEIGHT (IN POUNDS)].[All]" allUniqueName="[Range].[BIRTH WEIGHT (IN POUNDS)].[All]" dimensionUniqueName="[Range]" displayFolder="" count="0" memberValueDatatype="5" unbalanced="0"/>
    <cacheHierarchy uniqueName="[Range].[TOTAL CHARGES]" caption="TOTAL CHARGES" attribute="1" defaultMemberUniqueName="[Range].[TOTAL CHARGES].[All]" allUniqueName="[Range].[TOTAL CHARGES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TOTAL CHARGES]" caption="Sum of TOTAL CHARGES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OTAL CHARGES]" caption="Average of TOTAL CHARGES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INSURANCE]" caption="Count of INSURAN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IRTH WEIGHT (IN POUNDS)]" caption="Sum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IRTH WEIGHT (IN POUNDS)]" caption="Average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CILITY]" caption="Count of FACILITY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BIRTH WEIGHT (IN POUNDS)]" caption="Count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DISCHARGED]" caption="Count of DISCHARGED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DMITTED]" caption="Count of ADMITTED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BIRTH WEIGHT]" caption="Sum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BIRTH WEIGHT]" caption="Count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LENGTH OF STAY]" caption="Sum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LENGTH OF STAY]" caption="Average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vid" refreshedDate="45666.806259606485" backgroundQuery="1" createdVersion="8" refreshedVersion="8" minRefreshableVersion="3" recordCount="0" supportSubquery="1" supportAdvancedDrill="1" xr:uid="{39D37AB9-7E4D-47D6-A403-BD3ACE8B8E70}">
  <cacheSource type="external" connectionId="1"/>
  <cacheFields count="2">
    <cacheField name="[Range].[LENGTH OF STAY].[LENGTH OF STAY]" caption="LENGTH OF STAY" numFmtId="0" hierarchy="3" level="1">
      <sharedItems containsSemiMixedTypes="0" containsString="0" containsNumber="1" containsInteger="1" minValue="1" maxValue="79" count="29">
        <n v="1"/>
        <n v="2"/>
        <n v="3"/>
        <n v="4"/>
        <n v="5"/>
        <n v="6"/>
        <n v="7"/>
        <n v="8"/>
        <n v="9"/>
        <n v="10"/>
        <n v="13"/>
        <n v="14"/>
        <n v="15"/>
        <n v="16"/>
        <n v="17"/>
        <n v="19"/>
        <n v="24"/>
        <n v="31"/>
        <n v="33"/>
        <n v="36"/>
        <n v="38"/>
        <n v="41"/>
        <n v="42"/>
        <n v="44"/>
        <n v="52"/>
        <n v="53"/>
        <n v="67"/>
        <n v="73"/>
        <n v="79"/>
      </sharedItems>
      <extLst>
        <ext xmlns:x15="http://schemas.microsoft.com/office/spreadsheetml/2010/11/main" uri="{4F2E5C28-24EA-4eb8-9CBF-B6C8F9C3D259}">
          <x15:cachedUniqueNames>
            <x15:cachedUniqueName index="0" name="[Range].[LENGTH OF STAY].&amp;[1]"/>
            <x15:cachedUniqueName index="1" name="[Range].[LENGTH OF STAY].&amp;[2]"/>
            <x15:cachedUniqueName index="2" name="[Range].[LENGTH OF STAY].&amp;[3]"/>
            <x15:cachedUniqueName index="3" name="[Range].[LENGTH OF STAY].&amp;[4]"/>
            <x15:cachedUniqueName index="4" name="[Range].[LENGTH OF STAY].&amp;[5]"/>
            <x15:cachedUniqueName index="5" name="[Range].[LENGTH OF STAY].&amp;[6]"/>
            <x15:cachedUniqueName index="6" name="[Range].[LENGTH OF STAY].&amp;[7]"/>
            <x15:cachedUniqueName index="7" name="[Range].[LENGTH OF STAY].&amp;[8]"/>
            <x15:cachedUniqueName index="8" name="[Range].[LENGTH OF STAY].&amp;[9]"/>
            <x15:cachedUniqueName index="9" name="[Range].[LENGTH OF STAY].&amp;[10]"/>
            <x15:cachedUniqueName index="10" name="[Range].[LENGTH OF STAY].&amp;[13]"/>
            <x15:cachedUniqueName index="11" name="[Range].[LENGTH OF STAY].&amp;[14]"/>
            <x15:cachedUniqueName index="12" name="[Range].[LENGTH OF STAY].&amp;[15]"/>
            <x15:cachedUniqueName index="13" name="[Range].[LENGTH OF STAY].&amp;[16]"/>
            <x15:cachedUniqueName index="14" name="[Range].[LENGTH OF STAY].&amp;[17]"/>
            <x15:cachedUniqueName index="15" name="[Range].[LENGTH OF STAY].&amp;[19]"/>
            <x15:cachedUniqueName index="16" name="[Range].[LENGTH OF STAY].&amp;[24]"/>
            <x15:cachedUniqueName index="17" name="[Range].[LENGTH OF STAY].&amp;[31]"/>
            <x15:cachedUniqueName index="18" name="[Range].[LENGTH OF STAY].&amp;[33]"/>
            <x15:cachedUniqueName index="19" name="[Range].[LENGTH OF STAY].&amp;[36]"/>
            <x15:cachedUniqueName index="20" name="[Range].[LENGTH OF STAY].&amp;[38]"/>
            <x15:cachedUniqueName index="21" name="[Range].[LENGTH OF STAY].&amp;[41]"/>
            <x15:cachedUniqueName index="22" name="[Range].[LENGTH OF STAY].&amp;[42]"/>
            <x15:cachedUniqueName index="23" name="[Range].[LENGTH OF STAY].&amp;[44]"/>
            <x15:cachedUniqueName index="24" name="[Range].[LENGTH OF STAY].&amp;[52]"/>
            <x15:cachedUniqueName index="25" name="[Range].[LENGTH OF STAY].&amp;[53]"/>
            <x15:cachedUniqueName index="26" name="[Range].[LENGTH OF STAY].&amp;[67]"/>
            <x15:cachedUniqueName index="27" name="[Range].[LENGTH OF STAY].&amp;[73]"/>
            <x15:cachedUniqueName index="28" name="[Range].[LENGTH OF STAY].&amp;[79]"/>
          </x15:cachedUniqueNames>
        </ext>
      </extLst>
    </cacheField>
    <cacheField name="[Measures].[Average of TOTAL CHARGES]" caption="Average of TOTAL CHARGES" numFmtId="0" hierarchy="12" level="32767"/>
  </cacheFields>
  <cacheHierarchies count="24">
    <cacheHierarchy uniqueName="[Range].[FACILITY]" caption="FACILITY" attribute="1" defaultMemberUniqueName="[Range].[FACILITY].[All]" allUniqueName="[Range].[FACILITY].[All]" dimensionUniqueName="[Range]" displayFolder="" count="0" memberValueDatatype="130" unbalanced="0"/>
    <cacheHierarchy uniqueName="[Range].[INSURANCE]" caption="INSURANCE" attribute="1" defaultMemberUniqueName="[Range].[INSURANCE].[All]" allUniqueName="[Range].[INSURANCE].[All]" dimensionUniqueName="[Range]" displayFolder="" count="0" memberValueDatatype="130" unbalanced="0"/>
    <cacheHierarchy uniqueName="[Range].[GENDER (1=M)]" caption="GENDER (1=M)" attribute="1" defaultMemberUniqueName="[Range].[GENDER (1=M)].[All]" allUniqueName="[Range].[GENDER (1=M)].[All]" dimensionUniqueName="[Range]" displayFolder="" count="0" memberValueDatatype="20" unbalanced="0"/>
    <cacheHierarchy uniqueName="[Range].[LENGTH OF STAY]" caption="LENGTH OF STAY" attribute="1" defaultMemberUniqueName="[Range].[LENGTH OF STAY].[All]" allUniqueName="[Range].[LENGTH OF STAY].[All]" dimensionUniqueName="[Range]" displayFolder="" count="2" memberValueDatatype="20" unbalanced="0">
      <fieldsUsage count="2">
        <fieldUsage x="-1"/>
        <fieldUsage x="0"/>
      </fieldsUsage>
    </cacheHierarchy>
    <cacheHierarchy uniqueName="[Range].[ADMITTED]" caption="ADMITTED" attribute="1" defaultMemberUniqueName="[Range].[ADMITTED].[All]" allUniqueName="[Range].[ADMITTED].[All]" dimensionUniqueName="[Range]" displayFolder="" count="0" memberValueDatatype="130" unbalanced="0"/>
    <cacheHierarchy uniqueName="[Range].[DISCHARGED]" caption="DISCHARGED" attribute="1" defaultMemberUniqueName="[Range].[DISCHARGED].[All]" allUniqueName="[Range].[DISCHARGED].[All]" dimensionUniqueName="[Range]" displayFolder="" count="0" memberValueDatatype="130" unbalanced="0"/>
    <cacheHierarchy uniqueName="[Range].[BIRTH WEIGHT]" caption="BIRTH WEIGHT" attribute="1" defaultMemberUniqueName="[Range].[BIRTH WEIGHT].[All]" allUniqueName="[Range].[BIRTH WEIGHT].[All]" dimensionUniqueName="[Range]" displayFolder="" count="0" memberValueDatatype="20" unbalanced="0"/>
    <cacheHierarchy uniqueName="[Range].[BIRTH WEIGHT (IN POUNDS)]" caption="BIRTH WEIGHT (IN POUNDS)" attribute="1" defaultMemberUniqueName="[Range].[BIRTH WEIGHT (IN POUNDS)].[All]" allUniqueName="[Range].[BIRTH WEIGHT (IN POUNDS)].[All]" dimensionUniqueName="[Range]" displayFolder="" count="0" memberValueDatatype="5" unbalanced="0"/>
    <cacheHierarchy uniqueName="[Range].[TOTAL CHARGES]" caption="TOTAL CHARGES" attribute="1" defaultMemberUniqueName="[Range].[TOTAL CHARGES].[All]" allUniqueName="[Range].[TOTAL CHARGES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TOTAL CHARGES]" caption="Sum of TOTAL CHARGES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OTAL CHARGES]" caption="Average of TOTAL CHARGES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INSURANCE]" caption="Count of INSURAN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IRTH WEIGHT (IN POUNDS)]" caption="Sum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IRTH WEIGHT (IN POUNDS)]" caption="Average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CILITY]" caption="Count of FACILITY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BIRTH WEIGHT (IN POUNDS)]" caption="Count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DISCHARGED]" caption="Count of DISCHARGED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DMITTED]" caption="Count of ADMITTED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BIRTH WEIGHT]" caption="Sum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BIRTH WEIGHT]" caption="Count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LENGTH OF STAY]" caption="Sum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LENGTH OF STAY]" caption="Average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vid" refreshedDate="45666.935694675929" backgroundQuery="1" createdVersion="8" refreshedVersion="8" minRefreshableVersion="3" recordCount="0" supportSubquery="1" supportAdvancedDrill="1" xr:uid="{0E24FC25-3EC0-4AF5-9BBA-D50D47D851C0}">
  <cacheSource type="external" connectionId="1"/>
  <cacheFields count="2">
    <cacheField name="[Range].[INSURANCE].[INSURANCE]" caption="INSURANCE" numFmtId="0" hierarchy="1" level="1">
      <sharedItems count="5">
        <s v="Blue Cross"/>
        <s v="CHAMPUS"/>
        <s v="Insurance Company"/>
        <s v="Medicaid"/>
        <s v="Self-Pay"/>
      </sharedItems>
    </cacheField>
    <cacheField name="[Measures].[Sum of TOTAL CHARGES]" caption="Sum of TOTAL CHARGES" numFmtId="0" hierarchy="11" level="32767"/>
  </cacheFields>
  <cacheHierarchies count="24">
    <cacheHierarchy uniqueName="[Range].[FACILITY]" caption="FACILITY" attribute="1" defaultMemberUniqueName="[Range].[FACILITY].[All]" allUniqueName="[Range].[FACILITY].[All]" dimensionUniqueName="[Range]" displayFolder="" count="0" memberValueDatatype="130" unbalanced="0"/>
    <cacheHierarchy uniqueName="[Range].[INSURANCE]" caption="INSURANCE" attribute="1" defaultMemberUniqueName="[Range].[INSURANCE].[All]" allUniqueName="[Range].[INSURANC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GENDER (1=M)]" caption="GENDER (1=M)" attribute="1" defaultMemberUniqueName="[Range].[GENDER (1=M)].[All]" allUniqueName="[Range].[GENDER (1=M)].[All]" dimensionUniqueName="[Range]" displayFolder="" count="0" memberValueDatatype="20" unbalanced="0"/>
    <cacheHierarchy uniqueName="[Range].[LENGTH OF STAY]" caption="LENGTH OF STAY" attribute="1" defaultMemberUniqueName="[Range].[LENGTH OF STAY].[All]" allUniqueName="[Range].[LENGTH OF STAY].[All]" dimensionUniqueName="[Range]" displayFolder="" count="0" memberValueDatatype="20" unbalanced="0"/>
    <cacheHierarchy uniqueName="[Range].[ADMITTED]" caption="ADMITTED" attribute="1" defaultMemberUniqueName="[Range].[ADMITTED].[All]" allUniqueName="[Range].[ADMITTED].[All]" dimensionUniqueName="[Range]" displayFolder="" count="0" memberValueDatatype="130" unbalanced="0"/>
    <cacheHierarchy uniqueName="[Range].[DISCHARGED]" caption="DISCHARGED" attribute="1" defaultMemberUniqueName="[Range].[DISCHARGED].[All]" allUniqueName="[Range].[DISCHARGED].[All]" dimensionUniqueName="[Range]" displayFolder="" count="0" memberValueDatatype="130" unbalanced="0"/>
    <cacheHierarchy uniqueName="[Range].[BIRTH WEIGHT]" caption="BIRTH WEIGHT" attribute="1" defaultMemberUniqueName="[Range].[BIRTH WEIGHT].[All]" allUniqueName="[Range].[BIRTH WEIGHT].[All]" dimensionUniqueName="[Range]" displayFolder="" count="0" memberValueDatatype="20" unbalanced="0"/>
    <cacheHierarchy uniqueName="[Range].[BIRTH WEIGHT (IN POUNDS)]" caption="BIRTH WEIGHT (IN POUNDS)" attribute="1" defaultMemberUniqueName="[Range].[BIRTH WEIGHT (IN POUNDS)].[All]" allUniqueName="[Range].[BIRTH WEIGHT (IN POUNDS)].[All]" dimensionUniqueName="[Range]" displayFolder="" count="0" memberValueDatatype="5" unbalanced="0"/>
    <cacheHierarchy uniqueName="[Range].[TOTAL CHARGES]" caption="TOTAL CHARGES" attribute="1" defaultMemberUniqueName="[Range].[TOTAL CHARGES].[All]" allUniqueName="[Range].[TOTAL CHARGES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TOTAL CHARGES]" caption="Sum of TOTAL CHARGES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OTAL CHARGES]" caption="Average of TOTAL CHARGES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INSURANCE]" caption="Count of INSURAN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IRTH WEIGHT (IN POUNDS)]" caption="Sum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IRTH WEIGHT (IN POUNDS)]" caption="Average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CILITY]" caption="Count of FACILITY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BIRTH WEIGHT (IN POUNDS)]" caption="Count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DISCHARGED]" caption="Count of DISCHARGED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DMITTED]" caption="Count of ADMITTED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BIRTH WEIGHT]" caption="Sum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BIRTH WEIGHT]" caption="Count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LENGTH OF STAY]" caption="Sum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LENGTH OF STAY]" caption="Average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vid" refreshedDate="45666.784557060186" backgroundQuery="1" createdVersion="8" refreshedVersion="8" minRefreshableVersion="3" recordCount="0" supportSubquery="1" supportAdvancedDrill="1" xr:uid="{31DFA5EB-0C01-4C9F-92D3-0CAD8CBFBD74}">
  <cacheSource type="external" connectionId="1"/>
  <cacheFields count="2">
    <cacheField name="[Range].[INSURANCE].[INSURANCE]" caption="INSURANCE" numFmtId="0" hierarchy="1" level="1">
      <sharedItems count="5">
        <s v="Blue Cross"/>
        <s v="CHAMPUS"/>
        <s v="Insurance Company"/>
        <s v="Medicaid"/>
        <s v="Self-Pay"/>
      </sharedItems>
    </cacheField>
    <cacheField name="[Measures].[Average of TOTAL CHARGES]" caption="Average of TOTAL CHARGES" numFmtId="0" hierarchy="12" level="32767"/>
  </cacheFields>
  <cacheHierarchies count="24">
    <cacheHierarchy uniqueName="[Range].[FACILITY]" caption="FACILITY" attribute="1" defaultMemberUniqueName="[Range].[FACILITY].[All]" allUniqueName="[Range].[FACILITY].[All]" dimensionUniqueName="[Range]" displayFolder="" count="0" memberValueDatatype="130" unbalanced="0"/>
    <cacheHierarchy uniqueName="[Range].[INSURANCE]" caption="INSURANCE" attribute="1" defaultMemberUniqueName="[Range].[INSURANCE].[All]" allUniqueName="[Range].[INSURANC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GENDER (1=M)]" caption="GENDER (1=M)" attribute="1" defaultMemberUniqueName="[Range].[GENDER (1=M)].[All]" allUniqueName="[Range].[GENDER (1=M)].[All]" dimensionUniqueName="[Range]" displayFolder="" count="0" memberValueDatatype="20" unbalanced="0"/>
    <cacheHierarchy uniqueName="[Range].[LENGTH OF STAY]" caption="LENGTH OF STAY" attribute="1" defaultMemberUniqueName="[Range].[LENGTH OF STAY].[All]" allUniqueName="[Range].[LENGTH OF STAY].[All]" dimensionUniqueName="[Range]" displayFolder="" count="0" memberValueDatatype="20" unbalanced="0"/>
    <cacheHierarchy uniqueName="[Range].[ADMITTED]" caption="ADMITTED" attribute="1" defaultMemberUniqueName="[Range].[ADMITTED].[All]" allUniqueName="[Range].[ADMITTED].[All]" dimensionUniqueName="[Range]" displayFolder="" count="0" memberValueDatatype="130" unbalanced="0"/>
    <cacheHierarchy uniqueName="[Range].[DISCHARGED]" caption="DISCHARGED" attribute="1" defaultMemberUniqueName="[Range].[DISCHARGED].[All]" allUniqueName="[Range].[DISCHARGED].[All]" dimensionUniqueName="[Range]" displayFolder="" count="0" memberValueDatatype="130" unbalanced="0"/>
    <cacheHierarchy uniqueName="[Range].[BIRTH WEIGHT]" caption="BIRTH WEIGHT" attribute="1" defaultMemberUniqueName="[Range].[BIRTH WEIGHT].[All]" allUniqueName="[Range].[BIRTH WEIGHT].[All]" dimensionUniqueName="[Range]" displayFolder="" count="0" memberValueDatatype="20" unbalanced="0"/>
    <cacheHierarchy uniqueName="[Range].[BIRTH WEIGHT (IN POUNDS)]" caption="BIRTH WEIGHT (IN POUNDS)" attribute="1" defaultMemberUniqueName="[Range].[BIRTH WEIGHT (IN POUNDS)].[All]" allUniqueName="[Range].[BIRTH WEIGHT (IN POUNDS)].[All]" dimensionUniqueName="[Range]" displayFolder="" count="0" memberValueDatatype="5" unbalanced="0"/>
    <cacheHierarchy uniqueName="[Range].[TOTAL CHARGES]" caption="TOTAL CHARGES" attribute="1" defaultMemberUniqueName="[Range].[TOTAL CHARGES].[All]" allUniqueName="[Range].[TOTAL CHARGES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TOTAL CHARGES]" caption="Sum of TOTAL CHARGES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OTAL CHARGES]" caption="Average of TOTAL CHARGES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INSURANCE]" caption="Count of INSURAN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IRTH WEIGHT (IN POUNDS)]" caption="Sum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IRTH WEIGHT (IN POUNDS)]" caption="Average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CILITY]" caption="Count of FACILITY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BIRTH WEIGHT (IN POUNDS)]" caption="Count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DISCHARGED]" caption="Count of DISCHARGED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DMITTED]" caption="Count of ADMITTED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BIRTH WEIGHT]" caption="Sum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BIRTH WEIGHT]" caption="Count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LENGTH OF STAY]" caption="Sum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LENGTH OF STAY]" caption="Average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vid" refreshedDate="45666.782480439811" backgroundQuery="1" createdVersion="8" refreshedVersion="8" minRefreshableVersion="3" recordCount="0" supportSubquery="1" supportAdvancedDrill="1" xr:uid="{1E017473-7521-4017-8CA4-67884B723023}">
  <cacheSource type="external" connectionId="1"/>
  <cacheFields count="2">
    <cacheField name="[Range].[BIRTH WEIGHT (IN POUNDS)].[BIRTH WEIGHT (IN POUNDS)]" caption="BIRTH WEIGHT (IN POUNDS)" numFmtId="0" hierarchy="7" level="1">
      <sharedItems containsSemiMixedTypes="0" containsString="0" containsNumber="1" minValue="0.66138600000000003" maxValue="10.802638" count="39">
        <n v="0.66138600000000003"/>
        <n v="1.3227720000000001"/>
        <n v="1.543234"/>
        <n v="1.7636959999999999"/>
        <n v="1.9841580000000001"/>
        <n v="2.2046199999999998"/>
        <n v="3.3069299999999999"/>
        <n v="3.5273919999999999"/>
        <n v="3.7478540000000002"/>
        <n v="3.9683160000000002"/>
        <n v="4.1887780000000001"/>
        <n v="4.4092399999999996"/>
        <n v="4.629702"/>
        <n v="4.8501640000000004"/>
        <n v="5.0706259999999999"/>
        <n v="5.2910880000000002"/>
        <n v="5.5115499999999997"/>
        <n v="5.7320120000000001"/>
        <n v="5.9524740000000005"/>
        <n v="6.172936"/>
        <n v="6.3933980000000004"/>
        <n v="6.6138599999999999"/>
        <n v="6.8343220000000002"/>
        <n v="7.0547839999999997"/>
        <n v="7.2752460000000001"/>
        <n v="7.4957080000000005"/>
        <n v="7.71617"/>
        <n v="7.9366320000000004"/>
        <n v="8.1570940000000007"/>
        <n v="8.3775560000000002"/>
        <n v="8.5980179999999997"/>
        <n v="8.8184799999999992"/>
        <n v="9.0389420000000005"/>
        <n v="9.259404"/>
        <n v="9.4798659999999995"/>
        <n v="9.9207900000000002"/>
        <n v="10.141252"/>
        <n v="10.361713999999999"/>
        <n v="10.802638"/>
      </sharedItems>
    </cacheField>
    <cacheField name="[Measures].[Average of TOTAL CHARGES]" caption="Average of TOTAL CHARGES" numFmtId="0" hierarchy="12" level="32767"/>
  </cacheFields>
  <cacheHierarchies count="24">
    <cacheHierarchy uniqueName="[Range].[FACILITY]" caption="FACILITY" attribute="1" defaultMemberUniqueName="[Range].[FACILITY].[All]" allUniqueName="[Range].[FACILITY].[All]" dimensionUniqueName="[Range]" displayFolder="" count="0" memberValueDatatype="130" unbalanced="0"/>
    <cacheHierarchy uniqueName="[Range].[INSURANCE]" caption="INSURANCE" attribute="1" defaultMemberUniqueName="[Range].[INSURANCE].[All]" allUniqueName="[Range].[INSURANCE].[All]" dimensionUniqueName="[Range]" displayFolder="" count="0" memberValueDatatype="130" unbalanced="0"/>
    <cacheHierarchy uniqueName="[Range].[GENDER (1=M)]" caption="GENDER (1=M)" attribute="1" defaultMemberUniqueName="[Range].[GENDER (1=M)].[All]" allUniqueName="[Range].[GENDER (1=M)].[All]" dimensionUniqueName="[Range]" displayFolder="" count="0" memberValueDatatype="20" unbalanced="0"/>
    <cacheHierarchy uniqueName="[Range].[LENGTH OF STAY]" caption="LENGTH OF STAY" attribute="1" defaultMemberUniqueName="[Range].[LENGTH OF STAY].[All]" allUniqueName="[Range].[LENGTH OF STAY].[All]" dimensionUniqueName="[Range]" displayFolder="" count="0" memberValueDatatype="20" unbalanced="0"/>
    <cacheHierarchy uniqueName="[Range].[ADMITTED]" caption="ADMITTED" attribute="1" defaultMemberUniqueName="[Range].[ADMITTED].[All]" allUniqueName="[Range].[ADMITTED].[All]" dimensionUniqueName="[Range]" displayFolder="" count="0" memberValueDatatype="130" unbalanced="0"/>
    <cacheHierarchy uniqueName="[Range].[DISCHARGED]" caption="DISCHARGED" attribute="1" defaultMemberUniqueName="[Range].[DISCHARGED].[All]" allUniqueName="[Range].[DISCHARGED].[All]" dimensionUniqueName="[Range]" displayFolder="" count="0" memberValueDatatype="130" unbalanced="0"/>
    <cacheHierarchy uniqueName="[Range].[BIRTH WEIGHT]" caption="BIRTH WEIGHT" attribute="1" defaultMemberUniqueName="[Range].[BIRTH WEIGHT].[All]" allUniqueName="[Range].[BIRTH WEIGHT].[All]" dimensionUniqueName="[Range]" displayFolder="" count="0" memberValueDatatype="20" unbalanced="0"/>
    <cacheHierarchy uniqueName="[Range].[BIRTH WEIGHT (IN POUNDS)]" caption="BIRTH WEIGHT (IN POUNDS)" attribute="1" defaultMemberUniqueName="[Range].[BIRTH WEIGHT (IN POUNDS)].[All]" allUniqueName="[Range].[BIRTH WEIGHT (IN POUNDS)].[All]" dimensionUniqueName="[Range]" displayFolder="" count="2" memberValueDatatype="5" unbalanced="0">
      <fieldsUsage count="2">
        <fieldUsage x="-1"/>
        <fieldUsage x="0"/>
      </fieldsUsage>
    </cacheHierarchy>
    <cacheHierarchy uniqueName="[Range].[TOTAL CHARGES]" caption="TOTAL CHARGES" attribute="1" defaultMemberUniqueName="[Range].[TOTAL CHARGES].[All]" allUniqueName="[Range].[TOTAL CHARGES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TOTAL CHARGES]" caption="Sum of TOTAL CHARGES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OTAL CHARGES]" caption="Average of TOTAL CHARGES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INSURANCE]" caption="Count of INSURAN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IRTH WEIGHT (IN POUNDS)]" caption="Sum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IRTH WEIGHT (IN POUNDS)]" caption="Average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CILITY]" caption="Count of FACILITY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BIRTH WEIGHT (IN POUNDS)]" caption="Count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DISCHARGED]" caption="Count of DISCHARGED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DMITTED]" caption="Count of ADMITTED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BIRTH WEIGHT]" caption="Sum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BIRTH WEIGHT]" caption="Count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LENGTH OF STAY]" caption="Sum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LENGTH OF STAY]" caption="Average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vid" refreshedDate="45666.797961342592" backgroundQuery="1" createdVersion="8" refreshedVersion="8" minRefreshableVersion="3" recordCount="0" supportSubquery="1" supportAdvancedDrill="1" xr:uid="{BD0B2B65-E885-47F4-B3DF-1BA377761F84}">
  <cacheSource type="external" connectionId="1"/>
  <cacheFields count="3">
    <cacheField name="[Range].[LENGTH OF STAY].[LENGTH OF STAY]" caption="LENGTH OF STAY" numFmtId="0" hierarchy="3" level="1">
      <sharedItems containsSemiMixedTypes="0" containsString="0" containsNumber="1" containsInteger="1" minValue="1" maxValue="79" count="29">
        <n v="1"/>
        <n v="2"/>
        <n v="3"/>
        <n v="4"/>
        <n v="5"/>
        <n v="6"/>
        <n v="7"/>
        <n v="8"/>
        <n v="9"/>
        <n v="10"/>
        <n v="13"/>
        <n v="14"/>
        <n v="15"/>
        <n v="16"/>
        <n v="17"/>
        <n v="19"/>
        <n v="24"/>
        <n v="31"/>
        <n v="33"/>
        <n v="36"/>
        <n v="38"/>
        <n v="41"/>
        <n v="42"/>
        <n v="44"/>
        <n v="52"/>
        <n v="53"/>
        <n v="67"/>
        <n v="73"/>
        <n v="79"/>
      </sharedItems>
      <extLst>
        <ext xmlns:x15="http://schemas.microsoft.com/office/spreadsheetml/2010/11/main" uri="{4F2E5C28-24EA-4eb8-9CBF-B6C8F9C3D259}">
          <x15:cachedUniqueNames>
            <x15:cachedUniqueName index="0" name="[Range].[LENGTH OF STAY].&amp;[1]"/>
            <x15:cachedUniqueName index="1" name="[Range].[LENGTH OF STAY].&amp;[2]"/>
            <x15:cachedUniqueName index="2" name="[Range].[LENGTH OF STAY].&amp;[3]"/>
            <x15:cachedUniqueName index="3" name="[Range].[LENGTH OF STAY].&amp;[4]"/>
            <x15:cachedUniqueName index="4" name="[Range].[LENGTH OF STAY].&amp;[5]"/>
            <x15:cachedUniqueName index="5" name="[Range].[LENGTH OF STAY].&amp;[6]"/>
            <x15:cachedUniqueName index="6" name="[Range].[LENGTH OF STAY].&amp;[7]"/>
            <x15:cachedUniqueName index="7" name="[Range].[LENGTH OF STAY].&amp;[8]"/>
            <x15:cachedUniqueName index="8" name="[Range].[LENGTH OF STAY].&amp;[9]"/>
            <x15:cachedUniqueName index="9" name="[Range].[LENGTH OF STAY].&amp;[10]"/>
            <x15:cachedUniqueName index="10" name="[Range].[LENGTH OF STAY].&amp;[13]"/>
            <x15:cachedUniqueName index="11" name="[Range].[LENGTH OF STAY].&amp;[14]"/>
            <x15:cachedUniqueName index="12" name="[Range].[LENGTH OF STAY].&amp;[15]"/>
            <x15:cachedUniqueName index="13" name="[Range].[LENGTH OF STAY].&amp;[16]"/>
            <x15:cachedUniqueName index="14" name="[Range].[LENGTH OF STAY].&amp;[17]"/>
            <x15:cachedUniqueName index="15" name="[Range].[LENGTH OF STAY].&amp;[19]"/>
            <x15:cachedUniqueName index="16" name="[Range].[LENGTH OF STAY].&amp;[24]"/>
            <x15:cachedUniqueName index="17" name="[Range].[LENGTH OF STAY].&amp;[31]"/>
            <x15:cachedUniqueName index="18" name="[Range].[LENGTH OF STAY].&amp;[33]"/>
            <x15:cachedUniqueName index="19" name="[Range].[LENGTH OF STAY].&amp;[36]"/>
            <x15:cachedUniqueName index="20" name="[Range].[LENGTH OF STAY].&amp;[38]"/>
            <x15:cachedUniqueName index="21" name="[Range].[LENGTH OF STAY].&amp;[41]"/>
            <x15:cachedUniqueName index="22" name="[Range].[LENGTH OF STAY].&amp;[42]"/>
            <x15:cachedUniqueName index="23" name="[Range].[LENGTH OF STAY].&amp;[44]"/>
            <x15:cachedUniqueName index="24" name="[Range].[LENGTH OF STAY].&amp;[52]"/>
            <x15:cachedUniqueName index="25" name="[Range].[LENGTH OF STAY].&amp;[53]"/>
            <x15:cachedUniqueName index="26" name="[Range].[LENGTH OF STAY].&amp;[67]"/>
            <x15:cachedUniqueName index="27" name="[Range].[LENGTH OF STAY].&amp;[73]"/>
            <x15:cachedUniqueName index="28" name="[Range].[LENGTH OF STAY].&amp;[79]"/>
          </x15:cachedUniqueNames>
        </ext>
      </extLst>
    </cacheField>
    <cacheField name="[Measures].[Average of BIRTH WEIGHT (IN POUNDS)]" caption="Average of BIRTH WEIGHT (IN POUNDS)" numFmtId="0" hierarchy="15" level="32767"/>
    <cacheField name="[Measures].[Average of TOTAL CHARGES]" caption="Average of TOTAL CHARGES" numFmtId="0" hierarchy="12" level="32767"/>
  </cacheFields>
  <cacheHierarchies count="24">
    <cacheHierarchy uniqueName="[Range].[FACILITY]" caption="FACILITY" attribute="1" defaultMemberUniqueName="[Range].[FACILITY].[All]" allUniqueName="[Range].[FACILITY].[All]" dimensionUniqueName="[Range]" displayFolder="" count="0" memberValueDatatype="130" unbalanced="0"/>
    <cacheHierarchy uniqueName="[Range].[INSURANCE]" caption="INSURANCE" attribute="1" defaultMemberUniqueName="[Range].[INSURANCE].[All]" allUniqueName="[Range].[INSURANCE].[All]" dimensionUniqueName="[Range]" displayFolder="" count="0" memberValueDatatype="130" unbalanced="0"/>
    <cacheHierarchy uniqueName="[Range].[GENDER (1=M)]" caption="GENDER (1=M)" attribute="1" defaultMemberUniqueName="[Range].[GENDER (1=M)].[All]" allUniqueName="[Range].[GENDER (1=M)].[All]" dimensionUniqueName="[Range]" displayFolder="" count="0" memberValueDatatype="20" unbalanced="0"/>
    <cacheHierarchy uniqueName="[Range].[LENGTH OF STAY]" caption="LENGTH OF STAY" attribute="1" defaultMemberUniqueName="[Range].[LENGTH OF STAY].[All]" allUniqueName="[Range].[LENGTH OF STAY].[All]" dimensionUniqueName="[Range]" displayFolder="" count="2" memberValueDatatype="20" unbalanced="0">
      <fieldsUsage count="2">
        <fieldUsage x="-1"/>
        <fieldUsage x="0"/>
      </fieldsUsage>
    </cacheHierarchy>
    <cacheHierarchy uniqueName="[Range].[ADMITTED]" caption="ADMITTED" attribute="1" defaultMemberUniqueName="[Range].[ADMITTED].[All]" allUniqueName="[Range].[ADMITTED].[All]" dimensionUniqueName="[Range]" displayFolder="" count="0" memberValueDatatype="130" unbalanced="0"/>
    <cacheHierarchy uniqueName="[Range].[DISCHARGED]" caption="DISCHARGED" attribute="1" defaultMemberUniqueName="[Range].[DISCHARGED].[All]" allUniqueName="[Range].[DISCHARGED].[All]" dimensionUniqueName="[Range]" displayFolder="" count="0" memberValueDatatype="130" unbalanced="0"/>
    <cacheHierarchy uniqueName="[Range].[BIRTH WEIGHT]" caption="BIRTH WEIGHT" attribute="1" defaultMemberUniqueName="[Range].[BIRTH WEIGHT].[All]" allUniqueName="[Range].[BIRTH WEIGHT].[All]" dimensionUniqueName="[Range]" displayFolder="" count="0" memberValueDatatype="20" unbalanced="0"/>
    <cacheHierarchy uniqueName="[Range].[BIRTH WEIGHT (IN POUNDS)]" caption="BIRTH WEIGHT (IN POUNDS)" attribute="1" defaultMemberUniqueName="[Range].[BIRTH WEIGHT (IN POUNDS)].[All]" allUniqueName="[Range].[BIRTH WEIGHT (IN POUNDS)].[All]" dimensionUniqueName="[Range]" displayFolder="" count="0" memberValueDatatype="5" unbalanced="0"/>
    <cacheHierarchy uniqueName="[Range].[TOTAL CHARGES]" caption="TOTAL CHARGES" attribute="1" defaultMemberUniqueName="[Range].[TOTAL CHARGES].[All]" allUniqueName="[Range].[TOTAL CHARGES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TOTAL CHARGES]" caption="Sum of TOTAL CHARGES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OTAL CHARGES]" caption="Average of TOTAL CHARGES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INSURANCE]" caption="Count of INSURAN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IRTH WEIGHT (IN POUNDS)]" caption="Sum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IRTH WEIGHT (IN POUNDS)]" caption="Average of BIRTH WEIGHT (IN POUNDS)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CILITY]" caption="Count of FACILITY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BIRTH WEIGHT (IN POUNDS)]" caption="Count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DISCHARGED]" caption="Count of DISCHARGED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DMITTED]" caption="Count of ADMITTED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BIRTH WEIGHT]" caption="Sum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BIRTH WEIGHT]" caption="Count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LENGTH OF STAY]" caption="Sum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LENGTH OF STAY]" caption="Average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vid" refreshedDate="45666.934985879627" backgroundQuery="1" createdVersion="8" refreshedVersion="8" minRefreshableVersion="3" recordCount="0" supportSubquery="1" supportAdvancedDrill="1" xr:uid="{019E7F01-06DA-46B7-B11B-6BD204016DEB}">
  <cacheSource type="external" connectionId="1"/>
  <cacheFields count="4">
    <cacheField name="[Range].[FACILITY].[FACILITY]" caption="FACILITY" numFmtId="0" level="1">
      <sharedItems count="4">
        <s v="Albany Medical Center Hospital"/>
        <s v="Bellevue Hospital Center"/>
        <s v="Olean General Hospital"/>
        <s v="Strong Memorial Hospital"/>
      </sharedItems>
    </cacheField>
    <cacheField name="[Range].[INSURANCE].[INSURANCE]" caption="INSURANCE" numFmtId="0" hierarchy="1" level="1">
      <sharedItems count="5">
        <s v="Blue Cross"/>
        <s v="Insurance Company"/>
        <s v="Medicaid"/>
        <s v="Self-Pay"/>
        <s v="CHAMPUS"/>
      </sharedItems>
    </cacheField>
    <cacheField name="[Measures].[Sum of TOTAL CHARGES]" caption="Sum of TOTAL CHARGES" numFmtId="0" hierarchy="11" level="32767"/>
    <cacheField name="[Measures].[Count of ADMITTED]" caption="Count of ADMITTED" numFmtId="0" hierarchy="19" level="32767"/>
  </cacheFields>
  <cacheHierarchies count="24">
    <cacheHierarchy uniqueName="[Range].[FACILITY]" caption="FACILITY" attribute="1" defaultMemberUniqueName="[Range].[FACILITY].[All]" allUniqueName="[Range].[FACILIT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INSURANCE]" caption="INSURANCE" attribute="1" defaultMemberUniqueName="[Range].[INSURANCE].[All]" allUniqueName="[Range].[INSURANC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GENDER (1=M)]" caption="GENDER (1=M)" attribute="1" defaultMemberUniqueName="[Range].[GENDER (1=M)].[All]" allUniqueName="[Range].[GENDER (1=M)].[All]" dimensionUniqueName="[Range]" displayFolder="" count="0" memberValueDatatype="20" unbalanced="0"/>
    <cacheHierarchy uniqueName="[Range].[LENGTH OF STAY]" caption="LENGTH OF STAY" attribute="1" defaultMemberUniqueName="[Range].[LENGTH OF STAY].[All]" allUniqueName="[Range].[LENGTH OF STAY].[All]" dimensionUniqueName="[Range]" displayFolder="" count="0" memberValueDatatype="20" unbalanced="0"/>
    <cacheHierarchy uniqueName="[Range].[ADMITTED]" caption="ADMITTED" attribute="1" defaultMemberUniqueName="[Range].[ADMITTED].[All]" allUniqueName="[Range].[ADMITTED].[All]" dimensionUniqueName="[Range]" displayFolder="" count="0" memberValueDatatype="130" unbalanced="0"/>
    <cacheHierarchy uniqueName="[Range].[DISCHARGED]" caption="DISCHARGED" attribute="1" defaultMemberUniqueName="[Range].[DISCHARGED].[All]" allUniqueName="[Range].[DISCHARGED].[All]" dimensionUniqueName="[Range]" displayFolder="" count="0" memberValueDatatype="130" unbalanced="0"/>
    <cacheHierarchy uniqueName="[Range].[BIRTH WEIGHT]" caption="BIRTH WEIGHT" attribute="1" defaultMemberUniqueName="[Range].[BIRTH WEIGHT].[All]" allUniqueName="[Range].[BIRTH WEIGHT].[All]" dimensionUniqueName="[Range]" displayFolder="" count="0" memberValueDatatype="20" unbalanced="0"/>
    <cacheHierarchy uniqueName="[Range].[BIRTH WEIGHT (IN POUNDS)]" caption="BIRTH WEIGHT (IN POUNDS)" attribute="1" defaultMemberUniqueName="[Range].[BIRTH WEIGHT (IN POUNDS)].[All]" allUniqueName="[Range].[BIRTH WEIGHT (IN POUNDS)].[All]" dimensionUniqueName="[Range]" displayFolder="" count="0" memberValueDatatype="5" unbalanced="0"/>
    <cacheHierarchy uniqueName="[Range].[TOTAL CHARGES]" caption="TOTAL CHARGES" attribute="1" defaultMemberUniqueName="[Range].[TOTAL CHARGES].[All]" allUniqueName="[Range].[TOTAL CHARGES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TOTAL CHARGES]" caption="Sum of TOTAL CHARGES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OTAL CHARGES]" caption="Average of TOTAL CHARGES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INSURANCE]" caption="Count of INSURAN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IRTH WEIGHT (IN POUNDS)]" caption="Sum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IRTH WEIGHT (IN POUNDS)]" caption="Average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CILITY]" caption="Count of FACILITY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BIRTH WEIGHT (IN POUNDS)]" caption="Count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DISCHARGED]" caption="Count of DISCHARGED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DMITTED]" caption="Count of ADMITTED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BIRTH WEIGHT]" caption="Sum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BIRTH WEIGHT]" caption="Count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LENGTH OF STAY]" caption="Sum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LENGTH OF STAY]" caption="Average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vid" refreshedDate="45666.929628703707" backgroundQuery="1" createdVersion="8" refreshedVersion="8" minRefreshableVersion="3" recordCount="0" supportSubquery="1" supportAdvancedDrill="1" xr:uid="{83F4C6F5-49D9-49C0-9268-ED5651C061A9}">
  <cacheSource type="external" connectionId="1"/>
  <cacheFields count="3">
    <cacheField name="[Range].[INSURANCE].[INSURANCE]" caption="INSURANCE" numFmtId="0" hierarchy="1" level="1">
      <sharedItems count="5">
        <s v="Blue Cross"/>
        <s v="CHAMPUS"/>
        <s v="Insurance Company"/>
        <s v="Medicaid"/>
        <s v="Self-Pay"/>
      </sharedItems>
    </cacheField>
    <cacheField name="[Measures].[Count of FACILITY]" caption="Count of FACILITY" numFmtId="0" hierarchy="16" level="32767"/>
    <cacheField name="[Range].[FACILITY].[FACILITY]" caption="FACILITY" numFmtId="0" level="1">
      <sharedItems count="4">
        <s v="Albany Medical Center Hospital"/>
        <s v="Bellevue Hospital Center"/>
        <s v="Olean General Hospital"/>
        <s v="Strong Memorial Hospital"/>
      </sharedItems>
    </cacheField>
  </cacheFields>
  <cacheHierarchies count="24">
    <cacheHierarchy uniqueName="[Range].[FACILITY]" caption="FACILITY" attribute="1" defaultMemberUniqueName="[Range].[FACILITY].[All]" allUniqueName="[Range].[FACILIT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INSURANCE]" caption="INSURANCE" attribute="1" defaultMemberUniqueName="[Range].[INSURANCE].[All]" allUniqueName="[Range].[INSURANC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GENDER (1=M)]" caption="GENDER (1=M)" attribute="1" defaultMemberUniqueName="[Range].[GENDER (1=M)].[All]" allUniqueName="[Range].[GENDER (1=M)].[All]" dimensionUniqueName="[Range]" displayFolder="" count="0" memberValueDatatype="20" unbalanced="0"/>
    <cacheHierarchy uniqueName="[Range].[LENGTH OF STAY]" caption="LENGTH OF STAY" attribute="1" defaultMemberUniqueName="[Range].[LENGTH OF STAY].[All]" allUniqueName="[Range].[LENGTH OF STAY].[All]" dimensionUniqueName="[Range]" displayFolder="" count="0" memberValueDatatype="20" unbalanced="0"/>
    <cacheHierarchy uniqueName="[Range].[ADMITTED]" caption="ADMITTED" attribute="1" defaultMemberUniqueName="[Range].[ADMITTED].[All]" allUniqueName="[Range].[ADMITTED].[All]" dimensionUniqueName="[Range]" displayFolder="" count="0" memberValueDatatype="130" unbalanced="0"/>
    <cacheHierarchy uniqueName="[Range].[DISCHARGED]" caption="DISCHARGED" attribute="1" defaultMemberUniqueName="[Range].[DISCHARGED].[All]" allUniqueName="[Range].[DISCHARGED].[All]" dimensionUniqueName="[Range]" displayFolder="" count="0" memberValueDatatype="130" unbalanced="0"/>
    <cacheHierarchy uniqueName="[Range].[BIRTH WEIGHT]" caption="BIRTH WEIGHT" attribute="1" defaultMemberUniqueName="[Range].[BIRTH WEIGHT].[All]" allUniqueName="[Range].[BIRTH WEIGHT].[All]" dimensionUniqueName="[Range]" displayFolder="" count="0" memberValueDatatype="20" unbalanced="0"/>
    <cacheHierarchy uniqueName="[Range].[BIRTH WEIGHT (IN POUNDS)]" caption="BIRTH WEIGHT (IN POUNDS)" attribute="1" defaultMemberUniqueName="[Range].[BIRTH WEIGHT (IN POUNDS)].[All]" allUniqueName="[Range].[BIRTH WEIGHT (IN POUNDS)].[All]" dimensionUniqueName="[Range]" displayFolder="" count="0" memberValueDatatype="5" unbalanced="0"/>
    <cacheHierarchy uniqueName="[Range].[TOTAL CHARGES]" caption="TOTAL CHARGES" attribute="1" defaultMemberUniqueName="[Range].[TOTAL CHARGES].[All]" allUniqueName="[Range].[TOTAL CHARGES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TOTAL CHARGES]" caption="Sum of TOTAL CHARGES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OTAL CHARGES]" caption="Average of TOTAL CHARGES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INSURANCE]" caption="Count of INSURAN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IRTH WEIGHT (IN POUNDS)]" caption="Sum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IRTH WEIGHT (IN POUNDS)]" caption="Average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CILITY]" caption="Count of FACILITY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BIRTH WEIGHT (IN POUNDS)]" caption="Count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DISCHARGED]" caption="Count of DISCHARGED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DMITTED]" caption="Count of ADMITTED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BIRTH WEIGHT]" caption="Sum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BIRTH WEIGHT]" caption="Count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LENGTH OF STAY]" caption="Sum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LENGTH OF STAY]" caption="Average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vid" refreshedDate="45666.853458449077" backgroundQuery="1" createdVersion="8" refreshedVersion="8" minRefreshableVersion="3" recordCount="0" supportSubquery="1" supportAdvancedDrill="1" xr:uid="{B4AD0535-723F-4C2B-97D8-F8F6AB7C8E8F}">
  <cacheSource type="external" connectionId="1"/>
  <cacheFields count="3">
    <cacheField name="[Range].[LENGTH OF STAY].[LENGTH OF STAY]" caption="LENGTH OF STAY" numFmtId="0" hierarchy="3" level="1">
      <sharedItems containsSemiMixedTypes="0" containsString="0" containsNumber="1" containsInteger="1" minValue="1" maxValue="79" count="29">
        <n v="1"/>
        <n v="2"/>
        <n v="3"/>
        <n v="4"/>
        <n v="5"/>
        <n v="6"/>
        <n v="7"/>
        <n v="8"/>
        <n v="9"/>
        <n v="10"/>
        <n v="13"/>
        <n v="14"/>
        <n v="15"/>
        <n v="16"/>
        <n v="17"/>
        <n v="19"/>
        <n v="24"/>
        <n v="31"/>
        <n v="33"/>
        <n v="36"/>
        <n v="38"/>
        <n v="41"/>
        <n v="42"/>
        <n v="44"/>
        <n v="52"/>
        <n v="53"/>
        <n v="67"/>
        <n v="73"/>
        <n v="79"/>
      </sharedItems>
      <extLst>
        <ext xmlns:x15="http://schemas.microsoft.com/office/spreadsheetml/2010/11/main" uri="{4F2E5C28-24EA-4eb8-9CBF-B6C8F9C3D259}">
          <x15:cachedUniqueNames>
            <x15:cachedUniqueName index="0" name="[Range].[LENGTH OF STAY].&amp;[1]"/>
            <x15:cachedUniqueName index="1" name="[Range].[LENGTH OF STAY].&amp;[2]"/>
            <x15:cachedUniqueName index="2" name="[Range].[LENGTH OF STAY].&amp;[3]"/>
            <x15:cachedUniqueName index="3" name="[Range].[LENGTH OF STAY].&amp;[4]"/>
            <x15:cachedUniqueName index="4" name="[Range].[LENGTH OF STAY].&amp;[5]"/>
            <x15:cachedUniqueName index="5" name="[Range].[LENGTH OF STAY].&amp;[6]"/>
            <x15:cachedUniqueName index="6" name="[Range].[LENGTH OF STAY].&amp;[7]"/>
            <x15:cachedUniqueName index="7" name="[Range].[LENGTH OF STAY].&amp;[8]"/>
            <x15:cachedUniqueName index="8" name="[Range].[LENGTH OF STAY].&amp;[9]"/>
            <x15:cachedUniqueName index="9" name="[Range].[LENGTH OF STAY].&amp;[10]"/>
            <x15:cachedUniqueName index="10" name="[Range].[LENGTH OF STAY].&amp;[13]"/>
            <x15:cachedUniqueName index="11" name="[Range].[LENGTH OF STAY].&amp;[14]"/>
            <x15:cachedUniqueName index="12" name="[Range].[LENGTH OF STAY].&amp;[15]"/>
            <x15:cachedUniqueName index="13" name="[Range].[LENGTH OF STAY].&amp;[16]"/>
            <x15:cachedUniqueName index="14" name="[Range].[LENGTH OF STAY].&amp;[17]"/>
            <x15:cachedUniqueName index="15" name="[Range].[LENGTH OF STAY].&amp;[19]"/>
            <x15:cachedUniqueName index="16" name="[Range].[LENGTH OF STAY].&amp;[24]"/>
            <x15:cachedUniqueName index="17" name="[Range].[LENGTH OF STAY].&amp;[31]"/>
            <x15:cachedUniqueName index="18" name="[Range].[LENGTH OF STAY].&amp;[33]"/>
            <x15:cachedUniqueName index="19" name="[Range].[LENGTH OF STAY].&amp;[36]"/>
            <x15:cachedUniqueName index="20" name="[Range].[LENGTH OF STAY].&amp;[38]"/>
            <x15:cachedUniqueName index="21" name="[Range].[LENGTH OF STAY].&amp;[41]"/>
            <x15:cachedUniqueName index="22" name="[Range].[LENGTH OF STAY].&amp;[42]"/>
            <x15:cachedUniqueName index="23" name="[Range].[LENGTH OF STAY].&amp;[44]"/>
            <x15:cachedUniqueName index="24" name="[Range].[LENGTH OF STAY].&amp;[52]"/>
            <x15:cachedUniqueName index="25" name="[Range].[LENGTH OF STAY].&amp;[53]"/>
            <x15:cachedUniqueName index="26" name="[Range].[LENGTH OF STAY].&amp;[67]"/>
            <x15:cachedUniqueName index="27" name="[Range].[LENGTH OF STAY].&amp;[73]"/>
            <x15:cachedUniqueName index="28" name="[Range].[LENGTH OF STAY].&amp;[79]"/>
          </x15:cachedUniqueNames>
        </ext>
      </extLst>
    </cacheField>
    <cacheField name="[Measures].[Average of TOTAL CHARGES]" caption="Average of TOTAL CHARGES" numFmtId="0" hierarchy="12" level="32767"/>
    <cacheField name="[Range].[INSURANCE].[INSURANCE]" caption="INSURANCE" numFmtId="0" hierarchy="1" level="1">
      <sharedItems count="5">
        <s v="Blue Cross"/>
        <s v="Insurance Company"/>
        <s v="Medicaid"/>
        <s v="Self-Pay"/>
        <s v="CHAMPUS"/>
      </sharedItems>
    </cacheField>
  </cacheFields>
  <cacheHierarchies count="24">
    <cacheHierarchy uniqueName="[Range].[FACILITY]" caption="FACILITY" attribute="1" defaultMemberUniqueName="[Range].[FACILITY].[All]" allUniqueName="[Range].[FACILITY].[All]" dimensionUniqueName="[Range]" displayFolder="" count="0" memberValueDatatype="130" unbalanced="0"/>
    <cacheHierarchy uniqueName="[Range].[INSURANCE]" caption="INSURANCE" attribute="1" defaultMemberUniqueName="[Range].[INSURANCE].[All]" allUniqueName="[Range].[INSURANC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GENDER (1=M)]" caption="GENDER (1=M)" attribute="1" defaultMemberUniqueName="[Range].[GENDER (1=M)].[All]" allUniqueName="[Range].[GENDER (1=M)].[All]" dimensionUniqueName="[Range]" displayFolder="" count="0" memberValueDatatype="20" unbalanced="0"/>
    <cacheHierarchy uniqueName="[Range].[LENGTH OF STAY]" caption="LENGTH OF STAY" attribute="1" defaultMemberUniqueName="[Range].[LENGTH OF STAY].[All]" allUniqueName="[Range].[LENGTH OF STAY].[All]" dimensionUniqueName="[Range]" displayFolder="" count="2" memberValueDatatype="20" unbalanced="0">
      <fieldsUsage count="2">
        <fieldUsage x="-1"/>
        <fieldUsage x="0"/>
      </fieldsUsage>
    </cacheHierarchy>
    <cacheHierarchy uniqueName="[Range].[ADMITTED]" caption="ADMITTED" attribute="1" defaultMemberUniqueName="[Range].[ADMITTED].[All]" allUniqueName="[Range].[ADMITTED].[All]" dimensionUniqueName="[Range]" displayFolder="" count="0" memberValueDatatype="130" unbalanced="0"/>
    <cacheHierarchy uniqueName="[Range].[DISCHARGED]" caption="DISCHARGED" attribute="1" defaultMemberUniqueName="[Range].[DISCHARGED].[All]" allUniqueName="[Range].[DISCHARGED].[All]" dimensionUniqueName="[Range]" displayFolder="" count="0" memberValueDatatype="130" unbalanced="0"/>
    <cacheHierarchy uniqueName="[Range].[BIRTH WEIGHT]" caption="BIRTH WEIGHT" attribute="1" defaultMemberUniqueName="[Range].[BIRTH WEIGHT].[All]" allUniqueName="[Range].[BIRTH WEIGHT].[All]" dimensionUniqueName="[Range]" displayFolder="" count="0" memberValueDatatype="20" unbalanced="0"/>
    <cacheHierarchy uniqueName="[Range].[BIRTH WEIGHT (IN POUNDS)]" caption="BIRTH WEIGHT (IN POUNDS)" attribute="1" defaultMemberUniqueName="[Range].[BIRTH WEIGHT (IN POUNDS)].[All]" allUniqueName="[Range].[BIRTH WEIGHT (IN POUNDS)].[All]" dimensionUniqueName="[Range]" displayFolder="" count="0" memberValueDatatype="5" unbalanced="0"/>
    <cacheHierarchy uniqueName="[Range].[TOTAL CHARGES]" caption="TOTAL CHARGES" attribute="1" defaultMemberUniqueName="[Range].[TOTAL CHARGES].[All]" allUniqueName="[Range].[TOTAL CHARGES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TOTAL CHARGES]" caption="Sum of TOTAL CHARGES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OTAL CHARGES]" caption="Average of TOTAL CHARGES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INSURANCE]" caption="Count of INSURAN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IRTH WEIGHT (IN POUNDS)]" caption="Sum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IRTH WEIGHT (IN POUNDS)]" caption="Average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CILITY]" caption="Count of FACILITY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BIRTH WEIGHT (IN POUNDS)]" caption="Count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DISCHARGED]" caption="Count of DISCHARGED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DMITTED]" caption="Count of ADMITTED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BIRTH WEIGHT]" caption="Sum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BIRTH WEIGHT]" caption="Count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LENGTH OF STAY]" caption="Sum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LENGTH OF STAY]" caption="Average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vid" refreshedDate="45666.978239351854" backgroundQuery="1" createdVersion="8" refreshedVersion="8" minRefreshableVersion="3" recordCount="0" supportSubquery="1" supportAdvancedDrill="1" xr:uid="{E8F7D401-09FD-4A8E-8210-DAF2ACF214DB}">
  <cacheSource type="external" connectionId="1"/>
  <cacheFields count="4">
    <cacheField name="[Range].[GENDER (1=M)].[GENDER (1=M)]" caption="GENDER (1=M)" numFmtId="0" hierarchy="2" level="1">
      <sharedItems containsSemiMixedTypes="0" containsString="0" containsNumber="1" containsInteger="1" minValue="0" maxValue="1" count="2">
        <n v="0"/>
        <n v="1"/>
      </sharedItems>
      <extLst>
        <ext xmlns:x15="http://schemas.microsoft.com/office/spreadsheetml/2010/11/main" uri="{4F2E5C28-24EA-4eb8-9CBF-B6C8F9C3D259}">
          <x15:cachedUniqueNames>
            <x15:cachedUniqueName index="0" name="[Range].[GENDER (1=M)].&amp;[0]"/>
            <x15:cachedUniqueName index="1" name="[Range].[GENDER (1=M)].&amp;[1]"/>
          </x15:cachedUniqueNames>
        </ext>
      </extLst>
    </cacheField>
    <cacheField name="[Measures].[Average of BIRTH WEIGHT (IN POUNDS)]" caption="Average of BIRTH WEIGHT (IN POUNDS)" numFmtId="0" hierarchy="15" level="32767"/>
    <cacheField name="[Measures].[Average of LENGTH OF STAY]" caption="Average of LENGTH OF STAY" numFmtId="0" hierarchy="23" level="32767"/>
    <cacheField name="[Measures].[Average of TOTAL CHARGES]" caption="Average of TOTAL CHARGES" numFmtId="0" hierarchy="12" level="32767"/>
  </cacheFields>
  <cacheHierarchies count="24">
    <cacheHierarchy uniqueName="[Range].[FACILITY]" caption="FACILITY" attribute="1" defaultMemberUniqueName="[Range].[FACILITY].[All]" allUniqueName="[Range].[FACILITY].[All]" dimensionUniqueName="[Range]" displayFolder="" count="0" memberValueDatatype="130" unbalanced="0"/>
    <cacheHierarchy uniqueName="[Range].[INSURANCE]" caption="INSURANCE" attribute="1" defaultMemberUniqueName="[Range].[INSURANCE].[All]" allUniqueName="[Range].[INSURANCE].[All]" dimensionUniqueName="[Range]" displayFolder="" count="0" memberValueDatatype="130" unbalanced="0"/>
    <cacheHierarchy uniqueName="[Range].[GENDER (1=M)]" caption="GENDER (1=M)" attribute="1" defaultMemberUniqueName="[Range].[GENDER (1=M)].[All]" allUniqueName="[Range].[GENDER (1=M)].[All]" dimensionUniqueName="[Range]" displayFolder="" count="2" memberValueDatatype="20" unbalanced="0">
      <fieldsUsage count="2">
        <fieldUsage x="-1"/>
        <fieldUsage x="0"/>
      </fieldsUsage>
    </cacheHierarchy>
    <cacheHierarchy uniqueName="[Range].[LENGTH OF STAY]" caption="LENGTH OF STAY" attribute="1" defaultMemberUniqueName="[Range].[LENGTH OF STAY].[All]" allUniqueName="[Range].[LENGTH OF STAY].[All]" dimensionUniqueName="[Range]" displayFolder="" count="0" memberValueDatatype="20" unbalanced="0"/>
    <cacheHierarchy uniqueName="[Range].[ADMITTED]" caption="ADMITTED" attribute="1" defaultMemberUniqueName="[Range].[ADMITTED].[All]" allUniqueName="[Range].[ADMITTED].[All]" dimensionUniqueName="[Range]" displayFolder="" count="0" memberValueDatatype="130" unbalanced="0"/>
    <cacheHierarchy uniqueName="[Range].[DISCHARGED]" caption="DISCHARGED" attribute="1" defaultMemberUniqueName="[Range].[DISCHARGED].[All]" allUniqueName="[Range].[DISCHARGED].[All]" dimensionUniqueName="[Range]" displayFolder="" count="0" memberValueDatatype="130" unbalanced="0"/>
    <cacheHierarchy uniqueName="[Range].[BIRTH WEIGHT]" caption="BIRTH WEIGHT" attribute="1" defaultMemberUniqueName="[Range].[BIRTH WEIGHT].[All]" allUniqueName="[Range].[BIRTH WEIGHT].[All]" dimensionUniqueName="[Range]" displayFolder="" count="0" memberValueDatatype="20" unbalanced="0"/>
    <cacheHierarchy uniqueName="[Range].[BIRTH WEIGHT (IN POUNDS)]" caption="BIRTH WEIGHT (IN POUNDS)" attribute="1" defaultMemberUniqueName="[Range].[BIRTH WEIGHT (IN POUNDS)].[All]" allUniqueName="[Range].[BIRTH WEIGHT (IN POUNDS)].[All]" dimensionUniqueName="[Range]" displayFolder="" count="0" memberValueDatatype="5" unbalanced="0"/>
    <cacheHierarchy uniqueName="[Range].[TOTAL CHARGES]" caption="TOTAL CHARGES" attribute="1" defaultMemberUniqueName="[Range].[TOTAL CHARGES].[All]" allUniqueName="[Range].[TOTAL CHARGES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TOTAL CHARGES]" caption="Sum of TOTAL CHARGES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TOTAL CHARGES]" caption="Average of TOTAL CHARGES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INSURANCE]" caption="Count of INSURANCE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IRTH WEIGHT (IN POUNDS)]" caption="Sum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IRTH WEIGHT (IN POUNDS)]" caption="Average of BIRTH WEIGHT (IN POUNDS)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CILITY]" caption="Count of FACILITY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BIRTH WEIGHT (IN POUNDS)]" caption="Count of BIRTH WEIGHT (IN POUNDS)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DISCHARGED]" caption="Count of DISCHARGED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DMITTED]" caption="Count of ADMITTED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BIRTH WEIGHT]" caption="Sum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BIRTH WEIGHT]" caption="Count of BIRTH WEIGH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LENGTH OF STAY]" caption="Sum of LENGTH OF STA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LENGTH OF STAY]" caption="Average of LENGTH OF STAY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C8A742-E872-4B75-8956-72672B5C54B5}" name="PivotTable17" cacheId="1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">
  <location ref="A3:B11" firstHeaderRow="1" firstDataRow="1" firstDataCol="1"/>
  <pivotFields count="2">
    <pivotField axis="axisRow" allDrilled="1" subtotalTop="0" showAll="0" sortType="ascending" defaultSubtotal="0" defaultAttributeDrillState="1">
      <items count="7">
        <item s="1" x="0"/>
        <item s="1" x="1"/>
        <item s="1" x="2"/>
        <item s="1" x="3"/>
        <item s="1" x="4"/>
        <item s="1" x="5"/>
        <item s="1" x="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8">
    <i>
      <x v="2"/>
    </i>
    <i>
      <x v="1"/>
    </i>
    <i>
      <x v="3"/>
    </i>
    <i>
      <x v="4"/>
    </i>
    <i>
      <x/>
    </i>
    <i>
      <x v="5"/>
    </i>
    <i>
      <x v="6"/>
    </i>
    <i t="grand">
      <x/>
    </i>
  </rowItems>
  <colItems count="1">
    <i/>
  </colItems>
  <dataFields count="1">
    <dataField name="Count of FACILITY" fld="1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Original_Data!$A:$I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0420E9-FA05-4400-A588-4097718281EB}" name="PivotTable18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1" firstHeaderRow="1" firstDataRow="1" firstDataCol="1"/>
  <pivotFields count="2">
    <pivotField axis="axisRow" allDrilled="1" subtotalTop="0" showAll="0" sortType="ascending" defaultSubtotal="0" defaultAttributeDrillState="1">
      <items count="7">
        <item s="1" x="0"/>
        <item s="1" x="1"/>
        <item s="1" x="2"/>
        <item s="1" x="3"/>
        <item s="1" x="4"/>
        <item s="1" x="5"/>
        <item s="1" x="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8">
    <i>
      <x v="5"/>
    </i>
    <i>
      <x v="6"/>
    </i>
    <i>
      <x v="1"/>
    </i>
    <i>
      <x v="2"/>
    </i>
    <i>
      <x/>
    </i>
    <i>
      <x v="3"/>
    </i>
    <i>
      <x v="4"/>
    </i>
    <i t="grand">
      <x/>
    </i>
  </rowItems>
  <colItems count="1">
    <i/>
  </colItems>
  <dataFields count="1">
    <dataField name="Count of FACILITY" fld="1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Original_Data!$A:$I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071DDE-0B3E-4A0B-899F-6D971CCEAC00}" name="PivotTable15" cacheId="1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3:B33" firstHeaderRow="1" firstDataRow="1" firstDataCol="1"/>
  <pivotFields count="2">
    <pivotField axis="axisRow" allDrilled="1" subtotalTop="0" showAll="0" dataSourceSort="1" defaultSubtotal="0" defaultAttributeDrillState="1">
      <items count="29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</items>
    </pivotField>
    <pivotField dataField="1" subtotalTop="0" showAll="0" defaultSubtota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Average of TOTAL CHARGES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erage of TOTAL CHARGES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Original_Data!$A:$I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A428CC-290C-496D-AA32-4BB1E53B9BFE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1"/>
    </i>
    <i>
      <x v="4"/>
    </i>
    <i>
      <x/>
    </i>
    <i>
      <x v="2"/>
    </i>
    <i>
      <x v="3"/>
    </i>
    <i t="grand">
      <x/>
    </i>
  </rowItems>
  <colItems count="1">
    <i/>
  </colItems>
  <dataFields count="1">
    <dataField name="Sum of TOTAL CHARGES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Original_Data!$A:$I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4ADC44-81B6-4AD6-99B6-FB905341DEEF}" name="PivotTable11" cacheId="1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s="1" x="0"/>
        <item s="1" x="1"/>
        <item s="1" x="2"/>
        <item s="1" x="3"/>
        <item s="1"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1"/>
    </i>
    <i>
      <x v="4"/>
    </i>
    <i>
      <x v="2"/>
    </i>
    <i>
      <x/>
    </i>
    <i>
      <x v="3"/>
    </i>
    <i t="grand">
      <x/>
    </i>
  </rowItems>
  <colItems count="1">
    <i/>
  </colItems>
  <dataFields count="1">
    <dataField name="Average of TOTAL CHARGES" fld="1" subtotal="average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erage of TOTAL CHARGES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Original_Data!$A:$I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76E1D-BA4F-4D4C-9BDF-F79A6D45A06E}" name="PivotTable13" cacheId="16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3">
  <location ref="A3:B43" firstHeaderRow="1" firstDataRow="1" firstDataCol="1"/>
  <pivotFields count="2">
    <pivotField axis="axisRow" allDrilled="1" subtotalTop="0" showAll="0" dataSourceSort="1" defaultSubtotal="0" defaultAttributeDrillState="1">
      <items count="39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</items>
    </pivotField>
    <pivotField dataField="1" subtotalTop="0" showAll="0" defaultSubtota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dataFields count="1">
    <dataField name="Average of TOTAL CHARGES" fld="1" subtotal="average" baseField="0" baseItem="0"/>
  </dataFields>
  <formats count="3">
    <format dxfId="8">
      <pivotArea field="0" type="button" dataOnly="0" labelOnly="1" outline="0" axis="axisRow" fieldPosition="0"/>
    </format>
    <format dxfId="7">
      <pivotArea dataOnly="0" labelOnly="1" fieldPosition="0">
        <references count="1">
          <reference field="0" count="0"/>
        </references>
      </pivotArea>
    </format>
    <format dxfId="6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erage of TOTAL CHARGES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Original_Data!$A:$I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C067F5-917F-4B71-911D-88EC91AAB6B1}" name="PivotTable14" cacheId="17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5">
  <location ref="A3:C33" firstHeaderRow="0" firstDataRow="1" firstDataCol="1"/>
  <pivotFields count="3">
    <pivotField axis="axisRow" allDrilled="1" subtotalTop="0" showAll="0" sortType="ascending" defaultSubtotal="0" defaultAttributeDrillState="1">
      <items count="29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dataField="1" subtotalTop="0" showAll="0" defaultSubtotal="0"/>
  </pivotFields>
  <rowFields count="1">
    <field x="0"/>
  </rowFields>
  <rowItems count="30">
    <i>
      <x v="27"/>
    </i>
    <i>
      <x v="18"/>
    </i>
    <i>
      <x v="21"/>
    </i>
    <i>
      <x v="26"/>
    </i>
    <i>
      <x v="23"/>
    </i>
    <i>
      <x v="25"/>
    </i>
    <i>
      <x v="20"/>
    </i>
    <i>
      <x v="14"/>
    </i>
    <i>
      <x v="15"/>
    </i>
    <i>
      <x v="12"/>
    </i>
    <i>
      <x v="19"/>
    </i>
    <i>
      <x v="13"/>
    </i>
    <i>
      <x v="8"/>
    </i>
    <i>
      <x v="5"/>
    </i>
    <i>
      <x v="16"/>
    </i>
    <i>
      <x v="9"/>
    </i>
    <i>
      <x v="17"/>
    </i>
    <i>
      <x v="24"/>
    </i>
    <i>
      <x v="6"/>
    </i>
    <i>
      <x v="7"/>
    </i>
    <i>
      <x v="10"/>
    </i>
    <i>
      <x v="28"/>
    </i>
    <i>
      <x v="11"/>
    </i>
    <i>
      <x v="3"/>
    </i>
    <i>
      <x v="22"/>
    </i>
    <i>
      <x/>
    </i>
    <i>
      <x v="1"/>
    </i>
    <i>
      <x v="2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BIRTH WEIGHT (IN POUNDS)" fld="1" subtotal="average" baseField="0" baseItem="0" numFmtId="2"/>
    <dataField name="Average of TOTAL CHARGES" fld="2" subtotal="average" baseField="0" baseItem="0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erage of TOTAL CHARGES"/>
    <pivotHierarchy dragToData="1"/>
    <pivotHierarchy dragToData="1"/>
    <pivotHierarchy dragToData="1" caption="Average of BIRTH WEIGHT (IN POUNDS)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Original_Data!$A:$I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5CEF0A-3571-4EE2-80C1-A07664FCF5B5}" name="PivotTable3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6" firstHeaderRow="0" firstDataRow="1" firstDataCol="1"/>
  <pivotFields count="4">
    <pivotField axis="axisRow" allDrilled="1" subtotalTop="0" showAll="0" dataSourceSort="1" defaultSubtotal="0" defaultAttributeDrillState="1">
      <items count="2">
        <item s="1" x="0"/>
        <item s="1" x="1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BIRTH WEIGHT (IN POUNDS)" fld="1" subtotal="average" baseField="0" baseItem="0" numFmtId="2"/>
    <dataField name="Average of LENGTH OF STAY" fld="2" subtotal="average" baseField="0" baseItem="0" numFmtId="2"/>
    <dataField name="Average of TOTAL CHARGES" fld="3" subtotal="average" baseField="0" baseItem="0"/>
  </dataFields>
  <formats count="4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erage of TOTAL CHARGES"/>
    <pivotHierarchy dragToData="1"/>
    <pivotHierarchy dragToData="1"/>
    <pivotHierarchy dragToData="1" caption="Average of BIRTH WEIGHT (IN POUNDS)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LENGTH OF STAY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Original_Data!$A:$I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4386DA-2C57-4A5A-8549-90243521BC9F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30" firstHeaderRow="1" firstDataRow="1" firstDataCol="1"/>
  <pivotFields count="3">
    <pivotField axis="axisRow" allDrilled="1" subtotalTop="0" showAll="0" defaultAttributeDrillState="1">
      <items count="6">
        <item s="1" x="0"/>
        <item s="1" x="1"/>
        <item s="1" x="2"/>
        <item s="1" x="3"/>
        <item s="1" x="4"/>
        <item t="default"/>
      </items>
    </pivotField>
    <pivotField dataField="1" subtotalTop="0" showAll="0" defaultSubtotal="0"/>
    <pivotField axis="axisRow" allDrilled="1" subtotalTop="0" showAll="0" sortType="ascending" defaultAttributeDrillState="1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0"/>
    <field x="2"/>
  </rowFields>
  <rowItems count="27">
    <i>
      <x/>
    </i>
    <i r="1">
      <x v="1"/>
    </i>
    <i r="1">
      <x/>
    </i>
    <i r="1">
      <x v="3"/>
    </i>
    <i r="1">
      <x v="2"/>
    </i>
    <i t="default">
      <x/>
    </i>
    <i>
      <x v="1"/>
    </i>
    <i r="1">
      <x v="2"/>
    </i>
    <i t="default">
      <x v="1"/>
    </i>
    <i>
      <x v="2"/>
    </i>
    <i r="1">
      <x v="3"/>
    </i>
    <i r="1">
      <x/>
    </i>
    <i r="1">
      <x v="2"/>
    </i>
    <i r="1">
      <x v="1"/>
    </i>
    <i t="default">
      <x v="2"/>
    </i>
    <i>
      <x v="3"/>
    </i>
    <i r="1">
      <x v="1"/>
    </i>
    <i r="1">
      <x/>
    </i>
    <i r="1">
      <x v="3"/>
    </i>
    <i t="default">
      <x v="3"/>
    </i>
    <i>
      <x v="4"/>
    </i>
    <i r="1">
      <x v="2"/>
    </i>
    <i r="1">
      <x/>
    </i>
    <i r="1">
      <x v="1"/>
    </i>
    <i r="1">
      <x v="3"/>
    </i>
    <i t="default">
      <x v="4"/>
    </i>
    <i t="grand">
      <x/>
    </i>
  </rowItems>
  <colItems count="1">
    <i/>
  </colItems>
  <dataFields count="1">
    <dataField name="Count of FACILITY" fld="1" subtotal="count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Original_Data!$A:$I">
        <x15:activeTabTopLevelEntity name="[Range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158464-D8CF-49E5-A0BF-459809E41C17}" name="PivotTable12" cacheId="2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3:B88" firstHeaderRow="1" firstDataRow="1" firstDataCol="1"/>
  <pivotFields count="3">
    <pivotField axis="axisRow" allDrilled="1" subtotalTop="0" showAll="0" defaultSubtotal="0" defaultAttributeDrillState="1">
      <items count="29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</items>
    </pivotField>
    <pivotField dataField="1" subtotalTop="0" showAll="0" defaultSubtotal="0"/>
    <pivotField axis="axisRow" allDrilled="1" subtotalTop="0" showAll="0" sortType="ascending" defaultSubtotal="0" defaultAttributeDrillState="1">
      <items count="5">
        <item s="1" x="0"/>
        <item s="1" x="1"/>
        <item s="1" x="2"/>
        <item s="1" x="3"/>
        <item s="1"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0"/>
    <field x="2"/>
  </rowFields>
  <rowItems count="85">
    <i>
      <x/>
    </i>
    <i r="1">
      <x/>
    </i>
    <i r="1">
      <x v="3"/>
    </i>
    <i r="1">
      <x v="1"/>
    </i>
    <i r="1">
      <x v="2"/>
    </i>
    <i>
      <x v="1"/>
    </i>
    <i r="1">
      <x v="4"/>
    </i>
    <i r="1">
      <x v="3"/>
    </i>
    <i r="1">
      <x/>
    </i>
    <i r="1">
      <x v="1"/>
    </i>
    <i r="1">
      <x v="2"/>
    </i>
    <i>
      <x v="2"/>
    </i>
    <i r="1">
      <x v="1"/>
    </i>
    <i r="1">
      <x v="3"/>
    </i>
    <i r="1">
      <x v="2"/>
    </i>
    <i r="1">
      <x/>
    </i>
    <i>
      <x v="3"/>
    </i>
    <i r="1">
      <x v="1"/>
    </i>
    <i r="1">
      <x/>
    </i>
    <i r="1">
      <x v="2"/>
    </i>
    <i>
      <x v="4"/>
    </i>
    <i r="1">
      <x v="2"/>
    </i>
    <i r="1">
      <x v="1"/>
    </i>
    <i>
      <x v="5"/>
    </i>
    <i r="1">
      <x v="2"/>
    </i>
    <i r="1">
      <x/>
    </i>
    <i r="1">
      <x v="3"/>
    </i>
    <i r="1">
      <x v="1"/>
    </i>
    <i>
      <x v="6"/>
    </i>
    <i r="1">
      <x v="1"/>
    </i>
    <i r="1">
      <x v="2"/>
    </i>
    <i>
      <x v="7"/>
    </i>
    <i r="1">
      <x v="2"/>
    </i>
    <i r="1">
      <x/>
    </i>
    <i r="1">
      <x v="3"/>
    </i>
    <i r="1">
      <x v="1"/>
    </i>
    <i>
      <x v="8"/>
    </i>
    <i r="1">
      <x v="3"/>
    </i>
    <i r="1">
      <x v="2"/>
    </i>
    <i r="1">
      <x/>
    </i>
    <i>
      <x v="9"/>
    </i>
    <i r="1">
      <x v="2"/>
    </i>
    <i>
      <x v="10"/>
    </i>
    <i r="1">
      <x v="1"/>
    </i>
    <i r="1">
      <x v="2"/>
    </i>
    <i>
      <x v="11"/>
    </i>
    <i r="1">
      <x v="2"/>
    </i>
    <i r="1">
      <x/>
    </i>
    <i>
      <x v="12"/>
    </i>
    <i r="1">
      <x/>
    </i>
    <i>
      <x v="13"/>
    </i>
    <i r="1">
      <x v="2"/>
    </i>
    <i>
      <x v="14"/>
    </i>
    <i r="1">
      <x/>
    </i>
    <i>
      <x v="15"/>
    </i>
    <i r="1">
      <x v="1"/>
    </i>
    <i>
      <x v="16"/>
    </i>
    <i r="1">
      <x v="2"/>
    </i>
    <i>
      <x v="17"/>
    </i>
    <i r="1">
      <x v="1"/>
    </i>
    <i r="1">
      <x v="2"/>
    </i>
    <i>
      <x v="18"/>
    </i>
    <i r="1">
      <x v="2"/>
    </i>
    <i>
      <x v="19"/>
    </i>
    <i r="1">
      <x v="1"/>
    </i>
    <i r="1">
      <x/>
    </i>
    <i>
      <x v="20"/>
    </i>
    <i r="1">
      <x v="2"/>
    </i>
    <i>
      <x v="21"/>
    </i>
    <i r="1">
      <x v="2"/>
    </i>
    <i>
      <x v="22"/>
    </i>
    <i r="1">
      <x v="1"/>
    </i>
    <i>
      <x v="23"/>
    </i>
    <i r="1">
      <x v="1"/>
    </i>
    <i>
      <x v="24"/>
    </i>
    <i r="1">
      <x v="2"/>
    </i>
    <i>
      <x v="25"/>
    </i>
    <i r="1">
      <x v="2"/>
    </i>
    <i>
      <x v="26"/>
    </i>
    <i r="1">
      <x v="2"/>
    </i>
    <i>
      <x v="27"/>
    </i>
    <i r="1">
      <x v="1"/>
    </i>
    <i>
      <x v="28"/>
    </i>
    <i r="1">
      <x v="2"/>
    </i>
    <i t="grand">
      <x/>
    </i>
  </rowItems>
  <colItems count="1">
    <i/>
  </colItems>
  <dataFields count="1">
    <dataField name="Average of TOTAL CHARGES" fld="1" subtotal="average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erage of TOTAL CHARGES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Original_Data!$A:$I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BCE6EE-4CB9-4716-96FE-405B03DA4962}" name="PivotTable16" cacheId="18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3:C28" firstHeaderRow="0" firstDataRow="1" firstDataCol="1"/>
  <pivotFields count="4">
    <pivotField axis="axisRow" allDrilled="1" subtotalTop="0" showAll="0" dataSourceSort="1" defaultAttributeDrillState="1">
      <items count="5">
        <item s="1" x="0"/>
        <item s="1" x="1"/>
        <item s="1" x="2"/>
        <item s="1" x="3"/>
        <item t="default"/>
      </items>
    </pivotField>
    <pivotField axis="axisRow" allDrilled="1" subtotalTop="0" showAll="0" sortType="ascending" defaultAttributeDrillState="1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ubtotalTop="0" showAll="0"/>
    <pivotField dataField="1" subtotalTop="0" showAll="0"/>
  </pivotFields>
  <rowFields count="2">
    <field x="0"/>
    <field x="1"/>
  </rowFields>
  <rowItems count="25">
    <i>
      <x/>
    </i>
    <i r="1">
      <x v="3"/>
    </i>
    <i r="1">
      <x v="1"/>
    </i>
    <i r="1">
      <x/>
    </i>
    <i r="1">
      <x v="2"/>
    </i>
    <i t="default">
      <x/>
    </i>
    <i>
      <x v="1"/>
    </i>
    <i r="1">
      <x/>
    </i>
    <i r="1">
      <x v="3"/>
    </i>
    <i r="1">
      <x v="2"/>
    </i>
    <i r="1">
      <x v="1"/>
    </i>
    <i t="default">
      <x v="1"/>
    </i>
    <i>
      <x v="2"/>
    </i>
    <i r="1">
      <x v="3"/>
    </i>
    <i r="1">
      <x v="4"/>
    </i>
    <i r="1">
      <x/>
    </i>
    <i r="1">
      <x v="1"/>
    </i>
    <i t="default">
      <x v="2"/>
    </i>
    <i>
      <x v="3"/>
    </i>
    <i r="1">
      <x v="3"/>
    </i>
    <i r="1">
      <x/>
    </i>
    <i r="1">
      <x v="1"/>
    </i>
    <i r="1">
      <x v="2"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DMITTED" fld="3" subtotal="count" baseField="0" baseItem="0"/>
    <dataField name="Sum of TOTAL CHARGES" fld="2" baseField="1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Sum of TOTAL CHARGES"/>
    <pivotHierarchy dragToData="1" caption="Average of TOTAL CHARGES"/>
    <pivotHierarchy dragToData="1"/>
    <pivotHierarchy dragToData="1"/>
    <pivotHierarchy dragToData="1"/>
    <pivotHierarchy dragToData="1"/>
    <pivotHierarchy dragToData="1" caption="Count of BIRTH WEIGHT (IN POUNDS)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Original_Data!$A:$I">
        <x15:activeTabTopLevelEntity name="[Range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D812-AA86-4ED2-8959-99F97A2FC9D9}">
  <dimension ref="A1:I401"/>
  <sheetViews>
    <sheetView workbookViewId="0"/>
  </sheetViews>
  <sheetFormatPr defaultRowHeight="14.4" x14ac:dyDescent="0.3"/>
  <cols>
    <col min="1" max="1" width="26.77734375" bestFit="1" customWidth="1"/>
    <col min="2" max="2" width="17.21875" bestFit="1" customWidth="1"/>
    <col min="3" max="3" width="13.21875" bestFit="1" customWidth="1"/>
    <col min="4" max="4" width="14.88671875" bestFit="1" customWidth="1"/>
    <col min="5" max="5" width="9.77734375" bestFit="1" customWidth="1"/>
    <col min="7" max="7" width="13.33203125" bestFit="1" customWidth="1"/>
    <col min="8" max="8" width="24.5546875" style="2" bestFit="1" customWidth="1"/>
    <col min="9" max="9" width="14.5546875" style="3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46</v>
      </c>
      <c r="I1" s="3" t="s">
        <v>7</v>
      </c>
    </row>
    <row r="2" spans="1:9" x14ac:dyDescent="0.3">
      <c r="A2" t="s">
        <v>8</v>
      </c>
      <c r="B2" t="s">
        <v>9</v>
      </c>
      <c r="C2">
        <v>0</v>
      </c>
      <c r="D2">
        <v>2</v>
      </c>
      <c r="E2" t="s">
        <v>10</v>
      </c>
      <c r="F2" t="s">
        <v>11</v>
      </c>
      <c r="G2">
        <v>3500</v>
      </c>
      <c r="H2" s="2">
        <f>G2* 0.00220462</f>
        <v>7.71617</v>
      </c>
      <c r="I2" s="3">
        <v>13985.7</v>
      </c>
    </row>
    <row r="3" spans="1:9" x14ac:dyDescent="0.3">
      <c r="A3" t="s">
        <v>8</v>
      </c>
      <c r="B3" t="s">
        <v>12</v>
      </c>
      <c r="C3">
        <v>1</v>
      </c>
      <c r="D3">
        <v>2</v>
      </c>
      <c r="E3" t="s">
        <v>10</v>
      </c>
      <c r="F3" t="s">
        <v>11</v>
      </c>
      <c r="G3">
        <v>3900</v>
      </c>
      <c r="H3" s="2">
        <f t="shared" ref="H3:H66" si="0">G3* 0.00220462</f>
        <v>8.5980179999999997</v>
      </c>
      <c r="I3" s="3">
        <v>3632.5</v>
      </c>
    </row>
    <row r="4" spans="1:9" x14ac:dyDescent="0.3">
      <c r="A4" t="s">
        <v>8</v>
      </c>
      <c r="B4" t="s">
        <v>12</v>
      </c>
      <c r="C4">
        <v>0</v>
      </c>
      <c r="D4">
        <v>36</v>
      </c>
      <c r="E4" t="s">
        <v>13</v>
      </c>
      <c r="F4" t="s">
        <v>14</v>
      </c>
      <c r="G4">
        <v>800</v>
      </c>
      <c r="H4" s="2">
        <f t="shared" si="0"/>
        <v>1.7636959999999999</v>
      </c>
      <c r="I4" s="3">
        <v>359091</v>
      </c>
    </row>
    <row r="5" spans="1:9" x14ac:dyDescent="0.3">
      <c r="A5" t="s">
        <v>8</v>
      </c>
      <c r="B5" t="s">
        <v>9</v>
      </c>
      <c r="C5">
        <v>1</v>
      </c>
      <c r="D5">
        <v>5</v>
      </c>
      <c r="E5" t="s">
        <v>15</v>
      </c>
      <c r="F5" t="s">
        <v>16</v>
      </c>
      <c r="G5">
        <v>2800</v>
      </c>
      <c r="H5" s="2">
        <f t="shared" si="0"/>
        <v>6.172936</v>
      </c>
      <c r="I5" s="3">
        <v>8536.5</v>
      </c>
    </row>
    <row r="6" spans="1:9" x14ac:dyDescent="0.3">
      <c r="A6" t="s">
        <v>8</v>
      </c>
      <c r="B6" t="s">
        <v>9</v>
      </c>
      <c r="C6">
        <v>1</v>
      </c>
      <c r="D6">
        <v>2</v>
      </c>
      <c r="E6" t="s">
        <v>10</v>
      </c>
      <c r="F6" t="s">
        <v>11</v>
      </c>
      <c r="G6">
        <v>3700</v>
      </c>
      <c r="H6" s="2">
        <f t="shared" si="0"/>
        <v>8.1570940000000007</v>
      </c>
      <c r="I6" s="3">
        <v>3632.5</v>
      </c>
    </row>
    <row r="7" spans="1:9" x14ac:dyDescent="0.3">
      <c r="A7" t="s">
        <v>8</v>
      </c>
      <c r="B7" t="s">
        <v>12</v>
      </c>
      <c r="C7">
        <v>0</v>
      </c>
      <c r="D7">
        <v>4</v>
      </c>
      <c r="E7" t="s">
        <v>10</v>
      </c>
      <c r="F7" t="s">
        <v>17</v>
      </c>
      <c r="G7">
        <v>2400</v>
      </c>
      <c r="H7" s="2">
        <f t="shared" si="0"/>
        <v>5.2910880000000002</v>
      </c>
      <c r="I7" s="3">
        <v>6406</v>
      </c>
    </row>
    <row r="8" spans="1:9" x14ac:dyDescent="0.3">
      <c r="A8" t="s">
        <v>8</v>
      </c>
      <c r="B8" t="s">
        <v>18</v>
      </c>
      <c r="C8">
        <v>0</v>
      </c>
      <c r="D8">
        <v>3</v>
      </c>
      <c r="E8" t="s">
        <v>17</v>
      </c>
      <c r="F8" t="s">
        <v>10</v>
      </c>
      <c r="G8">
        <v>4200</v>
      </c>
      <c r="H8" s="2">
        <f t="shared" si="0"/>
        <v>9.259404</v>
      </c>
      <c r="I8" s="3">
        <v>4778</v>
      </c>
    </row>
    <row r="9" spans="1:9" x14ac:dyDescent="0.3">
      <c r="A9" t="s">
        <v>8</v>
      </c>
      <c r="B9" t="s">
        <v>9</v>
      </c>
      <c r="C9">
        <v>1</v>
      </c>
      <c r="D9">
        <v>2</v>
      </c>
      <c r="E9" t="s">
        <v>17</v>
      </c>
      <c r="F9" t="s">
        <v>14</v>
      </c>
      <c r="G9">
        <v>4000</v>
      </c>
      <c r="H9" s="2">
        <f t="shared" si="0"/>
        <v>8.8184799999999992</v>
      </c>
      <c r="I9" s="3">
        <v>3528</v>
      </c>
    </row>
    <row r="10" spans="1:9" x14ac:dyDescent="0.3">
      <c r="A10" t="s">
        <v>8</v>
      </c>
      <c r="B10" t="s">
        <v>9</v>
      </c>
      <c r="C10">
        <v>0</v>
      </c>
      <c r="D10">
        <v>2</v>
      </c>
      <c r="E10" t="s">
        <v>16</v>
      </c>
      <c r="F10" t="s">
        <v>15</v>
      </c>
      <c r="G10">
        <v>3100</v>
      </c>
      <c r="H10" s="2">
        <f t="shared" si="0"/>
        <v>6.8343220000000002</v>
      </c>
      <c r="I10" s="3">
        <v>3860</v>
      </c>
    </row>
    <row r="11" spans="1:9" x14ac:dyDescent="0.3">
      <c r="A11" t="s">
        <v>8</v>
      </c>
      <c r="B11" t="s">
        <v>12</v>
      </c>
      <c r="C11">
        <v>1</v>
      </c>
      <c r="D11">
        <v>2</v>
      </c>
      <c r="E11" t="s">
        <v>10</v>
      </c>
      <c r="F11" t="s">
        <v>11</v>
      </c>
      <c r="G11">
        <v>3400</v>
      </c>
      <c r="H11" s="2">
        <f t="shared" si="0"/>
        <v>7.4957080000000005</v>
      </c>
      <c r="I11" s="3">
        <v>6073.5</v>
      </c>
    </row>
    <row r="12" spans="1:9" x14ac:dyDescent="0.3">
      <c r="A12" t="s">
        <v>8</v>
      </c>
      <c r="B12" t="s">
        <v>9</v>
      </c>
      <c r="C12">
        <v>1</v>
      </c>
      <c r="D12">
        <v>19</v>
      </c>
      <c r="E12" t="s">
        <v>17</v>
      </c>
      <c r="F12" t="s">
        <v>11</v>
      </c>
      <c r="G12">
        <v>1600</v>
      </c>
      <c r="H12" s="2">
        <f t="shared" si="0"/>
        <v>3.5273919999999999</v>
      </c>
      <c r="I12" s="3">
        <v>149241</v>
      </c>
    </row>
    <row r="13" spans="1:9" x14ac:dyDescent="0.3">
      <c r="A13" t="s">
        <v>8</v>
      </c>
      <c r="B13" t="s">
        <v>9</v>
      </c>
      <c r="C13">
        <v>1</v>
      </c>
      <c r="D13">
        <v>3</v>
      </c>
      <c r="E13" t="s">
        <v>11</v>
      </c>
      <c r="F13" t="s">
        <v>13</v>
      </c>
      <c r="G13">
        <v>3500</v>
      </c>
      <c r="H13" s="2">
        <f t="shared" si="0"/>
        <v>7.71617</v>
      </c>
      <c r="I13" s="3">
        <v>5122.5</v>
      </c>
    </row>
    <row r="14" spans="1:9" x14ac:dyDescent="0.3">
      <c r="A14" t="s">
        <v>8</v>
      </c>
      <c r="B14" t="s">
        <v>9</v>
      </c>
      <c r="C14">
        <v>0</v>
      </c>
      <c r="D14">
        <v>4</v>
      </c>
      <c r="E14" t="s">
        <v>11</v>
      </c>
      <c r="F14" t="s">
        <v>14</v>
      </c>
      <c r="G14">
        <v>2000</v>
      </c>
      <c r="H14" s="2">
        <f t="shared" si="0"/>
        <v>4.4092399999999996</v>
      </c>
      <c r="I14" s="3">
        <v>6986.9</v>
      </c>
    </row>
    <row r="15" spans="1:9" x14ac:dyDescent="0.3">
      <c r="A15" t="s">
        <v>8</v>
      </c>
      <c r="B15" t="s">
        <v>9</v>
      </c>
      <c r="C15">
        <v>1</v>
      </c>
      <c r="D15">
        <v>2</v>
      </c>
      <c r="E15" t="s">
        <v>17</v>
      </c>
      <c r="F15" t="s">
        <v>14</v>
      </c>
      <c r="G15">
        <v>3900</v>
      </c>
      <c r="H15" s="2">
        <f t="shared" si="0"/>
        <v>8.5980179999999997</v>
      </c>
      <c r="I15" s="3">
        <v>4615.1000000000004</v>
      </c>
    </row>
    <row r="16" spans="1:9" x14ac:dyDescent="0.3">
      <c r="A16" t="s">
        <v>8</v>
      </c>
      <c r="B16" t="s">
        <v>9</v>
      </c>
      <c r="C16">
        <v>0</v>
      </c>
      <c r="D16">
        <v>3</v>
      </c>
      <c r="E16" t="s">
        <v>16</v>
      </c>
      <c r="F16" t="s">
        <v>17</v>
      </c>
      <c r="G16">
        <v>2900</v>
      </c>
      <c r="H16" s="2">
        <f t="shared" si="0"/>
        <v>6.3933980000000004</v>
      </c>
      <c r="I16" s="3">
        <v>5488</v>
      </c>
    </row>
    <row r="17" spans="1:9" x14ac:dyDescent="0.3">
      <c r="A17" t="s">
        <v>8</v>
      </c>
      <c r="B17" t="s">
        <v>9</v>
      </c>
      <c r="C17">
        <v>1</v>
      </c>
      <c r="D17">
        <v>2</v>
      </c>
      <c r="E17" t="s">
        <v>10</v>
      </c>
      <c r="F17" t="s">
        <v>11</v>
      </c>
      <c r="G17">
        <v>3000</v>
      </c>
      <c r="H17" s="2">
        <f t="shared" si="0"/>
        <v>6.6138599999999999</v>
      </c>
      <c r="I17" s="3">
        <v>3239</v>
      </c>
    </row>
    <row r="18" spans="1:9" x14ac:dyDescent="0.3">
      <c r="A18" t="s">
        <v>8</v>
      </c>
      <c r="B18" t="s">
        <v>9</v>
      </c>
      <c r="C18">
        <v>0</v>
      </c>
      <c r="D18">
        <v>3</v>
      </c>
      <c r="E18" t="s">
        <v>10</v>
      </c>
      <c r="F18" t="s">
        <v>15</v>
      </c>
      <c r="G18">
        <v>3300</v>
      </c>
      <c r="H18" s="2">
        <f t="shared" si="0"/>
        <v>7.2752460000000001</v>
      </c>
      <c r="I18" s="3">
        <v>4778</v>
      </c>
    </row>
    <row r="19" spans="1:9" x14ac:dyDescent="0.3">
      <c r="A19" t="s">
        <v>8</v>
      </c>
      <c r="B19" t="s">
        <v>9</v>
      </c>
      <c r="C19">
        <v>1</v>
      </c>
      <c r="D19">
        <v>1</v>
      </c>
      <c r="E19" t="s">
        <v>10</v>
      </c>
      <c r="F19" t="s">
        <v>16</v>
      </c>
      <c r="G19">
        <v>3200</v>
      </c>
      <c r="H19" s="2">
        <f t="shared" si="0"/>
        <v>7.0547839999999997</v>
      </c>
      <c r="I19" s="3">
        <v>7113.05</v>
      </c>
    </row>
    <row r="20" spans="1:9" x14ac:dyDescent="0.3">
      <c r="A20" t="s">
        <v>8</v>
      </c>
      <c r="B20" t="s">
        <v>18</v>
      </c>
      <c r="C20">
        <v>0</v>
      </c>
      <c r="D20">
        <v>3</v>
      </c>
      <c r="E20" t="s">
        <v>14</v>
      </c>
      <c r="F20" t="s">
        <v>11</v>
      </c>
      <c r="G20">
        <v>2800</v>
      </c>
      <c r="H20" s="2">
        <f t="shared" si="0"/>
        <v>6.172936</v>
      </c>
      <c r="I20" s="3">
        <v>7367</v>
      </c>
    </row>
    <row r="21" spans="1:9" x14ac:dyDescent="0.3">
      <c r="A21" t="s">
        <v>8</v>
      </c>
      <c r="B21" t="s">
        <v>12</v>
      </c>
      <c r="C21">
        <v>1</v>
      </c>
      <c r="D21">
        <v>3</v>
      </c>
      <c r="E21" t="s">
        <v>14</v>
      </c>
      <c r="F21" t="s">
        <v>11</v>
      </c>
      <c r="G21">
        <v>3300</v>
      </c>
      <c r="H21" s="2">
        <f t="shared" si="0"/>
        <v>7.2752460000000001</v>
      </c>
      <c r="I21" s="3">
        <v>5082.38</v>
      </c>
    </row>
    <row r="22" spans="1:9" x14ac:dyDescent="0.3">
      <c r="A22" t="s">
        <v>8</v>
      </c>
      <c r="B22" t="s">
        <v>19</v>
      </c>
      <c r="C22">
        <v>1</v>
      </c>
      <c r="D22">
        <v>1</v>
      </c>
      <c r="E22" t="s">
        <v>11</v>
      </c>
      <c r="F22" t="s">
        <v>11</v>
      </c>
      <c r="G22">
        <v>300</v>
      </c>
      <c r="H22" s="2">
        <f t="shared" si="0"/>
        <v>0.66138600000000003</v>
      </c>
      <c r="I22" s="3">
        <v>3733.42</v>
      </c>
    </row>
    <row r="23" spans="1:9" x14ac:dyDescent="0.3">
      <c r="A23" t="s">
        <v>8</v>
      </c>
      <c r="B23" t="s">
        <v>12</v>
      </c>
      <c r="C23">
        <v>1</v>
      </c>
      <c r="D23">
        <v>3</v>
      </c>
      <c r="E23" t="s">
        <v>16</v>
      </c>
      <c r="F23" t="s">
        <v>17</v>
      </c>
      <c r="G23">
        <v>4000</v>
      </c>
      <c r="H23" s="2">
        <f t="shared" si="0"/>
        <v>8.8184799999999992</v>
      </c>
      <c r="I23" s="3">
        <v>31766.1</v>
      </c>
    </row>
    <row r="24" spans="1:9" x14ac:dyDescent="0.3">
      <c r="A24" t="s">
        <v>8</v>
      </c>
      <c r="B24" t="s">
        <v>12</v>
      </c>
      <c r="C24">
        <v>1</v>
      </c>
      <c r="D24">
        <v>3</v>
      </c>
      <c r="E24" t="s">
        <v>10</v>
      </c>
      <c r="F24" t="s">
        <v>15</v>
      </c>
      <c r="G24">
        <v>4500</v>
      </c>
      <c r="H24" s="2">
        <f t="shared" si="0"/>
        <v>9.9207900000000002</v>
      </c>
      <c r="I24" s="3">
        <v>27561.8</v>
      </c>
    </row>
    <row r="25" spans="1:9" x14ac:dyDescent="0.3">
      <c r="A25" t="s">
        <v>8</v>
      </c>
      <c r="B25" t="s">
        <v>9</v>
      </c>
      <c r="C25">
        <v>0</v>
      </c>
      <c r="D25">
        <v>1</v>
      </c>
      <c r="E25" t="s">
        <v>10</v>
      </c>
      <c r="F25" t="s">
        <v>16</v>
      </c>
      <c r="G25">
        <v>2500</v>
      </c>
      <c r="H25" s="2">
        <f t="shared" si="0"/>
        <v>5.5115499999999997</v>
      </c>
      <c r="I25" s="3">
        <v>10144.5</v>
      </c>
    </row>
    <row r="26" spans="1:9" x14ac:dyDescent="0.3">
      <c r="A26" t="s">
        <v>8</v>
      </c>
      <c r="B26" t="s">
        <v>9</v>
      </c>
      <c r="C26">
        <v>1</v>
      </c>
      <c r="D26">
        <v>5</v>
      </c>
      <c r="E26" t="s">
        <v>16</v>
      </c>
      <c r="F26" t="s">
        <v>14</v>
      </c>
      <c r="G26">
        <v>3600</v>
      </c>
      <c r="H26" s="2">
        <f t="shared" si="0"/>
        <v>7.9366320000000004</v>
      </c>
      <c r="I26" s="3">
        <v>52868.4</v>
      </c>
    </row>
    <row r="27" spans="1:9" x14ac:dyDescent="0.3">
      <c r="A27" t="s">
        <v>8</v>
      </c>
      <c r="B27" t="s">
        <v>12</v>
      </c>
      <c r="C27">
        <v>1</v>
      </c>
      <c r="D27">
        <v>15</v>
      </c>
      <c r="E27" t="s">
        <v>11</v>
      </c>
      <c r="F27" t="s">
        <v>15</v>
      </c>
      <c r="G27">
        <v>1700</v>
      </c>
      <c r="H27" s="2">
        <f t="shared" si="0"/>
        <v>3.7478540000000002</v>
      </c>
      <c r="I27" s="3">
        <v>97901</v>
      </c>
    </row>
    <row r="28" spans="1:9" x14ac:dyDescent="0.3">
      <c r="A28" t="s">
        <v>8</v>
      </c>
      <c r="B28" t="s">
        <v>12</v>
      </c>
      <c r="C28">
        <v>0</v>
      </c>
      <c r="D28">
        <v>3</v>
      </c>
      <c r="E28" t="s">
        <v>13</v>
      </c>
      <c r="F28" t="s">
        <v>16</v>
      </c>
      <c r="G28">
        <v>4000</v>
      </c>
      <c r="H28" s="2">
        <f t="shared" si="0"/>
        <v>8.8184799999999992</v>
      </c>
      <c r="I28" s="3">
        <v>5488</v>
      </c>
    </row>
    <row r="29" spans="1:9" x14ac:dyDescent="0.3">
      <c r="A29" t="s">
        <v>8</v>
      </c>
      <c r="B29" t="s">
        <v>9</v>
      </c>
      <c r="C29">
        <v>1</v>
      </c>
      <c r="D29">
        <v>2</v>
      </c>
      <c r="E29" t="s">
        <v>15</v>
      </c>
      <c r="F29" t="s">
        <v>13</v>
      </c>
      <c r="G29">
        <v>3900</v>
      </c>
      <c r="H29" s="2">
        <f t="shared" si="0"/>
        <v>8.5980179999999997</v>
      </c>
      <c r="I29" s="3">
        <v>4260.3999999999996</v>
      </c>
    </row>
    <row r="30" spans="1:9" x14ac:dyDescent="0.3">
      <c r="A30" t="s">
        <v>8</v>
      </c>
      <c r="B30" t="s">
        <v>9</v>
      </c>
      <c r="C30">
        <v>0</v>
      </c>
      <c r="D30">
        <v>2</v>
      </c>
      <c r="E30" t="s">
        <v>14</v>
      </c>
      <c r="F30" t="s">
        <v>16</v>
      </c>
      <c r="G30">
        <v>3100</v>
      </c>
      <c r="H30" s="2">
        <f t="shared" si="0"/>
        <v>6.8343220000000002</v>
      </c>
      <c r="I30" s="3">
        <v>15484.5</v>
      </c>
    </row>
    <row r="31" spans="1:9" x14ac:dyDescent="0.3">
      <c r="A31" t="s">
        <v>8</v>
      </c>
      <c r="B31" t="s">
        <v>12</v>
      </c>
      <c r="C31">
        <v>1</v>
      </c>
      <c r="D31">
        <v>3</v>
      </c>
      <c r="E31" t="s">
        <v>17</v>
      </c>
      <c r="F31" t="s">
        <v>10</v>
      </c>
      <c r="G31">
        <v>3800</v>
      </c>
      <c r="H31" s="2">
        <f t="shared" si="0"/>
        <v>8.3775560000000002</v>
      </c>
      <c r="I31" s="3">
        <v>5130</v>
      </c>
    </row>
    <row r="32" spans="1:9" x14ac:dyDescent="0.3">
      <c r="A32" t="s">
        <v>8</v>
      </c>
      <c r="B32" t="s">
        <v>18</v>
      </c>
      <c r="C32">
        <v>1</v>
      </c>
      <c r="D32">
        <v>16</v>
      </c>
      <c r="E32" t="s">
        <v>15</v>
      </c>
      <c r="F32" t="s">
        <v>13</v>
      </c>
      <c r="G32">
        <v>2200</v>
      </c>
      <c r="H32" s="2">
        <f t="shared" si="0"/>
        <v>4.8501640000000004</v>
      </c>
      <c r="I32" s="3">
        <v>106492</v>
      </c>
    </row>
    <row r="33" spans="1:9" x14ac:dyDescent="0.3">
      <c r="A33" t="s">
        <v>8</v>
      </c>
      <c r="B33" t="s">
        <v>9</v>
      </c>
      <c r="C33">
        <v>0</v>
      </c>
      <c r="D33">
        <v>2</v>
      </c>
      <c r="E33" t="s">
        <v>13</v>
      </c>
      <c r="F33" t="s">
        <v>10</v>
      </c>
      <c r="G33">
        <v>3000</v>
      </c>
      <c r="H33" s="2">
        <f t="shared" si="0"/>
        <v>6.6138599999999999</v>
      </c>
      <c r="I33" s="3">
        <v>3426</v>
      </c>
    </row>
    <row r="34" spans="1:9" x14ac:dyDescent="0.3">
      <c r="A34" t="s">
        <v>8</v>
      </c>
      <c r="B34" t="s">
        <v>12</v>
      </c>
      <c r="C34">
        <v>0</v>
      </c>
      <c r="D34">
        <v>4</v>
      </c>
      <c r="E34" t="s">
        <v>14</v>
      </c>
      <c r="F34" t="s">
        <v>15</v>
      </c>
      <c r="G34">
        <v>3400</v>
      </c>
      <c r="H34" s="2">
        <f t="shared" si="0"/>
        <v>7.4957080000000005</v>
      </c>
      <c r="I34" s="3">
        <v>6907.1</v>
      </c>
    </row>
    <row r="35" spans="1:9" x14ac:dyDescent="0.3">
      <c r="A35" t="s">
        <v>8</v>
      </c>
      <c r="B35" t="s">
        <v>12</v>
      </c>
      <c r="C35">
        <v>0</v>
      </c>
      <c r="D35">
        <v>4</v>
      </c>
      <c r="E35" t="s">
        <v>16</v>
      </c>
      <c r="F35" t="s">
        <v>13</v>
      </c>
      <c r="G35">
        <v>3500</v>
      </c>
      <c r="H35" s="2">
        <f t="shared" si="0"/>
        <v>7.71617</v>
      </c>
      <c r="I35" s="3">
        <v>8313.8799999999992</v>
      </c>
    </row>
    <row r="36" spans="1:9" x14ac:dyDescent="0.3">
      <c r="A36" t="s">
        <v>8</v>
      </c>
      <c r="B36" t="s">
        <v>18</v>
      </c>
      <c r="C36">
        <v>0</v>
      </c>
      <c r="D36">
        <v>38</v>
      </c>
      <c r="E36" t="s">
        <v>17</v>
      </c>
      <c r="F36" t="s">
        <v>10</v>
      </c>
      <c r="G36">
        <v>1500</v>
      </c>
      <c r="H36" s="2">
        <f t="shared" si="0"/>
        <v>3.3069299999999999</v>
      </c>
      <c r="I36" s="3">
        <v>255788</v>
      </c>
    </row>
    <row r="37" spans="1:9" x14ac:dyDescent="0.3">
      <c r="A37" t="s">
        <v>8</v>
      </c>
      <c r="B37" t="s">
        <v>9</v>
      </c>
      <c r="C37">
        <v>1</v>
      </c>
      <c r="D37">
        <v>2</v>
      </c>
      <c r="E37" t="s">
        <v>13</v>
      </c>
      <c r="F37" t="s">
        <v>10</v>
      </c>
      <c r="G37">
        <v>1800</v>
      </c>
      <c r="H37" s="2">
        <f t="shared" si="0"/>
        <v>3.9683160000000002</v>
      </c>
      <c r="I37" s="3">
        <v>4737.5</v>
      </c>
    </row>
    <row r="38" spans="1:9" x14ac:dyDescent="0.3">
      <c r="A38" t="s">
        <v>8</v>
      </c>
      <c r="B38" t="s">
        <v>12</v>
      </c>
      <c r="C38">
        <v>0</v>
      </c>
      <c r="D38">
        <v>17</v>
      </c>
      <c r="E38" t="s">
        <v>17</v>
      </c>
      <c r="F38" t="s">
        <v>10</v>
      </c>
      <c r="G38">
        <v>1600</v>
      </c>
      <c r="H38" s="2">
        <f t="shared" si="0"/>
        <v>3.5273919999999999</v>
      </c>
      <c r="I38" s="3">
        <v>114858</v>
      </c>
    </row>
    <row r="39" spans="1:9" x14ac:dyDescent="0.3">
      <c r="A39" t="s">
        <v>8</v>
      </c>
      <c r="B39" t="s">
        <v>18</v>
      </c>
      <c r="C39">
        <v>0</v>
      </c>
      <c r="D39">
        <v>67</v>
      </c>
      <c r="E39" t="s">
        <v>14</v>
      </c>
      <c r="F39" t="s">
        <v>15</v>
      </c>
      <c r="G39">
        <v>900</v>
      </c>
      <c r="H39" s="2">
        <f t="shared" si="0"/>
        <v>1.9841580000000001</v>
      </c>
      <c r="I39" s="3">
        <v>471062</v>
      </c>
    </row>
    <row r="40" spans="1:9" x14ac:dyDescent="0.3">
      <c r="A40" t="s">
        <v>8</v>
      </c>
      <c r="B40" t="s">
        <v>12</v>
      </c>
      <c r="C40">
        <v>1</v>
      </c>
      <c r="D40">
        <v>3</v>
      </c>
      <c r="E40" t="s">
        <v>13</v>
      </c>
      <c r="F40" t="s">
        <v>16</v>
      </c>
      <c r="G40">
        <v>3500</v>
      </c>
      <c r="H40" s="2">
        <f t="shared" si="0"/>
        <v>7.71617</v>
      </c>
      <c r="I40" s="3">
        <v>5689.53</v>
      </c>
    </row>
    <row r="41" spans="1:9" x14ac:dyDescent="0.3">
      <c r="A41" t="s">
        <v>8</v>
      </c>
      <c r="B41" t="s">
        <v>9</v>
      </c>
      <c r="C41">
        <v>0</v>
      </c>
      <c r="D41">
        <v>1</v>
      </c>
      <c r="E41" t="s">
        <v>14</v>
      </c>
      <c r="F41" t="s">
        <v>10</v>
      </c>
      <c r="G41">
        <v>3800</v>
      </c>
      <c r="H41" s="2">
        <f t="shared" si="0"/>
        <v>8.3775560000000002</v>
      </c>
      <c r="I41" s="3">
        <v>1936</v>
      </c>
    </row>
    <row r="42" spans="1:9" x14ac:dyDescent="0.3">
      <c r="A42" t="s">
        <v>8</v>
      </c>
      <c r="B42" t="s">
        <v>9</v>
      </c>
      <c r="C42">
        <v>0</v>
      </c>
      <c r="D42">
        <v>4</v>
      </c>
      <c r="E42" t="s">
        <v>14</v>
      </c>
      <c r="F42" t="s">
        <v>15</v>
      </c>
      <c r="G42">
        <v>2100</v>
      </c>
      <c r="H42" s="2">
        <f t="shared" si="0"/>
        <v>4.629702</v>
      </c>
      <c r="I42" s="3">
        <v>6227.88</v>
      </c>
    </row>
    <row r="43" spans="1:9" x14ac:dyDescent="0.3">
      <c r="A43" t="s">
        <v>8</v>
      </c>
      <c r="B43" t="s">
        <v>9</v>
      </c>
      <c r="C43">
        <v>1</v>
      </c>
      <c r="D43">
        <v>2</v>
      </c>
      <c r="E43" t="s">
        <v>15</v>
      </c>
      <c r="F43" t="s">
        <v>13</v>
      </c>
      <c r="G43">
        <v>3400</v>
      </c>
      <c r="H43" s="2">
        <f t="shared" si="0"/>
        <v>7.4957080000000005</v>
      </c>
      <c r="I43" s="3">
        <v>3445.5</v>
      </c>
    </row>
    <row r="44" spans="1:9" x14ac:dyDescent="0.3">
      <c r="A44" t="s">
        <v>8</v>
      </c>
      <c r="B44" t="s">
        <v>18</v>
      </c>
      <c r="C44">
        <v>0</v>
      </c>
      <c r="D44">
        <v>7</v>
      </c>
      <c r="E44" t="s">
        <v>13</v>
      </c>
      <c r="F44" t="s">
        <v>13</v>
      </c>
      <c r="G44">
        <v>2600</v>
      </c>
      <c r="H44" s="2">
        <f t="shared" si="0"/>
        <v>5.7320120000000001</v>
      </c>
      <c r="I44" s="3">
        <v>52019.5</v>
      </c>
    </row>
    <row r="45" spans="1:9" x14ac:dyDescent="0.3">
      <c r="A45" t="s">
        <v>8</v>
      </c>
      <c r="B45" t="s">
        <v>12</v>
      </c>
      <c r="C45">
        <v>1</v>
      </c>
      <c r="D45">
        <v>2</v>
      </c>
      <c r="E45" t="s">
        <v>17</v>
      </c>
      <c r="F45" t="s">
        <v>14</v>
      </c>
      <c r="G45">
        <v>3000</v>
      </c>
      <c r="H45" s="2">
        <f t="shared" si="0"/>
        <v>6.6138599999999999</v>
      </c>
      <c r="I45" s="3">
        <v>3300</v>
      </c>
    </row>
    <row r="46" spans="1:9" x14ac:dyDescent="0.3">
      <c r="A46" t="s">
        <v>8</v>
      </c>
      <c r="B46" t="s">
        <v>9</v>
      </c>
      <c r="C46">
        <v>1</v>
      </c>
      <c r="D46">
        <v>3</v>
      </c>
      <c r="E46" t="s">
        <v>11</v>
      </c>
      <c r="F46" t="s">
        <v>13</v>
      </c>
      <c r="G46">
        <v>4100</v>
      </c>
      <c r="H46" s="2">
        <f t="shared" si="0"/>
        <v>9.0389420000000005</v>
      </c>
      <c r="I46" s="3">
        <v>5989.25</v>
      </c>
    </row>
    <row r="47" spans="1:9" x14ac:dyDescent="0.3">
      <c r="A47" t="s">
        <v>8</v>
      </c>
      <c r="B47" t="s">
        <v>9</v>
      </c>
      <c r="C47">
        <v>1</v>
      </c>
      <c r="D47">
        <v>2</v>
      </c>
      <c r="E47" t="s">
        <v>16</v>
      </c>
      <c r="F47" t="s">
        <v>15</v>
      </c>
      <c r="G47">
        <v>4100</v>
      </c>
      <c r="H47" s="2">
        <f t="shared" si="0"/>
        <v>9.0389420000000005</v>
      </c>
      <c r="I47" s="3">
        <v>3632.5</v>
      </c>
    </row>
    <row r="48" spans="1:9" x14ac:dyDescent="0.3">
      <c r="A48" t="s">
        <v>8</v>
      </c>
      <c r="B48" t="s">
        <v>12</v>
      </c>
      <c r="C48">
        <v>0</v>
      </c>
      <c r="D48">
        <v>2</v>
      </c>
      <c r="E48" t="s">
        <v>14</v>
      </c>
      <c r="F48" t="s">
        <v>16</v>
      </c>
      <c r="G48">
        <v>4300</v>
      </c>
      <c r="H48" s="2">
        <f t="shared" si="0"/>
        <v>9.4798659999999995</v>
      </c>
      <c r="I48" s="3">
        <v>3860</v>
      </c>
    </row>
    <row r="49" spans="1:9" x14ac:dyDescent="0.3">
      <c r="A49" t="s">
        <v>8</v>
      </c>
      <c r="B49" t="s">
        <v>12</v>
      </c>
      <c r="C49">
        <v>0</v>
      </c>
      <c r="D49">
        <v>2</v>
      </c>
      <c r="E49" t="s">
        <v>17</v>
      </c>
      <c r="F49" t="s">
        <v>14</v>
      </c>
      <c r="G49">
        <v>3400</v>
      </c>
      <c r="H49" s="2">
        <f t="shared" si="0"/>
        <v>7.4957080000000005</v>
      </c>
      <c r="I49" s="3">
        <v>3673</v>
      </c>
    </row>
    <row r="50" spans="1:9" x14ac:dyDescent="0.3">
      <c r="A50" t="s">
        <v>8</v>
      </c>
      <c r="B50" t="s">
        <v>9</v>
      </c>
      <c r="C50">
        <v>1</v>
      </c>
      <c r="D50">
        <v>4</v>
      </c>
      <c r="E50" t="s">
        <v>14</v>
      </c>
      <c r="F50" t="s">
        <v>15</v>
      </c>
      <c r="G50">
        <v>2700</v>
      </c>
      <c r="H50" s="2">
        <f t="shared" si="0"/>
        <v>5.9524740000000005</v>
      </c>
      <c r="I50" s="3">
        <v>6629.13</v>
      </c>
    </row>
    <row r="51" spans="1:9" x14ac:dyDescent="0.3">
      <c r="A51" t="s">
        <v>8</v>
      </c>
      <c r="B51" t="s">
        <v>12</v>
      </c>
      <c r="C51">
        <v>0</v>
      </c>
      <c r="D51">
        <v>2</v>
      </c>
      <c r="E51" t="s">
        <v>14</v>
      </c>
      <c r="F51" t="s">
        <v>16</v>
      </c>
      <c r="G51">
        <v>3300</v>
      </c>
      <c r="H51" s="2">
        <f t="shared" si="0"/>
        <v>7.2752460000000001</v>
      </c>
      <c r="I51" s="3">
        <v>3860</v>
      </c>
    </row>
    <row r="52" spans="1:9" x14ac:dyDescent="0.3">
      <c r="A52" t="s">
        <v>8</v>
      </c>
      <c r="B52" t="s">
        <v>19</v>
      </c>
      <c r="C52">
        <v>1</v>
      </c>
      <c r="D52">
        <v>3</v>
      </c>
      <c r="E52" t="s">
        <v>14</v>
      </c>
      <c r="F52" t="s">
        <v>11</v>
      </c>
      <c r="G52">
        <v>2900</v>
      </c>
      <c r="H52" s="2">
        <f t="shared" si="0"/>
        <v>6.3933980000000004</v>
      </c>
      <c r="I52" s="3">
        <v>5365.25</v>
      </c>
    </row>
    <row r="53" spans="1:9" x14ac:dyDescent="0.3">
      <c r="A53" t="s">
        <v>8</v>
      </c>
      <c r="B53" t="s">
        <v>9</v>
      </c>
      <c r="C53">
        <v>1</v>
      </c>
      <c r="D53">
        <v>2</v>
      </c>
      <c r="E53" t="s">
        <v>10</v>
      </c>
      <c r="F53" t="s">
        <v>11</v>
      </c>
      <c r="G53">
        <v>3300</v>
      </c>
      <c r="H53" s="2">
        <f t="shared" si="0"/>
        <v>7.2752460000000001</v>
      </c>
      <c r="I53" s="3">
        <v>3665</v>
      </c>
    </row>
    <row r="54" spans="1:9" x14ac:dyDescent="0.3">
      <c r="A54" t="s">
        <v>8</v>
      </c>
      <c r="B54" t="s">
        <v>9</v>
      </c>
      <c r="C54">
        <v>0</v>
      </c>
      <c r="D54">
        <v>6</v>
      </c>
      <c r="E54" t="s">
        <v>14</v>
      </c>
      <c r="F54" t="s">
        <v>13</v>
      </c>
      <c r="G54">
        <v>3500</v>
      </c>
      <c r="H54" s="2">
        <f t="shared" si="0"/>
        <v>7.71617</v>
      </c>
      <c r="I54" s="3">
        <v>52722.3</v>
      </c>
    </row>
    <row r="55" spans="1:9" x14ac:dyDescent="0.3">
      <c r="A55" t="s">
        <v>8</v>
      </c>
      <c r="B55" t="s">
        <v>9</v>
      </c>
      <c r="C55">
        <v>1</v>
      </c>
      <c r="D55">
        <v>2</v>
      </c>
      <c r="E55" t="s">
        <v>11</v>
      </c>
      <c r="F55" t="s">
        <v>17</v>
      </c>
      <c r="G55">
        <v>2800</v>
      </c>
      <c r="H55" s="2">
        <f t="shared" si="0"/>
        <v>6.172936</v>
      </c>
      <c r="I55" s="3">
        <v>3491</v>
      </c>
    </row>
    <row r="56" spans="1:9" x14ac:dyDescent="0.3">
      <c r="A56" t="s">
        <v>8</v>
      </c>
      <c r="B56" t="s">
        <v>18</v>
      </c>
      <c r="C56">
        <v>1</v>
      </c>
      <c r="D56">
        <v>13</v>
      </c>
      <c r="E56" t="s">
        <v>17</v>
      </c>
      <c r="F56" t="s">
        <v>15</v>
      </c>
      <c r="G56">
        <v>3500</v>
      </c>
      <c r="H56" s="2">
        <f t="shared" si="0"/>
        <v>7.71617</v>
      </c>
      <c r="I56" s="3">
        <v>120613</v>
      </c>
    </row>
    <row r="57" spans="1:9" x14ac:dyDescent="0.3">
      <c r="A57" t="s">
        <v>8</v>
      </c>
      <c r="B57" t="s">
        <v>12</v>
      </c>
      <c r="C57">
        <v>1</v>
      </c>
      <c r="D57">
        <v>1</v>
      </c>
      <c r="E57" t="s">
        <v>16</v>
      </c>
      <c r="F57" t="s">
        <v>11</v>
      </c>
      <c r="G57">
        <v>3700</v>
      </c>
      <c r="H57" s="2">
        <f t="shared" si="0"/>
        <v>8.1570940000000007</v>
      </c>
      <c r="I57" s="3">
        <v>2142.5</v>
      </c>
    </row>
    <row r="58" spans="1:9" x14ac:dyDescent="0.3">
      <c r="A58" t="s">
        <v>8</v>
      </c>
      <c r="B58" t="s">
        <v>9</v>
      </c>
      <c r="C58">
        <v>0</v>
      </c>
      <c r="D58">
        <v>1</v>
      </c>
      <c r="E58" t="s">
        <v>11</v>
      </c>
      <c r="F58" t="s">
        <v>15</v>
      </c>
      <c r="G58">
        <v>3000</v>
      </c>
      <c r="H58" s="2">
        <f t="shared" si="0"/>
        <v>6.6138599999999999</v>
      </c>
      <c r="I58" s="3">
        <v>1936</v>
      </c>
    </row>
    <row r="59" spans="1:9" x14ac:dyDescent="0.3">
      <c r="A59" t="s">
        <v>8</v>
      </c>
      <c r="B59" t="s">
        <v>9</v>
      </c>
      <c r="C59">
        <v>1</v>
      </c>
      <c r="D59">
        <v>5</v>
      </c>
      <c r="E59" t="s">
        <v>16</v>
      </c>
      <c r="F59" t="s">
        <v>14</v>
      </c>
      <c r="G59">
        <v>3600</v>
      </c>
      <c r="H59" s="2">
        <f t="shared" si="0"/>
        <v>7.9366320000000004</v>
      </c>
      <c r="I59" s="3">
        <v>28295.5</v>
      </c>
    </row>
    <row r="60" spans="1:9" x14ac:dyDescent="0.3">
      <c r="A60" t="s">
        <v>8</v>
      </c>
      <c r="B60" t="s">
        <v>9</v>
      </c>
      <c r="C60">
        <v>0</v>
      </c>
      <c r="D60">
        <v>1</v>
      </c>
      <c r="E60" t="s">
        <v>13</v>
      </c>
      <c r="F60" t="s">
        <v>14</v>
      </c>
      <c r="G60">
        <v>3500</v>
      </c>
      <c r="H60" s="2">
        <f t="shared" si="0"/>
        <v>7.71617</v>
      </c>
      <c r="I60" s="3">
        <v>10140</v>
      </c>
    </row>
    <row r="61" spans="1:9" x14ac:dyDescent="0.3">
      <c r="A61" t="s">
        <v>8</v>
      </c>
      <c r="B61" t="s">
        <v>12</v>
      </c>
      <c r="C61">
        <v>0</v>
      </c>
      <c r="D61">
        <v>3</v>
      </c>
      <c r="E61" t="s">
        <v>13</v>
      </c>
      <c r="F61" t="s">
        <v>16</v>
      </c>
      <c r="G61">
        <v>2900</v>
      </c>
      <c r="H61" s="2">
        <f t="shared" si="0"/>
        <v>6.3933980000000004</v>
      </c>
      <c r="I61" s="3">
        <v>5460</v>
      </c>
    </row>
    <row r="62" spans="1:9" x14ac:dyDescent="0.3">
      <c r="A62" t="s">
        <v>8</v>
      </c>
      <c r="B62" t="s">
        <v>9</v>
      </c>
      <c r="C62">
        <v>1</v>
      </c>
      <c r="D62">
        <v>2</v>
      </c>
      <c r="E62" t="s">
        <v>15</v>
      </c>
      <c r="F62" t="s">
        <v>13</v>
      </c>
      <c r="G62">
        <v>3300</v>
      </c>
      <c r="H62" s="2">
        <f t="shared" si="0"/>
        <v>7.2752460000000001</v>
      </c>
      <c r="I62" s="3">
        <v>4066.5</v>
      </c>
    </row>
    <row r="63" spans="1:9" x14ac:dyDescent="0.3">
      <c r="A63" t="s">
        <v>8</v>
      </c>
      <c r="B63" t="s">
        <v>9</v>
      </c>
      <c r="C63">
        <v>0</v>
      </c>
      <c r="D63">
        <v>1</v>
      </c>
      <c r="E63" t="s">
        <v>13</v>
      </c>
      <c r="F63" t="s">
        <v>14</v>
      </c>
      <c r="G63">
        <v>3300</v>
      </c>
      <c r="H63" s="2">
        <f t="shared" si="0"/>
        <v>7.2752460000000001</v>
      </c>
      <c r="I63" s="3">
        <v>2743</v>
      </c>
    </row>
    <row r="64" spans="1:9" x14ac:dyDescent="0.3">
      <c r="A64" t="s">
        <v>8</v>
      </c>
      <c r="B64" t="s">
        <v>9</v>
      </c>
      <c r="C64">
        <v>0</v>
      </c>
      <c r="D64">
        <v>13</v>
      </c>
      <c r="E64" t="s">
        <v>11</v>
      </c>
      <c r="F64" t="s">
        <v>16</v>
      </c>
      <c r="G64">
        <v>2500</v>
      </c>
      <c r="H64" s="2">
        <f t="shared" si="0"/>
        <v>5.5115499999999997</v>
      </c>
      <c r="I64" s="3">
        <v>86406.399999999994</v>
      </c>
    </row>
    <row r="65" spans="1:9" x14ac:dyDescent="0.3">
      <c r="A65" t="s">
        <v>8</v>
      </c>
      <c r="B65" t="s">
        <v>9</v>
      </c>
      <c r="C65">
        <v>1</v>
      </c>
      <c r="D65">
        <v>4</v>
      </c>
      <c r="E65" t="s">
        <v>10</v>
      </c>
      <c r="F65" t="s">
        <v>17</v>
      </c>
      <c r="G65">
        <v>3700</v>
      </c>
      <c r="H65" s="2">
        <f t="shared" si="0"/>
        <v>8.1570940000000007</v>
      </c>
      <c r="I65" s="3">
        <v>7596.5</v>
      </c>
    </row>
    <row r="66" spans="1:9" x14ac:dyDescent="0.3">
      <c r="A66" t="s">
        <v>8</v>
      </c>
      <c r="B66" t="s">
        <v>18</v>
      </c>
      <c r="C66">
        <v>0</v>
      </c>
      <c r="D66">
        <v>5</v>
      </c>
      <c r="E66" t="s">
        <v>16</v>
      </c>
      <c r="F66" t="s">
        <v>14</v>
      </c>
      <c r="G66">
        <v>2800</v>
      </c>
      <c r="H66" s="2">
        <f t="shared" si="0"/>
        <v>6.172936</v>
      </c>
      <c r="I66" s="3">
        <v>8209.7999999999993</v>
      </c>
    </row>
    <row r="67" spans="1:9" x14ac:dyDescent="0.3">
      <c r="A67" t="s">
        <v>8</v>
      </c>
      <c r="B67" t="s">
        <v>12</v>
      </c>
      <c r="C67">
        <v>0</v>
      </c>
      <c r="D67">
        <v>3</v>
      </c>
      <c r="E67" t="s">
        <v>14</v>
      </c>
      <c r="F67" t="s">
        <v>11</v>
      </c>
      <c r="G67">
        <v>2800</v>
      </c>
      <c r="H67" s="2">
        <f t="shared" ref="H67:H130" si="1">G67* 0.00220462</f>
        <v>6.172936</v>
      </c>
      <c r="I67" s="3">
        <v>25804.6</v>
      </c>
    </row>
    <row r="68" spans="1:9" x14ac:dyDescent="0.3">
      <c r="A68" t="s">
        <v>8</v>
      </c>
      <c r="B68" t="s">
        <v>18</v>
      </c>
      <c r="C68">
        <v>0</v>
      </c>
      <c r="D68">
        <v>2</v>
      </c>
      <c r="E68" t="s">
        <v>10</v>
      </c>
      <c r="F68" t="s">
        <v>11</v>
      </c>
      <c r="G68">
        <v>3500</v>
      </c>
      <c r="H68" s="2">
        <f t="shared" si="1"/>
        <v>7.71617</v>
      </c>
      <c r="I68" s="3">
        <v>3491</v>
      </c>
    </row>
    <row r="69" spans="1:9" x14ac:dyDescent="0.3">
      <c r="A69" t="s">
        <v>8</v>
      </c>
      <c r="B69" t="s">
        <v>18</v>
      </c>
      <c r="C69">
        <v>0</v>
      </c>
      <c r="D69">
        <v>41</v>
      </c>
      <c r="E69" t="s">
        <v>14</v>
      </c>
      <c r="F69" t="s">
        <v>13</v>
      </c>
      <c r="G69">
        <v>900</v>
      </c>
      <c r="H69" s="2">
        <f t="shared" si="1"/>
        <v>1.9841580000000001</v>
      </c>
      <c r="I69" s="3">
        <v>271863</v>
      </c>
    </row>
    <row r="70" spans="1:9" x14ac:dyDescent="0.3">
      <c r="A70" t="s">
        <v>8</v>
      </c>
      <c r="B70" t="s">
        <v>18</v>
      </c>
      <c r="C70">
        <v>1</v>
      </c>
      <c r="D70">
        <v>1</v>
      </c>
      <c r="E70" t="s">
        <v>16</v>
      </c>
      <c r="F70" t="s">
        <v>11</v>
      </c>
      <c r="G70">
        <v>4300</v>
      </c>
      <c r="H70" s="2">
        <f t="shared" si="1"/>
        <v>9.4798659999999995</v>
      </c>
      <c r="I70" s="3">
        <v>6196.3</v>
      </c>
    </row>
    <row r="71" spans="1:9" x14ac:dyDescent="0.3">
      <c r="A71" t="s">
        <v>8</v>
      </c>
      <c r="B71" t="s">
        <v>9</v>
      </c>
      <c r="C71">
        <v>0</v>
      </c>
      <c r="D71">
        <v>2</v>
      </c>
      <c r="E71" t="s">
        <v>14</v>
      </c>
      <c r="F71" t="s">
        <v>16</v>
      </c>
      <c r="G71">
        <v>2700</v>
      </c>
      <c r="H71" s="2">
        <f t="shared" si="1"/>
        <v>5.9524740000000005</v>
      </c>
      <c r="I71" s="3">
        <v>3673</v>
      </c>
    </row>
    <row r="72" spans="1:9" x14ac:dyDescent="0.3">
      <c r="A72" t="s">
        <v>8</v>
      </c>
      <c r="B72" t="s">
        <v>12</v>
      </c>
      <c r="C72">
        <v>0</v>
      </c>
      <c r="D72">
        <v>14</v>
      </c>
      <c r="E72" t="s">
        <v>13</v>
      </c>
      <c r="F72" t="s">
        <v>13</v>
      </c>
      <c r="G72">
        <v>3700</v>
      </c>
      <c r="H72" s="2">
        <f t="shared" si="1"/>
        <v>8.1570940000000007</v>
      </c>
      <c r="I72" s="3">
        <v>247477</v>
      </c>
    </row>
    <row r="73" spans="1:9" x14ac:dyDescent="0.3">
      <c r="A73" t="s">
        <v>8</v>
      </c>
      <c r="B73" t="s">
        <v>12</v>
      </c>
      <c r="C73">
        <v>0</v>
      </c>
      <c r="D73">
        <v>2</v>
      </c>
      <c r="E73" t="s">
        <v>17</v>
      </c>
      <c r="F73" t="s">
        <v>14</v>
      </c>
      <c r="G73">
        <v>3500</v>
      </c>
      <c r="H73" s="2">
        <f t="shared" si="1"/>
        <v>7.71617</v>
      </c>
      <c r="I73" s="3">
        <v>3722</v>
      </c>
    </row>
    <row r="74" spans="1:9" x14ac:dyDescent="0.3">
      <c r="A74" t="s">
        <v>8</v>
      </c>
      <c r="B74" t="s">
        <v>18</v>
      </c>
      <c r="C74">
        <v>0</v>
      </c>
      <c r="D74">
        <v>3</v>
      </c>
      <c r="E74" t="s">
        <v>10</v>
      </c>
      <c r="F74" t="s">
        <v>15</v>
      </c>
      <c r="G74">
        <v>3000</v>
      </c>
      <c r="H74" s="2">
        <f t="shared" si="1"/>
        <v>6.6138599999999999</v>
      </c>
      <c r="I74" s="3">
        <v>4923.75</v>
      </c>
    </row>
    <row r="75" spans="1:9" x14ac:dyDescent="0.3">
      <c r="A75" t="s">
        <v>8</v>
      </c>
      <c r="B75" t="s">
        <v>12</v>
      </c>
      <c r="C75">
        <v>1</v>
      </c>
      <c r="D75">
        <v>2</v>
      </c>
      <c r="E75" t="s">
        <v>17</v>
      </c>
      <c r="F75" t="s">
        <v>14</v>
      </c>
      <c r="G75">
        <v>2600</v>
      </c>
      <c r="H75" s="2">
        <f t="shared" si="1"/>
        <v>5.7320120000000001</v>
      </c>
      <c r="I75" s="3">
        <v>3632.5</v>
      </c>
    </row>
    <row r="76" spans="1:9" x14ac:dyDescent="0.3">
      <c r="A76" t="s">
        <v>8</v>
      </c>
      <c r="B76" t="s">
        <v>9</v>
      </c>
      <c r="C76">
        <v>1</v>
      </c>
      <c r="D76">
        <v>2</v>
      </c>
      <c r="E76" t="s">
        <v>16</v>
      </c>
      <c r="F76" t="s">
        <v>15</v>
      </c>
      <c r="G76">
        <v>3300</v>
      </c>
      <c r="H76" s="2">
        <f t="shared" si="1"/>
        <v>7.2752460000000001</v>
      </c>
      <c r="I76" s="3">
        <v>3494.5</v>
      </c>
    </row>
    <row r="77" spans="1:9" x14ac:dyDescent="0.3">
      <c r="A77" t="s">
        <v>8</v>
      </c>
      <c r="B77" t="s">
        <v>9</v>
      </c>
      <c r="C77">
        <v>0</v>
      </c>
      <c r="D77">
        <v>3</v>
      </c>
      <c r="E77" t="s">
        <v>10</v>
      </c>
      <c r="F77" t="s">
        <v>15</v>
      </c>
      <c r="G77">
        <v>3400</v>
      </c>
      <c r="H77" s="2">
        <f t="shared" si="1"/>
        <v>7.4957080000000005</v>
      </c>
      <c r="I77" s="3">
        <v>5350</v>
      </c>
    </row>
    <row r="78" spans="1:9" x14ac:dyDescent="0.3">
      <c r="A78" t="s">
        <v>8</v>
      </c>
      <c r="B78" t="s">
        <v>9</v>
      </c>
      <c r="C78">
        <v>0</v>
      </c>
      <c r="D78">
        <v>3</v>
      </c>
      <c r="E78" t="s">
        <v>13</v>
      </c>
      <c r="F78" t="s">
        <v>16</v>
      </c>
      <c r="G78">
        <v>4700</v>
      </c>
      <c r="H78" s="2">
        <f t="shared" si="1"/>
        <v>10.361713999999999</v>
      </c>
      <c r="I78" s="3">
        <v>4729</v>
      </c>
    </row>
    <row r="79" spans="1:9" x14ac:dyDescent="0.3">
      <c r="A79" t="s">
        <v>8</v>
      </c>
      <c r="B79" t="s">
        <v>9</v>
      </c>
      <c r="C79">
        <v>1</v>
      </c>
      <c r="D79">
        <v>2</v>
      </c>
      <c r="E79" t="s">
        <v>11</v>
      </c>
      <c r="F79" t="s">
        <v>17</v>
      </c>
      <c r="G79">
        <v>3200</v>
      </c>
      <c r="H79" s="2">
        <f t="shared" si="1"/>
        <v>7.0547839999999997</v>
      </c>
      <c r="I79" s="3">
        <v>3380</v>
      </c>
    </row>
    <row r="80" spans="1:9" x14ac:dyDescent="0.3">
      <c r="A80" t="s">
        <v>8</v>
      </c>
      <c r="B80" t="s">
        <v>9</v>
      </c>
      <c r="C80">
        <v>0</v>
      </c>
      <c r="D80">
        <v>2</v>
      </c>
      <c r="E80" t="s">
        <v>14</v>
      </c>
      <c r="F80" t="s">
        <v>16</v>
      </c>
      <c r="G80">
        <v>3300</v>
      </c>
      <c r="H80" s="2">
        <f t="shared" si="1"/>
        <v>7.2752460000000001</v>
      </c>
      <c r="I80" s="3">
        <v>3426</v>
      </c>
    </row>
    <row r="81" spans="1:9" x14ac:dyDescent="0.3">
      <c r="A81" t="s">
        <v>8</v>
      </c>
      <c r="B81" t="s">
        <v>18</v>
      </c>
      <c r="C81">
        <v>1</v>
      </c>
      <c r="D81">
        <v>2</v>
      </c>
      <c r="E81" t="s">
        <v>13</v>
      </c>
      <c r="F81" t="s">
        <v>10</v>
      </c>
      <c r="G81">
        <v>3900</v>
      </c>
      <c r="H81" s="2">
        <f t="shared" si="1"/>
        <v>8.5980179999999997</v>
      </c>
      <c r="I81" s="3">
        <v>3928.5</v>
      </c>
    </row>
    <row r="82" spans="1:9" x14ac:dyDescent="0.3">
      <c r="A82" t="s">
        <v>8</v>
      </c>
      <c r="B82" t="s">
        <v>18</v>
      </c>
      <c r="C82">
        <v>0</v>
      </c>
      <c r="D82">
        <v>2</v>
      </c>
      <c r="E82" t="s">
        <v>11</v>
      </c>
      <c r="F82" t="s">
        <v>17</v>
      </c>
      <c r="G82">
        <v>2800</v>
      </c>
      <c r="H82" s="2">
        <f t="shared" si="1"/>
        <v>6.172936</v>
      </c>
      <c r="I82" s="3">
        <v>3722</v>
      </c>
    </row>
    <row r="83" spans="1:9" x14ac:dyDescent="0.3">
      <c r="A83" t="s">
        <v>8</v>
      </c>
      <c r="B83" t="s">
        <v>12</v>
      </c>
      <c r="C83">
        <v>1</v>
      </c>
      <c r="D83">
        <v>2</v>
      </c>
      <c r="E83" t="s">
        <v>17</v>
      </c>
      <c r="F83" t="s">
        <v>14</v>
      </c>
      <c r="G83">
        <v>3600</v>
      </c>
      <c r="H83" s="2">
        <f t="shared" si="1"/>
        <v>7.9366320000000004</v>
      </c>
      <c r="I83" s="3">
        <v>4256.8999999999996</v>
      </c>
    </row>
    <row r="84" spans="1:9" x14ac:dyDescent="0.3">
      <c r="A84" t="s">
        <v>8</v>
      </c>
      <c r="B84" t="s">
        <v>12</v>
      </c>
      <c r="C84">
        <v>1</v>
      </c>
      <c r="D84">
        <v>2</v>
      </c>
      <c r="E84" t="s">
        <v>13</v>
      </c>
      <c r="F84" t="s">
        <v>10</v>
      </c>
      <c r="G84">
        <v>3400</v>
      </c>
      <c r="H84" s="2">
        <f t="shared" si="1"/>
        <v>7.4957080000000005</v>
      </c>
      <c r="I84" s="3">
        <v>3928.5</v>
      </c>
    </row>
    <row r="85" spans="1:9" x14ac:dyDescent="0.3">
      <c r="A85" t="s">
        <v>8</v>
      </c>
      <c r="B85" t="s">
        <v>9</v>
      </c>
      <c r="C85">
        <v>1</v>
      </c>
      <c r="D85">
        <v>1</v>
      </c>
      <c r="E85" t="s">
        <v>17</v>
      </c>
      <c r="F85" t="s">
        <v>13</v>
      </c>
      <c r="G85">
        <v>4100</v>
      </c>
      <c r="H85" s="2">
        <f t="shared" si="1"/>
        <v>9.0389420000000005</v>
      </c>
      <c r="I85" s="3">
        <v>4720.9399999999996</v>
      </c>
    </row>
    <row r="86" spans="1:9" x14ac:dyDescent="0.3">
      <c r="A86" t="s">
        <v>8</v>
      </c>
      <c r="B86" t="s">
        <v>12</v>
      </c>
      <c r="C86">
        <v>1</v>
      </c>
      <c r="D86">
        <v>2</v>
      </c>
      <c r="E86" t="s">
        <v>14</v>
      </c>
      <c r="F86" t="s">
        <v>16</v>
      </c>
      <c r="G86">
        <v>3300</v>
      </c>
      <c r="H86" s="2">
        <f t="shared" si="1"/>
        <v>7.2752460000000001</v>
      </c>
      <c r="I86" s="3">
        <v>3632.5</v>
      </c>
    </row>
    <row r="87" spans="1:9" x14ac:dyDescent="0.3">
      <c r="A87" t="s">
        <v>8</v>
      </c>
      <c r="B87" t="s">
        <v>19</v>
      </c>
      <c r="C87">
        <v>1</v>
      </c>
      <c r="D87">
        <v>1</v>
      </c>
      <c r="E87" t="s">
        <v>11</v>
      </c>
      <c r="F87" t="s">
        <v>11</v>
      </c>
      <c r="G87">
        <v>1500</v>
      </c>
      <c r="H87" s="2">
        <f t="shared" si="1"/>
        <v>3.3069299999999999</v>
      </c>
      <c r="I87" s="3">
        <v>322</v>
      </c>
    </row>
    <row r="88" spans="1:9" x14ac:dyDescent="0.3">
      <c r="A88" t="s">
        <v>8</v>
      </c>
      <c r="B88" t="s">
        <v>9</v>
      </c>
      <c r="C88">
        <v>0</v>
      </c>
      <c r="D88">
        <v>2</v>
      </c>
      <c r="E88" t="s">
        <v>16</v>
      </c>
      <c r="F88" t="s">
        <v>15</v>
      </c>
      <c r="G88">
        <v>3300</v>
      </c>
      <c r="H88" s="2">
        <f t="shared" si="1"/>
        <v>7.2752460000000001</v>
      </c>
      <c r="I88" s="3">
        <v>3239.35</v>
      </c>
    </row>
    <row r="89" spans="1:9" x14ac:dyDescent="0.3">
      <c r="A89" t="s">
        <v>8</v>
      </c>
      <c r="B89" t="s">
        <v>9</v>
      </c>
      <c r="C89">
        <v>0</v>
      </c>
      <c r="D89">
        <v>2</v>
      </c>
      <c r="E89" t="s">
        <v>14</v>
      </c>
      <c r="F89" t="s">
        <v>16</v>
      </c>
      <c r="G89">
        <v>3100</v>
      </c>
      <c r="H89" s="2">
        <f t="shared" si="1"/>
        <v>6.8343220000000002</v>
      </c>
      <c r="I89" s="3">
        <v>3426</v>
      </c>
    </row>
    <row r="90" spans="1:9" x14ac:dyDescent="0.3">
      <c r="A90" t="s">
        <v>8</v>
      </c>
      <c r="B90" t="s">
        <v>9</v>
      </c>
      <c r="C90">
        <v>1</v>
      </c>
      <c r="D90">
        <v>2</v>
      </c>
      <c r="E90" t="s">
        <v>16</v>
      </c>
      <c r="F90" t="s">
        <v>15</v>
      </c>
      <c r="G90">
        <v>2600</v>
      </c>
      <c r="H90" s="2">
        <f t="shared" si="1"/>
        <v>5.7320120000000001</v>
      </c>
      <c r="I90" s="3">
        <v>3854.5</v>
      </c>
    </row>
    <row r="91" spans="1:9" x14ac:dyDescent="0.3">
      <c r="A91" t="s">
        <v>8</v>
      </c>
      <c r="B91" t="s">
        <v>9</v>
      </c>
      <c r="C91">
        <v>1</v>
      </c>
      <c r="D91">
        <v>8</v>
      </c>
      <c r="E91" t="s">
        <v>17</v>
      </c>
      <c r="F91" t="s">
        <v>13</v>
      </c>
      <c r="G91">
        <v>3300</v>
      </c>
      <c r="H91" s="2">
        <f t="shared" si="1"/>
        <v>7.2752460000000001</v>
      </c>
      <c r="I91" s="3">
        <v>79378</v>
      </c>
    </row>
    <row r="92" spans="1:9" x14ac:dyDescent="0.3">
      <c r="A92" t="s">
        <v>8</v>
      </c>
      <c r="B92" t="s">
        <v>9</v>
      </c>
      <c r="C92">
        <v>0</v>
      </c>
      <c r="D92">
        <v>8</v>
      </c>
      <c r="E92" t="s">
        <v>15</v>
      </c>
      <c r="F92" t="s">
        <v>17</v>
      </c>
      <c r="G92">
        <v>2400</v>
      </c>
      <c r="H92" s="2">
        <f t="shared" si="1"/>
        <v>5.2910880000000002</v>
      </c>
      <c r="I92" s="3">
        <v>53312.800000000003</v>
      </c>
    </row>
    <row r="93" spans="1:9" x14ac:dyDescent="0.3">
      <c r="A93" t="s">
        <v>8</v>
      </c>
      <c r="B93" t="s">
        <v>9</v>
      </c>
      <c r="C93">
        <v>1</v>
      </c>
      <c r="D93">
        <v>2</v>
      </c>
      <c r="E93" t="s">
        <v>10</v>
      </c>
      <c r="F93" t="s">
        <v>11</v>
      </c>
      <c r="G93">
        <v>3600</v>
      </c>
      <c r="H93" s="2">
        <f t="shared" si="1"/>
        <v>7.9366320000000004</v>
      </c>
      <c r="I93" s="3">
        <v>3860</v>
      </c>
    </row>
    <row r="94" spans="1:9" x14ac:dyDescent="0.3">
      <c r="A94" t="s">
        <v>8</v>
      </c>
      <c r="B94" t="s">
        <v>9</v>
      </c>
      <c r="C94">
        <v>0</v>
      </c>
      <c r="D94">
        <v>1</v>
      </c>
      <c r="E94" t="s">
        <v>16</v>
      </c>
      <c r="F94" t="s">
        <v>11</v>
      </c>
      <c r="G94">
        <v>4200</v>
      </c>
      <c r="H94" s="2">
        <f t="shared" si="1"/>
        <v>9.259404</v>
      </c>
      <c r="I94" s="3">
        <v>1936</v>
      </c>
    </row>
    <row r="95" spans="1:9" x14ac:dyDescent="0.3">
      <c r="A95" t="s">
        <v>8</v>
      </c>
      <c r="B95" t="s">
        <v>12</v>
      </c>
      <c r="C95">
        <v>1</v>
      </c>
      <c r="D95">
        <v>2</v>
      </c>
      <c r="E95" t="s">
        <v>14</v>
      </c>
      <c r="F95" t="s">
        <v>16</v>
      </c>
      <c r="G95">
        <v>3800</v>
      </c>
      <c r="H95" s="2">
        <f t="shared" si="1"/>
        <v>8.3775560000000002</v>
      </c>
      <c r="I95" s="3">
        <v>3632.5</v>
      </c>
    </row>
    <row r="96" spans="1:9" x14ac:dyDescent="0.3">
      <c r="A96" t="s">
        <v>8</v>
      </c>
      <c r="B96" t="s">
        <v>9</v>
      </c>
      <c r="C96">
        <v>0</v>
      </c>
      <c r="D96">
        <v>2</v>
      </c>
      <c r="E96" t="s">
        <v>14</v>
      </c>
      <c r="F96" t="s">
        <v>16</v>
      </c>
      <c r="G96">
        <v>3200</v>
      </c>
      <c r="H96" s="2">
        <f t="shared" si="1"/>
        <v>7.0547839999999997</v>
      </c>
      <c r="I96" s="3">
        <v>3288</v>
      </c>
    </row>
    <row r="97" spans="1:9" x14ac:dyDescent="0.3">
      <c r="A97" t="s">
        <v>8</v>
      </c>
      <c r="B97" t="s">
        <v>12</v>
      </c>
      <c r="C97">
        <v>1</v>
      </c>
      <c r="D97">
        <v>3</v>
      </c>
      <c r="E97" t="s">
        <v>17</v>
      </c>
      <c r="F97" t="s">
        <v>10</v>
      </c>
      <c r="G97">
        <v>2000</v>
      </c>
      <c r="H97" s="2">
        <f t="shared" si="1"/>
        <v>4.4092399999999996</v>
      </c>
      <c r="I97" s="3">
        <v>21568.7</v>
      </c>
    </row>
    <row r="98" spans="1:9" x14ac:dyDescent="0.3">
      <c r="A98" t="s">
        <v>8</v>
      </c>
      <c r="B98" t="s">
        <v>9</v>
      </c>
      <c r="C98">
        <v>1</v>
      </c>
      <c r="D98">
        <v>2</v>
      </c>
      <c r="E98" t="s">
        <v>11</v>
      </c>
      <c r="F98" t="s">
        <v>17</v>
      </c>
      <c r="G98">
        <v>3000</v>
      </c>
      <c r="H98" s="2">
        <f t="shared" si="1"/>
        <v>6.6138599999999999</v>
      </c>
      <c r="I98" s="3">
        <v>4512.5</v>
      </c>
    </row>
    <row r="99" spans="1:9" x14ac:dyDescent="0.3">
      <c r="A99" t="s">
        <v>8</v>
      </c>
      <c r="B99" t="s">
        <v>9</v>
      </c>
      <c r="C99">
        <v>1</v>
      </c>
      <c r="D99">
        <v>3</v>
      </c>
      <c r="E99" t="s">
        <v>14</v>
      </c>
      <c r="F99" t="s">
        <v>11</v>
      </c>
      <c r="G99">
        <v>3800</v>
      </c>
      <c r="H99" s="2">
        <f t="shared" si="1"/>
        <v>8.3775560000000002</v>
      </c>
      <c r="I99" s="3">
        <v>5163</v>
      </c>
    </row>
    <row r="100" spans="1:9" x14ac:dyDescent="0.3">
      <c r="A100" t="s">
        <v>8</v>
      </c>
      <c r="B100" t="s">
        <v>9</v>
      </c>
      <c r="C100">
        <v>1</v>
      </c>
      <c r="D100">
        <v>5</v>
      </c>
      <c r="E100" t="s">
        <v>16</v>
      </c>
      <c r="F100" t="s">
        <v>14</v>
      </c>
      <c r="G100">
        <v>3600</v>
      </c>
      <c r="H100" s="2">
        <f t="shared" si="1"/>
        <v>7.9366320000000004</v>
      </c>
      <c r="I100" s="3">
        <v>21975.4</v>
      </c>
    </row>
    <row r="101" spans="1:9" x14ac:dyDescent="0.3">
      <c r="A101" t="s">
        <v>8</v>
      </c>
      <c r="B101" t="s">
        <v>18</v>
      </c>
      <c r="C101">
        <v>0</v>
      </c>
      <c r="D101">
        <v>14</v>
      </c>
      <c r="E101" t="s">
        <v>15</v>
      </c>
      <c r="F101" t="s">
        <v>15</v>
      </c>
      <c r="G101">
        <v>2300</v>
      </c>
      <c r="H101" s="2">
        <f t="shared" si="1"/>
        <v>5.0706259999999999</v>
      </c>
      <c r="I101" s="3">
        <v>133483</v>
      </c>
    </row>
    <row r="102" spans="1:9" x14ac:dyDescent="0.3">
      <c r="A102" t="s">
        <v>20</v>
      </c>
      <c r="B102" t="s">
        <v>9</v>
      </c>
      <c r="C102">
        <v>1</v>
      </c>
      <c r="D102">
        <v>2</v>
      </c>
      <c r="E102" t="s">
        <v>10</v>
      </c>
      <c r="F102" t="s">
        <v>11</v>
      </c>
      <c r="G102">
        <v>3100</v>
      </c>
      <c r="H102" s="2">
        <f t="shared" si="1"/>
        <v>6.8343220000000002</v>
      </c>
      <c r="I102" s="3">
        <v>4694.95</v>
      </c>
    </row>
    <row r="103" spans="1:9" x14ac:dyDescent="0.3">
      <c r="A103" t="s">
        <v>20</v>
      </c>
      <c r="B103" t="s">
        <v>9</v>
      </c>
      <c r="C103">
        <v>0</v>
      </c>
      <c r="D103">
        <v>3</v>
      </c>
      <c r="E103" t="s">
        <v>17</v>
      </c>
      <c r="F103" t="s">
        <v>10</v>
      </c>
      <c r="G103">
        <v>2900</v>
      </c>
      <c r="H103" s="2">
        <f t="shared" si="1"/>
        <v>6.3933980000000004</v>
      </c>
      <c r="I103" s="3">
        <v>2344.38</v>
      </c>
    </row>
    <row r="104" spans="1:9" x14ac:dyDescent="0.3">
      <c r="A104" t="s">
        <v>20</v>
      </c>
      <c r="B104" t="s">
        <v>18</v>
      </c>
      <c r="C104">
        <v>1</v>
      </c>
      <c r="D104">
        <v>53</v>
      </c>
      <c r="E104" t="s">
        <v>17</v>
      </c>
      <c r="F104" t="s">
        <v>16</v>
      </c>
      <c r="G104">
        <v>1500</v>
      </c>
      <c r="H104" s="2">
        <f t="shared" si="1"/>
        <v>3.3069299999999999</v>
      </c>
      <c r="I104" s="3">
        <v>133584</v>
      </c>
    </row>
    <row r="105" spans="1:9" x14ac:dyDescent="0.3">
      <c r="A105" t="s">
        <v>20</v>
      </c>
      <c r="B105" t="s">
        <v>18</v>
      </c>
      <c r="C105">
        <v>0</v>
      </c>
      <c r="D105">
        <v>2</v>
      </c>
      <c r="E105" t="s">
        <v>11</v>
      </c>
      <c r="F105" t="s">
        <v>17</v>
      </c>
      <c r="G105">
        <v>3100</v>
      </c>
      <c r="H105" s="2">
        <f t="shared" si="1"/>
        <v>6.8343220000000002</v>
      </c>
      <c r="I105" s="3">
        <v>1519.68</v>
      </c>
    </row>
    <row r="106" spans="1:9" x14ac:dyDescent="0.3">
      <c r="A106" t="s">
        <v>20</v>
      </c>
      <c r="B106" t="s">
        <v>9</v>
      </c>
      <c r="C106">
        <v>0</v>
      </c>
      <c r="D106">
        <v>3</v>
      </c>
      <c r="E106" t="s">
        <v>17</v>
      </c>
      <c r="F106" t="s">
        <v>10</v>
      </c>
      <c r="G106">
        <v>2700</v>
      </c>
      <c r="H106" s="2">
        <f t="shared" si="1"/>
        <v>5.9524740000000005</v>
      </c>
      <c r="I106" s="3">
        <v>2220.6799999999998</v>
      </c>
    </row>
    <row r="107" spans="1:9" x14ac:dyDescent="0.3">
      <c r="A107" t="s">
        <v>20</v>
      </c>
      <c r="B107" t="s">
        <v>9</v>
      </c>
      <c r="C107">
        <v>0</v>
      </c>
      <c r="D107">
        <v>2</v>
      </c>
      <c r="E107" t="s">
        <v>16</v>
      </c>
      <c r="F107" t="s">
        <v>15</v>
      </c>
      <c r="G107">
        <v>4200</v>
      </c>
      <c r="H107" s="2">
        <f t="shared" si="1"/>
        <v>9.259404</v>
      </c>
      <c r="I107" s="3">
        <v>1519.68</v>
      </c>
    </row>
    <row r="108" spans="1:9" x14ac:dyDescent="0.3">
      <c r="A108" t="s">
        <v>20</v>
      </c>
      <c r="B108" t="s">
        <v>19</v>
      </c>
      <c r="C108">
        <v>1</v>
      </c>
      <c r="D108">
        <v>6</v>
      </c>
      <c r="E108" t="s">
        <v>14</v>
      </c>
      <c r="F108" t="s">
        <v>13</v>
      </c>
      <c r="G108">
        <v>600</v>
      </c>
      <c r="H108" s="2">
        <f t="shared" si="1"/>
        <v>1.3227720000000001</v>
      </c>
      <c r="I108" s="3">
        <v>15509.1</v>
      </c>
    </row>
    <row r="109" spans="1:9" x14ac:dyDescent="0.3">
      <c r="A109" t="s">
        <v>20</v>
      </c>
      <c r="B109" t="s">
        <v>9</v>
      </c>
      <c r="C109">
        <v>1</v>
      </c>
      <c r="D109">
        <v>44</v>
      </c>
      <c r="E109" t="s">
        <v>11</v>
      </c>
      <c r="F109" t="s">
        <v>17</v>
      </c>
      <c r="G109">
        <v>1000</v>
      </c>
      <c r="H109" s="2">
        <f t="shared" si="1"/>
        <v>2.2046199999999998</v>
      </c>
      <c r="I109" s="3">
        <v>107021</v>
      </c>
    </row>
    <row r="110" spans="1:9" x14ac:dyDescent="0.3">
      <c r="A110" t="s">
        <v>20</v>
      </c>
      <c r="B110" t="s">
        <v>9</v>
      </c>
      <c r="C110">
        <v>0</v>
      </c>
      <c r="D110">
        <v>3</v>
      </c>
      <c r="E110" t="s">
        <v>16</v>
      </c>
      <c r="F110" t="s">
        <v>17</v>
      </c>
      <c r="G110">
        <v>3500</v>
      </c>
      <c r="H110" s="2">
        <f t="shared" si="1"/>
        <v>7.71617</v>
      </c>
      <c r="I110" s="3">
        <v>5502.81</v>
      </c>
    </row>
    <row r="111" spans="1:9" x14ac:dyDescent="0.3">
      <c r="A111" t="s">
        <v>20</v>
      </c>
      <c r="B111" t="s">
        <v>9</v>
      </c>
      <c r="C111">
        <v>0</v>
      </c>
      <c r="D111">
        <v>3</v>
      </c>
      <c r="E111" t="s">
        <v>15</v>
      </c>
      <c r="F111" t="s">
        <v>14</v>
      </c>
      <c r="G111">
        <v>3000</v>
      </c>
      <c r="H111" s="2">
        <f t="shared" si="1"/>
        <v>6.6138599999999999</v>
      </c>
      <c r="I111" s="3">
        <v>7528.28</v>
      </c>
    </row>
    <row r="112" spans="1:9" x14ac:dyDescent="0.3">
      <c r="A112" t="s">
        <v>20</v>
      </c>
      <c r="B112" t="s">
        <v>9</v>
      </c>
      <c r="C112">
        <v>1</v>
      </c>
      <c r="D112">
        <v>2</v>
      </c>
      <c r="E112" t="s">
        <v>15</v>
      </c>
      <c r="F112" t="s">
        <v>13</v>
      </c>
      <c r="G112">
        <v>3200</v>
      </c>
      <c r="H112" s="2">
        <f t="shared" si="1"/>
        <v>7.0547839999999997</v>
      </c>
      <c r="I112" s="3">
        <v>1561.27</v>
      </c>
    </row>
    <row r="113" spans="1:9" x14ac:dyDescent="0.3">
      <c r="A113" t="s">
        <v>20</v>
      </c>
      <c r="B113" t="s">
        <v>19</v>
      </c>
      <c r="C113">
        <v>1</v>
      </c>
      <c r="D113">
        <v>3</v>
      </c>
      <c r="E113" t="s">
        <v>15</v>
      </c>
      <c r="F113" t="s">
        <v>14</v>
      </c>
      <c r="G113">
        <v>3800</v>
      </c>
      <c r="H113" s="2">
        <f t="shared" si="1"/>
        <v>8.3775560000000002</v>
      </c>
      <c r="I113" s="3">
        <v>2343.38</v>
      </c>
    </row>
    <row r="114" spans="1:9" x14ac:dyDescent="0.3">
      <c r="A114" t="s">
        <v>20</v>
      </c>
      <c r="B114" t="s">
        <v>9</v>
      </c>
      <c r="C114">
        <v>1</v>
      </c>
      <c r="D114">
        <v>7</v>
      </c>
      <c r="E114" t="s">
        <v>16</v>
      </c>
      <c r="F114" t="s">
        <v>16</v>
      </c>
      <c r="G114">
        <v>3900</v>
      </c>
      <c r="H114" s="2">
        <f t="shared" si="1"/>
        <v>8.5980179999999997</v>
      </c>
      <c r="I114" s="3">
        <v>17374.5</v>
      </c>
    </row>
    <row r="115" spans="1:9" x14ac:dyDescent="0.3">
      <c r="A115" t="s">
        <v>20</v>
      </c>
      <c r="B115" t="s">
        <v>9</v>
      </c>
      <c r="C115">
        <v>1</v>
      </c>
      <c r="D115">
        <v>3</v>
      </c>
      <c r="E115" t="s">
        <v>10</v>
      </c>
      <c r="F115" t="s">
        <v>15</v>
      </c>
      <c r="G115">
        <v>3600</v>
      </c>
      <c r="H115" s="2">
        <f t="shared" si="1"/>
        <v>7.9366320000000004</v>
      </c>
      <c r="I115" s="3">
        <v>2219.6799999999998</v>
      </c>
    </row>
    <row r="116" spans="1:9" x14ac:dyDescent="0.3">
      <c r="A116" t="s">
        <v>20</v>
      </c>
      <c r="B116" t="s">
        <v>19</v>
      </c>
      <c r="C116">
        <v>1</v>
      </c>
      <c r="D116">
        <v>2</v>
      </c>
      <c r="E116" t="s">
        <v>15</v>
      </c>
      <c r="F116" t="s">
        <v>13</v>
      </c>
      <c r="G116">
        <v>3400</v>
      </c>
      <c r="H116" s="2">
        <f t="shared" si="1"/>
        <v>7.4957080000000005</v>
      </c>
      <c r="I116" s="3">
        <v>1593.38</v>
      </c>
    </row>
    <row r="117" spans="1:9" x14ac:dyDescent="0.3">
      <c r="A117" t="s">
        <v>20</v>
      </c>
      <c r="B117" t="s">
        <v>18</v>
      </c>
      <c r="C117">
        <v>0</v>
      </c>
      <c r="D117">
        <v>3</v>
      </c>
      <c r="E117" t="s">
        <v>15</v>
      </c>
      <c r="F117" t="s">
        <v>14</v>
      </c>
      <c r="G117">
        <v>4000</v>
      </c>
      <c r="H117" s="2">
        <f t="shared" si="1"/>
        <v>8.8184799999999992</v>
      </c>
      <c r="I117" s="3">
        <v>2227.2600000000002</v>
      </c>
    </row>
    <row r="118" spans="1:9" x14ac:dyDescent="0.3">
      <c r="A118" t="s">
        <v>20</v>
      </c>
      <c r="B118" t="s">
        <v>9</v>
      </c>
      <c r="C118">
        <v>1</v>
      </c>
      <c r="D118">
        <v>3</v>
      </c>
      <c r="E118" t="s">
        <v>14</v>
      </c>
      <c r="F118" t="s">
        <v>11</v>
      </c>
      <c r="G118">
        <v>3200</v>
      </c>
      <c r="H118" s="2">
        <f t="shared" si="1"/>
        <v>7.0547839999999997</v>
      </c>
      <c r="I118" s="3">
        <v>5802.48</v>
      </c>
    </row>
    <row r="119" spans="1:9" x14ac:dyDescent="0.3">
      <c r="A119" t="s">
        <v>20</v>
      </c>
      <c r="B119" t="s">
        <v>9</v>
      </c>
      <c r="C119">
        <v>0</v>
      </c>
      <c r="D119">
        <v>3</v>
      </c>
      <c r="E119" t="s">
        <v>15</v>
      </c>
      <c r="F119" t="s">
        <v>14</v>
      </c>
      <c r="G119">
        <v>3600</v>
      </c>
      <c r="H119" s="2">
        <f t="shared" si="1"/>
        <v>7.9366320000000004</v>
      </c>
      <c r="I119" s="3">
        <v>2219.6799999999998</v>
      </c>
    </row>
    <row r="120" spans="1:9" x14ac:dyDescent="0.3">
      <c r="A120" t="s">
        <v>20</v>
      </c>
      <c r="B120" t="s">
        <v>9</v>
      </c>
      <c r="C120">
        <v>1</v>
      </c>
      <c r="D120">
        <v>3</v>
      </c>
      <c r="E120" t="s">
        <v>15</v>
      </c>
      <c r="F120" t="s">
        <v>14</v>
      </c>
      <c r="G120">
        <v>3600</v>
      </c>
      <c r="H120" s="2">
        <f t="shared" si="1"/>
        <v>7.9366320000000004</v>
      </c>
      <c r="I120" s="3">
        <v>2219.6799999999998</v>
      </c>
    </row>
    <row r="121" spans="1:9" x14ac:dyDescent="0.3">
      <c r="A121" t="s">
        <v>20</v>
      </c>
      <c r="B121" t="s">
        <v>9</v>
      </c>
      <c r="C121">
        <v>0</v>
      </c>
      <c r="D121">
        <v>2</v>
      </c>
      <c r="E121" t="s">
        <v>11</v>
      </c>
      <c r="F121" t="s">
        <v>17</v>
      </c>
      <c r="G121">
        <v>3200</v>
      </c>
      <c r="H121" s="2">
        <f t="shared" si="1"/>
        <v>7.0547839999999997</v>
      </c>
      <c r="I121" s="3">
        <v>1519.68</v>
      </c>
    </row>
    <row r="122" spans="1:9" x14ac:dyDescent="0.3">
      <c r="A122" t="s">
        <v>20</v>
      </c>
      <c r="B122" t="s">
        <v>9</v>
      </c>
      <c r="C122">
        <v>1</v>
      </c>
      <c r="D122">
        <v>2</v>
      </c>
      <c r="E122" t="s">
        <v>10</v>
      </c>
      <c r="F122" t="s">
        <v>11</v>
      </c>
      <c r="G122">
        <v>3400</v>
      </c>
      <c r="H122" s="2">
        <f t="shared" si="1"/>
        <v>7.4957080000000005</v>
      </c>
      <c r="I122" s="3">
        <v>1588.42</v>
      </c>
    </row>
    <row r="123" spans="1:9" x14ac:dyDescent="0.3">
      <c r="A123" t="s">
        <v>20</v>
      </c>
      <c r="B123" t="s">
        <v>9</v>
      </c>
      <c r="C123">
        <v>0</v>
      </c>
      <c r="D123">
        <v>2</v>
      </c>
      <c r="E123" t="s">
        <v>16</v>
      </c>
      <c r="F123" t="s">
        <v>15</v>
      </c>
      <c r="G123">
        <v>3500</v>
      </c>
      <c r="H123" s="2">
        <f t="shared" si="1"/>
        <v>7.71617</v>
      </c>
      <c r="I123" s="3">
        <v>1433.67</v>
      </c>
    </row>
    <row r="124" spans="1:9" x14ac:dyDescent="0.3">
      <c r="A124" t="s">
        <v>20</v>
      </c>
      <c r="B124" t="s">
        <v>9</v>
      </c>
      <c r="C124">
        <v>0</v>
      </c>
      <c r="D124">
        <v>2</v>
      </c>
      <c r="E124" t="s">
        <v>13</v>
      </c>
      <c r="F124" t="s">
        <v>10</v>
      </c>
      <c r="G124">
        <v>2400</v>
      </c>
      <c r="H124" s="2">
        <f t="shared" si="1"/>
        <v>5.2910880000000002</v>
      </c>
      <c r="I124" s="3">
        <v>1527.26</v>
      </c>
    </row>
    <row r="125" spans="1:9" x14ac:dyDescent="0.3">
      <c r="A125" t="s">
        <v>20</v>
      </c>
      <c r="B125" t="s">
        <v>19</v>
      </c>
      <c r="C125">
        <v>0</v>
      </c>
      <c r="D125">
        <v>2</v>
      </c>
      <c r="E125" t="s">
        <v>17</v>
      </c>
      <c r="F125" t="s">
        <v>14</v>
      </c>
      <c r="G125">
        <v>3100</v>
      </c>
      <c r="H125" s="2">
        <f t="shared" si="1"/>
        <v>6.8343220000000002</v>
      </c>
      <c r="I125" s="3">
        <v>1569.22</v>
      </c>
    </row>
    <row r="126" spans="1:9" x14ac:dyDescent="0.3">
      <c r="A126" t="s">
        <v>20</v>
      </c>
      <c r="B126" t="s">
        <v>18</v>
      </c>
      <c r="C126">
        <v>1</v>
      </c>
      <c r="D126">
        <v>2</v>
      </c>
      <c r="E126" t="s">
        <v>17</v>
      </c>
      <c r="F126" t="s">
        <v>14</v>
      </c>
      <c r="G126">
        <v>3600</v>
      </c>
      <c r="H126" s="2">
        <f t="shared" si="1"/>
        <v>7.9366320000000004</v>
      </c>
      <c r="I126" s="3">
        <v>1546.83</v>
      </c>
    </row>
    <row r="127" spans="1:9" x14ac:dyDescent="0.3">
      <c r="A127" t="s">
        <v>20</v>
      </c>
      <c r="B127" t="s">
        <v>9</v>
      </c>
      <c r="C127">
        <v>1</v>
      </c>
      <c r="D127">
        <v>2</v>
      </c>
      <c r="E127" t="s">
        <v>17</v>
      </c>
      <c r="F127" t="s">
        <v>14</v>
      </c>
      <c r="G127">
        <v>2700</v>
      </c>
      <c r="H127" s="2">
        <f t="shared" si="1"/>
        <v>5.9524740000000005</v>
      </c>
      <c r="I127" s="3">
        <v>1519.68</v>
      </c>
    </row>
    <row r="128" spans="1:9" x14ac:dyDescent="0.3">
      <c r="A128" t="s">
        <v>20</v>
      </c>
      <c r="B128" t="s">
        <v>9</v>
      </c>
      <c r="C128">
        <v>1</v>
      </c>
      <c r="D128">
        <v>3</v>
      </c>
      <c r="E128" t="s">
        <v>11</v>
      </c>
      <c r="F128" t="s">
        <v>13</v>
      </c>
      <c r="G128">
        <v>3500</v>
      </c>
      <c r="H128" s="2">
        <f t="shared" si="1"/>
        <v>7.71617</v>
      </c>
      <c r="I128" s="3">
        <v>3625.95</v>
      </c>
    </row>
    <row r="129" spans="1:9" x14ac:dyDescent="0.3">
      <c r="A129" t="s">
        <v>20</v>
      </c>
      <c r="B129" t="s">
        <v>9</v>
      </c>
      <c r="C129">
        <v>0</v>
      </c>
      <c r="D129">
        <v>2</v>
      </c>
      <c r="E129" t="s">
        <v>15</v>
      </c>
      <c r="F129" t="s">
        <v>13</v>
      </c>
      <c r="G129">
        <v>2800</v>
      </c>
      <c r="H129" s="2">
        <f t="shared" si="1"/>
        <v>6.172936</v>
      </c>
      <c r="I129" s="3">
        <v>1520.68</v>
      </c>
    </row>
    <row r="130" spans="1:9" x14ac:dyDescent="0.3">
      <c r="A130" t="s">
        <v>20</v>
      </c>
      <c r="B130" t="s">
        <v>9</v>
      </c>
      <c r="C130">
        <v>0</v>
      </c>
      <c r="D130">
        <v>2</v>
      </c>
      <c r="E130" t="s">
        <v>10</v>
      </c>
      <c r="F130" t="s">
        <v>11</v>
      </c>
      <c r="G130">
        <v>3800</v>
      </c>
      <c r="H130" s="2">
        <f t="shared" si="1"/>
        <v>8.3775560000000002</v>
      </c>
      <c r="I130" s="3">
        <v>3102.85</v>
      </c>
    </row>
    <row r="131" spans="1:9" x14ac:dyDescent="0.3">
      <c r="A131" t="s">
        <v>20</v>
      </c>
      <c r="B131" t="s">
        <v>19</v>
      </c>
      <c r="C131">
        <v>1</v>
      </c>
      <c r="D131">
        <v>2</v>
      </c>
      <c r="E131" t="s">
        <v>14</v>
      </c>
      <c r="F131" t="s">
        <v>16</v>
      </c>
      <c r="G131">
        <v>3600</v>
      </c>
      <c r="H131" s="2">
        <f t="shared" ref="H131:H194" si="2">G131* 0.00220462</f>
        <v>7.9366320000000004</v>
      </c>
      <c r="I131" s="3">
        <v>1519.68</v>
      </c>
    </row>
    <row r="132" spans="1:9" x14ac:dyDescent="0.3">
      <c r="A132" t="s">
        <v>20</v>
      </c>
      <c r="B132" t="s">
        <v>9</v>
      </c>
      <c r="C132">
        <v>1</v>
      </c>
      <c r="D132">
        <v>2</v>
      </c>
      <c r="E132" t="s">
        <v>10</v>
      </c>
      <c r="F132" t="s">
        <v>11</v>
      </c>
      <c r="G132">
        <v>3400</v>
      </c>
      <c r="H132" s="2">
        <f t="shared" si="2"/>
        <v>7.4957080000000005</v>
      </c>
      <c r="I132" s="3">
        <v>1519.68</v>
      </c>
    </row>
    <row r="133" spans="1:9" x14ac:dyDescent="0.3">
      <c r="A133" t="s">
        <v>20</v>
      </c>
      <c r="B133" t="s">
        <v>9</v>
      </c>
      <c r="C133">
        <v>1</v>
      </c>
      <c r="D133">
        <v>3</v>
      </c>
      <c r="E133" t="s">
        <v>10</v>
      </c>
      <c r="F133" t="s">
        <v>15</v>
      </c>
      <c r="G133">
        <v>3800</v>
      </c>
      <c r="H133" s="2">
        <f t="shared" si="2"/>
        <v>8.3775560000000002</v>
      </c>
      <c r="I133" s="3">
        <v>2200.4499999999998</v>
      </c>
    </row>
    <row r="134" spans="1:9" x14ac:dyDescent="0.3">
      <c r="A134" t="s">
        <v>20</v>
      </c>
      <c r="B134" t="s">
        <v>9</v>
      </c>
      <c r="C134">
        <v>0</v>
      </c>
      <c r="D134">
        <v>3</v>
      </c>
      <c r="E134" t="s">
        <v>16</v>
      </c>
      <c r="F134" t="s">
        <v>17</v>
      </c>
      <c r="G134">
        <v>2500</v>
      </c>
      <c r="H134" s="2">
        <f t="shared" si="2"/>
        <v>5.5115499999999997</v>
      </c>
      <c r="I134" s="3">
        <v>2328.36</v>
      </c>
    </row>
    <row r="135" spans="1:9" x14ac:dyDescent="0.3">
      <c r="A135" t="s">
        <v>20</v>
      </c>
      <c r="B135" t="s">
        <v>9</v>
      </c>
      <c r="C135">
        <v>1</v>
      </c>
      <c r="D135">
        <v>2</v>
      </c>
      <c r="E135" t="s">
        <v>14</v>
      </c>
      <c r="F135" t="s">
        <v>16</v>
      </c>
      <c r="G135">
        <v>3400</v>
      </c>
      <c r="H135" s="2">
        <f t="shared" si="2"/>
        <v>7.4957080000000005</v>
      </c>
      <c r="I135" s="3">
        <v>1519.68</v>
      </c>
    </row>
    <row r="136" spans="1:9" x14ac:dyDescent="0.3">
      <c r="A136" t="s">
        <v>20</v>
      </c>
      <c r="B136" t="s">
        <v>9</v>
      </c>
      <c r="C136">
        <v>0</v>
      </c>
      <c r="D136">
        <v>2</v>
      </c>
      <c r="E136" t="s">
        <v>14</v>
      </c>
      <c r="F136" t="s">
        <v>16</v>
      </c>
      <c r="G136">
        <v>3100</v>
      </c>
      <c r="H136" s="2">
        <f t="shared" si="2"/>
        <v>6.8343220000000002</v>
      </c>
      <c r="I136" s="3">
        <v>1814.09</v>
      </c>
    </row>
    <row r="137" spans="1:9" x14ac:dyDescent="0.3">
      <c r="A137" t="s">
        <v>20</v>
      </c>
      <c r="B137" t="s">
        <v>9</v>
      </c>
      <c r="C137">
        <v>1</v>
      </c>
      <c r="D137">
        <v>2</v>
      </c>
      <c r="E137" t="s">
        <v>17</v>
      </c>
      <c r="F137" t="s">
        <v>14</v>
      </c>
      <c r="G137">
        <v>3400</v>
      </c>
      <c r="H137" s="2">
        <f t="shared" si="2"/>
        <v>7.4957080000000005</v>
      </c>
      <c r="I137" s="3">
        <v>1519.68</v>
      </c>
    </row>
    <row r="138" spans="1:9" x14ac:dyDescent="0.3">
      <c r="A138" t="s">
        <v>20</v>
      </c>
      <c r="B138" t="s">
        <v>9</v>
      </c>
      <c r="C138">
        <v>0</v>
      </c>
      <c r="D138">
        <v>2</v>
      </c>
      <c r="E138" t="s">
        <v>14</v>
      </c>
      <c r="F138" t="s">
        <v>16</v>
      </c>
      <c r="G138">
        <v>3500</v>
      </c>
      <c r="H138" s="2">
        <f t="shared" si="2"/>
        <v>7.71617</v>
      </c>
      <c r="I138" s="3">
        <v>4726.49</v>
      </c>
    </row>
    <row r="139" spans="1:9" x14ac:dyDescent="0.3">
      <c r="A139" t="s">
        <v>20</v>
      </c>
      <c r="B139" t="s">
        <v>9</v>
      </c>
      <c r="C139">
        <v>1</v>
      </c>
      <c r="D139">
        <v>1</v>
      </c>
      <c r="E139" t="s">
        <v>13</v>
      </c>
      <c r="F139" t="s">
        <v>14</v>
      </c>
      <c r="G139">
        <v>2700</v>
      </c>
      <c r="H139" s="2">
        <f t="shared" si="2"/>
        <v>5.9524740000000005</v>
      </c>
      <c r="I139" s="3">
        <v>2643.7</v>
      </c>
    </row>
    <row r="140" spans="1:9" x14ac:dyDescent="0.3">
      <c r="A140" t="s">
        <v>20</v>
      </c>
      <c r="B140" t="s">
        <v>9</v>
      </c>
      <c r="C140">
        <v>0</v>
      </c>
      <c r="D140">
        <v>4</v>
      </c>
      <c r="E140" t="s">
        <v>10</v>
      </c>
      <c r="F140" t="s">
        <v>17</v>
      </c>
      <c r="G140">
        <v>3700</v>
      </c>
      <c r="H140" s="2">
        <f t="shared" si="2"/>
        <v>8.1570940000000007</v>
      </c>
      <c r="I140" s="3">
        <v>4280.3599999999997</v>
      </c>
    </row>
    <row r="141" spans="1:9" x14ac:dyDescent="0.3">
      <c r="A141" t="s">
        <v>20</v>
      </c>
      <c r="B141" t="s">
        <v>9</v>
      </c>
      <c r="C141">
        <v>0</v>
      </c>
      <c r="D141">
        <v>3</v>
      </c>
      <c r="E141" t="s">
        <v>11</v>
      </c>
      <c r="F141" t="s">
        <v>13</v>
      </c>
      <c r="G141">
        <v>3500</v>
      </c>
      <c r="H141" s="2">
        <f t="shared" si="2"/>
        <v>7.71617</v>
      </c>
      <c r="I141" s="3">
        <v>2219.6799999999998</v>
      </c>
    </row>
    <row r="142" spans="1:9" x14ac:dyDescent="0.3">
      <c r="A142" t="s">
        <v>20</v>
      </c>
      <c r="B142" t="s">
        <v>9</v>
      </c>
      <c r="C142">
        <v>0</v>
      </c>
      <c r="D142">
        <v>3</v>
      </c>
      <c r="E142" t="s">
        <v>17</v>
      </c>
      <c r="F142" t="s">
        <v>10</v>
      </c>
      <c r="G142">
        <v>4300</v>
      </c>
      <c r="H142" s="2">
        <f t="shared" si="2"/>
        <v>9.4798659999999995</v>
      </c>
      <c r="I142" s="3">
        <v>7092.24</v>
      </c>
    </row>
    <row r="143" spans="1:9" x14ac:dyDescent="0.3">
      <c r="A143" t="s">
        <v>20</v>
      </c>
      <c r="B143" t="s">
        <v>9</v>
      </c>
      <c r="C143">
        <v>1</v>
      </c>
      <c r="D143">
        <v>2</v>
      </c>
      <c r="E143" t="s">
        <v>16</v>
      </c>
      <c r="F143" t="s">
        <v>15</v>
      </c>
      <c r="G143">
        <v>2900</v>
      </c>
      <c r="H143" s="2">
        <f t="shared" si="2"/>
        <v>6.3933980000000004</v>
      </c>
      <c r="I143" s="3">
        <v>1519.68</v>
      </c>
    </row>
    <row r="144" spans="1:9" x14ac:dyDescent="0.3">
      <c r="A144" t="s">
        <v>20</v>
      </c>
      <c r="B144" t="s">
        <v>12</v>
      </c>
      <c r="C144">
        <v>1</v>
      </c>
      <c r="D144">
        <v>6</v>
      </c>
      <c r="E144" t="s">
        <v>17</v>
      </c>
      <c r="F144" t="s">
        <v>15</v>
      </c>
      <c r="G144">
        <v>4100</v>
      </c>
      <c r="H144" s="2">
        <f t="shared" si="2"/>
        <v>9.0389420000000005</v>
      </c>
      <c r="I144" s="3">
        <v>14456.9</v>
      </c>
    </row>
    <row r="145" spans="1:9" x14ac:dyDescent="0.3">
      <c r="A145" t="s">
        <v>20</v>
      </c>
      <c r="B145" t="s">
        <v>9</v>
      </c>
      <c r="C145">
        <v>0</v>
      </c>
      <c r="D145">
        <v>6</v>
      </c>
      <c r="E145" t="s">
        <v>16</v>
      </c>
      <c r="F145" t="s">
        <v>10</v>
      </c>
      <c r="G145">
        <v>2500</v>
      </c>
      <c r="H145" s="2">
        <f t="shared" si="2"/>
        <v>5.5115499999999997</v>
      </c>
      <c r="I145" s="3">
        <v>14607.1</v>
      </c>
    </row>
    <row r="146" spans="1:9" x14ac:dyDescent="0.3">
      <c r="A146" t="s">
        <v>20</v>
      </c>
      <c r="B146" t="s">
        <v>9</v>
      </c>
      <c r="C146">
        <v>0</v>
      </c>
      <c r="D146">
        <v>42</v>
      </c>
      <c r="E146" t="s">
        <v>15</v>
      </c>
      <c r="F146" t="s">
        <v>15</v>
      </c>
      <c r="G146">
        <v>3100</v>
      </c>
      <c r="H146" s="2">
        <f t="shared" si="2"/>
        <v>6.8343220000000002</v>
      </c>
      <c r="I146" s="3">
        <v>102607</v>
      </c>
    </row>
    <row r="147" spans="1:9" x14ac:dyDescent="0.3">
      <c r="A147" t="s">
        <v>20</v>
      </c>
      <c r="B147" t="s">
        <v>19</v>
      </c>
      <c r="C147">
        <v>1</v>
      </c>
      <c r="D147">
        <v>1</v>
      </c>
      <c r="E147" t="s">
        <v>13</v>
      </c>
      <c r="F147" t="s">
        <v>14</v>
      </c>
      <c r="G147">
        <v>4300</v>
      </c>
      <c r="H147" s="2">
        <f t="shared" si="2"/>
        <v>9.4798659999999995</v>
      </c>
      <c r="I147" s="3">
        <v>2661.25</v>
      </c>
    </row>
    <row r="148" spans="1:9" x14ac:dyDescent="0.3">
      <c r="A148" t="s">
        <v>20</v>
      </c>
      <c r="B148" t="s">
        <v>9</v>
      </c>
      <c r="C148">
        <v>1</v>
      </c>
      <c r="D148">
        <v>2</v>
      </c>
      <c r="E148" t="s">
        <v>16</v>
      </c>
      <c r="F148" t="s">
        <v>15</v>
      </c>
      <c r="G148">
        <v>3500</v>
      </c>
      <c r="H148" s="2">
        <f t="shared" si="2"/>
        <v>7.71617</v>
      </c>
      <c r="I148" s="3">
        <v>1519.68</v>
      </c>
    </row>
    <row r="149" spans="1:9" x14ac:dyDescent="0.3">
      <c r="A149" t="s">
        <v>20</v>
      </c>
      <c r="B149" t="s">
        <v>18</v>
      </c>
      <c r="C149">
        <v>0</v>
      </c>
      <c r="D149">
        <v>1</v>
      </c>
      <c r="E149" t="s">
        <v>17</v>
      </c>
      <c r="F149" t="s">
        <v>13</v>
      </c>
      <c r="G149">
        <v>3800</v>
      </c>
      <c r="H149" s="2">
        <f t="shared" si="2"/>
        <v>8.3775560000000002</v>
      </c>
      <c r="I149" s="3">
        <v>800.45</v>
      </c>
    </row>
    <row r="150" spans="1:9" x14ac:dyDescent="0.3">
      <c r="A150" t="s">
        <v>20</v>
      </c>
      <c r="B150" t="s">
        <v>9</v>
      </c>
      <c r="C150">
        <v>0</v>
      </c>
      <c r="D150">
        <v>2</v>
      </c>
      <c r="E150" t="s">
        <v>15</v>
      </c>
      <c r="F150" t="s">
        <v>13</v>
      </c>
      <c r="G150">
        <v>2800</v>
      </c>
      <c r="H150" s="2">
        <f t="shared" si="2"/>
        <v>6.172936</v>
      </c>
      <c r="I150" s="3">
        <v>1519.68</v>
      </c>
    </row>
    <row r="151" spans="1:9" x14ac:dyDescent="0.3">
      <c r="A151" t="s">
        <v>20</v>
      </c>
      <c r="B151" t="s">
        <v>18</v>
      </c>
      <c r="C151">
        <v>0</v>
      </c>
      <c r="D151">
        <v>2</v>
      </c>
      <c r="E151" t="s">
        <v>14</v>
      </c>
      <c r="F151" t="s">
        <v>16</v>
      </c>
      <c r="G151">
        <v>3000</v>
      </c>
      <c r="H151" s="2">
        <f t="shared" si="2"/>
        <v>6.6138599999999999</v>
      </c>
      <c r="I151" s="3">
        <v>5272.96</v>
      </c>
    </row>
    <row r="152" spans="1:9" x14ac:dyDescent="0.3">
      <c r="A152" t="s">
        <v>20</v>
      </c>
      <c r="B152" t="s">
        <v>9</v>
      </c>
      <c r="C152">
        <v>0</v>
      </c>
      <c r="D152">
        <v>4</v>
      </c>
      <c r="E152" t="s">
        <v>13</v>
      </c>
      <c r="F152" t="s">
        <v>11</v>
      </c>
      <c r="G152">
        <v>3600</v>
      </c>
      <c r="H152" s="2">
        <f t="shared" si="2"/>
        <v>7.9366320000000004</v>
      </c>
      <c r="I152" s="3">
        <v>10088.299999999999</v>
      </c>
    </row>
    <row r="153" spans="1:9" x14ac:dyDescent="0.3">
      <c r="A153" t="s">
        <v>20</v>
      </c>
      <c r="B153" t="s">
        <v>9</v>
      </c>
      <c r="C153">
        <v>1</v>
      </c>
      <c r="D153">
        <v>2</v>
      </c>
      <c r="E153" t="s">
        <v>11</v>
      </c>
      <c r="F153" t="s">
        <v>17</v>
      </c>
      <c r="G153">
        <v>3100</v>
      </c>
      <c r="H153" s="2">
        <f t="shared" si="2"/>
        <v>6.8343220000000002</v>
      </c>
      <c r="I153" s="3">
        <v>1519.68</v>
      </c>
    </row>
    <row r="154" spans="1:9" x14ac:dyDescent="0.3">
      <c r="A154" t="s">
        <v>20</v>
      </c>
      <c r="B154" t="s">
        <v>9</v>
      </c>
      <c r="C154">
        <v>1</v>
      </c>
      <c r="D154">
        <v>2</v>
      </c>
      <c r="E154" t="s">
        <v>13</v>
      </c>
      <c r="F154" t="s">
        <v>10</v>
      </c>
      <c r="G154">
        <v>3400</v>
      </c>
      <c r="H154" s="2">
        <f t="shared" si="2"/>
        <v>7.4957080000000005</v>
      </c>
      <c r="I154" s="3">
        <v>1519.68</v>
      </c>
    </row>
    <row r="155" spans="1:9" x14ac:dyDescent="0.3">
      <c r="A155" t="s">
        <v>20</v>
      </c>
      <c r="B155" t="s">
        <v>9</v>
      </c>
      <c r="C155">
        <v>0</v>
      </c>
      <c r="D155">
        <v>2</v>
      </c>
      <c r="E155" t="s">
        <v>10</v>
      </c>
      <c r="F155" t="s">
        <v>11</v>
      </c>
      <c r="G155">
        <v>2700</v>
      </c>
      <c r="H155" s="2">
        <f t="shared" si="2"/>
        <v>5.9524740000000005</v>
      </c>
      <c r="I155" s="3">
        <v>1534.84</v>
      </c>
    </row>
    <row r="156" spans="1:9" x14ac:dyDescent="0.3">
      <c r="A156" t="s">
        <v>20</v>
      </c>
      <c r="B156" t="s">
        <v>9</v>
      </c>
      <c r="C156">
        <v>0</v>
      </c>
      <c r="D156">
        <v>2</v>
      </c>
      <c r="E156" t="s">
        <v>11</v>
      </c>
      <c r="F156" t="s">
        <v>17</v>
      </c>
      <c r="G156">
        <v>3300</v>
      </c>
      <c r="H156" s="2">
        <f t="shared" si="2"/>
        <v>7.2752460000000001</v>
      </c>
      <c r="I156" s="3">
        <v>5460.54</v>
      </c>
    </row>
    <row r="157" spans="1:9" x14ac:dyDescent="0.3">
      <c r="A157" t="s">
        <v>20</v>
      </c>
      <c r="B157" t="s">
        <v>18</v>
      </c>
      <c r="C157">
        <v>0</v>
      </c>
      <c r="D157">
        <v>2</v>
      </c>
      <c r="E157" t="s">
        <v>11</v>
      </c>
      <c r="F157" t="s">
        <v>17</v>
      </c>
      <c r="G157">
        <v>2700</v>
      </c>
      <c r="H157" s="2">
        <f t="shared" si="2"/>
        <v>5.9524740000000005</v>
      </c>
      <c r="I157" s="3">
        <v>1561.27</v>
      </c>
    </row>
    <row r="158" spans="1:9" x14ac:dyDescent="0.3">
      <c r="A158" t="s">
        <v>20</v>
      </c>
      <c r="B158" t="s">
        <v>9</v>
      </c>
      <c r="C158">
        <v>0</v>
      </c>
      <c r="D158">
        <v>3</v>
      </c>
      <c r="E158" t="s">
        <v>17</v>
      </c>
      <c r="F158" t="s">
        <v>10</v>
      </c>
      <c r="G158">
        <v>3700</v>
      </c>
      <c r="H158" s="2">
        <f t="shared" si="2"/>
        <v>8.1570940000000007</v>
      </c>
      <c r="I158" s="3">
        <v>2435.09</v>
      </c>
    </row>
    <row r="159" spans="1:9" x14ac:dyDescent="0.3">
      <c r="A159" t="s">
        <v>20</v>
      </c>
      <c r="B159" t="s">
        <v>18</v>
      </c>
      <c r="C159">
        <v>1</v>
      </c>
      <c r="D159">
        <v>2</v>
      </c>
      <c r="E159" t="s">
        <v>16</v>
      </c>
      <c r="F159" t="s">
        <v>15</v>
      </c>
      <c r="G159">
        <v>3600</v>
      </c>
      <c r="H159" s="2">
        <f t="shared" si="2"/>
        <v>7.9366320000000004</v>
      </c>
      <c r="I159" s="3">
        <v>1519.68</v>
      </c>
    </row>
    <row r="160" spans="1:9" x14ac:dyDescent="0.3">
      <c r="A160" t="s">
        <v>20</v>
      </c>
      <c r="B160" t="s">
        <v>9</v>
      </c>
      <c r="C160">
        <v>0</v>
      </c>
      <c r="D160">
        <v>2</v>
      </c>
      <c r="E160" t="s">
        <v>10</v>
      </c>
      <c r="F160" t="s">
        <v>11</v>
      </c>
      <c r="G160">
        <v>3200</v>
      </c>
      <c r="H160" s="2">
        <f t="shared" si="2"/>
        <v>7.0547839999999997</v>
      </c>
      <c r="I160" s="3">
        <v>1520.68</v>
      </c>
    </row>
    <row r="161" spans="1:9" x14ac:dyDescent="0.3">
      <c r="A161" t="s">
        <v>20</v>
      </c>
      <c r="B161" t="s">
        <v>9</v>
      </c>
      <c r="C161">
        <v>0</v>
      </c>
      <c r="D161">
        <v>2</v>
      </c>
      <c r="E161" t="s">
        <v>11</v>
      </c>
      <c r="F161" t="s">
        <v>17</v>
      </c>
      <c r="G161">
        <v>3800</v>
      </c>
      <c r="H161" s="2">
        <f t="shared" si="2"/>
        <v>8.3775560000000002</v>
      </c>
      <c r="I161" s="3">
        <v>1519.68</v>
      </c>
    </row>
    <row r="162" spans="1:9" x14ac:dyDescent="0.3">
      <c r="A162" t="s">
        <v>20</v>
      </c>
      <c r="B162" t="s">
        <v>9</v>
      </c>
      <c r="C162">
        <v>1</v>
      </c>
      <c r="D162">
        <v>2</v>
      </c>
      <c r="E162" t="s">
        <v>13</v>
      </c>
      <c r="F162" t="s">
        <v>10</v>
      </c>
      <c r="G162">
        <v>3800</v>
      </c>
      <c r="H162" s="2">
        <f t="shared" si="2"/>
        <v>8.3775560000000002</v>
      </c>
      <c r="I162" s="3">
        <v>1534.84</v>
      </c>
    </row>
    <row r="163" spans="1:9" x14ac:dyDescent="0.3">
      <c r="A163" t="s">
        <v>20</v>
      </c>
      <c r="B163" t="s">
        <v>9</v>
      </c>
      <c r="C163">
        <v>1</v>
      </c>
      <c r="D163">
        <v>2</v>
      </c>
      <c r="E163" t="s">
        <v>17</v>
      </c>
      <c r="F163" t="s">
        <v>14</v>
      </c>
      <c r="G163">
        <v>2800</v>
      </c>
      <c r="H163" s="2">
        <f t="shared" si="2"/>
        <v>6.172936</v>
      </c>
      <c r="I163" s="3">
        <v>1519.68</v>
      </c>
    </row>
    <row r="164" spans="1:9" x14ac:dyDescent="0.3">
      <c r="A164" t="s">
        <v>20</v>
      </c>
      <c r="B164" t="s">
        <v>9</v>
      </c>
      <c r="C164">
        <v>0</v>
      </c>
      <c r="D164">
        <v>2</v>
      </c>
      <c r="E164" t="s">
        <v>13</v>
      </c>
      <c r="F164" t="s">
        <v>10</v>
      </c>
      <c r="G164">
        <v>2800</v>
      </c>
      <c r="H164" s="2">
        <f t="shared" si="2"/>
        <v>6.172936</v>
      </c>
      <c r="I164" s="3">
        <v>1519.68</v>
      </c>
    </row>
    <row r="165" spans="1:9" x14ac:dyDescent="0.3">
      <c r="A165" t="s">
        <v>20</v>
      </c>
      <c r="B165" t="s">
        <v>9</v>
      </c>
      <c r="C165">
        <v>1</v>
      </c>
      <c r="D165">
        <v>2</v>
      </c>
      <c r="E165" t="s">
        <v>13</v>
      </c>
      <c r="F165" t="s">
        <v>10</v>
      </c>
      <c r="G165">
        <v>4900</v>
      </c>
      <c r="H165" s="2">
        <f t="shared" si="2"/>
        <v>10.802638</v>
      </c>
      <c r="I165" s="3">
        <v>1527.26</v>
      </c>
    </row>
    <row r="166" spans="1:9" x14ac:dyDescent="0.3">
      <c r="A166" t="s">
        <v>20</v>
      </c>
      <c r="B166" t="s">
        <v>18</v>
      </c>
      <c r="C166">
        <v>0</v>
      </c>
      <c r="D166">
        <v>2</v>
      </c>
      <c r="E166" t="s">
        <v>13</v>
      </c>
      <c r="F166" t="s">
        <v>10</v>
      </c>
      <c r="G166">
        <v>3600</v>
      </c>
      <c r="H166" s="2">
        <f t="shared" si="2"/>
        <v>7.9366320000000004</v>
      </c>
      <c r="I166" s="3">
        <v>1527.26</v>
      </c>
    </row>
    <row r="167" spans="1:9" x14ac:dyDescent="0.3">
      <c r="A167" t="s">
        <v>20</v>
      </c>
      <c r="B167" t="s">
        <v>18</v>
      </c>
      <c r="C167">
        <v>1</v>
      </c>
      <c r="D167">
        <v>3</v>
      </c>
      <c r="E167" t="s">
        <v>11</v>
      </c>
      <c r="F167" t="s">
        <v>13</v>
      </c>
      <c r="G167">
        <v>3800</v>
      </c>
      <c r="H167" s="2">
        <f t="shared" si="2"/>
        <v>8.3775560000000002</v>
      </c>
      <c r="I167" s="3">
        <v>2219.6799999999998</v>
      </c>
    </row>
    <row r="168" spans="1:9" x14ac:dyDescent="0.3">
      <c r="A168" t="s">
        <v>20</v>
      </c>
      <c r="B168" t="s">
        <v>9</v>
      </c>
      <c r="C168">
        <v>0</v>
      </c>
      <c r="D168">
        <v>31</v>
      </c>
      <c r="E168" t="s">
        <v>17</v>
      </c>
      <c r="F168" t="s">
        <v>10</v>
      </c>
      <c r="G168">
        <v>2500</v>
      </c>
      <c r="H168" s="2">
        <f t="shared" si="2"/>
        <v>5.5115499999999997</v>
      </c>
      <c r="I168" s="3">
        <v>45966.1</v>
      </c>
    </row>
    <row r="169" spans="1:9" x14ac:dyDescent="0.3">
      <c r="A169" t="s">
        <v>20</v>
      </c>
      <c r="B169" t="s">
        <v>9</v>
      </c>
      <c r="C169">
        <v>1</v>
      </c>
      <c r="D169">
        <v>2</v>
      </c>
      <c r="E169" t="s">
        <v>11</v>
      </c>
      <c r="F169" t="s">
        <v>17</v>
      </c>
      <c r="G169">
        <v>3600</v>
      </c>
      <c r="H169" s="2">
        <f t="shared" si="2"/>
        <v>7.9366320000000004</v>
      </c>
      <c r="I169" s="3">
        <v>1625.83</v>
      </c>
    </row>
    <row r="170" spans="1:9" x14ac:dyDescent="0.3">
      <c r="A170" t="s">
        <v>20</v>
      </c>
      <c r="B170" t="s">
        <v>9</v>
      </c>
      <c r="C170">
        <v>0</v>
      </c>
      <c r="D170">
        <v>2</v>
      </c>
      <c r="E170" t="s">
        <v>10</v>
      </c>
      <c r="F170" t="s">
        <v>11</v>
      </c>
      <c r="G170">
        <v>2600</v>
      </c>
      <c r="H170" s="2">
        <f t="shared" si="2"/>
        <v>5.7320120000000001</v>
      </c>
      <c r="I170" s="3">
        <v>1519.68</v>
      </c>
    </row>
    <row r="171" spans="1:9" x14ac:dyDescent="0.3">
      <c r="A171" t="s">
        <v>20</v>
      </c>
      <c r="B171" t="s">
        <v>9</v>
      </c>
      <c r="C171">
        <v>1</v>
      </c>
      <c r="D171">
        <v>36</v>
      </c>
      <c r="E171" t="s">
        <v>11</v>
      </c>
      <c r="F171" t="s">
        <v>15</v>
      </c>
      <c r="G171">
        <v>3000</v>
      </c>
      <c r="H171" s="2">
        <f t="shared" si="2"/>
        <v>6.6138599999999999</v>
      </c>
      <c r="I171" s="3">
        <v>121349</v>
      </c>
    </row>
    <row r="172" spans="1:9" x14ac:dyDescent="0.3">
      <c r="A172" t="s">
        <v>20</v>
      </c>
      <c r="B172" t="s">
        <v>9</v>
      </c>
      <c r="C172">
        <v>0</v>
      </c>
      <c r="D172">
        <v>2</v>
      </c>
      <c r="E172" t="s">
        <v>13</v>
      </c>
      <c r="F172" t="s">
        <v>10</v>
      </c>
      <c r="G172">
        <v>3200</v>
      </c>
      <c r="H172" s="2">
        <f t="shared" si="2"/>
        <v>7.0547839999999997</v>
      </c>
      <c r="I172" s="3">
        <v>1569.22</v>
      </c>
    </row>
    <row r="173" spans="1:9" x14ac:dyDescent="0.3">
      <c r="A173" t="s">
        <v>20</v>
      </c>
      <c r="B173" t="s">
        <v>9</v>
      </c>
      <c r="C173">
        <v>1</v>
      </c>
      <c r="D173">
        <v>1</v>
      </c>
      <c r="E173" t="s">
        <v>16</v>
      </c>
      <c r="F173" t="s">
        <v>11</v>
      </c>
      <c r="G173">
        <v>3200</v>
      </c>
      <c r="H173" s="2">
        <f t="shared" si="2"/>
        <v>7.0547839999999997</v>
      </c>
      <c r="I173" s="3">
        <v>3445.32</v>
      </c>
    </row>
    <row r="174" spans="1:9" x14ac:dyDescent="0.3">
      <c r="A174" t="s">
        <v>20</v>
      </c>
      <c r="B174" t="s">
        <v>18</v>
      </c>
      <c r="C174">
        <v>1</v>
      </c>
      <c r="D174">
        <v>3</v>
      </c>
      <c r="E174" t="s">
        <v>15</v>
      </c>
      <c r="F174" t="s">
        <v>14</v>
      </c>
      <c r="G174">
        <v>3700</v>
      </c>
      <c r="H174" s="2">
        <f t="shared" si="2"/>
        <v>8.1570940000000007</v>
      </c>
      <c r="I174" s="3">
        <v>9976.24</v>
      </c>
    </row>
    <row r="175" spans="1:9" x14ac:dyDescent="0.3">
      <c r="A175" t="s">
        <v>20</v>
      </c>
      <c r="B175" t="s">
        <v>9</v>
      </c>
      <c r="C175">
        <v>1</v>
      </c>
      <c r="D175">
        <v>3</v>
      </c>
      <c r="E175" t="s">
        <v>14</v>
      </c>
      <c r="F175" t="s">
        <v>11</v>
      </c>
      <c r="G175">
        <v>3400</v>
      </c>
      <c r="H175" s="2">
        <f t="shared" si="2"/>
        <v>7.4957080000000005</v>
      </c>
      <c r="I175" s="3">
        <v>2220.6799999999998</v>
      </c>
    </row>
    <row r="176" spans="1:9" x14ac:dyDescent="0.3">
      <c r="A176" t="s">
        <v>20</v>
      </c>
      <c r="B176" t="s">
        <v>9</v>
      </c>
      <c r="C176">
        <v>1</v>
      </c>
      <c r="D176">
        <v>2</v>
      </c>
      <c r="E176" t="s">
        <v>13</v>
      </c>
      <c r="F176" t="s">
        <v>10</v>
      </c>
      <c r="G176">
        <v>4000</v>
      </c>
      <c r="H176" s="2">
        <f t="shared" si="2"/>
        <v>8.8184799999999992</v>
      </c>
      <c r="I176" s="3">
        <v>4801.1000000000004</v>
      </c>
    </row>
    <row r="177" spans="1:9" x14ac:dyDescent="0.3">
      <c r="A177" t="s">
        <v>20</v>
      </c>
      <c r="B177" t="s">
        <v>9</v>
      </c>
      <c r="C177">
        <v>0</v>
      </c>
      <c r="D177">
        <v>2</v>
      </c>
      <c r="E177" t="s">
        <v>17</v>
      </c>
      <c r="F177" t="s">
        <v>14</v>
      </c>
      <c r="G177">
        <v>2600</v>
      </c>
      <c r="H177" s="2">
        <f t="shared" si="2"/>
        <v>5.7320120000000001</v>
      </c>
      <c r="I177" s="3">
        <v>1519.68</v>
      </c>
    </row>
    <row r="178" spans="1:9" x14ac:dyDescent="0.3">
      <c r="A178" t="s">
        <v>20</v>
      </c>
      <c r="B178" t="s">
        <v>9</v>
      </c>
      <c r="C178">
        <v>0</v>
      </c>
      <c r="D178">
        <v>1</v>
      </c>
      <c r="E178" t="s">
        <v>13</v>
      </c>
      <c r="F178" t="s">
        <v>14</v>
      </c>
      <c r="G178">
        <v>3300</v>
      </c>
      <c r="H178" s="2">
        <f t="shared" si="2"/>
        <v>7.2752460000000001</v>
      </c>
      <c r="I178" s="3">
        <v>2710.79</v>
      </c>
    </row>
    <row r="179" spans="1:9" x14ac:dyDescent="0.3">
      <c r="A179" t="s">
        <v>20</v>
      </c>
      <c r="B179" t="s">
        <v>9</v>
      </c>
      <c r="C179">
        <v>1</v>
      </c>
      <c r="D179">
        <v>2</v>
      </c>
      <c r="E179" t="s">
        <v>17</v>
      </c>
      <c r="F179" t="s">
        <v>14</v>
      </c>
      <c r="G179">
        <v>3900</v>
      </c>
      <c r="H179" s="2">
        <f t="shared" si="2"/>
        <v>8.5980179999999997</v>
      </c>
      <c r="I179" s="3">
        <v>3474.43</v>
      </c>
    </row>
    <row r="180" spans="1:9" x14ac:dyDescent="0.3">
      <c r="A180" t="s">
        <v>20</v>
      </c>
      <c r="B180" t="s">
        <v>9</v>
      </c>
      <c r="C180">
        <v>0</v>
      </c>
      <c r="D180">
        <v>3</v>
      </c>
      <c r="E180" t="s">
        <v>15</v>
      </c>
      <c r="F180" t="s">
        <v>14</v>
      </c>
      <c r="G180">
        <v>3300</v>
      </c>
      <c r="H180" s="2">
        <f t="shared" si="2"/>
        <v>7.2752460000000001</v>
      </c>
      <c r="I180" s="3">
        <v>3819.27</v>
      </c>
    </row>
    <row r="181" spans="1:9" x14ac:dyDescent="0.3">
      <c r="A181" t="s">
        <v>20</v>
      </c>
      <c r="B181" t="s">
        <v>9</v>
      </c>
      <c r="C181">
        <v>1</v>
      </c>
      <c r="D181">
        <v>3</v>
      </c>
      <c r="E181" t="s">
        <v>10</v>
      </c>
      <c r="F181" t="s">
        <v>15</v>
      </c>
      <c r="G181">
        <v>2500</v>
      </c>
      <c r="H181" s="2">
        <f t="shared" si="2"/>
        <v>5.5115499999999997</v>
      </c>
      <c r="I181" s="3">
        <v>2220.6799999999998</v>
      </c>
    </row>
    <row r="182" spans="1:9" x14ac:dyDescent="0.3">
      <c r="A182" t="s">
        <v>20</v>
      </c>
      <c r="B182" t="s">
        <v>9</v>
      </c>
      <c r="C182">
        <v>1</v>
      </c>
      <c r="D182">
        <v>2</v>
      </c>
      <c r="E182" t="s">
        <v>16</v>
      </c>
      <c r="F182" t="s">
        <v>15</v>
      </c>
      <c r="G182">
        <v>2800</v>
      </c>
      <c r="H182" s="2">
        <f t="shared" si="2"/>
        <v>6.172936</v>
      </c>
      <c r="I182" s="3">
        <v>1500.45</v>
      </c>
    </row>
    <row r="183" spans="1:9" x14ac:dyDescent="0.3">
      <c r="A183" t="s">
        <v>20</v>
      </c>
      <c r="B183" t="s">
        <v>9</v>
      </c>
      <c r="C183">
        <v>0</v>
      </c>
      <c r="D183">
        <v>2</v>
      </c>
      <c r="E183" t="s">
        <v>17</v>
      </c>
      <c r="F183" t="s">
        <v>14</v>
      </c>
      <c r="G183">
        <v>2900</v>
      </c>
      <c r="H183" s="2">
        <f t="shared" si="2"/>
        <v>6.3933980000000004</v>
      </c>
      <c r="I183" s="3">
        <v>4714.33</v>
      </c>
    </row>
    <row r="184" spans="1:9" x14ac:dyDescent="0.3">
      <c r="A184" t="s">
        <v>20</v>
      </c>
      <c r="B184" t="s">
        <v>19</v>
      </c>
      <c r="C184">
        <v>1</v>
      </c>
      <c r="D184">
        <v>9</v>
      </c>
      <c r="E184" t="s">
        <v>17</v>
      </c>
      <c r="F184" t="s">
        <v>14</v>
      </c>
      <c r="G184">
        <v>3300</v>
      </c>
      <c r="H184" s="2">
        <f t="shared" si="2"/>
        <v>7.2752460000000001</v>
      </c>
      <c r="I184" s="3">
        <v>20950</v>
      </c>
    </row>
    <row r="185" spans="1:9" x14ac:dyDescent="0.3">
      <c r="A185" t="s">
        <v>20</v>
      </c>
      <c r="B185" t="s">
        <v>9</v>
      </c>
      <c r="C185">
        <v>0</v>
      </c>
      <c r="D185">
        <v>2</v>
      </c>
      <c r="E185" t="s">
        <v>11</v>
      </c>
      <c r="F185" t="s">
        <v>17</v>
      </c>
      <c r="G185">
        <v>2900</v>
      </c>
      <c r="H185" s="2">
        <f t="shared" si="2"/>
        <v>6.3933980000000004</v>
      </c>
      <c r="I185" s="3">
        <v>1519.68</v>
      </c>
    </row>
    <row r="186" spans="1:9" x14ac:dyDescent="0.3">
      <c r="A186" t="s">
        <v>20</v>
      </c>
      <c r="B186" t="s">
        <v>9</v>
      </c>
      <c r="C186">
        <v>0</v>
      </c>
      <c r="D186">
        <v>2</v>
      </c>
      <c r="E186" t="s">
        <v>15</v>
      </c>
      <c r="F186" t="s">
        <v>13</v>
      </c>
      <c r="G186">
        <v>3100</v>
      </c>
      <c r="H186" s="2">
        <f t="shared" si="2"/>
        <v>6.8343220000000002</v>
      </c>
      <c r="I186" s="3">
        <v>1520.68</v>
      </c>
    </row>
    <row r="187" spans="1:9" x14ac:dyDescent="0.3">
      <c r="A187" t="s">
        <v>20</v>
      </c>
      <c r="B187" t="s">
        <v>18</v>
      </c>
      <c r="C187">
        <v>1</v>
      </c>
      <c r="D187">
        <v>79</v>
      </c>
      <c r="E187" t="s">
        <v>13</v>
      </c>
      <c r="F187" t="s">
        <v>10</v>
      </c>
      <c r="G187">
        <v>2900</v>
      </c>
      <c r="H187" s="2">
        <f t="shared" si="2"/>
        <v>6.3933980000000004</v>
      </c>
      <c r="I187" s="3">
        <v>197912</v>
      </c>
    </row>
    <row r="188" spans="1:9" x14ac:dyDescent="0.3">
      <c r="A188" t="s">
        <v>20</v>
      </c>
      <c r="B188" t="s">
        <v>9</v>
      </c>
      <c r="C188">
        <v>0</v>
      </c>
      <c r="D188">
        <v>2</v>
      </c>
      <c r="E188" t="s">
        <v>17</v>
      </c>
      <c r="F188" t="s">
        <v>14</v>
      </c>
      <c r="G188">
        <v>3000</v>
      </c>
      <c r="H188" s="2">
        <f t="shared" si="2"/>
        <v>6.6138599999999999</v>
      </c>
      <c r="I188" s="3">
        <v>1519.68</v>
      </c>
    </row>
    <row r="189" spans="1:9" x14ac:dyDescent="0.3">
      <c r="A189" t="s">
        <v>20</v>
      </c>
      <c r="B189" t="s">
        <v>9</v>
      </c>
      <c r="C189">
        <v>1</v>
      </c>
      <c r="D189">
        <v>3</v>
      </c>
      <c r="E189" t="s">
        <v>14</v>
      </c>
      <c r="F189" t="s">
        <v>11</v>
      </c>
      <c r="G189">
        <v>3700</v>
      </c>
      <c r="H189" s="2">
        <f t="shared" si="2"/>
        <v>8.1570940000000007</v>
      </c>
      <c r="I189" s="3">
        <v>2200.4499999999998</v>
      </c>
    </row>
    <row r="190" spans="1:9" x14ac:dyDescent="0.3">
      <c r="A190" t="s">
        <v>20</v>
      </c>
      <c r="B190" t="s">
        <v>9</v>
      </c>
      <c r="C190">
        <v>0</v>
      </c>
      <c r="D190">
        <v>7</v>
      </c>
      <c r="E190" t="s">
        <v>14</v>
      </c>
      <c r="F190" t="s">
        <v>14</v>
      </c>
      <c r="G190">
        <v>1900</v>
      </c>
      <c r="H190" s="2">
        <f t="shared" si="2"/>
        <v>4.1887780000000001</v>
      </c>
      <c r="I190" s="3">
        <v>16230.5</v>
      </c>
    </row>
    <row r="191" spans="1:9" x14ac:dyDescent="0.3">
      <c r="A191" t="s">
        <v>20</v>
      </c>
      <c r="B191" t="s">
        <v>9</v>
      </c>
      <c r="C191">
        <v>0</v>
      </c>
      <c r="D191">
        <v>2</v>
      </c>
      <c r="E191" t="s">
        <v>13</v>
      </c>
      <c r="F191" t="s">
        <v>10</v>
      </c>
      <c r="G191">
        <v>3100</v>
      </c>
      <c r="H191" s="2">
        <f t="shared" si="2"/>
        <v>6.8343220000000002</v>
      </c>
      <c r="I191" s="3">
        <v>1500.45</v>
      </c>
    </row>
    <row r="192" spans="1:9" x14ac:dyDescent="0.3">
      <c r="A192" t="s">
        <v>20</v>
      </c>
      <c r="B192" t="s">
        <v>9</v>
      </c>
      <c r="C192">
        <v>0</v>
      </c>
      <c r="D192">
        <v>2</v>
      </c>
      <c r="E192" t="s">
        <v>13</v>
      </c>
      <c r="F192" t="s">
        <v>10</v>
      </c>
      <c r="G192">
        <v>3100</v>
      </c>
      <c r="H192" s="2">
        <f t="shared" si="2"/>
        <v>6.8343220000000002</v>
      </c>
      <c r="I192" s="3">
        <v>1520.68</v>
      </c>
    </row>
    <row r="193" spans="1:9" x14ac:dyDescent="0.3">
      <c r="A193" t="s">
        <v>20</v>
      </c>
      <c r="B193" t="s">
        <v>9</v>
      </c>
      <c r="C193">
        <v>1</v>
      </c>
      <c r="D193">
        <v>2</v>
      </c>
      <c r="E193" t="s">
        <v>16</v>
      </c>
      <c r="F193" t="s">
        <v>15</v>
      </c>
      <c r="G193">
        <v>3300</v>
      </c>
      <c r="H193" s="2">
        <f t="shared" si="2"/>
        <v>7.2752460000000001</v>
      </c>
      <c r="I193" s="3">
        <v>8583.1299999999992</v>
      </c>
    </row>
    <row r="194" spans="1:9" x14ac:dyDescent="0.3">
      <c r="A194" t="s">
        <v>20</v>
      </c>
      <c r="B194" t="s">
        <v>9</v>
      </c>
      <c r="C194">
        <v>1</v>
      </c>
      <c r="D194">
        <v>2</v>
      </c>
      <c r="E194" t="s">
        <v>13</v>
      </c>
      <c r="F194" t="s">
        <v>10</v>
      </c>
      <c r="G194">
        <v>3600</v>
      </c>
      <c r="H194" s="2">
        <f t="shared" si="2"/>
        <v>7.9366320000000004</v>
      </c>
      <c r="I194" s="3">
        <v>1519.68</v>
      </c>
    </row>
    <row r="195" spans="1:9" x14ac:dyDescent="0.3">
      <c r="A195" t="s">
        <v>20</v>
      </c>
      <c r="B195" t="s">
        <v>9</v>
      </c>
      <c r="C195">
        <v>1</v>
      </c>
      <c r="D195">
        <v>2</v>
      </c>
      <c r="E195" t="s">
        <v>14</v>
      </c>
      <c r="F195" t="s">
        <v>16</v>
      </c>
      <c r="G195">
        <v>3100</v>
      </c>
      <c r="H195" s="2">
        <f t="shared" ref="H195:H258" si="3">G195* 0.00220462</f>
        <v>6.8343220000000002</v>
      </c>
      <c r="I195" s="3">
        <v>1687.06</v>
      </c>
    </row>
    <row r="196" spans="1:9" x14ac:dyDescent="0.3">
      <c r="A196" t="s">
        <v>20</v>
      </c>
      <c r="B196" t="s">
        <v>9</v>
      </c>
      <c r="C196">
        <v>1</v>
      </c>
      <c r="D196">
        <v>2</v>
      </c>
      <c r="E196" t="s">
        <v>17</v>
      </c>
      <c r="F196" t="s">
        <v>14</v>
      </c>
      <c r="G196">
        <v>3300</v>
      </c>
      <c r="H196" s="2">
        <f t="shared" si="3"/>
        <v>7.2752460000000001</v>
      </c>
      <c r="I196" s="3">
        <v>1846.08</v>
      </c>
    </row>
    <row r="197" spans="1:9" x14ac:dyDescent="0.3">
      <c r="A197" t="s">
        <v>20</v>
      </c>
      <c r="B197" t="s">
        <v>9</v>
      </c>
      <c r="C197">
        <v>1</v>
      </c>
      <c r="D197">
        <v>2</v>
      </c>
      <c r="E197" t="s">
        <v>11</v>
      </c>
      <c r="F197" t="s">
        <v>17</v>
      </c>
      <c r="G197">
        <v>3500</v>
      </c>
      <c r="H197" s="2">
        <f t="shared" si="3"/>
        <v>7.71617</v>
      </c>
      <c r="I197" s="3">
        <v>1621.13</v>
      </c>
    </row>
    <row r="198" spans="1:9" x14ac:dyDescent="0.3">
      <c r="A198" t="s">
        <v>20</v>
      </c>
      <c r="B198" t="s">
        <v>9</v>
      </c>
      <c r="C198">
        <v>0</v>
      </c>
      <c r="D198">
        <v>3</v>
      </c>
      <c r="E198" t="s">
        <v>17</v>
      </c>
      <c r="F198" t="s">
        <v>10</v>
      </c>
      <c r="G198">
        <v>4300</v>
      </c>
      <c r="H198" s="2">
        <f t="shared" si="3"/>
        <v>9.4798659999999995</v>
      </c>
      <c r="I198" s="3">
        <v>2234.84</v>
      </c>
    </row>
    <row r="199" spans="1:9" x14ac:dyDescent="0.3">
      <c r="A199" t="s">
        <v>20</v>
      </c>
      <c r="B199" t="s">
        <v>9</v>
      </c>
      <c r="C199">
        <v>1</v>
      </c>
      <c r="D199">
        <v>2</v>
      </c>
      <c r="E199" t="s">
        <v>15</v>
      </c>
      <c r="F199" t="s">
        <v>13</v>
      </c>
      <c r="G199">
        <v>2700</v>
      </c>
      <c r="H199" s="2">
        <f t="shared" si="3"/>
        <v>5.9524740000000005</v>
      </c>
      <c r="I199" s="3">
        <v>1627.84</v>
      </c>
    </row>
    <row r="200" spans="1:9" x14ac:dyDescent="0.3">
      <c r="A200" t="s">
        <v>20</v>
      </c>
      <c r="B200" t="s">
        <v>19</v>
      </c>
      <c r="C200">
        <v>0</v>
      </c>
      <c r="D200">
        <v>2</v>
      </c>
      <c r="E200" t="s">
        <v>14</v>
      </c>
      <c r="F200" t="s">
        <v>16</v>
      </c>
      <c r="G200">
        <v>3200</v>
      </c>
      <c r="H200" s="2">
        <f t="shared" si="3"/>
        <v>7.0547839999999997</v>
      </c>
      <c r="I200" s="3">
        <v>1519.68</v>
      </c>
    </row>
    <row r="201" spans="1:9" x14ac:dyDescent="0.3">
      <c r="A201" t="s">
        <v>20</v>
      </c>
      <c r="B201" t="s">
        <v>9</v>
      </c>
      <c r="C201">
        <v>1</v>
      </c>
      <c r="D201">
        <v>2</v>
      </c>
      <c r="E201" t="s">
        <v>13</v>
      </c>
      <c r="F201" t="s">
        <v>10</v>
      </c>
      <c r="G201">
        <v>3700</v>
      </c>
      <c r="H201" s="2">
        <f t="shared" si="3"/>
        <v>8.1570940000000007</v>
      </c>
      <c r="I201" s="3">
        <v>1519.68</v>
      </c>
    </row>
    <row r="202" spans="1:9" x14ac:dyDescent="0.3">
      <c r="A202" t="s">
        <v>21</v>
      </c>
      <c r="B202" t="s">
        <v>9</v>
      </c>
      <c r="C202">
        <v>0</v>
      </c>
      <c r="D202">
        <v>3</v>
      </c>
      <c r="E202" t="s">
        <v>10</v>
      </c>
      <c r="F202" t="s">
        <v>15</v>
      </c>
      <c r="G202">
        <v>1800</v>
      </c>
      <c r="H202" s="2">
        <f t="shared" si="3"/>
        <v>3.9683160000000002</v>
      </c>
      <c r="I202" s="3">
        <v>2011.5</v>
      </c>
    </row>
    <row r="203" spans="1:9" x14ac:dyDescent="0.3">
      <c r="A203" t="s">
        <v>21</v>
      </c>
      <c r="B203" t="s">
        <v>9</v>
      </c>
      <c r="C203">
        <v>1</v>
      </c>
      <c r="D203">
        <v>2</v>
      </c>
      <c r="E203" t="s">
        <v>10</v>
      </c>
      <c r="F203" t="s">
        <v>11</v>
      </c>
      <c r="G203">
        <v>4000</v>
      </c>
      <c r="H203" s="2">
        <f t="shared" si="3"/>
        <v>8.8184799999999992</v>
      </c>
      <c r="I203" s="3">
        <v>1333.5</v>
      </c>
    </row>
    <row r="204" spans="1:9" x14ac:dyDescent="0.3">
      <c r="A204" t="s">
        <v>21</v>
      </c>
      <c r="B204" t="s">
        <v>9</v>
      </c>
      <c r="C204">
        <v>0</v>
      </c>
      <c r="D204">
        <v>2</v>
      </c>
      <c r="E204" t="s">
        <v>10</v>
      </c>
      <c r="F204" t="s">
        <v>11</v>
      </c>
      <c r="G204">
        <v>3200</v>
      </c>
      <c r="H204" s="2">
        <f t="shared" si="3"/>
        <v>7.0547839999999997</v>
      </c>
      <c r="I204" s="3">
        <v>1311.5</v>
      </c>
    </row>
    <row r="205" spans="1:9" x14ac:dyDescent="0.3">
      <c r="A205" t="s">
        <v>21</v>
      </c>
      <c r="B205" t="s">
        <v>9</v>
      </c>
      <c r="C205">
        <v>0</v>
      </c>
      <c r="D205">
        <v>3</v>
      </c>
      <c r="E205" t="s">
        <v>14</v>
      </c>
      <c r="F205" t="s">
        <v>11</v>
      </c>
      <c r="G205">
        <v>3000</v>
      </c>
      <c r="H205" s="2">
        <f t="shared" si="3"/>
        <v>6.6138599999999999</v>
      </c>
      <c r="I205" s="3">
        <v>1898.5</v>
      </c>
    </row>
    <row r="206" spans="1:9" x14ac:dyDescent="0.3">
      <c r="A206" t="s">
        <v>21</v>
      </c>
      <c r="B206" t="s">
        <v>12</v>
      </c>
      <c r="C206">
        <v>1</v>
      </c>
      <c r="D206">
        <v>2</v>
      </c>
      <c r="E206" t="s">
        <v>10</v>
      </c>
      <c r="F206" t="s">
        <v>11</v>
      </c>
      <c r="G206">
        <v>3700</v>
      </c>
      <c r="H206" s="2">
        <f t="shared" si="3"/>
        <v>8.1570940000000007</v>
      </c>
      <c r="I206" s="3">
        <v>1253.5</v>
      </c>
    </row>
    <row r="207" spans="1:9" x14ac:dyDescent="0.3">
      <c r="A207" t="s">
        <v>21</v>
      </c>
      <c r="B207" t="s">
        <v>9</v>
      </c>
      <c r="C207">
        <v>1</v>
      </c>
      <c r="D207">
        <v>4</v>
      </c>
      <c r="E207" t="s">
        <v>14</v>
      </c>
      <c r="F207" t="s">
        <v>15</v>
      </c>
      <c r="G207">
        <v>2300</v>
      </c>
      <c r="H207" s="2">
        <f t="shared" si="3"/>
        <v>5.0706259999999999</v>
      </c>
      <c r="I207" s="3">
        <v>3729</v>
      </c>
    </row>
    <row r="208" spans="1:9" x14ac:dyDescent="0.3">
      <c r="A208" t="s">
        <v>21</v>
      </c>
      <c r="B208" t="s">
        <v>9</v>
      </c>
      <c r="C208">
        <v>0</v>
      </c>
      <c r="D208">
        <v>3</v>
      </c>
      <c r="E208" t="s">
        <v>13</v>
      </c>
      <c r="F208" t="s">
        <v>16</v>
      </c>
      <c r="G208">
        <v>3000</v>
      </c>
      <c r="H208" s="2">
        <f t="shared" si="3"/>
        <v>6.6138599999999999</v>
      </c>
      <c r="I208" s="3">
        <v>1677.5</v>
      </c>
    </row>
    <row r="209" spans="1:9" x14ac:dyDescent="0.3">
      <c r="A209" t="s">
        <v>21</v>
      </c>
      <c r="B209" t="s">
        <v>9</v>
      </c>
      <c r="C209">
        <v>1</v>
      </c>
      <c r="D209">
        <v>4</v>
      </c>
      <c r="E209" t="s">
        <v>13</v>
      </c>
      <c r="F209" t="s">
        <v>11</v>
      </c>
      <c r="G209">
        <v>2900</v>
      </c>
      <c r="H209" s="2">
        <f t="shared" si="3"/>
        <v>6.3933980000000004</v>
      </c>
      <c r="I209" s="3">
        <v>2346</v>
      </c>
    </row>
    <row r="210" spans="1:9" x14ac:dyDescent="0.3">
      <c r="A210" t="s">
        <v>21</v>
      </c>
      <c r="B210" t="s">
        <v>12</v>
      </c>
      <c r="C210">
        <v>0</v>
      </c>
      <c r="D210">
        <v>2</v>
      </c>
      <c r="E210" t="s">
        <v>17</v>
      </c>
      <c r="F210" t="s">
        <v>14</v>
      </c>
      <c r="G210">
        <v>3200</v>
      </c>
      <c r="H210" s="2">
        <f t="shared" si="3"/>
        <v>7.0547839999999997</v>
      </c>
      <c r="I210" s="3">
        <v>1140</v>
      </c>
    </row>
    <row r="211" spans="1:9" x14ac:dyDescent="0.3">
      <c r="A211" t="s">
        <v>21</v>
      </c>
      <c r="B211" t="s">
        <v>12</v>
      </c>
      <c r="C211">
        <v>0</v>
      </c>
      <c r="D211">
        <v>2</v>
      </c>
      <c r="E211" t="s">
        <v>17</v>
      </c>
      <c r="F211" t="s">
        <v>14</v>
      </c>
      <c r="G211">
        <v>3300</v>
      </c>
      <c r="H211" s="2">
        <f t="shared" si="3"/>
        <v>7.2752460000000001</v>
      </c>
      <c r="I211" s="3">
        <v>1185</v>
      </c>
    </row>
    <row r="212" spans="1:9" x14ac:dyDescent="0.3">
      <c r="A212" t="s">
        <v>21</v>
      </c>
      <c r="B212" t="s">
        <v>9</v>
      </c>
      <c r="C212">
        <v>1</v>
      </c>
      <c r="D212">
        <v>2</v>
      </c>
      <c r="E212" t="s">
        <v>14</v>
      </c>
      <c r="F212" t="s">
        <v>16</v>
      </c>
      <c r="G212">
        <v>3300</v>
      </c>
      <c r="H212" s="2">
        <f t="shared" si="3"/>
        <v>7.2752460000000001</v>
      </c>
      <c r="I212" s="3">
        <v>1345</v>
      </c>
    </row>
    <row r="213" spans="1:9" x14ac:dyDescent="0.3">
      <c r="A213" t="s">
        <v>21</v>
      </c>
      <c r="B213" t="s">
        <v>12</v>
      </c>
      <c r="C213">
        <v>1</v>
      </c>
      <c r="D213">
        <v>3</v>
      </c>
      <c r="E213" t="s">
        <v>15</v>
      </c>
      <c r="F213" t="s">
        <v>14</v>
      </c>
      <c r="G213">
        <v>2600</v>
      </c>
      <c r="H213" s="2">
        <f t="shared" si="3"/>
        <v>5.7320120000000001</v>
      </c>
      <c r="I213" s="3">
        <v>1689</v>
      </c>
    </row>
    <row r="214" spans="1:9" x14ac:dyDescent="0.3">
      <c r="A214" t="s">
        <v>21</v>
      </c>
      <c r="B214" t="s">
        <v>9</v>
      </c>
      <c r="C214">
        <v>1</v>
      </c>
      <c r="D214">
        <v>2</v>
      </c>
      <c r="E214" t="s">
        <v>10</v>
      </c>
      <c r="F214" t="s">
        <v>11</v>
      </c>
      <c r="G214">
        <v>2400</v>
      </c>
      <c r="H214" s="2">
        <f t="shared" si="3"/>
        <v>5.2910880000000002</v>
      </c>
      <c r="I214" s="3">
        <v>1424</v>
      </c>
    </row>
    <row r="215" spans="1:9" x14ac:dyDescent="0.3">
      <c r="A215" t="s">
        <v>21</v>
      </c>
      <c r="B215" t="s">
        <v>12</v>
      </c>
      <c r="C215">
        <v>0</v>
      </c>
      <c r="D215">
        <v>2</v>
      </c>
      <c r="E215" t="s">
        <v>13</v>
      </c>
      <c r="F215" t="s">
        <v>10</v>
      </c>
      <c r="G215">
        <v>3100</v>
      </c>
      <c r="H215" s="2">
        <f t="shared" si="3"/>
        <v>6.8343220000000002</v>
      </c>
      <c r="I215" s="3">
        <v>1235</v>
      </c>
    </row>
    <row r="216" spans="1:9" x14ac:dyDescent="0.3">
      <c r="A216" t="s">
        <v>21</v>
      </c>
      <c r="B216" t="s">
        <v>9</v>
      </c>
      <c r="C216">
        <v>0</v>
      </c>
      <c r="D216">
        <v>2</v>
      </c>
      <c r="E216" t="s">
        <v>14</v>
      </c>
      <c r="F216" t="s">
        <v>16</v>
      </c>
      <c r="G216">
        <v>3200</v>
      </c>
      <c r="H216" s="2">
        <f t="shared" si="3"/>
        <v>7.0547839999999997</v>
      </c>
      <c r="I216" s="3">
        <v>1157</v>
      </c>
    </row>
    <row r="217" spans="1:9" x14ac:dyDescent="0.3">
      <c r="A217" t="s">
        <v>21</v>
      </c>
      <c r="B217" t="s">
        <v>9</v>
      </c>
      <c r="C217">
        <v>1</v>
      </c>
      <c r="D217">
        <v>2</v>
      </c>
      <c r="E217" t="s">
        <v>11</v>
      </c>
      <c r="F217" t="s">
        <v>17</v>
      </c>
      <c r="G217">
        <v>3300</v>
      </c>
      <c r="H217" s="2">
        <f t="shared" si="3"/>
        <v>7.2752460000000001</v>
      </c>
      <c r="I217" s="3">
        <v>1750</v>
      </c>
    </row>
    <row r="218" spans="1:9" x14ac:dyDescent="0.3">
      <c r="A218" t="s">
        <v>21</v>
      </c>
      <c r="B218" t="s">
        <v>9</v>
      </c>
      <c r="C218">
        <v>1</v>
      </c>
      <c r="D218">
        <v>2</v>
      </c>
      <c r="E218" t="s">
        <v>10</v>
      </c>
      <c r="F218" t="s">
        <v>11</v>
      </c>
      <c r="G218">
        <v>3200</v>
      </c>
      <c r="H218" s="2">
        <f t="shared" si="3"/>
        <v>7.0547839999999997</v>
      </c>
      <c r="I218" s="3">
        <v>1239</v>
      </c>
    </row>
    <row r="219" spans="1:9" x14ac:dyDescent="0.3">
      <c r="A219" t="s">
        <v>21</v>
      </c>
      <c r="B219" t="s">
        <v>9</v>
      </c>
      <c r="C219">
        <v>0</v>
      </c>
      <c r="D219">
        <v>1</v>
      </c>
      <c r="E219" t="s">
        <v>15</v>
      </c>
      <c r="F219" t="s">
        <v>17</v>
      </c>
      <c r="G219">
        <v>2600</v>
      </c>
      <c r="H219" s="2">
        <f t="shared" si="3"/>
        <v>5.7320120000000001</v>
      </c>
      <c r="I219" s="3">
        <v>1262</v>
      </c>
    </row>
    <row r="220" spans="1:9" x14ac:dyDescent="0.3">
      <c r="A220" t="s">
        <v>21</v>
      </c>
      <c r="B220" t="s">
        <v>12</v>
      </c>
      <c r="C220">
        <v>0</v>
      </c>
      <c r="D220">
        <v>3</v>
      </c>
      <c r="E220" t="s">
        <v>17</v>
      </c>
      <c r="F220" t="s">
        <v>10</v>
      </c>
      <c r="G220">
        <v>3800</v>
      </c>
      <c r="H220" s="2">
        <f t="shared" si="3"/>
        <v>8.3775560000000002</v>
      </c>
      <c r="I220" s="3">
        <v>3359</v>
      </c>
    </row>
    <row r="221" spans="1:9" x14ac:dyDescent="0.3">
      <c r="A221" t="s">
        <v>21</v>
      </c>
      <c r="B221" t="s">
        <v>12</v>
      </c>
      <c r="C221">
        <v>1</v>
      </c>
      <c r="D221">
        <v>1</v>
      </c>
      <c r="E221" t="s">
        <v>13</v>
      </c>
      <c r="F221" t="s">
        <v>14</v>
      </c>
      <c r="G221">
        <v>3800</v>
      </c>
      <c r="H221" s="2">
        <f t="shared" si="3"/>
        <v>8.3775560000000002</v>
      </c>
      <c r="I221" s="3">
        <v>619.5</v>
      </c>
    </row>
    <row r="222" spans="1:9" x14ac:dyDescent="0.3">
      <c r="A222" t="s">
        <v>21</v>
      </c>
      <c r="B222" t="s">
        <v>9</v>
      </c>
      <c r="C222">
        <v>1</v>
      </c>
      <c r="D222">
        <v>4</v>
      </c>
      <c r="E222" t="s">
        <v>14</v>
      </c>
      <c r="F222" t="s">
        <v>15</v>
      </c>
      <c r="G222">
        <v>2900</v>
      </c>
      <c r="H222" s="2">
        <f t="shared" si="3"/>
        <v>6.3933980000000004</v>
      </c>
      <c r="I222" s="3">
        <v>2268</v>
      </c>
    </row>
    <row r="223" spans="1:9" x14ac:dyDescent="0.3">
      <c r="A223" t="s">
        <v>21</v>
      </c>
      <c r="B223" t="s">
        <v>9</v>
      </c>
      <c r="C223">
        <v>0</v>
      </c>
      <c r="D223">
        <v>2</v>
      </c>
      <c r="E223" t="s">
        <v>17</v>
      </c>
      <c r="F223" t="s">
        <v>14</v>
      </c>
      <c r="G223">
        <v>3200</v>
      </c>
      <c r="H223" s="2">
        <f t="shared" si="3"/>
        <v>7.0547839999999997</v>
      </c>
      <c r="I223" s="3">
        <v>1353.5</v>
      </c>
    </row>
    <row r="224" spans="1:9" x14ac:dyDescent="0.3">
      <c r="A224" t="s">
        <v>21</v>
      </c>
      <c r="B224" t="s">
        <v>9</v>
      </c>
      <c r="C224">
        <v>0</v>
      </c>
      <c r="D224">
        <v>2</v>
      </c>
      <c r="E224" t="s">
        <v>15</v>
      </c>
      <c r="F224" t="s">
        <v>13</v>
      </c>
      <c r="G224">
        <v>3400</v>
      </c>
      <c r="H224" s="2">
        <f t="shared" si="3"/>
        <v>7.4957080000000005</v>
      </c>
      <c r="I224" s="3">
        <v>1138</v>
      </c>
    </row>
    <row r="225" spans="1:9" x14ac:dyDescent="0.3">
      <c r="A225" t="s">
        <v>21</v>
      </c>
      <c r="B225" t="s">
        <v>12</v>
      </c>
      <c r="C225">
        <v>0</v>
      </c>
      <c r="D225">
        <v>4</v>
      </c>
      <c r="E225" t="s">
        <v>17</v>
      </c>
      <c r="F225" t="s">
        <v>16</v>
      </c>
      <c r="G225">
        <v>2300</v>
      </c>
      <c r="H225" s="2">
        <f t="shared" si="3"/>
        <v>5.0706259999999999</v>
      </c>
      <c r="I225" s="3">
        <v>2667</v>
      </c>
    </row>
    <row r="226" spans="1:9" x14ac:dyDescent="0.3">
      <c r="A226" t="s">
        <v>21</v>
      </c>
      <c r="B226" t="s">
        <v>9</v>
      </c>
      <c r="C226">
        <v>0</v>
      </c>
      <c r="D226">
        <v>2</v>
      </c>
      <c r="E226" t="s">
        <v>15</v>
      </c>
      <c r="F226" t="s">
        <v>13</v>
      </c>
      <c r="G226">
        <v>3500</v>
      </c>
      <c r="H226" s="2">
        <f t="shared" si="3"/>
        <v>7.71617</v>
      </c>
      <c r="I226" s="3">
        <v>1189</v>
      </c>
    </row>
    <row r="227" spans="1:9" x14ac:dyDescent="0.3">
      <c r="A227" t="s">
        <v>21</v>
      </c>
      <c r="B227" t="s">
        <v>12</v>
      </c>
      <c r="C227">
        <v>0</v>
      </c>
      <c r="D227">
        <v>2</v>
      </c>
      <c r="E227" t="s">
        <v>15</v>
      </c>
      <c r="F227" t="s">
        <v>13</v>
      </c>
      <c r="G227">
        <v>2600</v>
      </c>
      <c r="H227" s="2">
        <f t="shared" si="3"/>
        <v>5.7320120000000001</v>
      </c>
      <c r="I227" s="3">
        <v>1235</v>
      </c>
    </row>
    <row r="228" spans="1:9" x14ac:dyDescent="0.3">
      <c r="A228" t="s">
        <v>21</v>
      </c>
      <c r="B228" t="s">
        <v>9</v>
      </c>
      <c r="C228">
        <v>1</v>
      </c>
      <c r="D228">
        <v>2</v>
      </c>
      <c r="E228" t="s">
        <v>14</v>
      </c>
      <c r="F228" t="s">
        <v>16</v>
      </c>
      <c r="G228">
        <v>3400</v>
      </c>
      <c r="H228" s="2">
        <f t="shared" si="3"/>
        <v>7.4957080000000005</v>
      </c>
      <c r="I228" s="3">
        <v>1297</v>
      </c>
    </row>
    <row r="229" spans="1:9" x14ac:dyDescent="0.3">
      <c r="A229" t="s">
        <v>21</v>
      </c>
      <c r="B229" t="s">
        <v>9</v>
      </c>
      <c r="C229">
        <v>1</v>
      </c>
      <c r="D229">
        <v>3</v>
      </c>
      <c r="E229" t="s">
        <v>13</v>
      </c>
      <c r="F229" t="s">
        <v>16</v>
      </c>
      <c r="G229">
        <v>3300</v>
      </c>
      <c r="H229" s="2">
        <f t="shared" si="3"/>
        <v>7.2752460000000001</v>
      </c>
      <c r="I229" s="3">
        <v>1793</v>
      </c>
    </row>
    <row r="230" spans="1:9" x14ac:dyDescent="0.3">
      <c r="A230" t="s">
        <v>21</v>
      </c>
      <c r="B230" t="s">
        <v>9</v>
      </c>
      <c r="C230">
        <v>1</v>
      </c>
      <c r="D230">
        <v>1</v>
      </c>
      <c r="E230" t="s">
        <v>13</v>
      </c>
      <c r="F230" t="s">
        <v>14</v>
      </c>
      <c r="G230">
        <v>2700</v>
      </c>
      <c r="H230" s="2">
        <f t="shared" si="3"/>
        <v>5.9524740000000005</v>
      </c>
      <c r="I230" s="3">
        <v>945.5</v>
      </c>
    </row>
    <row r="231" spans="1:9" x14ac:dyDescent="0.3">
      <c r="A231" t="s">
        <v>21</v>
      </c>
      <c r="B231" t="s">
        <v>12</v>
      </c>
      <c r="C231">
        <v>0</v>
      </c>
      <c r="D231">
        <v>1</v>
      </c>
      <c r="E231" t="s">
        <v>14</v>
      </c>
      <c r="F231" t="s">
        <v>10</v>
      </c>
      <c r="G231">
        <v>3100</v>
      </c>
      <c r="H231" s="2">
        <f t="shared" si="3"/>
        <v>6.8343220000000002</v>
      </c>
      <c r="I231" s="3">
        <v>689</v>
      </c>
    </row>
    <row r="232" spans="1:9" x14ac:dyDescent="0.3">
      <c r="A232" t="s">
        <v>21</v>
      </c>
      <c r="B232" t="s">
        <v>12</v>
      </c>
      <c r="C232">
        <v>1</v>
      </c>
      <c r="D232">
        <v>2</v>
      </c>
      <c r="E232" t="s">
        <v>15</v>
      </c>
      <c r="F232" t="s">
        <v>13</v>
      </c>
      <c r="G232">
        <v>3300</v>
      </c>
      <c r="H232" s="2">
        <f t="shared" si="3"/>
        <v>7.2752460000000001</v>
      </c>
      <c r="I232" s="3">
        <v>1150.5</v>
      </c>
    </row>
    <row r="233" spans="1:9" x14ac:dyDescent="0.3">
      <c r="A233" t="s">
        <v>21</v>
      </c>
      <c r="B233" t="s">
        <v>12</v>
      </c>
      <c r="C233">
        <v>1</v>
      </c>
      <c r="D233">
        <v>2</v>
      </c>
      <c r="E233" t="s">
        <v>13</v>
      </c>
      <c r="F233" t="s">
        <v>10</v>
      </c>
      <c r="G233">
        <v>3000</v>
      </c>
      <c r="H233" s="2">
        <f t="shared" si="3"/>
        <v>6.6138599999999999</v>
      </c>
      <c r="I233" s="3">
        <v>1468.5</v>
      </c>
    </row>
    <row r="234" spans="1:9" x14ac:dyDescent="0.3">
      <c r="A234" t="s">
        <v>21</v>
      </c>
      <c r="B234" t="s">
        <v>22</v>
      </c>
      <c r="C234">
        <v>0</v>
      </c>
      <c r="D234">
        <v>2</v>
      </c>
      <c r="E234" t="s">
        <v>13</v>
      </c>
      <c r="F234" t="s">
        <v>10</v>
      </c>
      <c r="G234">
        <v>2800</v>
      </c>
      <c r="H234" s="2">
        <f t="shared" si="3"/>
        <v>6.172936</v>
      </c>
      <c r="I234" s="3">
        <v>1107</v>
      </c>
    </row>
    <row r="235" spans="1:9" x14ac:dyDescent="0.3">
      <c r="A235" t="s">
        <v>21</v>
      </c>
      <c r="B235" t="s">
        <v>9</v>
      </c>
      <c r="C235">
        <v>1</v>
      </c>
      <c r="D235">
        <v>2</v>
      </c>
      <c r="E235" t="s">
        <v>10</v>
      </c>
      <c r="F235" t="s">
        <v>11</v>
      </c>
      <c r="G235">
        <v>2900</v>
      </c>
      <c r="H235" s="2">
        <f t="shared" si="3"/>
        <v>6.3933980000000004</v>
      </c>
      <c r="I235" s="3">
        <v>1700</v>
      </c>
    </row>
    <row r="236" spans="1:9" x14ac:dyDescent="0.3">
      <c r="A236" t="s">
        <v>21</v>
      </c>
      <c r="B236" t="s">
        <v>19</v>
      </c>
      <c r="C236">
        <v>0</v>
      </c>
      <c r="D236">
        <v>2</v>
      </c>
      <c r="E236" t="s">
        <v>16</v>
      </c>
      <c r="F236" t="s">
        <v>15</v>
      </c>
      <c r="G236">
        <v>3300</v>
      </c>
      <c r="H236" s="2">
        <f t="shared" si="3"/>
        <v>7.2752460000000001</v>
      </c>
      <c r="I236" s="3">
        <v>1166</v>
      </c>
    </row>
    <row r="237" spans="1:9" x14ac:dyDescent="0.3">
      <c r="A237" t="s">
        <v>21</v>
      </c>
      <c r="B237" t="s">
        <v>9</v>
      </c>
      <c r="C237">
        <v>0</v>
      </c>
      <c r="D237">
        <v>3</v>
      </c>
      <c r="E237" t="s">
        <v>16</v>
      </c>
      <c r="F237" t="s">
        <v>17</v>
      </c>
      <c r="G237">
        <v>3000</v>
      </c>
      <c r="H237" s="2">
        <f t="shared" si="3"/>
        <v>6.6138599999999999</v>
      </c>
      <c r="I237" s="3">
        <v>1810.5</v>
      </c>
    </row>
    <row r="238" spans="1:9" x14ac:dyDescent="0.3">
      <c r="A238" t="s">
        <v>21</v>
      </c>
      <c r="B238" t="s">
        <v>9</v>
      </c>
      <c r="C238">
        <v>1</v>
      </c>
      <c r="D238">
        <v>2</v>
      </c>
      <c r="E238" t="s">
        <v>10</v>
      </c>
      <c r="F238" t="s">
        <v>11</v>
      </c>
      <c r="G238">
        <v>3900</v>
      </c>
      <c r="H238" s="2">
        <f t="shared" si="3"/>
        <v>8.5980179999999997</v>
      </c>
      <c r="I238" s="3">
        <v>1290</v>
      </c>
    </row>
    <row r="239" spans="1:9" x14ac:dyDescent="0.3">
      <c r="A239" t="s">
        <v>21</v>
      </c>
      <c r="B239" t="s">
        <v>9</v>
      </c>
      <c r="C239">
        <v>0</v>
      </c>
      <c r="D239">
        <v>2</v>
      </c>
      <c r="E239" t="s">
        <v>13</v>
      </c>
      <c r="F239" t="s">
        <v>10</v>
      </c>
      <c r="G239">
        <v>3200</v>
      </c>
      <c r="H239" s="2">
        <f t="shared" si="3"/>
        <v>7.0547839999999997</v>
      </c>
      <c r="I239" s="3">
        <v>1189</v>
      </c>
    </row>
    <row r="240" spans="1:9" x14ac:dyDescent="0.3">
      <c r="A240" t="s">
        <v>21</v>
      </c>
      <c r="B240" t="s">
        <v>12</v>
      </c>
      <c r="C240">
        <v>1</v>
      </c>
      <c r="D240">
        <v>2</v>
      </c>
      <c r="E240" t="s">
        <v>10</v>
      </c>
      <c r="F240" t="s">
        <v>11</v>
      </c>
      <c r="G240">
        <v>4000</v>
      </c>
      <c r="H240" s="2">
        <f t="shared" si="3"/>
        <v>8.8184799999999992</v>
      </c>
      <c r="I240" s="3">
        <v>1173.5</v>
      </c>
    </row>
    <row r="241" spans="1:9" x14ac:dyDescent="0.3">
      <c r="A241" t="s">
        <v>21</v>
      </c>
      <c r="B241" t="s">
        <v>9</v>
      </c>
      <c r="C241">
        <v>0</v>
      </c>
      <c r="D241">
        <v>2</v>
      </c>
      <c r="E241" t="s">
        <v>17</v>
      </c>
      <c r="F241" t="s">
        <v>14</v>
      </c>
      <c r="G241">
        <v>3400</v>
      </c>
      <c r="H241" s="2">
        <f t="shared" si="3"/>
        <v>7.4957080000000005</v>
      </c>
      <c r="I241" s="3">
        <v>1696</v>
      </c>
    </row>
    <row r="242" spans="1:9" x14ac:dyDescent="0.3">
      <c r="A242" t="s">
        <v>21</v>
      </c>
      <c r="B242" t="s">
        <v>9</v>
      </c>
      <c r="C242">
        <v>1</v>
      </c>
      <c r="D242">
        <v>4</v>
      </c>
      <c r="E242" t="s">
        <v>15</v>
      </c>
      <c r="F242" t="s">
        <v>10</v>
      </c>
      <c r="G242">
        <v>2900</v>
      </c>
      <c r="H242" s="2">
        <f t="shared" si="3"/>
        <v>6.3933980000000004</v>
      </c>
      <c r="I242" s="3">
        <v>2348</v>
      </c>
    </row>
    <row r="243" spans="1:9" x14ac:dyDescent="0.3">
      <c r="A243" t="s">
        <v>21</v>
      </c>
      <c r="B243" t="s">
        <v>12</v>
      </c>
      <c r="C243">
        <v>1</v>
      </c>
      <c r="D243">
        <v>3</v>
      </c>
      <c r="E243" t="s">
        <v>14</v>
      </c>
      <c r="F243" t="s">
        <v>11</v>
      </c>
      <c r="G243">
        <v>3500</v>
      </c>
      <c r="H243" s="2">
        <f t="shared" si="3"/>
        <v>7.71617</v>
      </c>
      <c r="I243" s="3">
        <v>1781.5</v>
      </c>
    </row>
    <row r="244" spans="1:9" x14ac:dyDescent="0.3">
      <c r="A244" t="s">
        <v>21</v>
      </c>
      <c r="B244" t="s">
        <v>12</v>
      </c>
      <c r="C244">
        <v>0</v>
      </c>
      <c r="D244">
        <v>2</v>
      </c>
      <c r="E244" t="s">
        <v>10</v>
      </c>
      <c r="F244" t="s">
        <v>11</v>
      </c>
      <c r="G244">
        <v>2300</v>
      </c>
      <c r="H244" s="2">
        <f t="shared" si="3"/>
        <v>5.0706259999999999</v>
      </c>
      <c r="I244" s="3">
        <v>1229.5</v>
      </c>
    </row>
    <row r="245" spans="1:9" x14ac:dyDescent="0.3">
      <c r="A245" t="s">
        <v>21</v>
      </c>
      <c r="B245" t="s">
        <v>12</v>
      </c>
      <c r="C245">
        <v>0</v>
      </c>
      <c r="D245">
        <v>3</v>
      </c>
      <c r="E245" t="s">
        <v>13</v>
      </c>
      <c r="F245" t="s">
        <v>16</v>
      </c>
      <c r="G245">
        <v>2900</v>
      </c>
      <c r="H245" s="2">
        <f t="shared" si="3"/>
        <v>6.3933980000000004</v>
      </c>
      <c r="I245" s="3">
        <v>1724</v>
      </c>
    </row>
    <row r="246" spans="1:9" x14ac:dyDescent="0.3">
      <c r="A246" t="s">
        <v>21</v>
      </c>
      <c r="B246" t="s">
        <v>12</v>
      </c>
      <c r="C246">
        <v>1</v>
      </c>
      <c r="D246">
        <v>4</v>
      </c>
      <c r="E246" t="s">
        <v>13</v>
      </c>
      <c r="F246" t="s">
        <v>11</v>
      </c>
      <c r="G246">
        <v>3700</v>
      </c>
      <c r="H246" s="2">
        <f t="shared" si="3"/>
        <v>8.1570940000000007</v>
      </c>
      <c r="I246" s="3">
        <v>2415</v>
      </c>
    </row>
    <row r="247" spans="1:9" x14ac:dyDescent="0.3">
      <c r="A247" t="s">
        <v>21</v>
      </c>
      <c r="B247" t="s">
        <v>9</v>
      </c>
      <c r="C247">
        <v>0</v>
      </c>
      <c r="D247">
        <v>2</v>
      </c>
      <c r="E247" t="s">
        <v>13</v>
      </c>
      <c r="F247" t="s">
        <v>10</v>
      </c>
      <c r="G247">
        <v>2800</v>
      </c>
      <c r="H247" s="2">
        <f t="shared" si="3"/>
        <v>6.172936</v>
      </c>
      <c r="I247" s="3">
        <v>1129.5</v>
      </c>
    </row>
    <row r="248" spans="1:9" x14ac:dyDescent="0.3">
      <c r="A248" t="s">
        <v>21</v>
      </c>
      <c r="B248" t="s">
        <v>12</v>
      </c>
      <c r="C248">
        <v>1</v>
      </c>
      <c r="D248">
        <v>2</v>
      </c>
      <c r="E248" t="s">
        <v>10</v>
      </c>
      <c r="F248" t="s">
        <v>11</v>
      </c>
      <c r="G248">
        <v>3500</v>
      </c>
      <c r="H248" s="2">
        <f t="shared" si="3"/>
        <v>7.71617</v>
      </c>
      <c r="I248" s="3">
        <v>1358</v>
      </c>
    </row>
    <row r="249" spans="1:9" x14ac:dyDescent="0.3">
      <c r="A249" t="s">
        <v>21</v>
      </c>
      <c r="B249" t="s">
        <v>9</v>
      </c>
      <c r="C249">
        <v>1</v>
      </c>
      <c r="D249">
        <v>2</v>
      </c>
      <c r="E249" t="s">
        <v>11</v>
      </c>
      <c r="F249" t="s">
        <v>17</v>
      </c>
      <c r="G249">
        <v>3800</v>
      </c>
      <c r="H249" s="2">
        <f t="shared" si="3"/>
        <v>8.3775560000000002</v>
      </c>
      <c r="I249" s="3">
        <v>1251.5</v>
      </c>
    </row>
    <row r="250" spans="1:9" x14ac:dyDescent="0.3">
      <c r="A250" t="s">
        <v>21</v>
      </c>
      <c r="B250" t="s">
        <v>12</v>
      </c>
      <c r="C250">
        <v>1</v>
      </c>
      <c r="D250">
        <v>2</v>
      </c>
      <c r="E250" t="s">
        <v>11</v>
      </c>
      <c r="F250" t="s">
        <v>17</v>
      </c>
      <c r="G250">
        <v>3600</v>
      </c>
      <c r="H250" s="2">
        <f t="shared" si="3"/>
        <v>7.9366320000000004</v>
      </c>
      <c r="I250" s="3">
        <v>1251.5</v>
      </c>
    </row>
    <row r="251" spans="1:9" x14ac:dyDescent="0.3">
      <c r="A251" t="s">
        <v>21</v>
      </c>
      <c r="B251" t="s">
        <v>12</v>
      </c>
      <c r="C251">
        <v>0</v>
      </c>
      <c r="D251">
        <v>3</v>
      </c>
      <c r="E251" t="s">
        <v>14</v>
      </c>
      <c r="F251" t="s">
        <v>11</v>
      </c>
      <c r="G251">
        <v>1900</v>
      </c>
      <c r="H251" s="2">
        <f t="shared" si="3"/>
        <v>4.1887780000000001</v>
      </c>
      <c r="I251" s="3">
        <v>1680.5</v>
      </c>
    </row>
    <row r="252" spans="1:9" x14ac:dyDescent="0.3">
      <c r="A252" t="s">
        <v>21</v>
      </c>
      <c r="B252" t="s">
        <v>12</v>
      </c>
      <c r="C252">
        <v>0</v>
      </c>
      <c r="D252">
        <v>2</v>
      </c>
      <c r="E252" t="s">
        <v>14</v>
      </c>
      <c r="F252" t="s">
        <v>16</v>
      </c>
      <c r="G252">
        <v>3600</v>
      </c>
      <c r="H252" s="2">
        <f t="shared" si="3"/>
        <v>7.9366320000000004</v>
      </c>
      <c r="I252" s="3">
        <v>1239.5</v>
      </c>
    </row>
    <row r="253" spans="1:9" x14ac:dyDescent="0.3">
      <c r="A253" t="s">
        <v>21</v>
      </c>
      <c r="B253" t="s">
        <v>9</v>
      </c>
      <c r="C253">
        <v>1</v>
      </c>
      <c r="D253">
        <v>2</v>
      </c>
      <c r="E253" t="s">
        <v>17</v>
      </c>
      <c r="F253" t="s">
        <v>14</v>
      </c>
      <c r="G253">
        <v>4000</v>
      </c>
      <c r="H253" s="2">
        <f t="shared" si="3"/>
        <v>8.8184799999999992</v>
      </c>
      <c r="I253" s="3">
        <v>1290</v>
      </c>
    </row>
    <row r="254" spans="1:9" x14ac:dyDescent="0.3">
      <c r="A254" t="s">
        <v>21</v>
      </c>
      <c r="B254" t="s">
        <v>9</v>
      </c>
      <c r="C254">
        <v>0</v>
      </c>
      <c r="D254">
        <v>2</v>
      </c>
      <c r="E254" t="s">
        <v>15</v>
      </c>
      <c r="F254" t="s">
        <v>13</v>
      </c>
      <c r="G254">
        <v>3600</v>
      </c>
      <c r="H254" s="2">
        <f t="shared" si="3"/>
        <v>7.9366320000000004</v>
      </c>
      <c r="I254" s="3">
        <v>1150.5</v>
      </c>
    </row>
    <row r="255" spans="1:9" x14ac:dyDescent="0.3">
      <c r="A255" t="s">
        <v>21</v>
      </c>
      <c r="B255" t="s">
        <v>9</v>
      </c>
      <c r="C255">
        <v>1</v>
      </c>
      <c r="D255">
        <v>2</v>
      </c>
      <c r="E255" t="s">
        <v>17</v>
      </c>
      <c r="F255" t="s">
        <v>14</v>
      </c>
      <c r="G255">
        <v>3200</v>
      </c>
      <c r="H255" s="2">
        <f t="shared" si="3"/>
        <v>7.0547839999999997</v>
      </c>
      <c r="I255" s="3">
        <v>1661.5</v>
      </c>
    </row>
    <row r="256" spans="1:9" x14ac:dyDescent="0.3">
      <c r="A256" t="s">
        <v>21</v>
      </c>
      <c r="B256" t="s">
        <v>9</v>
      </c>
      <c r="C256">
        <v>1</v>
      </c>
      <c r="D256">
        <v>2</v>
      </c>
      <c r="E256" t="s">
        <v>10</v>
      </c>
      <c r="F256" t="s">
        <v>11</v>
      </c>
      <c r="G256">
        <v>3600</v>
      </c>
      <c r="H256" s="2">
        <f t="shared" si="3"/>
        <v>7.9366320000000004</v>
      </c>
      <c r="I256" s="3">
        <v>1290</v>
      </c>
    </row>
    <row r="257" spans="1:9" x14ac:dyDescent="0.3">
      <c r="A257" t="s">
        <v>21</v>
      </c>
      <c r="B257" t="s">
        <v>9</v>
      </c>
      <c r="C257">
        <v>0</v>
      </c>
      <c r="D257">
        <v>2</v>
      </c>
      <c r="E257" t="s">
        <v>15</v>
      </c>
      <c r="F257" t="s">
        <v>13</v>
      </c>
      <c r="G257">
        <v>4100</v>
      </c>
      <c r="H257" s="2">
        <f t="shared" si="3"/>
        <v>9.0389420000000005</v>
      </c>
      <c r="I257" s="3">
        <v>1273.5</v>
      </c>
    </row>
    <row r="258" spans="1:9" x14ac:dyDescent="0.3">
      <c r="A258" t="s">
        <v>21</v>
      </c>
      <c r="B258" t="s">
        <v>12</v>
      </c>
      <c r="C258">
        <v>1</v>
      </c>
      <c r="D258">
        <v>2</v>
      </c>
      <c r="E258" t="s">
        <v>13</v>
      </c>
      <c r="F258" t="s">
        <v>10</v>
      </c>
      <c r="G258">
        <v>4100</v>
      </c>
      <c r="H258" s="2">
        <f t="shared" si="3"/>
        <v>9.0389420000000005</v>
      </c>
      <c r="I258" s="3">
        <v>1607.5</v>
      </c>
    </row>
    <row r="259" spans="1:9" x14ac:dyDescent="0.3">
      <c r="A259" t="s">
        <v>21</v>
      </c>
      <c r="B259" t="s">
        <v>9</v>
      </c>
      <c r="C259">
        <v>0</v>
      </c>
      <c r="D259">
        <v>2</v>
      </c>
      <c r="E259" t="s">
        <v>15</v>
      </c>
      <c r="F259" t="s">
        <v>13</v>
      </c>
      <c r="G259">
        <v>2200</v>
      </c>
      <c r="H259" s="2">
        <f t="shared" ref="H259:H322" si="4">G259* 0.00220462</f>
        <v>4.8501640000000004</v>
      </c>
      <c r="I259" s="3">
        <v>1141</v>
      </c>
    </row>
    <row r="260" spans="1:9" x14ac:dyDescent="0.3">
      <c r="A260" t="s">
        <v>21</v>
      </c>
      <c r="B260" t="s">
        <v>9</v>
      </c>
      <c r="C260">
        <v>0</v>
      </c>
      <c r="D260">
        <v>2</v>
      </c>
      <c r="E260" t="s">
        <v>17</v>
      </c>
      <c r="F260" t="s">
        <v>14</v>
      </c>
      <c r="G260">
        <v>3800</v>
      </c>
      <c r="H260" s="2">
        <f t="shared" si="4"/>
        <v>8.3775560000000002</v>
      </c>
      <c r="I260" s="3">
        <v>1145.5</v>
      </c>
    </row>
    <row r="261" spans="1:9" x14ac:dyDescent="0.3">
      <c r="A261" t="s">
        <v>21</v>
      </c>
      <c r="B261" t="s">
        <v>12</v>
      </c>
      <c r="C261">
        <v>0</v>
      </c>
      <c r="D261">
        <v>3</v>
      </c>
      <c r="E261" t="s">
        <v>10</v>
      </c>
      <c r="F261" t="s">
        <v>15</v>
      </c>
      <c r="G261">
        <v>3000</v>
      </c>
      <c r="H261" s="2">
        <f t="shared" si="4"/>
        <v>6.6138599999999999</v>
      </c>
      <c r="I261" s="3">
        <v>1650.5</v>
      </c>
    </row>
    <row r="262" spans="1:9" x14ac:dyDescent="0.3">
      <c r="A262" t="s">
        <v>21</v>
      </c>
      <c r="B262" t="s">
        <v>12</v>
      </c>
      <c r="C262">
        <v>0</v>
      </c>
      <c r="D262">
        <v>2</v>
      </c>
      <c r="E262" t="s">
        <v>13</v>
      </c>
      <c r="F262" t="s">
        <v>10</v>
      </c>
      <c r="G262">
        <v>3100</v>
      </c>
      <c r="H262" s="2">
        <f t="shared" si="4"/>
        <v>6.8343220000000002</v>
      </c>
      <c r="I262" s="3">
        <v>1639.5</v>
      </c>
    </row>
    <row r="263" spans="1:9" x14ac:dyDescent="0.3">
      <c r="A263" t="s">
        <v>21</v>
      </c>
      <c r="B263" t="s">
        <v>9</v>
      </c>
      <c r="C263">
        <v>0</v>
      </c>
      <c r="D263">
        <v>3</v>
      </c>
      <c r="E263" t="s">
        <v>15</v>
      </c>
      <c r="F263" t="s">
        <v>14</v>
      </c>
      <c r="G263">
        <v>2600</v>
      </c>
      <c r="H263" s="2">
        <f t="shared" si="4"/>
        <v>5.7320120000000001</v>
      </c>
      <c r="I263" s="3">
        <v>1650.5</v>
      </c>
    </row>
    <row r="264" spans="1:9" x14ac:dyDescent="0.3">
      <c r="A264" t="s">
        <v>21</v>
      </c>
      <c r="B264" t="s">
        <v>12</v>
      </c>
      <c r="C264">
        <v>0</v>
      </c>
      <c r="D264">
        <v>3</v>
      </c>
      <c r="E264" t="s">
        <v>10</v>
      </c>
      <c r="F264" t="s">
        <v>15</v>
      </c>
      <c r="G264">
        <v>3400</v>
      </c>
      <c r="H264" s="2">
        <f t="shared" si="4"/>
        <v>7.4957080000000005</v>
      </c>
      <c r="I264" s="3">
        <v>1662</v>
      </c>
    </row>
    <row r="265" spans="1:9" x14ac:dyDescent="0.3">
      <c r="A265" t="s">
        <v>21</v>
      </c>
      <c r="B265" t="s">
        <v>9</v>
      </c>
      <c r="C265">
        <v>1</v>
      </c>
      <c r="D265">
        <v>2</v>
      </c>
      <c r="E265" t="s">
        <v>10</v>
      </c>
      <c r="F265" t="s">
        <v>11</v>
      </c>
      <c r="G265">
        <v>3500</v>
      </c>
      <c r="H265" s="2">
        <f t="shared" si="4"/>
        <v>7.71617</v>
      </c>
      <c r="I265" s="3">
        <v>1340</v>
      </c>
    </row>
    <row r="266" spans="1:9" x14ac:dyDescent="0.3">
      <c r="A266" t="s">
        <v>21</v>
      </c>
      <c r="B266" t="s">
        <v>12</v>
      </c>
      <c r="C266">
        <v>1</v>
      </c>
      <c r="D266">
        <v>2</v>
      </c>
      <c r="E266" t="s">
        <v>13</v>
      </c>
      <c r="F266" t="s">
        <v>10</v>
      </c>
      <c r="G266">
        <v>3400</v>
      </c>
      <c r="H266" s="2">
        <f t="shared" si="4"/>
        <v>7.4957080000000005</v>
      </c>
      <c r="I266" s="3">
        <v>1301.5</v>
      </c>
    </row>
    <row r="267" spans="1:9" x14ac:dyDescent="0.3">
      <c r="A267" t="s">
        <v>21</v>
      </c>
      <c r="B267" t="s">
        <v>12</v>
      </c>
      <c r="C267">
        <v>1</v>
      </c>
      <c r="D267">
        <v>2</v>
      </c>
      <c r="E267" t="s">
        <v>10</v>
      </c>
      <c r="F267" t="s">
        <v>11</v>
      </c>
      <c r="G267">
        <v>3300</v>
      </c>
      <c r="H267" s="2">
        <f t="shared" si="4"/>
        <v>7.2752460000000001</v>
      </c>
      <c r="I267" s="3">
        <v>1258.5</v>
      </c>
    </row>
    <row r="268" spans="1:9" x14ac:dyDescent="0.3">
      <c r="A268" t="s">
        <v>21</v>
      </c>
      <c r="B268" t="s">
        <v>9</v>
      </c>
      <c r="C268">
        <v>0</v>
      </c>
      <c r="D268">
        <v>1</v>
      </c>
      <c r="E268" t="s">
        <v>14</v>
      </c>
      <c r="F268" t="s">
        <v>14</v>
      </c>
      <c r="G268">
        <v>2000</v>
      </c>
      <c r="H268" s="2">
        <f t="shared" si="4"/>
        <v>4.4092399999999996</v>
      </c>
      <c r="I268" s="3">
        <v>663.5</v>
      </c>
    </row>
    <row r="269" spans="1:9" x14ac:dyDescent="0.3">
      <c r="A269" t="s">
        <v>21</v>
      </c>
      <c r="B269" t="s">
        <v>9</v>
      </c>
      <c r="C269">
        <v>1</v>
      </c>
      <c r="D269">
        <v>2</v>
      </c>
      <c r="E269" t="s">
        <v>16</v>
      </c>
      <c r="F269" t="s">
        <v>15</v>
      </c>
      <c r="G269">
        <v>3100</v>
      </c>
      <c r="H269" s="2">
        <f t="shared" si="4"/>
        <v>6.8343220000000002</v>
      </c>
      <c r="I269" s="3">
        <v>1482.5</v>
      </c>
    </row>
    <row r="270" spans="1:9" x14ac:dyDescent="0.3">
      <c r="A270" t="s">
        <v>21</v>
      </c>
      <c r="B270" t="s">
        <v>22</v>
      </c>
      <c r="C270">
        <v>1</v>
      </c>
      <c r="D270">
        <v>2</v>
      </c>
      <c r="E270" t="s">
        <v>13</v>
      </c>
      <c r="F270" t="s">
        <v>10</v>
      </c>
      <c r="G270">
        <v>4000</v>
      </c>
      <c r="H270" s="2">
        <f t="shared" si="4"/>
        <v>8.8184799999999992</v>
      </c>
      <c r="I270" s="3">
        <v>1322</v>
      </c>
    </row>
    <row r="271" spans="1:9" x14ac:dyDescent="0.3">
      <c r="A271" t="s">
        <v>21</v>
      </c>
      <c r="B271" t="s">
        <v>9</v>
      </c>
      <c r="C271">
        <v>0</v>
      </c>
      <c r="D271">
        <v>2</v>
      </c>
      <c r="E271" t="s">
        <v>17</v>
      </c>
      <c r="F271" t="s">
        <v>14</v>
      </c>
      <c r="G271">
        <v>3100</v>
      </c>
      <c r="H271" s="2">
        <f t="shared" si="4"/>
        <v>6.8343220000000002</v>
      </c>
      <c r="I271" s="3">
        <v>1150.5</v>
      </c>
    </row>
    <row r="272" spans="1:9" x14ac:dyDescent="0.3">
      <c r="A272" t="s">
        <v>21</v>
      </c>
      <c r="B272" t="s">
        <v>12</v>
      </c>
      <c r="C272">
        <v>1</v>
      </c>
      <c r="D272">
        <v>2</v>
      </c>
      <c r="E272" t="s">
        <v>13</v>
      </c>
      <c r="F272" t="s">
        <v>10</v>
      </c>
      <c r="G272">
        <v>3200</v>
      </c>
      <c r="H272" s="2">
        <f t="shared" si="4"/>
        <v>7.0547839999999997</v>
      </c>
      <c r="I272" s="3">
        <v>1369</v>
      </c>
    </row>
    <row r="273" spans="1:9" x14ac:dyDescent="0.3">
      <c r="A273" t="s">
        <v>21</v>
      </c>
      <c r="B273" t="s">
        <v>9</v>
      </c>
      <c r="C273">
        <v>1</v>
      </c>
      <c r="D273">
        <v>2</v>
      </c>
      <c r="E273" t="s">
        <v>15</v>
      </c>
      <c r="F273" t="s">
        <v>13</v>
      </c>
      <c r="G273">
        <v>2700</v>
      </c>
      <c r="H273" s="2">
        <f t="shared" si="4"/>
        <v>5.9524740000000005</v>
      </c>
      <c r="I273" s="3">
        <v>1766.5</v>
      </c>
    </row>
    <row r="274" spans="1:9" x14ac:dyDescent="0.3">
      <c r="A274" t="s">
        <v>21</v>
      </c>
      <c r="B274" t="s">
        <v>9</v>
      </c>
      <c r="C274">
        <v>0</v>
      </c>
      <c r="D274">
        <v>2</v>
      </c>
      <c r="E274" t="s">
        <v>13</v>
      </c>
      <c r="F274" t="s">
        <v>10</v>
      </c>
      <c r="G274">
        <v>3600</v>
      </c>
      <c r="H274" s="2">
        <f t="shared" si="4"/>
        <v>7.9366320000000004</v>
      </c>
      <c r="I274" s="3">
        <v>1266</v>
      </c>
    </row>
    <row r="275" spans="1:9" x14ac:dyDescent="0.3">
      <c r="A275" t="s">
        <v>21</v>
      </c>
      <c r="B275" t="s">
        <v>9</v>
      </c>
      <c r="C275">
        <v>1</v>
      </c>
      <c r="D275">
        <v>2</v>
      </c>
      <c r="E275" t="s">
        <v>11</v>
      </c>
      <c r="F275" t="s">
        <v>17</v>
      </c>
      <c r="G275">
        <v>3200</v>
      </c>
      <c r="H275" s="2">
        <f t="shared" si="4"/>
        <v>7.0547839999999997</v>
      </c>
      <c r="I275" s="3">
        <v>1367.5</v>
      </c>
    </row>
    <row r="276" spans="1:9" x14ac:dyDescent="0.3">
      <c r="A276" t="s">
        <v>21</v>
      </c>
      <c r="B276" t="s">
        <v>9</v>
      </c>
      <c r="C276">
        <v>1</v>
      </c>
      <c r="D276">
        <v>1</v>
      </c>
      <c r="E276" t="s">
        <v>10</v>
      </c>
      <c r="F276" t="s">
        <v>16</v>
      </c>
      <c r="G276">
        <v>3100</v>
      </c>
      <c r="H276" s="2">
        <f t="shared" si="4"/>
        <v>6.8343220000000002</v>
      </c>
      <c r="I276" s="3">
        <v>844</v>
      </c>
    </row>
    <row r="277" spans="1:9" x14ac:dyDescent="0.3">
      <c r="A277" t="s">
        <v>21</v>
      </c>
      <c r="B277" t="s">
        <v>12</v>
      </c>
      <c r="C277">
        <v>0</v>
      </c>
      <c r="D277">
        <v>3</v>
      </c>
      <c r="E277" t="s">
        <v>14</v>
      </c>
      <c r="F277" t="s">
        <v>11</v>
      </c>
      <c r="G277">
        <v>1700</v>
      </c>
      <c r="H277" s="2">
        <f t="shared" si="4"/>
        <v>3.7478540000000002</v>
      </c>
      <c r="I277" s="3">
        <v>2096</v>
      </c>
    </row>
    <row r="278" spans="1:9" x14ac:dyDescent="0.3">
      <c r="A278" t="s">
        <v>21</v>
      </c>
      <c r="B278" t="s">
        <v>12</v>
      </c>
      <c r="C278">
        <v>0</v>
      </c>
      <c r="D278">
        <v>3</v>
      </c>
      <c r="E278" t="s">
        <v>17</v>
      </c>
      <c r="F278" t="s">
        <v>10</v>
      </c>
      <c r="G278">
        <v>3300</v>
      </c>
      <c r="H278" s="2">
        <f t="shared" si="4"/>
        <v>7.2752460000000001</v>
      </c>
      <c r="I278" s="3">
        <v>1873</v>
      </c>
    </row>
    <row r="279" spans="1:9" x14ac:dyDescent="0.3">
      <c r="A279" t="s">
        <v>21</v>
      </c>
      <c r="B279" t="s">
        <v>9</v>
      </c>
      <c r="C279">
        <v>0</v>
      </c>
      <c r="D279">
        <v>2</v>
      </c>
      <c r="E279" t="s">
        <v>13</v>
      </c>
      <c r="F279" t="s">
        <v>10</v>
      </c>
      <c r="G279">
        <v>3300</v>
      </c>
      <c r="H279" s="2">
        <f t="shared" si="4"/>
        <v>7.2752460000000001</v>
      </c>
      <c r="I279" s="3">
        <v>1420.5</v>
      </c>
    </row>
    <row r="280" spans="1:9" x14ac:dyDescent="0.3">
      <c r="A280" t="s">
        <v>21</v>
      </c>
      <c r="B280" t="s">
        <v>9</v>
      </c>
      <c r="C280">
        <v>0</v>
      </c>
      <c r="D280">
        <v>2</v>
      </c>
      <c r="E280" t="s">
        <v>11</v>
      </c>
      <c r="F280" t="s">
        <v>17</v>
      </c>
      <c r="G280">
        <v>3700</v>
      </c>
      <c r="H280" s="2">
        <f t="shared" si="4"/>
        <v>8.1570940000000007</v>
      </c>
      <c r="I280" s="3">
        <v>1150.5</v>
      </c>
    </row>
    <row r="281" spans="1:9" x14ac:dyDescent="0.3">
      <c r="A281" t="s">
        <v>21</v>
      </c>
      <c r="B281" t="s">
        <v>12</v>
      </c>
      <c r="C281">
        <v>0</v>
      </c>
      <c r="D281">
        <v>2</v>
      </c>
      <c r="E281" t="s">
        <v>17</v>
      </c>
      <c r="F281" t="s">
        <v>14</v>
      </c>
      <c r="G281">
        <v>3400</v>
      </c>
      <c r="H281" s="2">
        <f t="shared" si="4"/>
        <v>7.4957080000000005</v>
      </c>
      <c r="I281" s="3">
        <v>1262</v>
      </c>
    </row>
    <row r="282" spans="1:9" x14ac:dyDescent="0.3">
      <c r="A282" t="s">
        <v>21</v>
      </c>
      <c r="B282" t="s">
        <v>12</v>
      </c>
      <c r="C282">
        <v>0</v>
      </c>
      <c r="D282">
        <v>2</v>
      </c>
      <c r="E282" t="s">
        <v>17</v>
      </c>
      <c r="F282" t="s">
        <v>14</v>
      </c>
      <c r="G282">
        <v>3100</v>
      </c>
      <c r="H282" s="2">
        <f t="shared" si="4"/>
        <v>6.8343220000000002</v>
      </c>
      <c r="I282" s="3">
        <v>1611</v>
      </c>
    </row>
    <row r="283" spans="1:9" x14ac:dyDescent="0.3">
      <c r="A283" t="s">
        <v>21</v>
      </c>
      <c r="B283" t="s">
        <v>9</v>
      </c>
      <c r="C283">
        <v>1</v>
      </c>
      <c r="D283">
        <v>5</v>
      </c>
      <c r="E283" t="s">
        <v>16</v>
      </c>
      <c r="F283" t="s">
        <v>14</v>
      </c>
      <c r="G283">
        <v>3500</v>
      </c>
      <c r="H283" s="2">
        <f t="shared" si="4"/>
        <v>7.71617</v>
      </c>
      <c r="I283" s="3">
        <v>3553</v>
      </c>
    </row>
    <row r="284" spans="1:9" x14ac:dyDescent="0.3">
      <c r="A284" t="s">
        <v>21</v>
      </c>
      <c r="B284" t="s">
        <v>9</v>
      </c>
      <c r="C284">
        <v>1</v>
      </c>
      <c r="D284">
        <v>2</v>
      </c>
      <c r="E284" t="s">
        <v>13</v>
      </c>
      <c r="F284" t="s">
        <v>10</v>
      </c>
      <c r="G284">
        <v>3700</v>
      </c>
      <c r="H284" s="2">
        <f t="shared" si="4"/>
        <v>8.1570940000000007</v>
      </c>
      <c r="I284" s="3">
        <v>1352</v>
      </c>
    </row>
    <row r="285" spans="1:9" x14ac:dyDescent="0.3">
      <c r="A285" t="s">
        <v>21</v>
      </c>
      <c r="B285" t="s">
        <v>12</v>
      </c>
      <c r="C285">
        <v>1</v>
      </c>
      <c r="D285">
        <v>3</v>
      </c>
      <c r="E285" t="s">
        <v>15</v>
      </c>
      <c r="F285" t="s">
        <v>14</v>
      </c>
      <c r="G285">
        <v>3400</v>
      </c>
      <c r="H285" s="2">
        <f t="shared" si="4"/>
        <v>7.4957080000000005</v>
      </c>
      <c r="I285" s="3">
        <v>1831.5</v>
      </c>
    </row>
    <row r="286" spans="1:9" x14ac:dyDescent="0.3">
      <c r="A286" t="s">
        <v>21</v>
      </c>
      <c r="B286" t="s">
        <v>9</v>
      </c>
      <c r="C286">
        <v>1</v>
      </c>
      <c r="D286">
        <v>2</v>
      </c>
      <c r="E286" t="s">
        <v>14</v>
      </c>
      <c r="F286" t="s">
        <v>16</v>
      </c>
      <c r="G286">
        <v>3600</v>
      </c>
      <c r="H286" s="2">
        <f t="shared" si="4"/>
        <v>7.9366320000000004</v>
      </c>
      <c r="I286" s="3">
        <v>1645</v>
      </c>
    </row>
    <row r="287" spans="1:9" x14ac:dyDescent="0.3">
      <c r="A287" t="s">
        <v>21</v>
      </c>
      <c r="B287" t="s">
        <v>12</v>
      </c>
      <c r="C287">
        <v>0</v>
      </c>
      <c r="D287">
        <v>2</v>
      </c>
      <c r="E287" t="s">
        <v>14</v>
      </c>
      <c r="F287" t="s">
        <v>16</v>
      </c>
      <c r="G287">
        <v>3800</v>
      </c>
      <c r="H287" s="2">
        <f t="shared" si="4"/>
        <v>8.3775560000000002</v>
      </c>
      <c r="I287" s="3">
        <v>1228.5</v>
      </c>
    </row>
    <row r="288" spans="1:9" x14ac:dyDescent="0.3">
      <c r="A288" t="s">
        <v>21</v>
      </c>
      <c r="B288" t="s">
        <v>9</v>
      </c>
      <c r="C288">
        <v>1</v>
      </c>
      <c r="D288">
        <v>3</v>
      </c>
      <c r="E288" t="s">
        <v>15</v>
      </c>
      <c r="F288" t="s">
        <v>14</v>
      </c>
      <c r="G288">
        <v>3600</v>
      </c>
      <c r="H288" s="2">
        <f t="shared" si="4"/>
        <v>7.9366320000000004</v>
      </c>
      <c r="I288" s="3">
        <v>2523</v>
      </c>
    </row>
    <row r="289" spans="1:9" x14ac:dyDescent="0.3">
      <c r="A289" t="s">
        <v>21</v>
      </c>
      <c r="B289" t="s">
        <v>9</v>
      </c>
      <c r="C289">
        <v>0</v>
      </c>
      <c r="D289">
        <v>3</v>
      </c>
      <c r="E289" t="s">
        <v>10</v>
      </c>
      <c r="F289" t="s">
        <v>15</v>
      </c>
      <c r="G289">
        <v>2600</v>
      </c>
      <c r="H289" s="2">
        <f t="shared" si="4"/>
        <v>5.7320120000000001</v>
      </c>
      <c r="I289" s="3">
        <v>1667.5</v>
      </c>
    </row>
    <row r="290" spans="1:9" x14ac:dyDescent="0.3">
      <c r="A290" t="s">
        <v>21</v>
      </c>
      <c r="B290" t="s">
        <v>9</v>
      </c>
      <c r="C290">
        <v>1</v>
      </c>
      <c r="D290">
        <v>2</v>
      </c>
      <c r="E290" t="s">
        <v>11</v>
      </c>
      <c r="F290" t="s">
        <v>17</v>
      </c>
      <c r="G290">
        <v>3000</v>
      </c>
      <c r="H290" s="2">
        <f t="shared" si="4"/>
        <v>6.6138599999999999</v>
      </c>
      <c r="I290" s="3">
        <v>1290</v>
      </c>
    </row>
    <row r="291" spans="1:9" x14ac:dyDescent="0.3">
      <c r="A291" t="s">
        <v>21</v>
      </c>
      <c r="B291" t="s">
        <v>12</v>
      </c>
      <c r="C291">
        <v>0</v>
      </c>
      <c r="D291">
        <v>2</v>
      </c>
      <c r="E291" t="s">
        <v>10</v>
      </c>
      <c r="F291" t="s">
        <v>11</v>
      </c>
      <c r="G291">
        <v>3600</v>
      </c>
      <c r="H291" s="2">
        <f t="shared" si="4"/>
        <v>7.9366320000000004</v>
      </c>
      <c r="I291" s="3">
        <v>1224.5</v>
      </c>
    </row>
    <row r="292" spans="1:9" x14ac:dyDescent="0.3">
      <c r="A292" t="s">
        <v>21</v>
      </c>
      <c r="B292" t="s">
        <v>12</v>
      </c>
      <c r="C292">
        <v>0</v>
      </c>
      <c r="D292">
        <v>2</v>
      </c>
      <c r="E292" t="s">
        <v>13</v>
      </c>
      <c r="F292" t="s">
        <v>10</v>
      </c>
      <c r="G292">
        <v>3600</v>
      </c>
      <c r="H292" s="2">
        <f t="shared" si="4"/>
        <v>7.9366320000000004</v>
      </c>
      <c r="I292" s="3">
        <v>1229.5</v>
      </c>
    </row>
    <row r="293" spans="1:9" x14ac:dyDescent="0.3">
      <c r="A293" t="s">
        <v>21</v>
      </c>
      <c r="B293" t="s">
        <v>12</v>
      </c>
      <c r="C293">
        <v>1</v>
      </c>
      <c r="D293">
        <v>2</v>
      </c>
      <c r="E293" t="s">
        <v>13</v>
      </c>
      <c r="F293" t="s">
        <v>10</v>
      </c>
      <c r="G293">
        <v>3100</v>
      </c>
      <c r="H293" s="2">
        <f t="shared" si="4"/>
        <v>6.8343220000000002</v>
      </c>
      <c r="I293" s="3">
        <v>2635</v>
      </c>
    </row>
    <row r="294" spans="1:9" x14ac:dyDescent="0.3">
      <c r="A294" t="s">
        <v>21</v>
      </c>
      <c r="B294" t="s">
        <v>9</v>
      </c>
      <c r="C294">
        <v>1</v>
      </c>
      <c r="D294">
        <v>2</v>
      </c>
      <c r="E294" t="s">
        <v>16</v>
      </c>
      <c r="F294" t="s">
        <v>15</v>
      </c>
      <c r="G294">
        <v>3500</v>
      </c>
      <c r="H294" s="2">
        <f t="shared" si="4"/>
        <v>7.71617</v>
      </c>
      <c r="I294" s="3">
        <v>1290</v>
      </c>
    </row>
    <row r="295" spans="1:9" x14ac:dyDescent="0.3">
      <c r="A295" t="s">
        <v>21</v>
      </c>
      <c r="B295" t="s">
        <v>9</v>
      </c>
      <c r="C295">
        <v>0</v>
      </c>
      <c r="D295">
        <v>2</v>
      </c>
      <c r="E295" t="s">
        <v>15</v>
      </c>
      <c r="F295" t="s">
        <v>13</v>
      </c>
      <c r="G295">
        <v>3000</v>
      </c>
      <c r="H295" s="2">
        <f t="shared" si="4"/>
        <v>6.6138599999999999</v>
      </c>
      <c r="I295" s="3">
        <v>1560.5</v>
      </c>
    </row>
    <row r="296" spans="1:9" x14ac:dyDescent="0.3">
      <c r="A296" t="s">
        <v>21</v>
      </c>
      <c r="B296" t="s">
        <v>12</v>
      </c>
      <c r="C296">
        <v>1</v>
      </c>
      <c r="D296">
        <v>2</v>
      </c>
      <c r="E296" t="s">
        <v>10</v>
      </c>
      <c r="F296" t="s">
        <v>11</v>
      </c>
      <c r="G296">
        <v>2900</v>
      </c>
      <c r="H296" s="2">
        <f t="shared" si="4"/>
        <v>6.3933980000000004</v>
      </c>
      <c r="I296" s="3">
        <v>1584</v>
      </c>
    </row>
    <row r="297" spans="1:9" x14ac:dyDescent="0.3">
      <c r="A297" t="s">
        <v>21</v>
      </c>
      <c r="B297" t="s">
        <v>9</v>
      </c>
      <c r="C297">
        <v>0</v>
      </c>
      <c r="D297">
        <v>3</v>
      </c>
      <c r="E297" t="s">
        <v>17</v>
      </c>
      <c r="F297" t="s">
        <v>10</v>
      </c>
      <c r="G297">
        <v>2800</v>
      </c>
      <c r="H297" s="2">
        <f t="shared" si="4"/>
        <v>6.172936</v>
      </c>
      <c r="I297" s="3">
        <v>2017</v>
      </c>
    </row>
    <row r="298" spans="1:9" x14ac:dyDescent="0.3">
      <c r="A298" t="s">
        <v>21</v>
      </c>
      <c r="B298" t="s">
        <v>12</v>
      </c>
      <c r="C298">
        <v>0</v>
      </c>
      <c r="D298">
        <v>2</v>
      </c>
      <c r="E298" t="s">
        <v>16</v>
      </c>
      <c r="F298" t="s">
        <v>15</v>
      </c>
      <c r="G298">
        <v>2900</v>
      </c>
      <c r="H298" s="2">
        <f t="shared" si="4"/>
        <v>6.3933980000000004</v>
      </c>
      <c r="I298" s="3">
        <v>1145.5</v>
      </c>
    </row>
    <row r="299" spans="1:9" x14ac:dyDescent="0.3">
      <c r="A299" t="s">
        <v>21</v>
      </c>
      <c r="B299" t="s">
        <v>12</v>
      </c>
      <c r="C299">
        <v>0</v>
      </c>
      <c r="D299">
        <v>3</v>
      </c>
      <c r="E299" t="s">
        <v>15</v>
      </c>
      <c r="F299" t="s">
        <v>14</v>
      </c>
      <c r="G299">
        <v>3600</v>
      </c>
      <c r="H299" s="2">
        <f t="shared" si="4"/>
        <v>7.9366320000000004</v>
      </c>
      <c r="I299" s="3">
        <v>1700.5</v>
      </c>
    </row>
    <row r="300" spans="1:9" x14ac:dyDescent="0.3">
      <c r="A300" t="s">
        <v>21</v>
      </c>
      <c r="B300" t="s">
        <v>9</v>
      </c>
      <c r="C300">
        <v>0</v>
      </c>
      <c r="D300">
        <v>2</v>
      </c>
      <c r="E300" t="s">
        <v>17</v>
      </c>
      <c r="F300" t="s">
        <v>14</v>
      </c>
      <c r="G300">
        <v>2300</v>
      </c>
      <c r="H300" s="2">
        <f t="shared" si="4"/>
        <v>5.0706259999999999</v>
      </c>
      <c r="I300" s="3">
        <v>1670.5</v>
      </c>
    </row>
    <row r="301" spans="1:9" x14ac:dyDescent="0.3">
      <c r="A301" t="s">
        <v>21</v>
      </c>
      <c r="B301" t="s">
        <v>9</v>
      </c>
      <c r="C301">
        <v>1</v>
      </c>
      <c r="D301">
        <v>2</v>
      </c>
      <c r="E301" t="s">
        <v>15</v>
      </c>
      <c r="F301" t="s">
        <v>13</v>
      </c>
      <c r="G301">
        <v>3600</v>
      </c>
      <c r="H301" s="2">
        <f t="shared" si="4"/>
        <v>7.9366320000000004</v>
      </c>
      <c r="I301" s="3">
        <v>1251.5</v>
      </c>
    </row>
    <row r="302" spans="1:9" x14ac:dyDescent="0.3">
      <c r="A302" t="s">
        <v>23</v>
      </c>
      <c r="B302" t="s">
        <v>19</v>
      </c>
      <c r="C302">
        <v>0</v>
      </c>
      <c r="D302">
        <v>1</v>
      </c>
      <c r="E302" t="s">
        <v>10</v>
      </c>
      <c r="F302" t="s">
        <v>10</v>
      </c>
      <c r="G302">
        <v>300</v>
      </c>
      <c r="H302" s="2">
        <f t="shared" si="4"/>
        <v>0.66138600000000003</v>
      </c>
      <c r="I302" s="3">
        <v>755</v>
      </c>
    </row>
    <row r="303" spans="1:9" x14ac:dyDescent="0.3">
      <c r="A303" t="s">
        <v>23</v>
      </c>
      <c r="B303" t="s">
        <v>12</v>
      </c>
      <c r="C303">
        <v>1</v>
      </c>
      <c r="D303">
        <v>2</v>
      </c>
      <c r="E303" t="s">
        <v>14</v>
      </c>
      <c r="F303" t="s">
        <v>16</v>
      </c>
      <c r="G303">
        <v>3300</v>
      </c>
      <c r="H303" s="2">
        <f t="shared" si="4"/>
        <v>7.2752460000000001</v>
      </c>
      <c r="I303" s="3">
        <v>2140.39</v>
      </c>
    </row>
    <row r="304" spans="1:9" x14ac:dyDescent="0.3">
      <c r="A304" t="s">
        <v>23</v>
      </c>
      <c r="B304" t="s">
        <v>12</v>
      </c>
      <c r="C304">
        <v>1</v>
      </c>
      <c r="D304">
        <v>3</v>
      </c>
      <c r="E304" t="s">
        <v>17</v>
      </c>
      <c r="F304" t="s">
        <v>10</v>
      </c>
      <c r="G304">
        <v>3000</v>
      </c>
      <c r="H304" s="2">
        <f t="shared" si="4"/>
        <v>6.6138599999999999</v>
      </c>
      <c r="I304" s="3">
        <v>3221</v>
      </c>
    </row>
    <row r="305" spans="1:9" x14ac:dyDescent="0.3">
      <c r="A305" t="s">
        <v>23</v>
      </c>
      <c r="B305" t="s">
        <v>9</v>
      </c>
      <c r="C305">
        <v>1</v>
      </c>
      <c r="D305">
        <v>2</v>
      </c>
      <c r="E305" t="s">
        <v>17</v>
      </c>
      <c r="F305" t="s">
        <v>14</v>
      </c>
      <c r="G305">
        <v>3300</v>
      </c>
      <c r="H305" s="2">
        <f t="shared" si="4"/>
        <v>7.2752460000000001</v>
      </c>
      <c r="I305" s="3">
        <v>2440</v>
      </c>
    </row>
    <row r="306" spans="1:9" x14ac:dyDescent="0.3">
      <c r="A306" t="s">
        <v>23</v>
      </c>
      <c r="B306" t="s">
        <v>12</v>
      </c>
      <c r="C306">
        <v>1</v>
      </c>
      <c r="D306">
        <v>2</v>
      </c>
      <c r="E306" t="s">
        <v>14</v>
      </c>
      <c r="F306" t="s">
        <v>16</v>
      </c>
      <c r="G306">
        <v>4000</v>
      </c>
      <c r="H306" s="2">
        <f t="shared" si="4"/>
        <v>8.8184799999999992</v>
      </c>
      <c r="I306" s="3">
        <v>2807</v>
      </c>
    </row>
    <row r="307" spans="1:9" x14ac:dyDescent="0.3">
      <c r="A307" t="s">
        <v>23</v>
      </c>
      <c r="B307" t="s">
        <v>9</v>
      </c>
      <c r="C307">
        <v>1</v>
      </c>
      <c r="D307">
        <v>2</v>
      </c>
      <c r="E307" t="s">
        <v>10</v>
      </c>
      <c r="F307" t="s">
        <v>11</v>
      </c>
      <c r="G307">
        <v>2700</v>
      </c>
      <c r="H307" s="2">
        <f t="shared" si="4"/>
        <v>5.9524740000000005</v>
      </c>
      <c r="I307" s="3">
        <v>2288</v>
      </c>
    </row>
    <row r="308" spans="1:9" x14ac:dyDescent="0.3">
      <c r="A308" t="s">
        <v>23</v>
      </c>
      <c r="B308" t="s">
        <v>9</v>
      </c>
      <c r="C308">
        <v>0</v>
      </c>
      <c r="D308">
        <v>3</v>
      </c>
      <c r="E308" t="s">
        <v>10</v>
      </c>
      <c r="F308" t="s">
        <v>15</v>
      </c>
      <c r="G308">
        <v>3300</v>
      </c>
      <c r="H308" s="2">
        <f t="shared" si="4"/>
        <v>7.2752460000000001</v>
      </c>
      <c r="I308" s="3">
        <v>2702</v>
      </c>
    </row>
    <row r="309" spans="1:9" x14ac:dyDescent="0.3">
      <c r="A309" t="s">
        <v>23</v>
      </c>
      <c r="B309" t="s">
        <v>19</v>
      </c>
      <c r="C309">
        <v>1</v>
      </c>
      <c r="D309">
        <v>3</v>
      </c>
      <c r="E309" t="s">
        <v>16</v>
      </c>
      <c r="F309" t="s">
        <v>17</v>
      </c>
      <c r="G309">
        <v>3400</v>
      </c>
      <c r="H309" s="2">
        <f t="shared" si="4"/>
        <v>7.4957080000000005</v>
      </c>
      <c r="I309" s="3">
        <v>3834</v>
      </c>
    </row>
    <row r="310" spans="1:9" x14ac:dyDescent="0.3">
      <c r="A310" t="s">
        <v>23</v>
      </c>
      <c r="B310" t="s">
        <v>18</v>
      </c>
      <c r="C310">
        <v>1</v>
      </c>
      <c r="D310">
        <v>1</v>
      </c>
      <c r="E310" t="s">
        <v>15</v>
      </c>
      <c r="F310" t="s">
        <v>17</v>
      </c>
      <c r="G310">
        <v>2900</v>
      </c>
      <c r="H310" s="2">
        <f t="shared" si="4"/>
        <v>6.3933980000000004</v>
      </c>
      <c r="I310" s="3">
        <v>3426.6</v>
      </c>
    </row>
    <row r="311" spans="1:9" x14ac:dyDescent="0.3">
      <c r="A311" t="s">
        <v>23</v>
      </c>
      <c r="B311" t="s">
        <v>12</v>
      </c>
      <c r="C311">
        <v>0</v>
      </c>
      <c r="D311">
        <v>1</v>
      </c>
      <c r="E311" t="s">
        <v>16</v>
      </c>
      <c r="F311" t="s">
        <v>11</v>
      </c>
      <c r="G311">
        <v>3300</v>
      </c>
      <c r="H311" s="2">
        <f t="shared" si="4"/>
        <v>7.2752460000000001</v>
      </c>
      <c r="I311" s="3">
        <v>1203</v>
      </c>
    </row>
    <row r="312" spans="1:9" x14ac:dyDescent="0.3">
      <c r="A312" t="s">
        <v>23</v>
      </c>
      <c r="B312" t="s">
        <v>9</v>
      </c>
      <c r="C312">
        <v>0</v>
      </c>
      <c r="D312">
        <v>1</v>
      </c>
      <c r="E312" t="s">
        <v>16</v>
      </c>
      <c r="F312" t="s">
        <v>11</v>
      </c>
      <c r="G312">
        <v>3400</v>
      </c>
      <c r="H312" s="2">
        <f t="shared" si="4"/>
        <v>7.4957080000000005</v>
      </c>
      <c r="I312" s="3">
        <v>1060</v>
      </c>
    </row>
    <row r="313" spans="1:9" x14ac:dyDescent="0.3">
      <c r="A313" t="s">
        <v>23</v>
      </c>
      <c r="B313" t="s">
        <v>9</v>
      </c>
      <c r="C313">
        <v>0</v>
      </c>
      <c r="D313">
        <v>2</v>
      </c>
      <c r="E313" t="s">
        <v>11</v>
      </c>
      <c r="F313" t="s">
        <v>17</v>
      </c>
      <c r="G313">
        <v>2800</v>
      </c>
      <c r="H313" s="2">
        <f t="shared" si="4"/>
        <v>6.172936</v>
      </c>
      <c r="I313" s="3">
        <v>2497.06</v>
      </c>
    </row>
    <row r="314" spans="1:9" x14ac:dyDescent="0.3">
      <c r="A314" t="s">
        <v>23</v>
      </c>
      <c r="B314" t="s">
        <v>18</v>
      </c>
      <c r="C314">
        <v>0</v>
      </c>
      <c r="D314">
        <v>2</v>
      </c>
      <c r="E314" t="s">
        <v>17</v>
      </c>
      <c r="F314" t="s">
        <v>14</v>
      </c>
      <c r="G314">
        <v>3400</v>
      </c>
      <c r="H314" s="2">
        <f t="shared" si="4"/>
        <v>7.4957080000000005</v>
      </c>
      <c r="I314" s="3">
        <v>2141</v>
      </c>
    </row>
    <row r="315" spans="1:9" x14ac:dyDescent="0.3">
      <c r="A315" t="s">
        <v>23</v>
      </c>
      <c r="B315" t="s">
        <v>18</v>
      </c>
      <c r="C315">
        <v>0</v>
      </c>
      <c r="D315">
        <v>16</v>
      </c>
      <c r="E315" t="s">
        <v>15</v>
      </c>
      <c r="F315" t="s">
        <v>13</v>
      </c>
      <c r="G315">
        <v>1800</v>
      </c>
      <c r="H315" s="2">
        <f t="shared" si="4"/>
        <v>3.9683160000000002</v>
      </c>
      <c r="I315" s="3">
        <v>58461</v>
      </c>
    </row>
    <row r="316" spans="1:9" x14ac:dyDescent="0.3">
      <c r="A316" t="s">
        <v>23</v>
      </c>
      <c r="B316" t="s">
        <v>18</v>
      </c>
      <c r="C316">
        <v>1</v>
      </c>
      <c r="D316">
        <v>1</v>
      </c>
      <c r="E316" t="s">
        <v>13</v>
      </c>
      <c r="F316" t="s">
        <v>14</v>
      </c>
      <c r="G316">
        <v>2800</v>
      </c>
      <c r="H316" s="2">
        <f t="shared" si="4"/>
        <v>6.172936</v>
      </c>
      <c r="I316" s="3">
        <v>1497.94</v>
      </c>
    </row>
    <row r="317" spans="1:9" x14ac:dyDescent="0.3">
      <c r="A317" t="s">
        <v>23</v>
      </c>
      <c r="B317" t="s">
        <v>12</v>
      </c>
      <c r="C317">
        <v>0</v>
      </c>
      <c r="D317">
        <v>3</v>
      </c>
      <c r="E317" t="s">
        <v>13</v>
      </c>
      <c r="F317" t="s">
        <v>16</v>
      </c>
      <c r="G317">
        <v>2400</v>
      </c>
      <c r="H317" s="2">
        <f t="shared" si="4"/>
        <v>5.2910880000000002</v>
      </c>
      <c r="I317" s="3">
        <v>5742.51</v>
      </c>
    </row>
    <row r="318" spans="1:9" x14ac:dyDescent="0.3">
      <c r="A318" t="s">
        <v>23</v>
      </c>
      <c r="B318" t="s">
        <v>18</v>
      </c>
      <c r="C318">
        <v>0</v>
      </c>
      <c r="D318">
        <v>8</v>
      </c>
      <c r="E318" t="s">
        <v>15</v>
      </c>
      <c r="F318" t="s">
        <v>17</v>
      </c>
      <c r="G318">
        <v>2800</v>
      </c>
      <c r="H318" s="2">
        <f t="shared" si="4"/>
        <v>6.172936</v>
      </c>
      <c r="I318" s="3">
        <v>7609.86</v>
      </c>
    </row>
    <row r="319" spans="1:9" x14ac:dyDescent="0.3">
      <c r="A319" t="s">
        <v>23</v>
      </c>
      <c r="B319" t="s">
        <v>9</v>
      </c>
      <c r="C319">
        <v>0</v>
      </c>
      <c r="D319">
        <v>2</v>
      </c>
      <c r="E319" t="s">
        <v>17</v>
      </c>
      <c r="F319" t="s">
        <v>14</v>
      </c>
      <c r="G319">
        <v>2900</v>
      </c>
      <c r="H319" s="2">
        <f t="shared" si="4"/>
        <v>6.3933980000000004</v>
      </c>
      <c r="I319" s="3">
        <v>1908</v>
      </c>
    </row>
    <row r="320" spans="1:9" x14ac:dyDescent="0.3">
      <c r="A320" t="s">
        <v>23</v>
      </c>
      <c r="B320" t="s">
        <v>9</v>
      </c>
      <c r="C320">
        <v>1</v>
      </c>
      <c r="D320">
        <v>4</v>
      </c>
      <c r="E320" t="s">
        <v>13</v>
      </c>
      <c r="F320" t="s">
        <v>11</v>
      </c>
      <c r="G320">
        <v>3400</v>
      </c>
      <c r="H320" s="2">
        <f t="shared" si="4"/>
        <v>7.4957080000000005</v>
      </c>
      <c r="I320" s="3">
        <v>3587</v>
      </c>
    </row>
    <row r="321" spans="1:9" x14ac:dyDescent="0.3">
      <c r="A321" t="s">
        <v>23</v>
      </c>
      <c r="B321" t="s">
        <v>9</v>
      </c>
      <c r="C321">
        <v>1</v>
      </c>
      <c r="D321">
        <v>2</v>
      </c>
      <c r="E321" t="s">
        <v>11</v>
      </c>
      <c r="F321" t="s">
        <v>17</v>
      </c>
      <c r="G321">
        <v>2300</v>
      </c>
      <c r="H321" s="2">
        <f t="shared" si="4"/>
        <v>5.0706259999999999</v>
      </c>
      <c r="I321" s="3">
        <v>2229</v>
      </c>
    </row>
    <row r="322" spans="1:9" x14ac:dyDescent="0.3">
      <c r="A322" t="s">
        <v>23</v>
      </c>
      <c r="B322" t="s">
        <v>18</v>
      </c>
      <c r="C322">
        <v>1</v>
      </c>
      <c r="D322">
        <v>3</v>
      </c>
      <c r="E322" t="s">
        <v>14</v>
      </c>
      <c r="F322" t="s">
        <v>11</v>
      </c>
      <c r="G322">
        <v>2900</v>
      </c>
      <c r="H322" s="2">
        <f t="shared" si="4"/>
        <v>6.3933980000000004</v>
      </c>
      <c r="I322" s="3">
        <v>11015.1</v>
      </c>
    </row>
    <row r="323" spans="1:9" x14ac:dyDescent="0.3">
      <c r="A323" t="s">
        <v>23</v>
      </c>
      <c r="B323" t="s">
        <v>19</v>
      </c>
      <c r="C323">
        <v>1</v>
      </c>
      <c r="D323">
        <v>8</v>
      </c>
      <c r="E323" t="s">
        <v>17</v>
      </c>
      <c r="F323" t="s">
        <v>13</v>
      </c>
      <c r="G323">
        <v>2400</v>
      </c>
      <c r="H323" s="2">
        <f t="shared" ref="H323:H386" si="5">G323* 0.00220462</f>
        <v>5.2910880000000002</v>
      </c>
      <c r="I323" s="3">
        <v>54164.6</v>
      </c>
    </row>
    <row r="324" spans="1:9" x14ac:dyDescent="0.3">
      <c r="A324" t="s">
        <v>23</v>
      </c>
      <c r="B324" t="s">
        <v>18</v>
      </c>
      <c r="C324">
        <v>0</v>
      </c>
      <c r="D324">
        <v>52</v>
      </c>
      <c r="E324" t="s">
        <v>13</v>
      </c>
      <c r="F324" t="s">
        <v>16</v>
      </c>
      <c r="G324">
        <v>2700</v>
      </c>
      <c r="H324" s="2">
        <f t="shared" si="5"/>
        <v>5.9524740000000005</v>
      </c>
      <c r="I324" s="3">
        <v>232782</v>
      </c>
    </row>
    <row r="325" spans="1:9" x14ac:dyDescent="0.3">
      <c r="A325" t="s">
        <v>23</v>
      </c>
      <c r="B325" t="s">
        <v>9</v>
      </c>
      <c r="C325">
        <v>1</v>
      </c>
      <c r="D325">
        <v>3</v>
      </c>
      <c r="E325" t="s">
        <v>15</v>
      </c>
      <c r="F325" t="s">
        <v>14</v>
      </c>
      <c r="G325">
        <v>3600</v>
      </c>
      <c r="H325" s="2">
        <f t="shared" si="5"/>
        <v>7.9366320000000004</v>
      </c>
      <c r="I325" s="3">
        <v>2984</v>
      </c>
    </row>
    <row r="326" spans="1:9" x14ac:dyDescent="0.3">
      <c r="A326" t="s">
        <v>23</v>
      </c>
      <c r="B326" t="s">
        <v>12</v>
      </c>
      <c r="C326">
        <v>1</v>
      </c>
      <c r="D326">
        <v>2</v>
      </c>
      <c r="E326" t="s">
        <v>17</v>
      </c>
      <c r="F326" t="s">
        <v>14</v>
      </c>
      <c r="G326">
        <v>3500</v>
      </c>
      <c r="H326" s="2">
        <f t="shared" si="5"/>
        <v>7.71617</v>
      </c>
      <c r="I326" s="3">
        <v>2334</v>
      </c>
    </row>
    <row r="327" spans="1:9" x14ac:dyDescent="0.3">
      <c r="A327" t="s">
        <v>23</v>
      </c>
      <c r="B327" t="s">
        <v>12</v>
      </c>
      <c r="C327">
        <v>0</v>
      </c>
      <c r="D327">
        <v>2</v>
      </c>
      <c r="E327" t="s">
        <v>11</v>
      </c>
      <c r="F327" t="s">
        <v>17</v>
      </c>
      <c r="G327">
        <v>3300</v>
      </c>
      <c r="H327" s="2">
        <f t="shared" si="5"/>
        <v>7.2752460000000001</v>
      </c>
      <c r="I327" s="3">
        <v>2481.1</v>
      </c>
    </row>
    <row r="328" spans="1:9" x14ac:dyDescent="0.3">
      <c r="A328" t="s">
        <v>23</v>
      </c>
      <c r="B328" t="s">
        <v>18</v>
      </c>
      <c r="C328">
        <v>0</v>
      </c>
      <c r="D328">
        <v>2</v>
      </c>
      <c r="E328" t="s">
        <v>16</v>
      </c>
      <c r="F328" t="s">
        <v>15</v>
      </c>
      <c r="G328">
        <v>2900</v>
      </c>
      <c r="H328" s="2">
        <f t="shared" si="5"/>
        <v>6.3933980000000004</v>
      </c>
      <c r="I328" s="3">
        <v>6752</v>
      </c>
    </row>
    <row r="329" spans="1:9" x14ac:dyDescent="0.3">
      <c r="A329" t="s">
        <v>23</v>
      </c>
      <c r="B329" t="s">
        <v>9</v>
      </c>
      <c r="C329">
        <v>0</v>
      </c>
      <c r="D329">
        <v>1</v>
      </c>
      <c r="E329" t="s">
        <v>16</v>
      </c>
      <c r="F329" t="s">
        <v>11</v>
      </c>
      <c r="G329">
        <v>3600</v>
      </c>
      <c r="H329" s="2">
        <f t="shared" si="5"/>
        <v>7.9366320000000004</v>
      </c>
      <c r="I329" s="3">
        <v>1364</v>
      </c>
    </row>
    <row r="330" spans="1:9" x14ac:dyDescent="0.3">
      <c r="A330" t="s">
        <v>23</v>
      </c>
      <c r="B330" t="s">
        <v>18</v>
      </c>
      <c r="C330">
        <v>0</v>
      </c>
      <c r="D330">
        <v>4</v>
      </c>
      <c r="E330" t="s">
        <v>17</v>
      </c>
      <c r="F330" t="s">
        <v>16</v>
      </c>
      <c r="G330">
        <v>3600</v>
      </c>
      <c r="H330" s="2">
        <f t="shared" si="5"/>
        <v>7.9366320000000004</v>
      </c>
      <c r="I330" s="3">
        <v>17648.2</v>
      </c>
    </row>
    <row r="331" spans="1:9" x14ac:dyDescent="0.3">
      <c r="A331" t="s">
        <v>23</v>
      </c>
      <c r="B331" t="s">
        <v>9</v>
      </c>
      <c r="C331">
        <v>1</v>
      </c>
      <c r="D331">
        <v>3</v>
      </c>
      <c r="E331" t="s">
        <v>13</v>
      </c>
      <c r="F331" t="s">
        <v>16</v>
      </c>
      <c r="G331">
        <v>3500</v>
      </c>
      <c r="H331" s="2">
        <f t="shared" si="5"/>
        <v>7.71617</v>
      </c>
      <c r="I331" s="3">
        <v>2680</v>
      </c>
    </row>
    <row r="332" spans="1:9" x14ac:dyDescent="0.3">
      <c r="A332" t="s">
        <v>23</v>
      </c>
      <c r="B332" t="s">
        <v>12</v>
      </c>
      <c r="C332">
        <v>1</v>
      </c>
      <c r="D332">
        <v>3</v>
      </c>
      <c r="E332" t="s">
        <v>14</v>
      </c>
      <c r="F332" t="s">
        <v>11</v>
      </c>
      <c r="G332">
        <v>3800</v>
      </c>
      <c r="H332" s="2">
        <f t="shared" si="5"/>
        <v>8.3775560000000002</v>
      </c>
      <c r="I332" s="3">
        <v>3017</v>
      </c>
    </row>
    <row r="333" spans="1:9" x14ac:dyDescent="0.3">
      <c r="A333" t="s">
        <v>23</v>
      </c>
      <c r="B333" t="s">
        <v>12</v>
      </c>
      <c r="C333">
        <v>1</v>
      </c>
      <c r="D333">
        <v>3</v>
      </c>
      <c r="E333" t="s">
        <v>11</v>
      </c>
      <c r="F333" t="s">
        <v>13</v>
      </c>
      <c r="G333">
        <v>2700</v>
      </c>
      <c r="H333" s="2">
        <f t="shared" si="5"/>
        <v>5.9524740000000005</v>
      </c>
      <c r="I333" s="3">
        <v>12923.1</v>
      </c>
    </row>
    <row r="334" spans="1:9" x14ac:dyDescent="0.3">
      <c r="A334" t="s">
        <v>23</v>
      </c>
      <c r="B334" t="s">
        <v>12</v>
      </c>
      <c r="C334">
        <v>1</v>
      </c>
      <c r="D334">
        <v>4</v>
      </c>
      <c r="E334" t="s">
        <v>17</v>
      </c>
      <c r="F334" t="s">
        <v>16</v>
      </c>
      <c r="G334">
        <v>4000</v>
      </c>
      <c r="H334" s="2">
        <f t="shared" si="5"/>
        <v>8.8184799999999992</v>
      </c>
      <c r="I334" s="3">
        <v>3844</v>
      </c>
    </row>
    <row r="335" spans="1:9" x14ac:dyDescent="0.3">
      <c r="A335" t="s">
        <v>23</v>
      </c>
      <c r="B335" t="s">
        <v>9</v>
      </c>
      <c r="C335">
        <v>0</v>
      </c>
      <c r="D335">
        <v>1</v>
      </c>
      <c r="E335" t="s">
        <v>10</v>
      </c>
      <c r="F335" t="s">
        <v>16</v>
      </c>
      <c r="G335">
        <v>4600</v>
      </c>
      <c r="H335" s="2">
        <f t="shared" si="5"/>
        <v>10.141252</v>
      </c>
      <c r="I335" s="3">
        <v>3877</v>
      </c>
    </row>
    <row r="336" spans="1:9" x14ac:dyDescent="0.3">
      <c r="A336" t="s">
        <v>23</v>
      </c>
      <c r="B336" t="s">
        <v>18</v>
      </c>
      <c r="C336">
        <v>1</v>
      </c>
      <c r="D336">
        <v>2</v>
      </c>
      <c r="E336" t="s">
        <v>13</v>
      </c>
      <c r="F336" t="s">
        <v>10</v>
      </c>
      <c r="G336">
        <v>2300</v>
      </c>
      <c r="H336" s="2">
        <f t="shared" si="5"/>
        <v>5.0706259999999999</v>
      </c>
      <c r="I336" s="3">
        <v>2441</v>
      </c>
    </row>
    <row r="337" spans="1:9" x14ac:dyDescent="0.3">
      <c r="A337" t="s">
        <v>23</v>
      </c>
      <c r="B337" t="s">
        <v>12</v>
      </c>
      <c r="C337">
        <v>1</v>
      </c>
      <c r="D337">
        <v>2</v>
      </c>
      <c r="E337" t="s">
        <v>11</v>
      </c>
      <c r="F337" t="s">
        <v>17</v>
      </c>
      <c r="G337">
        <v>3600</v>
      </c>
      <c r="H337" s="2">
        <f t="shared" si="5"/>
        <v>7.9366320000000004</v>
      </c>
      <c r="I337" s="3">
        <v>2032.5</v>
      </c>
    </row>
    <row r="338" spans="1:9" x14ac:dyDescent="0.3">
      <c r="A338" t="s">
        <v>23</v>
      </c>
      <c r="B338" t="s">
        <v>12</v>
      </c>
      <c r="C338">
        <v>0</v>
      </c>
      <c r="D338">
        <v>2</v>
      </c>
      <c r="E338" t="s">
        <v>17</v>
      </c>
      <c r="F338" t="s">
        <v>14</v>
      </c>
      <c r="G338">
        <v>3100</v>
      </c>
      <c r="H338" s="2">
        <f t="shared" si="5"/>
        <v>6.8343220000000002</v>
      </c>
      <c r="I338" s="3">
        <v>1934.9</v>
      </c>
    </row>
    <row r="339" spans="1:9" x14ac:dyDescent="0.3">
      <c r="A339" t="s">
        <v>23</v>
      </c>
      <c r="B339" t="s">
        <v>19</v>
      </c>
      <c r="C339">
        <v>1</v>
      </c>
      <c r="D339">
        <v>3</v>
      </c>
      <c r="E339" t="s">
        <v>13</v>
      </c>
      <c r="F339" t="s">
        <v>16</v>
      </c>
      <c r="G339">
        <v>4500</v>
      </c>
      <c r="H339" s="2">
        <f t="shared" si="5"/>
        <v>9.9207900000000002</v>
      </c>
      <c r="I339" s="3">
        <v>6426.35</v>
      </c>
    </row>
    <row r="340" spans="1:9" x14ac:dyDescent="0.3">
      <c r="A340" t="s">
        <v>23</v>
      </c>
      <c r="B340" t="s">
        <v>12</v>
      </c>
      <c r="C340">
        <v>1</v>
      </c>
      <c r="D340">
        <v>3</v>
      </c>
      <c r="E340" t="s">
        <v>15</v>
      </c>
      <c r="F340" t="s">
        <v>14</v>
      </c>
      <c r="G340">
        <v>3300</v>
      </c>
      <c r="H340" s="2">
        <f t="shared" si="5"/>
        <v>7.2752460000000001</v>
      </c>
      <c r="I340" s="3">
        <v>2968</v>
      </c>
    </row>
    <row r="341" spans="1:9" x14ac:dyDescent="0.3">
      <c r="A341" t="s">
        <v>23</v>
      </c>
      <c r="B341" t="s">
        <v>9</v>
      </c>
      <c r="C341">
        <v>0</v>
      </c>
      <c r="D341">
        <v>73</v>
      </c>
      <c r="E341" t="s">
        <v>17</v>
      </c>
      <c r="F341" t="s">
        <v>10</v>
      </c>
      <c r="G341">
        <v>700</v>
      </c>
      <c r="H341" s="2">
        <f t="shared" si="5"/>
        <v>1.543234</v>
      </c>
      <c r="I341" s="3">
        <v>290837</v>
      </c>
    </row>
    <row r="342" spans="1:9" x14ac:dyDescent="0.3">
      <c r="A342" t="s">
        <v>23</v>
      </c>
      <c r="B342" t="s">
        <v>18</v>
      </c>
      <c r="C342">
        <v>0</v>
      </c>
      <c r="D342">
        <v>2</v>
      </c>
      <c r="E342" t="s">
        <v>14</v>
      </c>
      <c r="F342" t="s">
        <v>16</v>
      </c>
      <c r="G342">
        <v>2600</v>
      </c>
      <c r="H342" s="2">
        <f t="shared" si="5"/>
        <v>5.7320120000000001</v>
      </c>
      <c r="I342" s="3">
        <v>1925</v>
      </c>
    </row>
    <row r="343" spans="1:9" x14ac:dyDescent="0.3">
      <c r="A343" t="s">
        <v>23</v>
      </c>
      <c r="B343" t="s">
        <v>18</v>
      </c>
      <c r="C343">
        <v>0</v>
      </c>
      <c r="D343">
        <v>6</v>
      </c>
      <c r="E343" t="s">
        <v>13</v>
      </c>
      <c r="F343" t="s">
        <v>17</v>
      </c>
      <c r="G343">
        <v>2000</v>
      </c>
      <c r="H343" s="2">
        <f t="shared" si="5"/>
        <v>4.4092399999999996</v>
      </c>
      <c r="I343" s="3">
        <v>5415.59</v>
      </c>
    </row>
    <row r="344" spans="1:9" x14ac:dyDescent="0.3">
      <c r="A344" t="s">
        <v>23</v>
      </c>
      <c r="B344" t="s">
        <v>12</v>
      </c>
      <c r="C344">
        <v>1</v>
      </c>
      <c r="D344">
        <v>2</v>
      </c>
      <c r="E344" t="s">
        <v>15</v>
      </c>
      <c r="F344" t="s">
        <v>13</v>
      </c>
      <c r="G344">
        <v>2700</v>
      </c>
      <c r="H344" s="2">
        <f t="shared" si="5"/>
        <v>5.9524740000000005</v>
      </c>
      <c r="I344" s="3">
        <v>2052</v>
      </c>
    </row>
    <row r="345" spans="1:9" x14ac:dyDescent="0.3">
      <c r="A345" t="s">
        <v>23</v>
      </c>
      <c r="B345" t="s">
        <v>18</v>
      </c>
      <c r="C345">
        <v>0</v>
      </c>
      <c r="D345">
        <v>2</v>
      </c>
      <c r="E345" t="s">
        <v>10</v>
      </c>
      <c r="F345" t="s">
        <v>11</v>
      </c>
      <c r="G345">
        <v>3300</v>
      </c>
      <c r="H345" s="2">
        <f t="shared" si="5"/>
        <v>7.2752460000000001</v>
      </c>
      <c r="I345" s="3">
        <v>2238</v>
      </c>
    </row>
    <row r="346" spans="1:9" x14ac:dyDescent="0.3">
      <c r="A346" t="s">
        <v>23</v>
      </c>
      <c r="B346" t="s">
        <v>12</v>
      </c>
      <c r="C346">
        <v>0</v>
      </c>
      <c r="D346">
        <v>9</v>
      </c>
      <c r="E346" t="s">
        <v>11</v>
      </c>
      <c r="F346" t="s">
        <v>17</v>
      </c>
      <c r="G346">
        <v>2000</v>
      </c>
      <c r="H346" s="2">
        <f t="shared" si="5"/>
        <v>4.4092399999999996</v>
      </c>
      <c r="I346" s="3">
        <v>36546.6</v>
      </c>
    </row>
    <row r="347" spans="1:9" x14ac:dyDescent="0.3">
      <c r="A347" t="s">
        <v>23</v>
      </c>
      <c r="B347" t="s">
        <v>9</v>
      </c>
      <c r="C347">
        <v>0</v>
      </c>
      <c r="D347">
        <v>3</v>
      </c>
      <c r="E347" t="s">
        <v>15</v>
      </c>
      <c r="F347" t="s">
        <v>14</v>
      </c>
      <c r="G347">
        <v>3700</v>
      </c>
      <c r="H347" s="2">
        <f t="shared" si="5"/>
        <v>8.1570940000000007</v>
      </c>
      <c r="I347" s="3">
        <v>2896</v>
      </c>
    </row>
    <row r="348" spans="1:9" x14ac:dyDescent="0.3">
      <c r="A348" t="s">
        <v>23</v>
      </c>
      <c r="B348" t="s">
        <v>18</v>
      </c>
      <c r="C348">
        <v>0</v>
      </c>
      <c r="D348">
        <v>10</v>
      </c>
      <c r="E348" t="s">
        <v>10</v>
      </c>
      <c r="F348" t="s">
        <v>15</v>
      </c>
      <c r="G348">
        <v>3100</v>
      </c>
      <c r="H348" s="2">
        <f t="shared" si="5"/>
        <v>6.8343220000000002</v>
      </c>
      <c r="I348" s="3">
        <v>57269.2</v>
      </c>
    </row>
    <row r="349" spans="1:9" x14ac:dyDescent="0.3">
      <c r="A349" t="s">
        <v>23</v>
      </c>
      <c r="B349" t="s">
        <v>18</v>
      </c>
      <c r="C349">
        <v>0</v>
      </c>
      <c r="D349">
        <v>2</v>
      </c>
      <c r="E349" t="s">
        <v>14</v>
      </c>
      <c r="F349" t="s">
        <v>16</v>
      </c>
      <c r="G349">
        <v>3600</v>
      </c>
      <c r="H349" s="2">
        <f t="shared" si="5"/>
        <v>7.9366320000000004</v>
      </c>
      <c r="I349" s="3">
        <v>1815</v>
      </c>
    </row>
    <row r="350" spans="1:9" x14ac:dyDescent="0.3">
      <c r="A350" t="s">
        <v>23</v>
      </c>
      <c r="B350" t="s">
        <v>18</v>
      </c>
      <c r="C350">
        <v>0</v>
      </c>
      <c r="D350">
        <v>9</v>
      </c>
      <c r="E350" t="s">
        <v>11</v>
      </c>
      <c r="F350" t="s">
        <v>17</v>
      </c>
      <c r="G350">
        <v>1600</v>
      </c>
      <c r="H350" s="2">
        <f t="shared" si="5"/>
        <v>3.5273919999999999</v>
      </c>
      <c r="I350" s="3">
        <v>35528</v>
      </c>
    </row>
    <row r="351" spans="1:9" x14ac:dyDescent="0.3">
      <c r="A351" t="s">
        <v>23</v>
      </c>
      <c r="B351" t="s">
        <v>18</v>
      </c>
      <c r="C351">
        <v>1</v>
      </c>
      <c r="D351">
        <v>24</v>
      </c>
      <c r="E351" t="s">
        <v>10</v>
      </c>
      <c r="F351" t="s">
        <v>15</v>
      </c>
      <c r="G351">
        <v>2600</v>
      </c>
      <c r="H351" s="2">
        <f t="shared" si="5"/>
        <v>5.7320120000000001</v>
      </c>
      <c r="I351" s="3">
        <v>83735.399999999994</v>
      </c>
    </row>
    <row r="352" spans="1:9" x14ac:dyDescent="0.3">
      <c r="A352" t="s">
        <v>23</v>
      </c>
      <c r="B352" t="s">
        <v>19</v>
      </c>
      <c r="C352">
        <v>1</v>
      </c>
      <c r="D352">
        <v>3</v>
      </c>
      <c r="E352" t="s">
        <v>15</v>
      </c>
      <c r="F352" t="s">
        <v>14</v>
      </c>
      <c r="G352">
        <v>3700</v>
      </c>
      <c r="H352" s="2">
        <f t="shared" si="5"/>
        <v>8.1570940000000007</v>
      </c>
      <c r="I352" s="3">
        <v>3047</v>
      </c>
    </row>
    <row r="353" spans="1:9" x14ac:dyDescent="0.3">
      <c r="A353" t="s">
        <v>23</v>
      </c>
      <c r="B353" t="s">
        <v>18</v>
      </c>
      <c r="C353">
        <v>1</v>
      </c>
      <c r="D353">
        <v>1</v>
      </c>
      <c r="E353" t="s">
        <v>16</v>
      </c>
      <c r="F353" t="s">
        <v>11</v>
      </c>
      <c r="G353">
        <v>1600</v>
      </c>
      <c r="H353" s="2">
        <f t="shared" si="5"/>
        <v>3.5273919999999999</v>
      </c>
      <c r="I353" s="3">
        <v>16512.3</v>
      </c>
    </row>
    <row r="354" spans="1:9" x14ac:dyDescent="0.3">
      <c r="A354" t="s">
        <v>23</v>
      </c>
      <c r="B354" t="s">
        <v>9</v>
      </c>
      <c r="C354">
        <v>1</v>
      </c>
      <c r="D354">
        <v>1</v>
      </c>
      <c r="E354" t="s">
        <v>13</v>
      </c>
      <c r="F354" t="s">
        <v>14</v>
      </c>
      <c r="G354">
        <v>3900</v>
      </c>
      <c r="H354" s="2">
        <f t="shared" si="5"/>
        <v>8.5980179999999997</v>
      </c>
      <c r="I354" s="3">
        <v>1427</v>
      </c>
    </row>
    <row r="355" spans="1:9" x14ac:dyDescent="0.3">
      <c r="A355" t="s">
        <v>23</v>
      </c>
      <c r="B355" t="s">
        <v>12</v>
      </c>
      <c r="C355">
        <v>0</v>
      </c>
      <c r="D355">
        <v>1</v>
      </c>
      <c r="E355" t="s">
        <v>16</v>
      </c>
      <c r="F355" t="s">
        <v>11</v>
      </c>
      <c r="G355">
        <v>3000</v>
      </c>
      <c r="H355" s="2">
        <f t="shared" si="5"/>
        <v>6.6138599999999999</v>
      </c>
      <c r="I355" s="3">
        <v>1529</v>
      </c>
    </row>
    <row r="356" spans="1:9" x14ac:dyDescent="0.3">
      <c r="A356" t="s">
        <v>23</v>
      </c>
      <c r="B356" t="s">
        <v>19</v>
      </c>
      <c r="C356">
        <v>0</v>
      </c>
      <c r="D356">
        <v>3</v>
      </c>
      <c r="E356" t="s">
        <v>13</v>
      </c>
      <c r="F356" t="s">
        <v>16</v>
      </c>
      <c r="G356">
        <v>2700</v>
      </c>
      <c r="H356" s="2">
        <f t="shared" si="5"/>
        <v>5.9524740000000005</v>
      </c>
      <c r="I356" s="3">
        <v>2874</v>
      </c>
    </row>
    <row r="357" spans="1:9" x14ac:dyDescent="0.3">
      <c r="A357" t="s">
        <v>23</v>
      </c>
      <c r="B357" t="s">
        <v>18</v>
      </c>
      <c r="C357">
        <v>1</v>
      </c>
      <c r="D357">
        <v>3</v>
      </c>
      <c r="E357" t="s">
        <v>11</v>
      </c>
      <c r="F357" t="s">
        <v>13</v>
      </c>
      <c r="G357">
        <v>3100</v>
      </c>
      <c r="H357" s="2">
        <f t="shared" si="5"/>
        <v>6.8343220000000002</v>
      </c>
      <c r="I357" s="3">
        <v>2874</v>
      </c>
    </row>
    <row r="358" spans="1:9" x14ac:dyDescent="0.3">
      <c r="A358" t="s">
        <v>23</v>
      </c>
      <c r="B358" t="s">
        <v>12</v>
      </c>
      <c r="C358">
        <v>1</v>
      </c>
      <c r="D358">
        <v>1</v>
      </c>
      <c r="E358" t="s">
        <v>11</v>
      </c>
      <c r="F358" t="s">
        <v>15</v>
      </c>
      <c r="G358">
        <v>4600</v>
      </c>
      <c r="H358" s="2">
        <f t="shared" si="5"/>
        <v>10.141252</v>
      </c>
      <c r="I358" s="3">
        <v>1579</v>
      </c>
    </row>
    <row r="359" spans="1:9" x14ac:dyDescent="0.3">
      <c r="A359" t="s">
        <v>23</v>
      </c>
      <c r="B359" t="s">
        <v>18</v>
      </c>
      <c r="C359">
        <v>0</v>
      </c>
      <c r="D359">
        <v>2</v>
      </c>
      <c r="E359" t="s">
        <v>13</v>
      </c>
      <c r="F359" t="s">
        <v>10</v>
      </c>
      <c r="G359">
        <v>3200</v>
      </c>
      <c r="H359" s="2">
        <f t="shared" si="5"/>
        <v>7.0547839999999997</v>
      </c>
      <c r="I359" s="3">
        <v>2368</v>
      </c>
    </row>
    <row r="360" spans="1:9" x14ac:dyDescent="0.3">
      <c r="A360" t="s">
        <v>23</v>
      </c>
      <c r="B360" t="s">
        <v>12</v>
      </c>
      <c r="C360">
        <v>0</v>
      </c>
      <c r="D360">
        <v>2</v>
      </c>
      <c r="E360" t="s">
        <v>17</v>
      </c>
      <c r="F360" t="s">
        <v>14</v>
      </c>
      <c r="G360">
        <v>4000</v>
      </c>
      <c r="H360" s="2">
        <f t="shared" si="5"/>
        <v>8.8184799999999992</v>
      </c>
      <c r="I360" s="3">
        <v>1958</v>
      </c>
    </row>
    <row r="361" spans="1:9" x14ac:dyDescent="0.3">
      <c r="A361" t="s">
        <v>23</v>
      </c>
      <c r="B361" t="s">
        <v>9</v>
      </c>
      <c r="C361">
        <v>0</v>
      </c>
      <c r="D361">
        <v>4</v>
      </c>
      <c r="E361" t="s">
        <v>17</v>
      </c>
      <c r="F361" t="s">
        <v>16</v>
      </c>
      <c r="G361">
        <v>3400</v>
      </c>
      <c r="H361" s="2">
        <f t="shared" si="5"/>
        <v>7.4957080000000005</v>
      </c>
      <c r="I361" s="3">
        <v>3993</v>
      </c>
    </row>
    <row r="362" spans="1:9" x14ac:dyDescent="0.3">
      <c r="A362" t="s">
        <v>23</v>
      </c>
      <c r="B362" t="s">
        <v>9</v>
      </c>
      <c r="C362">
        <v>0</v>
      </c>
      <c r="D362">
        <v>13</v>
      </c>
      <c r="E362" t="s">
        <v>15</v>
      </c>
      <c r="F362" t="s">
        <v>11</v>
      </c>
      <c r="G362">
        <v>3800</v>
      </c>
      <c r="H362" s="2">
        <f t="shared" si="5"/>
        <v>8.3775560000000002</v>
      </c>
      <c r="I362" s="3">
        <v>183271</v>
      </c>
    </row>
    <row r="363" spans="1:9" x14ac:dyDescent="0.3">
      <c r="A363" t="s">
        <v>23</v>
      </c>
      <c r="B363" t="s">
        <v>18</v>
      </c>
      <c r="C363">
        <v>0</v>
      </c>
      <c r="D363">
        <v>2</v>
      </c>
      <c r="E363" t="s">
        <v>13</v>
      </c>
      <c r="F363" t="s">
        <v>10</v>
      </c>
      <c r="G363">
        <v>3700</v>
      </c>
      <c r="H363" s="2">
        <f t="shared" si="5"/>
        <v>8.1570940000000007</v>
      </c>
      <c r="I363" s="3">
        <v>2272</v>
      </c>
    </row>
    <row r="364" spans="1:9" x14ac:dyDescent="0.3">
      <c r="A364" t="s">
        <v>23</v>
      </c>
      <c r="B364" t="s">
        <v>18</v>
      </c>
      <c r="C364">
        <v>0</v>
      </c>
      <c r="D364">
        <v>2</v>
      </c>
      <c r="E364" t="s">
        <v>16</v>
      </c>
      <c r="F364" t="s">
        <v>15</v>
      </c>
      <c r="G364">
        <v>3400</v>
      </c>
      <c r="H364" s="2">
        <f t="shared" si="5"/>
        <v>7.4957080000000005</v>
      </c>
      <c r="I364" s="3">
        <v>1815</v>
      </c>
    </row>
    <row r="365" spans="1:9" x14ac:dyDescent="0.3">
      <c r="A365" t="s">
        <v>23</v>
      </c>
      <c r="B365" t="s">
        <v>18</v>
      </c>
      <c r="C365">
        <v>1</v>
      </c>
      <c r="D365">
        <v>16</v>
      </c>
      <c r="E365" t="s">
        <v>11</v>
      </c>
      <c r="F365" t="s">
        <v>17</v>
      </c>
      <c r="G365">
        <v>2500</v>
      </c>
      <c r="H365" s="2">
        <f t="shared" si="5"/>
        <v>5.5115499999999997</v>
      </c>
      <c r="I365" s="3">
        <v>70165.100000000006</v>
      </c>
    </row>
    <row r="366" spans="1:9" x14ac:dyDescent="0.3">
      <c r="A366" t="s">
        <v>23</v>
      </c>
      <c r="B366" t="s">
        <v>9</v>
      </c>
      <c r="C366">
        <v>0</v>
      </c>
      <c r="D366">
        <v>2</v>
      </c>
      <c r="E366" t="s">
        <v>17</v>
      </c>
      <c r="F366" t="s">
        <v>14</v>
      </c>
      <c r="G366">
        <v>3300</v>
      </c>
      <c r="H366" s="2">
        <f t="shared" si="5"/>
        <v>7.2752460000000001</v>
      </c>
      <c r="I366" s="3">
        <v>1815</v>
      </c>
    </row>
    <row r="367" spans="1:9" x14ac:dyDescent="0.3">
      <c r="A367" t="s">
        <v>23</v>
      </c>
      <c r="B367" t="s">
        <v>19</v>
      </c>
      <c r="C367">
        <v>0</v>
      </c>
      <c r="D367">
        <v>2</v>
      </c>
      <c r="E367" t="s">
        <v>15</v>
      </c>
      <c r="F367" t="s">
        <v>13</v>
      </c>
      <c r="G367">
        <v>2400</v>
      </c>
      <c r="H367" s="2">
        <f t="shared" si="5"/>
        <v>5.2910880000000002</v>
      </c>
      <c r="I367" s="3">
        <v>2119</v>
      </c>
    </row>
    <row r="368" spans="1:9" x14ac:dyDescent="0.3">
      <c r="A368" t="s">
        <v>23</v>
      </c>
      <c r="B368" t="s">
        <v>12</v>
      </c>
      <c r="C368">
        <v>0</v>
      </c>
      <c r="D368">
        <v>1</v>
      </c>
      <c r="E368" t="s">
        <v>14</v>
      </c>
      <c r="F368" t="s">
        <v>10</v>
      </c>
      <c r="G368">
        <v>3600</v>
      </c>
      <c r="H368" s="2">
        <f t="shared" si="5"/>
        <v>7.9366320000000004</v>
      </c>
      <c r="I368" s="3">
        <v>1170</v>
      </c>
    </row>
    <row r="369" spans="1:9" x14ac:dyDescent="0.3">
      <c r="A369" t="s">
        <v>23</v>
      </c>
      <c r="B369" t="s">
        <v>9</v>
      </c>
      <c r="C369">
        <v>1</v>
      </c>
      <c r="D369">
        <v>1</v>
      </c>
      <c r="E369" t="s">
        <v>13</v>
      </c>
      <c r="F369" t="s">
        <v>14</v>
      </c>
      <c r="G369">
        <v>3600</v>
      </c>
      <c r="H369" s="2">
        <f t="shared" si="5"/>
        <v>7.9366320000000004</v>
      </c>
      <c r="I369" s="3">
        <v>1396.6</v>
      </c>
    </row>
    <row r="370" spans="1:9" x14ac:dyDescent="0.3">
      <c r="A370" t="s">
        <v>23</v>
      </c>
      <c r="B370" t="s">
        <v>18</v>
      </c>
      <c r="C370">
        <v>1</v>
      </c>
      <c r="D370">
        <v>3</v>
      </c>
      <c r="E370" t="s">
        <v>11</v>
      </c>
      <c r="F370" t="s">
        <v>13</v>
      </c>
      <c r="G370">
        <v>3400</v>
      </c>
      <c r="H370" s="2">
        <f t="shared" si="5"/>
        <v>7.4957080000000005</v>
      </c>
      <c r="I370" s="3">
        <v>3442.4</v>
      </c>
    </row>
    <row r="371" spans="1:9" x14ac:dyDescent="0.3">
      <c r="A371" t="s">
        <v>23</v>
      </c>
      <c r="B371" t="s">
        <v>12</v>
      </c>
      <c r="C371">
        <v>1</v>
      </c>
      <c r="D371">
        <v>2</v>
      </c>
      <c r="E371" t="s">
        <v>11</v>
      </c>
      <c r="F371" t="s">
        <v>17</v>
      </c>
      <c r="G371">
        <v>3200</v>
      </c>
      <c r="H371" s="2">
        <f t="shared" si="5"/>
        <v>7.0547839999999997</v>
      </c>
      <c r="I371" s="3">
        <v>2141</v>
      </c>
    </row>
    <row r="372" spans="1:9" x14ac:dyDescent="0.3">
      <c r="A372" t="s">
        <v>23</v>
      </c>
      <c r="B372" t="s">
        <v>18</v>
      </c>
      <c r="C372">
        <v>0</v>
      </c>
      <c r="D372">
        <v>10</v>
      </c>
      <c r="E372" t="s">
        <v>11</v>
      </c>
      <c r="F372" t="s">
        <v>13</v>
      </c>
      <c r="G372">
        <v>2200</v>
      </c>
      <c r="H372" s="2">
        <f t="shared" si="5"/>
        <v>4.8501640000000004</v>
      </c>
      <c r="I372" s="3">
        <v>36006.699999999997</v>
      </c>
    </row>
    <row r="373" spans="1:9" x14ac:dyDescent="0.3">
      <c r="A373" t="s">
        <v>23</v>
      </c>
      <c r="B373" t="s">
        <v>18</v>
      </c>
      <c r="C373">
        <v>0</v>
      </c>
      <c r="D373">
        <v>1</v>
      </c>
      <c r="E373" t="s">
        <v>11</v>
      </c>
      <c r="F373" t="s">
        <v>15</v>
      </c>
      <c r="G373">
        <v>3100</v>
      </c>
      <c r="H373" s="2">
        <f t="shared" si="5"/>
        <v>6.8343220000000002</v>
      </c>
      <c r="I373" s="3">
        <v>1060</v>
      </c>
    </row>
    <row r="374" spans="1:9" x14ac:dyDescent="0.3">
      <c r="A374" t="s">
        <v>23</v>
      </c>
      <c r="B374" t="s">
        <v>12</v>
      </c>
      <c r="C374">
        <v>0</v>
      </c>
      <c r="D374">
        <v>4</v>
      </c>
      <c r="E374" t="s">
        <v>14</v>
      </c>
      <c r="F374" t="s">
        <v>15</v>
      </c>
      <c r="G374">
        <v>2800</v>
      </c>
      <c r="H374" s="2">
        <f t="shared" si="5"/>
        <v>6.172936</v>
      </c>
      <c r="I374" s="3">
        <v>16464.3</v>
      </c>
    </row>
    <row r="375" spans="1:9" x14ac:dyDescent="0.3">
      <c r="A375" t="s">
        <v>23</v>
      </c>
      <c r="B375" t="s">
        <v>18</v>
      </c>
      <c r="C375">
        <v>0</v>
      </c>
      <c r="D375">
        <v>4</v>
      </c>
      <c r="E375" t="s">
        <v>16</v>
      </c>
      <c r="F375" t="s">
        <v>13</v>
      </c>
      <c r="G375">
        <v>3700</v>
      </c>
      <c r="H375" s="2">
        <f t="shared" si="5"/>
        <v>8.1570940000000007</v>
      </c>
      <c r="I375" s="3">
        <v>17464.900000000001</v>
      </c>
    </row>
    <row r="376" spans="1:9" x14ac:dyDescent="0.3">
      <c r="A376" t="s">
        <v>23</v>
      </c>
      <c r="B376" t="s">
        <v>18</v>
      </c>
      <c r="C376">
        <v>1</v>
      </c>
      <c r="D376">
        <v>3</v>
      </c>
      <c r="E376" t="s">
        <v>11</v>
      </c>
      <c r="F376" t="s">
        <v>13</v>
      </c>
      <c r="G376">
        <v>2800</v>
      </c>
      <c r="H376" s="2">
        <f t="shared" si="5"/>
        <v>6.172936</v>
      </c>
      <c r="I376" s="3">
        <v>5923.59</v>
      </c>
    </row>
    <row r="377" spans="1:9" x14ac:dyDescent="0.3">
      <c r="A377" t="s">
        <v>23</v>
      </c>
      <c r="B377" t="s">
        <v>18</v>
      </c>
      <c r="C377">
        <v>1</v>
      </c>
      <c r="D377">
        <v>2</v>
      </c>
      <c r="E377" t="s">
        <v>14</v>
      </c>
      <c r="F377" t="s">
        <v>16</v>
      </c>
      <c r="G377">
        <v>2800</v>
      </c>
      <c r="H377" s="2">
        <f t="shared" si="5"/>
        <v>6.172936</v>
      </c>
      <c r="I377" s="3">
        <v>2140</v>
      </c>
    </row>
    <row r="378" spans="1:9" x14ac:dyDescent="0.3">
      <c r="A378" t="s">
        <v>23</v>
      </c>
      <c r="B378" t="s">
        <v>12</v>
      </c>
      <c r="C378">
        <v>1</v>
      </c>
      <c r="D378">
        <v>1</v>
      </c>
      <c r="E378" t="s">
        <v>17</v>
      </c>
      <c r="F378" t="s">
        <v>17</v>
      </c>
      <c r="G378">
        <v>4300</v>
      </c>
      <c r="H378" s="2">
        <f t="shared" si="5"/>
        <v>9.4798659999999995</v>
      </c>
      <c r="I378" s="3">
        <v>5036</v>
      </c>
    </row>
    <row r="379" spans="1:9" x14ac:dyDescent="0.3">
      <c r="A379" t="s">
        <v>23</v>
      </c>
      <c r="B379" t="s">
        <v>12</v>
      </c>
      <c r="C379">
        <v>1</v>
      </c>
      <c r="D379">
        <v>3</v>
      </c>
      <c r="E379" t="s">
        <v>11</v>
      </c>
      <c r="F379" t="s">
        <v>13</v>
      </c>
      <c r="G379">
        <v>3300</v>
      </c>
      <c r="H379" s="2">
        <f t="shared" si="5"/>
        <v>7.2752460000000001</v>
      </c>
      <c r="I379" s="3">
        <v>3080</v>
      </c>
    </row>
    <row r="380" spans="1:9" x14ac:dyDescent="0.3">
      <c r="A380" t="s">
        <v>23</v>
      </c>
      <c r="B380" t="s">
        <v>19</v>
      </c>
      <c r="C380">
        <v>1</v>
      </c>
      <c r="D380">
        <v>2</v>
      </c>
      <c r="E380" t="s">
        <v>15</v>
      </c>
      <c r="F380" t="s">
        <v>13</v>
      </c>
      <c r="G380">
        <v>2800</v>
      </c>
      <c r="H380" s="2">
        <f t="shared" si="5"/>
        <v>6.172936</v>
      </c>
      <c r="I380" s="3">
        <v>2288</v>
      </c>
    </row>
    <row r="381" spans="1:9" x14ac:dyDescent="0.3">
      <c r="A381" t="s">
        <v>23</v>
      </c>
      <c r="B381" t="s">
        <v>12</v>
      </c>
      <c r="C381">
        <v>0</v>
      </c>
      <c r="D381">
        <v>8</v>
      </c>
      <c r="E381" t="s">
        <v>14</v>
      </c>
      <c r="F381" t="s">
        <v>10</v>
      </c>
      <c r="G381">
        <v>3400</v>
      </c>
      <c r="H381" s="2">
        <f t="shared" si="5"/>
        <v>7.4957080000000005</v>
      </c>
      <c r="I381" s="3">
        <v>42955.4</v>
      </c>
    </row>
    <row r="382" spans="1:9" x14ac:dyDescent="0.3">
      <c r="A382" t="s">
        <v>23</v>
      </c>
      <c r="B382" t="s">
        <v>18</v>
      </c>
      <c r="C382">
        <v>0</v>
      </c>
      <c r="D382">
        <v>1</v>
      </c>
      <c r="E382" t="s">
        <v>13</v>
      </c>
      <c r="F382" t="s">
        <v>14</v>
      </c>
      <c r="G382">
        <v>3100</v>
      </c>
      <c r="H382" s="2">
        <f t="shared" si="5"/>
        <v>6.8343220000000002</v>
      </c>
      <c r="I382" s="3">
        <v>1322</v>
      </c>
    </row>
    <row r="383" spans="1:9" x14ac:dyDescent="0.3">
      <c r="A383" t="s">
        <v>23</v>
      </c>
      <c r="B383" t="s">
        <v>12</v>
      </c>
      <c r="C383">
        <v>0</v>
      </c>
      <c r="D383">
        <v>2</v>
      </c>
      <c r="E383" t="s">
        <v>13</v>
      </c>
      <c r="F383" t="s">
        <v>10</v>
      </c>
      <c r="G383">
        <v>3200</v>
      </c>
      <c r="H383" s="2">
        <f t="shared" si="5"/>
        <v>7.0547839999999997</v>
      </c>
      <c r="I383" s="3">
        <v>1925</v>
      </c>
    </row>
    <row r="384" spans="1:9" x14ac:dyDescent="0.3">
      <c r="A384" t="s">
        <v>23</v>
      </c>
      <c r="B384" t="s">
        <v>18</v>
      </c>
      <c r="C384">
        <v>1</v>
      </c>
      <c r="D384">
        <v>31</v>
      </c>
      <c r="E384" t="s">
        <v>15</v>
      </c>
      <c r="F384" t="s">
        <v>14</v>
      </c>
      <c r="G384">
        <v>2900</v>
      </c>
      <c r="H384" s="2">
        <f t="shared" si="5"/>
        <v>6.3933980000000004</v>
      </c>
      <c r="I384" s="3">
        <v>68902.8</v>
      </c>
    </row>
    <row r="385" spans="1:9" x14ac:dyDescent="0.3">
      <c r="A385" t="s">
        <v>23</v>
      </c>
      <c r="B385" t="s">
        <v>18</v>
      </c>
      <c r="C385">
        <v>0</v>
      </c>
      <c r="D385">
        <v>1</v>
      </c>
      <c r="E385" t="s">
        <v>16</v>
      </c>
      <c r="F385" t="s">
        <v>11</v>
      </c>
      <c r="G385">
        <v>2400</v>
      </c>
      <c r="H385" s="2">
        <f t="shared" si="5"/>
        <v>5.2910880000000002</v>
      </c>
      <c r="I385" s="3">
        <v>1599.9</v>
      </c>
    </row>
    <row r="386" spans="1:9" x14ac:dyDescent="0.3">
      <c r="A386" t="s">
        <v>23</v>
      </c>
      <c r="B386" t="s">
        <v>18</v>
      </c>
      <c r="C386">
        <v>0</v>
      </c>
      <c r="D386">
        <v>33</v>
      </c>
      <c r="E386" t="s">
        <v>11</v>
      </c>
      <c r="F386" t="s">
        <v>10</v>
      </c>
      <c r="G386">
        <v>800</v>
      </c>
      <c r="H386" s="2">
        <f t="shared" si="5"/>
        <v>1.7636959999999999</v>
      </c>
      <c r="I386" s="3">
        <v>155857</v>
      </c>
    </row>
    <row r="387" spans="1:9" x14ac:dyDescent="0.3">
      <c r="A387" t="s">
        <v>23</v>
      </c>
      <c r="B387" t="s">
        <v>18</v>
      </c>
      <c r="C387">
        <v>1</v>
      </c>
      <c r="D387">
        <v>2</v>
      </c>
      <c r="E387" t="s">
        <v>13</v>
      </c>
      <c r="F387" t="s">
        <v>10</v>
      </c>
      <c r="G387">
        <v>3300</v>
      </c>
      <c r="H387" s="2">
        <f t="shared" ref="H387:H401" si="6">G387* 0.00220462</f>
        <v>7.2752460000000001</v>
      </c>
      <c r="I387" s="3">
        <v>2871.82</v>
      </c>
    </row>
    <row r="388" spans="1:9" x14ac:dyDescent="0.3">
      <c r="A388" t="s">
        <v>23</v>
      </c>
      <c r="B388" t="s">
        <v>19</v>
      </c>
      <c r="C388">
        <v>0</v>
      </c>
      <c r="D388">
        <v>3</v>
      </c>
      <c r="E388" t="s">
        <v>10</v>
      </c>
      <c r="F388" t="s">
        <v>15</v>
      </c>
      <c r="G388">
        <v>2400</v>
      </c>
      <c r="H388" s="2">
        <f t="shared" si="6"/>
        <v>5.2910880000000002</v>
      </c>
      <c r="I388" s="3">
        <v>9032.39</v>
      </c>
    </row>
    <row r="389" spans="1:9" x14ac:dyDescent="0.3">
      <c r="A389" t="s">
        <v>23</v>
      </c>
      <c r="B389" t="s">
        <v>12</v>
      </c>
      <c r="C389">
        <v>0</v>
      </c>
      <c r="D389">
        <v>3</v>
      </c>
      <c r="E389" t="s">
        <v>11</v>
      </c>
      <c r="F389" t="s">
        <v>13</v>
      </c>
      <c r="G389">
        <v>3500</v>
      </c>
      <c r="H389" s="2">
        <f t="shared" si="6"/>
        <v>7.71617</v>
      </c>
      <c r="I389" s="3">
        <v>2984</v>
      </c>
    </row>
    <row r="390" spans="1:9" x14ac:dyDescent="0.3">
      <c r="A390" t="s">
        <v>23</v>
      </c>
      <c r="B390" t="s">
        <v>18</v>
      </c>
      <c r="C390">
        <v>1</v>
      </c>
      <c r="D390">
        <v>2</v>
      </c>
      <c r="E390" t="s">
        <v>10</v>
      </c>
      <c r="F390" t="s">
        <v>11</v>
      </c>
      <c r="G390">
        <v>3500</v>
      </c>
      <c r="H390" s="2">
        <f t="shared" si="6"/>
        <v>7.71617</v>
      </c>
      <c r="I390" s="3">
        <v>2077</v>
      </c>
    </row>
    <row r="391" spans="1:9" x14ac:dyDescent="0.3">
      <c r="A391" t="s">
        <v>23</v>
      </c>
      <c r="B391" t="s">
        <v>12</v>
      </c>
      <c r="C391">
        <v>1</v>
      </c>
      <c r="D391">
        <v>2</v>
      </c>
      <c r="E391" t="s">
        <v>13</v>
      </c>
      <c r="F391" t="s">
        <v>10</v>
      </c>
      <c r="G391">
        <v>3200</v>
      </c>
      <c r="H391" s="2">
        <f t="shared" si="6"/>
        <v>7.0547839999999997</v>
      </c>
      <c r="I391" s="3">
        <v>2030</v>
      </c>
    </row>
    <row r="392" spans="1:9" x14ac:dyDescent="0.3">
      <c r="A392" t="s">
        <v>23</v>
      </c>
      <c r="B392" t="s">
        <v>9</v>
      </c>
      <c r="C392">
        <v>0</v>
      </c>
      <c r="D392">
        <v>13</v>
      </c>
      <c r="E392" t="s">
        <v>17</v>
      </c>
      <c r="F392" t="s">
        <v>15</v>
      </c>
      <c r="G392">
        <v>1700</v>
      </c>
      <c r="H392" s="2">
        <f t="shared" si="6"/>
        <v>3.7478540000000002</v>
      </c>
      <c r="I392" s="3">
        <v>48999.4</v>
      </c>
    </row>
    <row r="393" spans="1:9" x14ac:dyDescent="0.3">
      <c r="A393" t="s">
        <v>23</v>
      </c>
      <c r="B393" t="s">
        <v>12</v>
      </c>
      <c r="C393">
        <v>1</v>
      </c>
      <c r="D393">
        <v>2</v>
      </c>
      <c r="E393" t="s">
        <v>11</v>
      </c>
      <c r="F393" t="s">
        <v>17</v>
      </c>
      <c r="G393">
        <v>3400</v>
      </c>
      <c r="H393" s="2">
        <f t="shared" si="6"/>
        <v>7.4957080000000005</v>
      </c>
      <c r="I393" s="3">
        <v>1947</v>
      </c>
    </row>
    <row r="394" spans="1:9" x14ac:dyDescent="0.3">
      <c r="A394" t="s">
        <v>23</v>
      </c>
      <c r="B394" t="s">
        <v>19</v>
      </c>
      <c r="C394">
        <v>0</v>
      </c>
      <c r="D394">
        <v>2</v>
      </c>
      <c r="E394" t="s">
        <v>11</v>
      </c>
      <c r="F394" t="s">
        <v>17</v>
      </c>
      <c r="G394">
        <v>3000</v>
      </c>
      <c r="H394" s="2">
        <f t="shared" si="6"/>
        <v>6.6138599999999999</v>
      </c>
      <c r="I394" s="3">
        <v>2216</v>
      </c>
    </row>
    <row r="395" spans="1:9" x14ac:dyDescent="0.3">
      <c r="A395" t="s">
        <v>23</v>
      </c>
      <c r="B395" t="s">
        <v>12</v>
      </c>
      <c r="C395">
        <v>0</v>
      </c>
      <c r="D395">
        <v>2</v>
      </c>
      <c r="E395" t="s">
        <v>15</v>
      </c>
      <c r="F395" t="s">
        <v>13</v>
      </c>
      <c r="G395">
        <v>3500</v>
      </c>
      <c r="H395" s="2">
        <f t="shared" si="6"/>
        <v>7.71617</v>
      </c>
      <c r="I395" s="3">
        <v>1925</v>
      </c>
    </row>
    <row r="396" spans="1:9" x14ac:dyDescent="0.3">
      <c r="A396" t="s">
        <v>23</v>
      </c>
      <c r="B396" t="s">
        <v>9</v>
      </c>
      <c r="C396">
        <v>1</v>
      </c>
      <c r="D396">
        <v>3</v>
      </c>
      <c r="E396" t="s">
        <v>13</v>
      </c>
      <c r="F396" t="s">
        <v>16</v>
      </c>
      <c r="G396">
        <v>3200</v>
      </c>
      <c r="H396" s="2">
        <f t="shared" si="6"/>
        <v>7.0547839999999997</v>
      </c>
      <c r="I396" s="3">
        <v>3064</v>
      </c>
    </row>
    <row r="397" spans="1:9" x14ac:dyDescent="0.3">
      <c r="A397" t="s">
        <v>23</v>
      </c>
      <c r="B397" t="s">
        <v>19</v>
      </c>
      <c r="C397">
        <v>0</v>
      </c>
      <c r="D397">
        <v>2</v>
      </c>
      <c r="E397" t="s">
        <v>13</v>
      </c>
      <c r="F397" t="s">
        <v>10</v>
      </c>
      <c r="G397">
        <v>2900</v>
      </c>
      <c r="H397" s="2">
        <f t="shared" si="6"/>
        <v>6.3933980000000004</v>
      </c>
      <c r="I397" s="3">
        <v>2119</v>
      </c>
    </row>
    <row r="398" spans="1:9" x14ac:dyDescent="0.3">
      <c r="A398" t="s">
        <v>23</v>
      </c>
      <c r="B398" t="s">
        <v>12</v>
      </c>
      <c r="C398">
        <v>0</v>
      </c>
      <c r="D398">
        <v>2</v>
      </c>
      <c r="E398" t="s">
        <v>13</v>
      </c>
      <c r="F398" t="s">
        <v>10</v>
      </c>
      <c r="G398">
        <v>3400</v>
      </c>
      <c r="H398" s="2">
        <f t="shared" si="6"/>
        <v>7.4957080000000005</v>
      </c>
      <c r="I398" s="3">
        <v>1872</v>
      </c>
    </row>
    <row r="399" spans="1:9" x14ac:dyDescent="0.3">
      <c r="A399" t="s">
        <v>23</v>
      </c>
      <c r="B399" t="s">
        <v>12</v>
      </c>
      <c r="C399">
        <v>0</v>
      </c>
      <c r="D399">
        <v>1</v>
      </c>
      <c r="E399" t="s">
        <v>10</v>
      </c>
      <c r="F399" t="s">
        <v>16</v>
      </c>
      <c r="G399">
        <v>4000</v>
      </c>
      <c r="H399" s="2">
        <f t="shared" si="6"/>
        <v>8.8184799999999992</v>
      </c>
      <c r="I399" s="3">
        <v>1474</v>
      </c>
    </row>
    <row r="400" spans="1:9" x14ac:dyDescent="0.3">
      <c r="A400" t="s">
        <v>23</v>
      </c>
      <c r="B400" t="s">
        <v>19</v>
      </c>
      <c r="C400">
        <v>0</v>
      </c>
      <c r="D400">
        <v>2</v>
      </c>
      <c r="E400" t="s">
        <v>11</v>
      </c>
      <c r="F400" t="s">
        <v>17</v>
      </c>
      <c r="G400">
        <v>3200</v>
      </c>
      <c r="H400" s="2">
        <f t="shared" si="6"/>
        <v>7.0547839999999997</v>
      </c>
      <c r="I400" s="3">
        <v>2009</v>
      </c>
    </row>
    <row r="401" spans="1:9" x14ac:dyDescent="0.3">
      <c r="A401" t="s">
        <v>23</v>
      </c>
      <c r="B401" t="s">
        <v>18</v>
      </c>
      <c r="C401">
        <v>0</v>
      </c>
      <c r="D401">
        <v>1</v>
      </c>
      <c r="E401" t="s">
        <v>15</v>
      </c>
      <c r="F401" t="s">
        <v>17</v>
      </c>
      <c r="G401">
        <v>4000</v>
      </c>
      <c r="H401" s="2">
        <f t="shared" si="6"/>
        <v>8.8184799999999992</v>
      </c>
      <c r="I401" s="3">
        <v>4546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0EA8-51A6-464E-876F-0876F377186E}">
  <dimension ref="A1:F401"/>
  <sheetViews>
    <sheetView workbookViewId="0">
      <selection activeCell="F7" sqref="F7"/>
    </sheetView>
  </sheetViews>
  <sheetFormatPr defaultRowHeight="14.4" x14ac:dyDescent="0.3"/>
  <cols>
    <col min="1" max="1" width="14.88671875" bestFit="1" customWidth="1"/>
    <col min="3" max="3" width="18.77734375" customWidth="1"/>
  </cols>
  <sheetData>
    <row r="1" spans="1:6" x14ac:dyDescent="0.3">
      <c r="A1" t="s">
        <v>3</v>
      </c>
      <c r="C1" t="s">
        <v>24</v>
      </c>
      <c r="D1">
        <f>COUNT(A2:A500)</f>
        <v>400</v>
      </c>
    </row>
    <row r="2" spans="1:6" x14ac:dyDescent="0.3">
      <c r="A2">
        <v>2</v>
      </c>
      <c r="C2" t="s">
        <v>25</v>
      </c>
      <c r="D2">
        <f>AVERAGE(A2:A500)</f>
        <v>4.5225</v>
      </c>
    </row>
    <row r="3" spans="1:6" ht="28.8" x14ac:dyDescent="0.3">
      <c r="A3">
        <v>2</v>
      </c>
      <c r="C3" s="1" t="s">
        <v>26</v>
      </c>
      <c r="D3">
        <f>_xlfn.STDEV.P(A2:A500)/SQRT(COUNT(A2:A500))</f>
        <v>0.44922014021524009</v>
      </c>
    </row>
    <row r="4" spans="1:6" x14ac:dyDescent="0.3">
      <c r="A4">
        <v>36</v>
      </c>
      <c r="C4" t="s">
        <v>27</v>
      </c>
      <c r="D4">
        <f>MEDIAN(A2:A500)</f>
        <v>2</v>
      </c>
      <c r="F4" s="5" t="s">
        <v>47</v>
      </c>
    </row>
    <row r="5" spans="1:6" x14ac:dyDescent="0.3">
      <c r="A5">
        <v>5</v>
      </c>
      <c r="C5" t="s">
        <v>28</v>
      </c>
      <c r="D5">
        <f>_xlfn.MODE.SNGL(A2:A500)</f>
        <v>2</v>
      </c>
      <c r="F5" t="s">
        <v>50</v>
      </c>
    </row>
    <row r="6" spans="1:6" x14ac:dyDescent="0.3">
      <c r="A6">
        <v>2</v>
      </c>
      <c r="F6" t="s">
        <v>141</v>
      </c>
    </row>
    <row r="7" spans="1:6" x14ac:dyDescent="0.3">
      <c r="A7">
        <v>4</v>
      </c>
      <c r="C7" s="1" t="s">
        <v>29</v>
      </c>
      <c r="D7">
        <f>_xlfn.VAR.P(A2:A500)</f>
        <v>80.719493749999998</v>
      </c>
      <c r="F7" t="s">
        <v>51</v>
      </c>
    </row>
    <row r="8" spans="1:6" x14ac:dyDescent="0.3">
      <c r="A8">
        <v>3</v>
      </c>
      <c r="C8" s="1" t="s">
        <v>30</v>
      </c>
      <c r="D8">
        <f>_xlfn.STDEV.P(A2:A500)</f>
        <v>8.9844028043048016</v>
      </c>
      <c r="F8" t="s">
        <v>52</v>
      </c>
    </row>
    <row r="9" spans="1:6" x14ac:dyDescent="0.3">
      <c r="A9">
        <v>2</v>
      </c>
      <c r="C9" s="1" t="s">
        <v>31</v>
      </c>
      <c r="D9">
        <f>MAX(A2:A500)-MIN(A2:A500)</f>
        <v>78</v>
      </c>
      <c r="F9" t="s">
        <v>48</v>
      </c>
    </row>
    <row r="10" spans="1:6" x14ac:dyDescent="0.3">
      <c r="A10">
        <v>2</v>
      </c>
      <c r="C10" s="1" t="s">
        <v>32</v>
      </c>
      <c r="D10">
        <f>_xlfn.QUARTILE.INC(A2:A500,3)-_xlfn.QUARTILE.INC(A2:A500,1)</f>
        <v>1</v>
      </c>
      <c r="F10" t="s">
        <v>53</v>
      </c>
    </row>
    <row r="11" spans="1:6" x14ac:dyDescent="0.3">
      <c r="A11">
        <v>2</v>
      </c>
      <c r="C11" s="1" t="s">
        <v>33</v>
      </c>
      <c r="D11">
        <f>MAX(A2:A500)</f>
        <v>79</v>
      </c>
      <c r="F11" t="s">
        <v>114</v>
      </c>
    </row>
    <row r="12" spans="1:6" x14ac:dyDescent="0.3">
      <c r="A12">
        <v>19</v>
      </c>
      <c r="C12" s="1" t="s">
        <v>34</v>
      </c>
      <c r="D12">
        <f>MIN(A2:A500)</f>
        <v>1</v>
      </c>
      <c r="F12" t="s">
        <v>49</v>
      </c>
    </row>
    <row r="13" spans="1:6" x14ac:dyDescent="0.3">
      <c r="A13">
        <v>3</v>
      </c>
      <c r="F13" t="s">
        <v>100</v>
      </c>
    </row>
    <row r="14" spans="1:6" x14ac:dyDescent="0.3">
      <c r="A14">
        <v>4</v>
      </c>
      <c r="C14" s="1" t="s">
        <v>35</v>
      </c>
      <c r="D14">
        <f>SKEW(A2:A500)</f>
        <v>5.3271955201083561</v>
      </c>
      <c r="F14" t="s">
        <v>101</v>
      </c>
    </row>
    <row r="15" spans="1:6" x14ac:dyDescent="0.3">
      <c r="A15">
        <v>2</v>
      </c>
      <c r="C15" s="1" t="s">
        <v>36</v>
      </c>
      <c r="D15">
        <f>SQRT(6/COUNT(A2:A500))</f>
        <v>0.1224744871391589</v>
      </c>
      <c r="F15" t="s">
        <v>102</v>
      </c>
    </row>
    <row r="16" spans="1:6" ht="28.8" x14ac:dyDescent="0.3">
      <c r="A16">
        <v>3</v>
      </c>
      <c r="C16" s="1" t="s">
        <v>37</v>
      </c>
      <c r="D16">
        <f>D14/D15</f>
        <v>43.496369281019724</v>
      </c>
      <c r="F16" t="s">
        <v>103</v>
      </c>
    </row>
    <row r="17" spans="1:4" x14ac:dyDescent="0.3">
      <c r="A17">
        <v>2</v>
      </c>
      <c r="C17" s="1" t="s">
        <v>38</v>
      </c>
      <c r="D17">
        <f>KURT(A2:A500)</f>
        <v>31.930187104892067</v>
      </c>
    </row>
    <row r="18" spans="1:4" x14ac:dyDescent="0.3">
      <c r="A18">
        <v>3</v>
      </c>
      <c r="C18" s="1" t="s">
        <v>39</v>
      </c>
      <c r="D18">
        <f>SQRT(24/COUNT(A2:A500))</f>
        <v>0.2449489742783178</v>
      </c>
    </row>
    <row r="19" spans="1:4" ht="28.8" x14ac:dyDescent="0.3">
      <c r="A19">
        <v>1</v>
      </c>
      <c r="C19" s="1" t="s">
        <v>40</v>
      </c>
      <c r="D19">
        <f>D17/D18</f>
        <v>130.35444299763469</v>
      </c>
    </row>
    <row r="20" spans="1:4" x14ac:dyDescent="0.3">
      <c r="A20">
        <v>3</v>
      </c>
    </row>
    <row r="21" spans="1:4" x14ac:dyDescent="0.3">
      <c r="A21">
        <v>3</v>
      </c>
      <c r="C21" s="1" t="s">
        <v>41</v>
      </c>
      <c r="D21">
        <f>_xlfn.PERCENTILE.INC(A2:A500,0.9)</f>
        <v>6.1000000000000227</v>
      </c>
    </row>
    <row r="22" spans="1:4" x14ac:dyDescent="0.3">
      <c r="A22">
        <v>1</v>
      </c>
      <c r="C22" s="1" t="s">
        <v>42</v>
      </c>
      <c r="D22">
        <f>_xlfn.PERCENTILE.INC(A2:A500,0.1)</f>
        <v>1</v>
      </c>
    </row>
    <row r="23" spans="1:4" x14ac:dyDescent="0.3">
      <c r="A23">
        <v>3</v>
      </c>
      <c r="C23" s="1" t="s">
        <v>43</v>
      </c>
      <c r="D23">
        <f>_xlfn.QUARTILE.INC(A2:A500,1)</f>
        <v>2</v>
      </c>
    </row>
    <row r="24" spans="1:4" x14ac:dyDescent="0.3">
      <c r="A24">
        <v>3</v>
      </c>
      <c r="C24" s="1" t="s">
        <v>44</v>
      </c>
      <c r="D24">
        <f>_xlfn.QUARTILE.INC(A2:A500,2)</f>
        <v>2</v>
      </c>
    </row>
    <row r="25" spans="1:4" x14ac:dyDescent="0.3">
      <c r="A25">
        <v>1</v>
      </c>
      <c r="C25" s="1" t="s">
        <v>45</v>
      </c>
      <c r="D25">
        <f>_xlfn.QUARTILE.INC(A2:A500,3)</f>
        <v>3</v>
      </c>
    </row>
    <row r="26" spans="1:4" x14ac:dyDescent="0.3">
      <c r="A26">
        <v>5</v>
      </c>
    </row>
    <row r="27" spans="1:4" x14ac:dyDescent="0.3">
      <c r="A27">
        <v>15</v>
      </c>
    </row>
    <row r="28" spans="1:4" x14ac:dyDescent="0.3">
      <c r="A28">
        <v>3</v>
      </c>
    </row>
    <row r="29" spans="1:4" x14ac:dyDescent="0.3">
      <c r="A29">
        <v>2</v>
      </c>
    </row>
    <row r="30" spans="1:4" x14ac:dyDescent="0.3">
      <c r="A30">
        <v>2</v>
      </c>
    </row>
    <row r="31" spans="1:4" x14ac:dyDescent="0.3">
      <c r="A31">
        <v>3</v>
      </c>
    </row>
    <row r="32" spans="1:4" x14ac:dyDescent="0.3">
      <c r="A32">
        <v>16</v>
      </c>
    </row>
    <row r="33" spans="1:1" x14ac:dyDescent="0.3">
      <c r="A33">
        <v>2</v>
      </c>
    </row>
    <row r="34" spans="1:1" x14ac:dyDescent="0.3">
      <c r="A34">
        <v>4</v>
      </c>
    </row>
    <row r="35" spans="1:1" x14ac:dyDescent="0.3">
      <c r="A35">
        <v>4</v>
      </c>
    </row>
    <row r="36" spans="1:1" x14ac:dyDescent="0.3">
      <c r="A36">
        <v>38</v>
      </c>
    </row>
    <row r="37" spans="1:1" x14ac:dyDescent="0.3">
      <c r="A37">
        <v>2</v>
      </c>
    </row>
    <row r="38" spans="1:1" x14ac:dyDescent="0.3">
      <c r="A38">
        <v>17</v>
      </c>
    </row>
    <row r="39" spans="1:1" x14ac:dyDescent="0.3">
      <c r="A39">
        <v>67</v>
      </c>
    </row>
    <row r="40" spans="1:1" x14ac:dyDescent="0.3">
      <c r="A40">
        <v>3</v>
      </c>
    </row>
    <row r="41" spans="1:1" x14ac:dyDescent="0.3">
      <c r="A41">
        <v>1</v>
      </c>
    </row>
    <row r="42" spans="1:1" x14ac:dyDescent="0.3">
      <c r="A42">
        <v>4</v>
      </c>
    </row>
    <row r="43" spans="1:1" x14ac:dyDescent="0.3">
      <c r="A43">
        <v>2</v>
      </c>
    </row>
    <row r="44" spans="1:1" x14ac:dyDescent="0.3">
      <c r="A44">
        <v>7</v>
      </c>
    </row>
    <row r="45" spans="1:1" x14ac:dyDescent="0.3">
      <c r="A45">
        <v>2</v>
      </c>
    </row>
    <row r="46" spans="1:1" x14ac:dyDescent="0.3">
      <c r="A46">
        <v>3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4</v>
      </c>
    </row>
    <row r="51" spans="1:1" x14ac:dyDescent="0.3">
      <c r="A51">
        <v>2</v>
      </c>
    </row>
    <row r="52" spans="1:1" x14ac:dyDescent="0.3">
      <c r="A52">
        <v>3</v>
      </c>
    </row>
    <row r="53" spans="1:1" x14ac:dyDescent="0.3">
      <c r="A53">
        <v>2</v>
      </c>
    </row>
    <row r="54" spans="1:1" x14ac:dyDescent="0.3">
      <c r="A54">
        <v>6</v>
      </c>
    </row>
    <row r="55" spans="1:1" x14ac:dyDescent="0.3">
      <c r="A55">
        <v>2</v>
      </c>
    </row>
    <row r="56" spans="1:1" x14ac:dyDescent="0.3">
      <c r="A56">
        <v>13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5</v>
      </c>
    </row>
    <row r="60" spans="1:1" x14ac:dyDescent="0.3">
      <c r="A60">
        <v>1</v>
      </c>
    </row>
    <row r="61" spans="1:1" x14ac:dyDescent="0.3">
      <c r="A61">
        <v>3</v>
      </c>
    </row>
    <row r="62" spans="1:1" x14ac:dyDescent="0.3">
      <c r="A62">
        <v>2</v>
      </c>
    </row>
    <row r="63" spans="1:1" x14ac:dyDescent="0.3">
      <c r="A63">
        <v>1</v>
      </c>
    </row>
    <row r="64" spans="1:1" x14ac:dyDescent="0.3">
      <c r="A64">
        <v>13</v>
      </c>
    </row>
    <row r="65" spans="1:1" x14ac:dyDescent="0.3">
      <c r="A65">
        <v>4</v>
      </c>
    </row>
    <row r="66" spans="1:1" x14ac:dyDescent="0.3">
      <c r="A66">
        <v>5</v>
      </c>
    </row>
    <row r="67" spans="1:1" x14ac:dyDescent="0.3">
      <c r="A67">
        <v>3</v>
      </c>
    </row>
    <row r="68" spans="1:1" x14ac:dyDescent="0.3">
      <c r="A68">
        <v>2</v>
      </c>
    </row>
    <row r="69" spans="1:1" x14ac:dyDescent="0.3">
      <c r="A69">
        <v>41</v>
      </c>
    </row>
    <row r="70" spans="1:1" x14ac:dyDescent="0.3">
      <c r="A70">
        <v>1</v>
      </c>
    </row>
    <row r="71" spans="1:1" x14ac:dyDescent="0.3">
      <c r="A71">
        <v>2</v>
      </c>
    </row>
    <row r="72" spans="1:1" x14ac:dyDescent="0.3">
      <c r="A72">
        <v>14</v>
      </c>
    </row>
    <row r="73" spans="1:1" x14ac:dyDescent="0.3">
      <c r="A73">
        <v>2</v>
      </c>
    </row>
    <row r="74" spans="1:1" x14ac:dyDescent="0.3">
      <c r="A74">
        <v>3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3</v>
      </c>
    </row>
    <row r="78" spans="1:1" x14ac:dyDescent="0.3">
      <c r="A78">
        <v>3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1</v>
      </c>
    </row>
    <row r="86" spans="1:1" x14ac:dyDescent="0.3">
      <c r="A86">
        <v>2</v>
      </c>
    </row>
    <row r="87" spans="1:1" x14ac:dyDescent="0.3">
      <c r="A87">
        <v>1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8</v>
      </c>
    </row>
    <row r="92" spans="1:1" x14ac:dyDescent="0.3">
      <c r="A92">
        <v>8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3</v>
      </c>
    </row>
    <row r="98" spans="1:1" x14ac:dyDescent="0.3">
      <c r="A98">
        <v>2</v>
      </c>
    </row>
    <row r="99" spans="1:1" x14ac:dyDescent="0.3">
      <c r="A99">
        <v>3</v>
      </c>
    </row>
    <row r="100" spans="1:1" x14ac:dyDescent="0.3">
      <c r="A100">
        <v>5</v>
      </c>
    </row>
    <row r="101" spans="1:1" x14ac:dyDescent="0.3">
      <c r="A101">
        <v>14</v>
      </c>
    </row>
    <row r="102" spans="1:1" x14ac:dyDescent="0.3">
      <c r="A102">
        <v>2</v>
      </c>
    </row>
    <row r="103" spans="1:1" x14ac:dyDescent="0.3">
      <c r="A103">
        <v>3</v>
      </c>
    </row>
    <row r="104" spans="1:1" x14ac:dyDescent="0.3">
      <c r="A104">
        <v>53</v>
      </c>
    </row>
    <row r="105" spans="1:1" x14ac:dyDescent="0.3">
      <c r="A105">
        <v>2</v>
      </c>
    </row>
    <row r="106" spans="1:1" x14ac:dyDescent="0.3">
      <c r="A106">
        <v>3</v>
      </c>
    </row>
    <row r="107" spans="1:1" x14ac:dyDescent="0.3">
      <c r="A107">
        <v>2</v>
      </c>
    </row>
    <row r="108" spans="1:1" x14ac:dyDescent="0.3">
      <c r="A108">
        <v>6</v>
      </c>
    </row>
    <row r="109" spans="1:1" x14ac:dyDescent="0.3">
      <c r="A109">
        <v>44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2</v>
      </c>
    </row>
    <row r="113" spans="1:1" x14ac:dyDescent="0.3">
      <c r="A113">
        <v>3</v>
      </c>
    </row>
    <row r="114" spans="1:1" x14ac:dyDescent="0.3">
      <c r="A114">
        <v>7</v>
      </c>
    </row>
    <row r="115" spans="1:1" x14ac:dyDescent="0.3">
      <c r="A115">
        <v>3</v>
      </c>
    </row>
    <row r="116" spans="1:1" x14ac:dyDescent="0.3">
      <c r="A116">
        <v>2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3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3</v>
      </c>
    </row>
    <row r="134" spans="1:1" x14ac:dyDescent="0.3">
      <c r="A134">
        <v>3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2</v>
      </c>
    </row>
    <row r="138" spans="1:1" x14ac:dyDescent="0.3">
      <c r="A138">
        <v>2</v>
      </c>
    </row>
    <row r="139" spans="1:1" x14ac:dyDescent="0.3">
      <c r="A139">
        <v>1</v>
      </c>
    </row>
    <row r="140" spans="1:1" x14ac:dyDescent="0.3">
      <c r="A140">
        <v>4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2</v>
      </c>
    </row>
    <row r="144" spans="1:1" x14ac:dyDescent="0.3">
      <c r="A144">
        <v>6</v>
      </c>
    </row>
    <row r="145" spans="1:1" x14ac:dyDescent="0.3">
      <c r="A145">
        <v>6</v>
      </c>
    </row>
    <row r="146" spans="1:1" x14ac:dyDescent="0.3">
      <c r="A146">
        <v>42</v>
      </c>
    </row>
    <row r="147" spans="1:1" x14ac:dyDescent="0.3">
      <c r="A147">
        <v>1</v>
      </c>
    </row>
    <row r="148" spans="1:1" x14ac:dyDescent="0.3">
      <c r="A148">
        <v>2</v>
      </c>
    </row>
    <row r="149" spans="1:1" x14ac:dyDescent="0.3">
      <c r="A149">
        <v>1</v>
      </c>
    </row>
    <row r="150" spans="1:1" x14ac:dyDescent="0.3">
      <c r="A150">
        <v>2</v>
      </c>
    </row>
    <row r="151" spans="1:1" x14ac:dyDescent="0.3">
      <c r="A151">
        <v>2</v>
      </c>
    </row>
    <row r="152" spans="1:1" x14ac:dyDescent="0.3">
      <c r="A152">
        <v>4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2</v>
      </c>
    </row>
    <row r="157" spans="1:1" x14ac:dyDescent="0.3">
      <c r="A157">
        <v>2</v>
      </c>
    </row>
    <row r="158" spans="1:1" x14ac:dyDescent="0.3">
      <c r="A158">
        <v>3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2</v>
      </c>
    </row>
    <row r="162" spans="1:1" x14ac:dyDescent="0.3">
      <c r="A162">
        <v>2</v>
      </c>
    </row>
    <row r="163" spans="1:1" x14ac:dyDescent="0.3">
      <c r="A163">
        <v>2</v>
      </c>
    </row>
    <row r="164" spans="1:1" x14ac:dyDescent="0.3">
      <c r="A164">
        <v>2</v>
      </c>
    </row>
    <row r="165" spans="1:1" x14ac:dyDescent="0.3">
      <c r="A165">
        <v>2</v>
      </c>
    </row>
    <row r="166" spans="1:1" x14ac:dyDescent="0.3">
      <c r="A166">
        <v>2</v>
      </c>
    </row>
    <row r="167" spans="1:1" x14ac:dyDescent="0.3">
      <c r="A167">
        <v>3</v>
      </c>
    </row>
    <row r="168" spans="1:1" x14ac:dyDescent="0.3">
      <c r="A168">
        <v>31</v>
      </c>
    </row>
    <row r="169" spans="1:1" x14ac:dyDescent="0.3">
      <c r="A169">
        <v>2</v>
      </c>
    </row>
    <row r="170" spans="1:1" x14ac:dyDescent="0.3">
      <c r="A170">
        <v>2</v>
      </c>
    </row>
    <row r="171" spans="1:1" x14ac:dyDescent="0.3">
      <c r="A171">
        <v>36</v>
      </c>
    </row>
    <row r="172" spans="1:1" x14ac:dyDescent="0.3">
      <c r="A172">
        <v>2</v>
      </c>
    </row>
    <row r="173" spans="1:1" x14ac:dyDescent="0.3">
      <c r="A173">
        <v>1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2</v>
      </c>
    </row>
    <row r="177" spans="1:1" x14ac:dyDescent="0.3">
      <c r="A177">
        <v>2</v>
      </c>
    </row>
    <row r="178" spans="1:1" x14ac:dyDescent="0.3">
      <c r="A178">
        <v>1</v>
      </c>
    </row>
    <row r="179" spans="1:1" x14ac:dyDescent="0.3">
      <c r="A179">
        <v>2</v>
      </c>
    </row>
    <row r="180" spans="1:1" x14ac:dyDescent="0.3">
      <c r="A180">
        <v>3</v>
      </c>
    </row>
    <row r="181" spans="1:1" x14ac:dyDescent="0.3">
      <c r="A181">
        <v>3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9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79</v>
      </c>
    </row>
    <row r="188" spans="1:1" x14ac:dyDescent="0.3">
      <c r="A188">
        <v>2</v>
      </c>
    </row>
    <row r="189" spans="1:1" x14ac:dyDescent="0.3">
      <c r="A189">
        <v>3</v>
      </c>
    </row>
    <row r="190" spans="1:1" x14ac:dyDescent="0.3">
      <c r="A190">
        <v>7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2</v>
      </c>
    </row>
    <row r="194" spans="1:1" x14ac:dyDescent="0.3">
      <c r="A194">
        <v>2</v>
      </c>
    </row>
    <row r="195" spans="1:1" x14ac:dyDescent="0.3">
      <c r="A195">
        <v>2</v>
      </c>
    </row>
    <row r="196" spans="1:1" x14ac:dyDescent="0.3">
      <c r="A196">
        <v>2</v>
      </c>
    </row>
    <row r="197" spans="1:1" x14ac:dyDescent="0.3">
      <c r="A197">
        <v>2</v>
      </c>
    </row>
    <row r="198" spans="1:1" x14ac:dyDescent="0.3">
      <c r="A198">
        <v>3</v>
      </c>
    </row>
    <row r="199" spans="1:1" x14ac:dyDescent="0.3">
      <c r="A199">
        <v>2</v>
      </c>
    </row>
    <row r="200" spans="1:1" x14ac:dyDescent="0.3">
      <c r="A200">
        <v>2</v>
      </c>
    </row>
    <row r="201" spans="1:1" x14ac:dyDescent="0.3">
      <c r="A201">
        <v>2</v>
      </c>
    </row>
    <row r="202" spans="1:1" x14ac:dyDescent="0.3">
      <c r="A202">
        <v>3</v>
      </c>
    </row>
    <row r="203" spans="1:1" x14ac:dyDescent="0.3">
      <c r="A203">
        <v>2</v>
      </c>
    </row>
    <row r="204" spans="1:1" x14ac:dyDescent="0.3">
      <c r="A204">
        <v>2</v>
      </c>
    </row>
    <row r="205" spans="1:1" x14ac:dyDescent="0.3">
      <c r="A205">
        <v>3</v>
      </c>
    </row>
    <row r="206" spans="1:1" x14ac:dyDescent="0.3">
      <c r="A206">
        <v>2</v>
      </c>
    </row>
    <row r="207" spans="1:1" x14ac:dyDescent="0.3">
      <c r="A207">
        <v>4</v>
      </c>
    </row>
    <row r="208" spans="1:1" x14ac:dyDescent="0.3">
      <c r="A208">
        <v>3</v>
      </c>
    </row>
    <row r="209" spans="1:1" x14ac:dyDescent="0.3">
      <c r="A209">
        <v>4</v>
      </c>
    </row>
    <row r="210" spans="1:1" x14ac:dyDescent="0.3">
      <c r="A210">
        <v>2</v>
      </c>
    </row>
    <row r="211" spans="1:1" x14ac:dyDescent="0.3">
      <c r="A211">
        <v>2</v>
      </c>
    </row>
    <row r="212" spans="1:1" x14ac:dyDescent="0.3">
      <c r="A212">
        <v>2</v>
      </c>
    </row>
    <row r="213" spans="1:1" x14ac:dyDescent="0.3">
      <c r="A213">
        <v>3</v>
      </c>
    </row>
    <row r="214" spans="1:1" x14ac:dyDescent="0.3">
      <c r="A214">
        <v>2</v>
      </c>
    </row>
    <row r="215" spans="1:1" x14ac:dyDescent="0.3">
      <c r="A215">
        <v>2</v>
      </c>
    </row>
    <row r="216" spans="1:1" x14ac:dyDescent="0.3">
      <c r="A216">
        <v>2</v>
      </c>
    </row>
    <row r="217" spans="1:1" x14ac:dyDescent="0.3">
      <c r="A217">
        <v>2</v>
      </c>
    </row>
    <row r="218" spans="1:1" x14ac:dyDescent="0.3">
      <c r="A218">
        <v>2</v>
      </c>
    </row>
    <row r="219" spans="1:1" x14ac:dyDescent="0.3">
      <c r="A219">
        <v>1</v>
      </c>
    </row>
    <row r="220" spans="1:1" x14ac:dyDescent="0.3">
      <c r="A220">
        <v>3</v>
      </c>
    </row>
    <row r="221" spans="1:1" x14ac:dyDescent="0.3">
      <c r="A221">
        <v>1</v>
      </c>
    </row>
    <row r="222" spans="1:1" x14ac:dyDescent="0.3">
      <c r="A222">
        <v>4</v>
      </c>
    </row>
    <row r="223" spans="1:1" x14ac:dyDescent="0.3">
      <c r="A223">
        <v>2</v>
      </c>
    </row>
    <row r="224" spans="1:1" x14ac:dyDescent="0.3">
      <c r="A224">
        <v>2</v>
      </c>
    </row>
    <row r="225" spans="1:1" x14ac:dyDescent="0.3">
      <c r="A225">
        <v>4</v>
      </c>
    </row>
    <row r="226" spans="1:1" x14ac:dyDescent="0.3">
      <c r="A226">
        <v>2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3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2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2</v>
      </c>
    </row>
    <row r="236" spans="1:1" x14ac:dyDescent="0.3">
      <c r="A236">
        <v>2</v>
      </c>
    </row>
    <row r="237" spans="1:1" x14ac:dyDescent="0.3">
      <c r="A237">
        <v>3</v>
      </c>
    </row>
    <row r="238" spans="1:1" x14ac:dyDescent="0.3">
      <c r="A238">
        <v>2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2</v>
      </c>
    </row>
    <row r="242" spans="1:1" x14ac:dyDescent="0.3">
      <c r="A242">
        <v>4</v>
      </c>
    </row>
    <row r="243" spans="1:1" x14ac:dyDescent="0.3">
      <c r="A243">
        <v>3</v>
      </c>
    </row>
    <row r="244" spans="1:1" x14ac:dyDescent="0.3">
      <c r="A244">
        <v>2</v>
      </c>
    </row>
    <row r="245" spans="1:1" x14ac:dyDescent="0.3">
      <c r="A245">
        <v>3</v>
      </c>
    </row>
    <row r="246" spans="1:1" x14ac:dyDescent="0.3">
      <c r="A246">
        <v>4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3</v>
      </c>
    </row>
    <row r="252" spans="1:1" x14ac:dyDescent="0.3">
      <c r="A252">
        <v>2</v>
      </c>
    </row>
    <row r="253" spans="1:1" x14ac:dyDescent="0.3">
      <c r="A253">
        <v>2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2</v>
      </c>
    </row>
    <row r="258" spans="1:1" x14ac:dyDescent="0.3">
      <c r="A258">
        <v>2</v>
      </c>
    </row>
    <row r="259" spans="1:1" x14ac:dyDescent="0.3">
      <c r="A259">
        <v>2</v>
      </c>
    </row>
    <row r="260" spans="1:1" x14ac:dyDescent="0.3">
      <c r="A260">
        <v>2</v>
      </c>
    </row>
    <row r="261" spans="1:1" x14ac:dyDescent="0.3">
      <c r="A261">
        <v>3</v>
      </c>
    </row>
    <row r="262" spans="1:1" x14ac:dyDescent="0.3">
      <c r="A262">
        <v>2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2</v>
      </c>
    </row>
    <row r="268" spans="1:1" x14ac:dyDescent="0.3">
      <c r="A268">
        <v>1</v>
      </c>
    </row>
    <row r="269" spans="1:1" x14ac:dyDescent="0.3">
      <c r="A269">
        <v>2</v>
      </c>
    </row>
    <row r="270" spans="1:1" x14ac:dyDescent="0.3">
      <c r="A270">
        <v>2</v>
      </c>
    </row>
    <row r="271" spans="1:1" x14ac:dyDescent="0.3">
      <c r="A271">
        <v>2</v>
      </c>
    </row>
    <row r="272" spans="1:1" x14ac:dyDescent="0.3">
      <c r="A272">
        <v>2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2</v>
      </c>
    </row>
    <row r="276" spans="1:1" x14ac:dyDescent="0.3">
      <c r="A276">
        <v>1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2</v>
      </c>
    </row>
    <row r="280" spans="1:1" x14ac:dyDescent="0.3">
      <c r="A280">
        <v>2</v>
      </c>
    </row>
    <row r="281" spans="1:1" x14ac:dyDescent="0.3">
      <c r="A281">
        <v>2</v>
      </c>
    </row>
    <row r="282" spans="1:1" x14ac:dyDescent="0.3">
      <c r="A282">
        <v>2</v>
      </c>
    </row>
    <row r="283" spans="1:1" x14ac:dyDescent="0.3">
      <c r="A283">
        <v>5</v>
      </c>
    </row>
    <row r="284" spans="1:1" x14ac:dyDescent="0.3">
      <c r="A284">
        <v>2</v>
      </c>
    </row>
    <row r="285" spans="1:1" x14ac:dyDescent="0.3">
      <c r="A285">
        <v>3</v>
      </c>
    </row>
    <row r="286" spans="1:1" x14ac:dyDescent="0.3">
      <c r="A286">
        <v>2</v>
      </c>
    </row>
    <row r="287" spans="1:1" x14ac:dyDescent="0.3">
      <c r="A287">
        <v>2</v>
      </c>
    </row>
    <row r="288" spans="1:1" x14ac:dyDescent="0.3">
      <c r="A288">
        <v>3</v>
      </c>
    </row>
    <row r="289" spans="1:1" x14ac:dyDescent="0.3">
      <c r="A289">
        <v>3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2</v>
      </c>
    </row>
    <row r="293" spans="1:1" x14ac:dyDescent="0.3">
      <c r="A293">
        <v>2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2</v>
      </c>
    </row>
    <row r="297" spans="1:1" x14ac:dyDescent="0.3">
      <c r="A297">
        <v>3</v>
      </c>
    </row>
    <row r="298" spans="1:1" x14ac:dyDescent="0.3">
      <c r="A298">
        <v>2</v>
      </c>
    </row>
    <row r="299" spans="1:1" x14ac:dyDescent="0.3">
      <c r="A299">
        <v>3</v>
      </c>
    </row>
    <row r="300" spans="1:1" x14ac:dyDescent="0.3">
      <c r="A300">
        <v>2</v>
      </c>
    </row>
    <row r="301" spans="1:1" x14ac:dyDescent="0.3">
      <c r="A301">
        <v>2</v>
      </c>
    </row>
    <row r="302" spans="1:1" x14ac:dyDescent="0.3">
      <c r="A302">
        <v>1</v>
      </c>
    </row>
    <row r="303" spans="1:1" x14ac:dyDescent="0.3">
      <c r="A303">
        <v>2</v>
      </c>
    </row>
    <row r="304" spans="1:1" x14ac:dyDescent="0.3">
      <c r="A304">
        <v>3</v>
      </c>
    </row>
    <row r="305" spans="1:1" x14ac:dyDescent="0.3">
      <c r="A305">
        <v>2</v>
      </c>
    </row>
    <row r="306" spans="1:1" x14ac:dyDescent="0.3">
      <c r="A306">
        <v>2</v>
      </c>
    </row>
    <row r="307" spans="1:1" x14ac:dyDescent="0.3">
      <c r="A307">
        <v>2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2</v>
      </c>
    </row>
    <row r="314" spans="1:1" x14ac:dyDescent="0.3">
      <c r="A314">
        <v>2</v>
      </c>
    </row>
    <row r="315" spans="1:1" x14ac:dyDescent="0.3">
      <c r="A315">
        <v>16</v>
      </c>
    </row>
    <row r="316" spans="1:1" x14ac:dyDescent="0.3">
      <c r="A316">
        <v>1</v>
      </c>
    </row>
    <row r="317" spans="1:1" x14ac:dyDescent="0.3">
      <c r="A317">
        <v>3</v>
      </c>
    </row>
    <row r="318" spans="1:1" x14ac:dyDescent="0.3">
      <c r="A318">
        <v>8</v>
      </c>
    </row>
    <row r="319" spans="1:1" x14ac:dyDescent="0.3">
      <c r="A319">
        <v>2</v>
      </c>
    </row>
    <row r="320" spans="1:1" x14ac:dyDescent="0.3">
      <c r="A320">
        <v>4</v>
      </c>
    </row>
    <row r="321" spans="1:1" x14ac:dyDescent="0.3">
      <c r="A321">
        <v>2</v>
      </c>
    </row>
    <row r="322" spans="1:1" x14ac:dyDescent="0.3">
      <c r="A322">
        <v>3</v>
      </c>
    </row>
    <row r="323" spans="1:1" x14ac:dyDescent="0.3">
      <c r="A323">
        <v>8</v>
      </c>
    </row>
    <row r="324" spans="1:1" x14ac:dyDescent="0.3">
      <c r="A324">
        <v>52</v>
      </c>
    </row>
    <row r="325" spans="1:1" x14ac:dyDescent="0.3">
      <c r="A325">
        <v>3</v>
      </c>
    </row>
    <row r="326" spans="1:1" x14ac:dyDescent="0.3">
      <c r="A326">
        <v>2</v>
      </c>
    </row>
    <row r="327" spans="1:1" x14ac:dyDescent="0.3">
      <c r="A327">
        <v>2</v>
      </c>
    </row>
    <row r="328" spans="1:1" x14ac:dyDescent="0.3">
      <c r="A328">
        <v>2</v>
      </c>
    </row>
    <row r="329" spans="1:1" x14ac:dyDescent="0.3">
      <c r="A329">
        <v>1</v>
      </c>
    </row>
    <row r="330" spans="1:1" x14ac:dyDescent="0.3">
      <c r="A330">
        <v>4</v>
      </c>
    </row>
    <row r="331" spans="1:1" x14ac:dyDescent="0.3">
      <c r="A331">
        <v>3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4</v>
      </c>
    </row>
    <row r="335" spans="1:1" x14ac:dyDescent="0.3">
      <c r="A335">
        <v>1</v>
      </c>
    </row>
    <row r="336" spans="1:1" x14ac:dyDescent="0.3">
      <c r="A336">
        <v>2</v>
      </c>
    </row>
    <row r="337" spans="1:1" x14ac:dyDescent="0.3">
      <c r="A337">
        <v>2</v>
      </c>
    </row>
    <row r="338" spans="1:1" x14ac:dyDescent="0.3">
      <c r="A338">
        <v>2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73</v>
      </c>
    </row>
    <row r="342" spans="1:1" x14ac:dyDescent="0.3">
      <c r="A342">
        <v>2</v>
      </c>
    </row>
    <row r="343" spans="1:1" x14ac:dyDescent="0.3">
      <c r="A343">
        <v>6</v>
      </c>
    </row>
    <row r="344" spans="1:1" x14ac:dyDescent="0.3">
      <c r="A344">
        <v>2</v>
      </c>
    </row>
    <row r="345" spans="1:1" x14ac:dyDescent="0.3">
      <c r="A345">
        <v>2</v>
      </c>
    </row>
    <row r="346" spans="1:1" x14ac:dyDescent="0.3">
      <c r="A346">
        <v>9</v>
      </c>
    </row>
    <row r="347" spans="1:1" x14ac:dyDescent="0.3">
      <c r="A347">
        <v>3</v>
      </c>
    </row>
    <row r="348" spans="1:1" x14ac:dyDescent="0.3">
      <c r="A348">
        <v>10</v>
      </c>
    </row>
    <row r="349" spans="1:1" x14ac:dyDescent="0.3">
      <c r="A349">
        <v>2</v>
      </c>
    </row>
    <row r="350" spans="1:1" x14ac:dyDescent="0.3">
      <c r="A350">
        <v>9</v>
      </c>
    </row>
    <row r="351" spans="1:1" x14ac:dyDescent="0.3">
      <c r="A351">
        <v>24</v>
      </c>
    </row>
    <row r="352" spans="1:1" x14ac:dyDescent="0.3">
      <c r="A352">
        <v>3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3</v>
      </c>
    </row>
    <row r="357" spans="1:1" x14ac:dyDescent="0.3">
      <c r="A357">
        <v>3</v>
      </c>
    </row>
    <row r="358" spans="1:1" x14ac:dyDescent="0.3">
      <c r="A358">
        <v>1</v>
      </c>
    </row>
    <row r="359" spans="1:1" x14ac:dyDescent="0.3">
      <c r="A359">
        <v>2</v>
      </c>
    </row>
    <row r="360" spans="1:1" x14ac:dyDescent="0.3">
      <c r="A360">
        <v>2</v>
      </c>
    </row>
    <row r="361" spans="1:1" x14ac:dyDescent="0.3">
      <c r="A361">
        <v>4</v>
      </c>
    </row>
    <row r="362" spans="1:1" x14ac:dyDescent="0.3">
      <c r="A362">
        <v>13</v>
      </c>
    </row>
    <row r="363" spans="1:1" x14ac:dyDescent="0.3">
      <c r="A363">
        <v>2</v>
      </c>
    </row>
    <row r="364" spans="1:1" x14ac:dyDescent="0.3">
      <c r="A364">
        <v>2</v>
      </c>
    </row>
    <row r="365" spans="1:1" x14ac:dyDescent="0.3">
      <c r="A365">
        <v>16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3</v>
      </c>
    </row>
    <row r="371" spans="1:1" x14ac:dyDescent="0.3">
      <c r="A371">
        <v>2</v>
      </c>
    </row>
    <row r="372" spans="1:1" x14ac:dyDescent="0.3">
      <c r="A372">
        <v>10</v>
      </c>
    </row>
    <row r="373" spans="1:1" x14ac:dyDescent="0.3">
      <c r="A373">
        <v>1</v>
      </c>
    </row>
    <row r="374" spans="1:1" x14ac:dyDescent="0.3">
      <c r="A374">
        <v>4</v>
      </c>
    </row>
    <row r="375" spans="1:1" x14ac:dyDescent="0.3">
      <c r="A375">
        <v>4</v>
      </c>
    </row>
    <row r="376" spans="1:1" x14ac:dyDescent="0.3">
      <c r="A376">
        <v>3</v>
      </c>
    </row>
    <row r="377" spans="1:1" x14ac:dyDescent="0.3">
      <c r="A377">
        <v>2</v>
      </c>
    </row>
    <row r="378" spans="1:1" x14ac:dyDescent="0.3">
      <c r="A378">
        <v>1</v>
      </c>
    </row>
    <row r="379" spans="1:1" x14ac:dyDescent="0.3">
      <c r="A379">
        <v>3</v>
      </c>
    </row>
    <row r="380" spans="1:1" x14ac:dyDescent="0.3">
      <c r="A380">
        <v>2</v>
      </c>
    </row>
    <row r="381" spans="1:1" x14ac:dyDescent="0.3">
      <c r="A381">
        <v>8</v>
      </c>
    </row>
    <row r="382" spans="1:1" x14ac:dyDescent="0.3">
      <c r="A382">
        <v>1</v>
      </c>
    </row>
    <row r="383" spans="1:1" x14ac:dyDescent="0.3">
      <c r="A383">
        <v>2</v>
      </c>
    </row>
    <row r="384" spans="1:1" x14ac:dyDescent="0.3">
      <c r="A384">
        <v>31</v>
      </c>
    </row>
    <row r="385" spans="1:1" x14ac:dyDescent="0.3">
      <c r="A385">
        <v>1</v>
      </c>
    </row>
    <row r="386" spans="1:1" x14ac:dyDescent="0.3">
      <c r="A386">
        <v>33</v>
      </c>
    </row>
    <row r="387" spans="1:1" x14ac:dyDescent="0.3">
      <c r="A387">
        <v>2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2</v>
      </c>
    </row>
    <row r="391" spans="1:1" x14ac:dyDescent="0.3">
      <c r="A391">
        <v>2</v>
      </c>
    </row>
    <row r="392" spans="1:1" x14ac:dyDescent="0.3">
      <c r="A392">
        <v>13</v>
      </c>
    </row>
    <row r="393" spans="1:1" x14ac:dyDescent="0.3">
      <c r="A393">
        <v>2</v>
      </c>
    </row>
    <row r="394" spans="1:1" x14ac:dyDescent="0.3">
      <c r="A394">
        <v>2</v>
      </c>
    </row>
    <row r="395" spans="1:1" x14ac:dyDescent="0.3">
      <c r="A395">
        <v>2</v>
      </c>
    </row>
    <row r="396" spans="1:1" x14ac:dyDescent="0.3">
      <c r="A396">
        <v>3</v>
      </c>
    </row>
    <row r="397" spans="1:1" x14ac:dyDescent="0.3">
      <c r="A397">
        <v>2</v>
      </c>
    </row>
    <row r="398" spans="1:1" x14ac:dyDescent="0.3">
      <c r="A398">
        <v>2</v>
      </c>
    </row>
    <row r="399" spans="1:1" x14ac:dyDescent="0.3">
      <c r="A399">
        <v>1</v>
      </c>
    </row>
    <row r="400" spans="1:1" x14ac:dyDescent="0.3">
      <c r="A400">
        <v>2</v>
      </c>
    </row>
    <row r="401" spans="1:1" x14ac:dyDescent="0.3">
      <c r="A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F03E-DDAF-4616-9EA2-30D46AE96BB0}">
  <dimension ref="A1:F401"/>
  <sheetViews>
    <sheetView workbookViewId="0"/>
  </sheetViews>
  <sheetFormatPr defaultRowHeight="14.4" x14ac:dyDescent="0.3"/>
  <cols>
    <col min="1" max="1" width="23.44140625" bestFit="1" customWidth="1"/>
    <col min="3" max="3" width="18.77734375" customWidth="1"/>
    <col min="4" max="4" width="12.77734375" customWidth="1"/>
  </cols>
  <sheetData>
    <row r="1" spans="1:6" x14ac:dyDescent="0.3">
      <c r="A1" s="2" t="s">
        <v>46</v>
      </c>
      <c r="C1" t="s">
        <v>24</v>
      </c>
      <c r="D1">
        <f>COUNT(A2:A500)</f>
        <v>400</v>
      </c>
    </row>
    <row r="2" spans="1:6" x14ac:dyDescent="0.3">
      <c r="A2" s="2">
        <v>7.71617</v>
      </c>
      <c r="C2" t="s">
        <v>25</v>
      </c>
      <c r="D2" s="2">
        <f>AVERAGE(A2:A500)</f>
        <v>6.948962239999986</v>
      </c>
    </row>
    <row r="3" spans="1:6" ht="28.8" x14ac:dyDescent="0.3">
      <c r="A3" s="2">
        <v>8.5980179999999997</v>
      </c>
      <c r="C3" s="1" t="s">
        <v>26</v>
      </c>
      <c r="D3">
        <f>_xlfn.STDEV.P(A2:A500)/SQRT(COUNT(A2:A500))</f>
        <v>7.6342110293799975E-2</v>
      </c>
    </row>
    <row r="4" spans="1:6" x14ac:dyDescent="0.3">
      <c r="A4" s="2">
        <v>1.7636959999999999</v>
      </c>
      <c r="C4" t="s">
        <v>27</v>
      </c>
      <c r="D4" s="2">
        <f>MEDIAN(A2:A500)</f>
        <v>7.2752460000000001</v>
      </c>
      <c r="F4" s="5" t="s">
        <v>47</v>
      </c>
    </row>
    <row r="5" spans="1:6" x14ac:dyDescent="0.3">
      <c r="A5" s="2">
        <v>6.172936</v>
      </c>
      <c r="C5" t="s">
        <v>28</v>
      </c>
      <c r="D5">
        <f>_xlfn.MODE.SNGL(A2:A500)</f>
        <v>7.2752460000000001</v>
      </c>
      <c r="F5" t="s">
        <v>56</v>
      </c>
    </row>
    <row r="6" spans="1:6" x14ac:dyDescent="0.3">
      <c r="A6" s="2">
        <v>8.1570940000000007</v>
      </c>
      <c r="F6" t="s">
        <v>54</v>
      </c>
    </row>
    <row r="7" spans="1:6" x14ac:dyDescent="0.3">
      <c r="A7" s="2">
        <v>5.2910880000000002</v>
      </c>
      <c r="C7" s="1" t="s">
        <v>29</v>
      </c>
      <c r="D7">
        <f>_xlfn.VAR.P(A2:A500)</f>
        <v>2.3312471216442878</v>
      </c>
      <c r="F7" t="s">
        <v>55</v>
      </c>
    </row>
    <row r="8" spans="1:6" x14ac:dyDescent="0.3">
      <c r="A8" s="2">
        <v>9.259404</v>
      </c>
      <c r="C8" s="1" t="s">
        <v>30</v>
      </c>
      <c r="D8">
        <f>_xlfn.STDEV.P(A2:A500)</f>
        <v>1.5268422058759994</v>
      </c>
      <c r="F8" t="s">
        <v>59</v>
      </c>
    </row>
    <row r="9" spans="1:6" x14ac:dyDescent="0.3">
      <c r="A9" s="2">
        <v>8.8184799999999992</v>
      </c>
      <c r="C9" s="1" t="s">
        <v>31</v>
      </c>
      <c r="D9" s="2">
        <f>MAX(A2:A500)-MIN(A2:A500)</f>
        <v>10.141252</v>
      </c>
      <c r="F9" t="s">
        <v>61</v>
      </c>
    </row>
    <row r="10" spans="1:6" x14ac:dyDescent="0.3">
      <c r="A10" s="2">
        <v>6.8343220000000002</v>
      </c>
      <c r="C10" s="1" t="s">
        <v>32</v>
      </c>
      <c r="D10" s="2">
        <f>_xlfn.QUARTILE.INC(A2:A500,3)-_xlfn.QUARTILE.INC(A2:A500,1)</f>
        <v>1.7636960000000004</v>
      </c>
      <c r="F10" t="s">
        <v>57</v>
      </c>
    </row>
    <row r="11" spans="1:6" x14ac:dyDescent="0.3">
      <c r="A11" s="2">
        <v>7.4957080000000005</v>
      </c>
      <c r="C11" s="1" t="s">
        <v>33</v>
      </c>
      <c r="D11" s="2">
        <f>MAX(A2:A500)</f>
        <v>10.802638</v>
      </c>
      <c r="F11" t="s">
        <v>58</v>
      </c>
    </row>
    <row r="12" spans="1:6" x14ac:dyDescent="0.3">
      <c r="A12" s="2">
        <v>3.5273919999999999</v>
      </c>
      <c r="C12" s="1" t="s">
        <v>34</v>
      </c>
      <c r="D12" s="2">
        <f>MIN(A2:A500)</f>
        <v>0.66138600000000003</v>
      </c>
      <c r="F12" t="s">
        <v>60</v>
      </c>
    </row>
    <row r="13" spans="1:6" x14ac:dyDescent="0.3">
      <c r="A13" s="2">
        <v>7.71617</v>
      </c>
      <c r="F13" t="s">
        <v>66</v>
      </c>
    </row>
    <row r="14" spans="1:6" x14ac:dyDescent="0.3">
      <c r="A14" s="2">
        <v>4.4092399999999996</v>
      </c>
      <c r="C14" s="1" t="s">
        <v>35</v>
      </c>
      <c r="D14">
        <f>SKEW(A2:A500)</f>
        <v>-1.1322795258769915</v>
      </c>
      <c r="F14" t="s">
        <v>62</v>
      </c>
    </row>
    <row r="15" spans="1:6" x14ac:dyDescent="0.3">
      <c r="A15" s="2">
        <v>8.5980179999999997</v>
      </c>
      <c r="C15" s="1" t="s">
        <v>36</v>
      </c>
      <c r="D15">
        <f>SQRT(6/COUNT(A2:A500))</f>
        <v>0.1224744871391589</v>
      </c>
      <c r="F15" t="s">
        <v>63</v>
      </c>
    </row>
    <row r="16" spans="1:6" ht="28.8" x14ac:dyDescent="0.3">
      <c r="A16" s="2">
        <v>6.3933980000000004</v>
      </c>
      <c r="C16" s="1" t="s">
        <v>37</v>
      </c>
      <c r="D16">
        <f>D14/D15</f>
        <v>-9.2450236153303038</v>
      </c>
      <c r="F16" t="s">
        <v>64</v>
      </c>
    </row>
    <row r="17" spans="1:6" x14ac:dyDescent="0.3">
      <c r="A17" s="2">
        <v>6.6138599999999999</v>
      </c>
      <c r="C17" s="1" t="s">
        <v>38</v>
      </c>
      <c r="D17">
        <f>KURT(A2:A500)</f>
        <v>2.5556976612447757</v>
      </c>
      <c r="F17" t="s">
        <v>65</v>
      </c>
    </row>
    <row r="18" spans="1:6" x14ac:dyDescent="0.3">
      <c r="A18" s="2">
        <v>7.2752460000000001</v>
      </c>
      <c r="C18" s="1" t="s">
        <v>39</v>
      </c>
      <c r="D18">
        <f>SQRT(24/COUNT(A2:A500))</f>
        <v>0.2449489742783178</v>
      </c>
    </row>
    <row r="19" spans="1:6" ht="28.8" x14ac:dyDescent="0.3">
      <c r="A19" s="2">
        <v>7.0547839999999997</v>
      </c>
      <c r="C19" s="1" t="s">
        <v>40</v>
      </c>
      <c r="D19">
        <f>D17/D18</f>
        <v>10.433592011456726</v>
      </c>
    </row>
    <row r="20" spans="1:6" x14ac:dyDescent="0.3">
      <c r="A20" s="2">
        <v>6.172936</v>
      </c>
    </row>
    <row r="21" spans="1:6" x14ac:dyDescent="0.3">
      <c r="A21" s="2">
        <v>7.2752460000000001</v>
      </c>
      <c r="C21" s="1" t="s">
        <v>41</v>
      </c>
      <c r="D21">
        <f>_xlfn.PERCENTILE.INC(A2:A500,0.9)</f>
        <v>8.5980179999999997</v>
      </c>
    </row>
    <row r="22" spans="1:6" x14ac:dyDescent="0.3">
      <c r="A22" s="2">
        <v>0.66138600000000003</v>
      </c>
      <c r="C22" s="1" t="s">
        <v>42</v>
      </c>
      <c r="D22">
        <f>_xlfn.PERCENTILE.INC(A2:A500,0.1)</f>
        <v>5.2690418000000019</v>
      </c>
    </row>
    <row r="23" spans="1:6" x14ac:dyDescent="0.3">
      <c r="A23" s="2">
        <v>8.8184799999999992</v>
      </c>
      <c r="C23" s="1" t="s">
        <v>43</v>
      </c>
      <c r="D23">
        <f>_xlfn.QUARTILE.INC(A2:A500,1)</f>
        <v>6.172936</v>
      </c>
    </row>
    <row r="24" spans="1:6" x14ac:dyDescent="0.3">
      <c r="A24" s="2">
        <v>9.9207900000000002</v>
      </c>
      <c r="C24" s="1" t="s">
        <v>44</v>
      </c>
      <c r="D24">
        <f>_xlfn.QUARTILE.INC(A2:A500,2)</f>
        <v>7.2752460000000001</v>
      </c>
    </row>
    <row r="25" spans="1:6" x14ac:dyDescent="0.3">
      <c r="A25" s="2">
        <v>5.5115499999999997</v>
      </c>
      <c r="C25" s="1" t="s">
        <v>45</v>
      </c>
      <c r="D25">
        <f>_xlfn.QUARTILE.INC(A2:A500,3)</f>
        <v>7.9366320000000004</v>
      </c>
    </row>
    <row r="26" spans="1:6" x14ac:dyDescent="0.3">
      <c r="A26" s="2">
        <v>7.9366320000000004</v>
      </c>
    </row>
    <row r="27" spans="1:6" x14ac:dyDescent="0.3">
      <c r="A27" s="2">
        <v>3.7478540000000002</v>
      </c>
    </row>
    <row r="28" spans="1:6" x14ac:dyDescent="0.3">
      <c r="A28" s="2">
        <v>8.8184799999999992</v>
      </c>
    </row>
    <row r="29" spans="1:6" x14ac:dyDescent="0.3">
      <c r="A29" s="2">
        <v>8.5980179999999997</v>
      </c>
    </row>
    <row r="30" spans="1:6" x14ac:dyDescent="0.3">
      <c r="A30" s="2">
        <v>6.8343220000000002</v>
      </c>
    </row>
    <row r="31" spans="1:6" x14ac:dyDescent="0.3">
      <c r="A31" s="2">
        <v>8.3775560000000002</v>
      </c>
    </row>
    <row r="32" spans="1:6" x14ac:dyDescent="0.3">
      <c r="A32" s="2">
        <v>4.8501640000000004</v>
      </c>
    </row>
    <row r="33" spans="1:1" x14ac:dyDescent="0.3">
      <c r="A33" s="2">
        <v>6.6138599999999999</v>
      </c>
    </row>
    <row r="34" spans="1:1" x14ac:dyDescent="0.3">
      <c r="A34" s="2">
        <v>7.4957080000000005</v>
      </c>
    </row>
    <row r="35" spans="1:1" x14ac:dyDescent="0.3">
      <c r="A35" s="2">
        <v>7.71617</v>
      </c>
    </row>
    <row r="36" spans="1:1" x14ac:dyDescent="0.3">
      <c r="A36" s="2">
        <v>3.3069299999999999</v>
      </c>
    </row>
    <row r="37" spans="1:1" x14ac:dyDescent="0.3">
      <c r="A37" s="2">
        <v>3.9683160000000002</v>
      </c>
    </row>
    <row r="38" spans="1:1" x14ac:dyDescent="0.3">
      <c r="A38" s="2">
        <v>3.5273919999999999</v>
      </c>
    </row>
    <row r="39" spans="1:1" x14ac:dyDescent="0.3">
      <c r="A39" s="2">
        <v>1.9841580000000001</v>
      </c>
    </row>
    <row r="40" spans="1:1" x14ac:dyDescent="0.3">
      <c r="A40" s="2">
        <v>7.71617</v>
      </c>
    </row>
    <row r="41" spans="1:1" x14ac:dyDescent="0.3">
      <c r="A41" s="2">
        <v>8.3775560000000002</v>
      </c>
    </row>
    <row r="42" spans="1:1" x14ac:dyDescent="0.3">
      <c r="A42" s="2">
        <v>4.629702</v>
      </c>
    </row>
    <row r="43" spans="1:1" x14ac:dyDescent="0.3">
      <c r="A43" s="2">
        <v>7.4957080000000005</v>
      </c>
    </row>
    <row r="44" spans="1:1" x14ac:dyDescent="0.3">
      <c r="A44" s="2">
        <v>5.7320120000000001</v>
      </c>
    </row>
    <row r="45" spans="1:1" x14ac:dyDescent="0.3">
      <c r="A45" s="2">
        <v>6.6138599999999999</v>
      </c>
    </row>
    <row r="46" spans="1:1" x14ac:dyDescent="0.3">
      <c r="A46" s="2">
        <v>9.0389420000000005</v>
      </c>
    </row>
    <row r="47" spans="1:1" x14ac:dyDescent="0.3">
      <c r="A47" s="2">
        <v>9.0389420000000005</v>
      </c>
    </row>
    <row r="48" spans="1:1" x14ac:dyDescent="0.3">
      <c r="A48" s="2">
        <v>9.4798659999999995</v>
      </c>
    </row>
    <row r="49" spans="1:1" x14ac:dyDescent="0.3">
      <c r="A49" s="2">
        <v>7.4957080000000005</v>
      </c>
    </row>
    <row r="50" spans="1:1" x14ac:dyDescent="0.3">
      <c r="A50" s="2">
        <v>5.9524740000000005</v>
      </c>
    </row>
    <row r="51" spans="1:1" x14ac:dyDescent="0.3">
      <c r="A51" s="2">
        <v>7.2752460000000001</v>
      </c>
    </row>
    <row r="52" spans="1:1" x14ac:dyDescent="0.3">
      <c r="A52" s="2">
        <v>6.3933980000000004</v>
      </c>
    </row>
    <row r="53" spans="1:1" x14ac:dyDescent="0.3">
      <c r="A53" s="2">
        <v>7.2752460000000001</v>
      </c>
    </row>
    <row r="54" spans="1:1" x14ac:dyDescent="0.3">
      <c r="A54" s="2">
        <v>7.71617</v>
      </c>
    </row>
    <row r="55" spans="1:1" x14ac:dyDescent="0.3">
      <c r="A55" s="2">
        <v>6.172936</v>
      </c>
    </row>
    <row r="56" spans="1:1" x14ac:dyDescent="0.3">
      <c r="A56" s="2">
        <v>7.71617</v>
      </c>
    </row>
    <row r="57" spans="1:1" x14ac:dyDescent="0.3">
      <c r="A57" s="2">
        <v>8.1570940000000007</v>
      </c>
    </row>
    <row r="58" spans="1:1" x14ac:dyDescent="0.3">
      <c r="A58" s="2">
        <v>6.6138599999999999</v>
      </c>
    </row>
    <row r="59" spans="1:1" x14ac:dyDescent="0.3">
      <c r="A59" s="2">
        <v>7.9366320000000004</v>
      </c>
    </row>
    <row r="60" spans="1:1" x14ac:dyDescent="0.3">
      <c r="A60" s="2">
        <v>7.71617</v>
      </c>
    </row>
    <row r="61" spans="1:1" x14ac:dyDescent="0.3">
      <c r="A61" s="2">
        <v>6.3933980000000004</v>
      </c>
    </row>
    <row r="62" spans="1:1" x14ac:dyDescent="0.3">
      <c r="A62" s="2">
        <v>7.2752460000000001</v>
      </c>
    </row>
    <row r="63" spans="1:1" x14ac:dyDescent="0.3">
      <c r="A63" s="2">
        <v>7.2752460000000001</v>
      </c>
    </row>
    <row r="64" spans="1:1" x14ac:dyDescent="0.3">
      <c r="A64" s="2">
        <v>5.5115499999999997</v>
      </c>
    </row>
    <row r="65" spans="1:1" x14ac:dyDescent="0.3">
      <c r="A65" s="2">
        <v>8.1570940000000007</v>
      </c>
    </row>
    <row r="66" spans="1:1" x14ac:dyDescent="0.3">
      <c r="A66" s="2">
        <v>6.172936</v>
      </c>
    </row>
    <row r="67" spans="1:1" x14ac:dyDescent="0.3">
      <c r="A67" s="2">
        <v>6.172936</v>
      </c>
    </row>
    <row r="68" spans="1:1" x14ac:dyDescent="0.3">
      <c r="A68" s="2">
        <v>7.71617</v>
      </c>
    </row>
    <row r="69" spans="1:1" x14ac:dyDescent="0.3">
      <c r="A69" s="2">
        <v>1.9841580000000001</v>
      </c>
    </row>
    <row r="70" spans="1:1" x14ac:dyDescent="0.3">
      <c r="A70" s="2">
        <v>9.4798659999999995</v>
      </c>
    </row>
    <row r="71" spans="1:1" x14ac:dyDescent="0.3">
      <c r="A71" s="2">
        <v>5.9524740000000005</v>
      </c>
    </row>
    <row r="72" spans="1:1" x14ac:dyDescent="0.3">
      <c r="A72" s="2">
        <v>8.1570940000000007</v>
      </c>
    </row>
    <row r="73" spans="1:1" x14ac:dyDescent="0.3">
      <c r="A73" s="2">
        <v>7.71617</v>
      </c>
    </row>
    <row r="74" spans="1:1" x14ac:dyDescent="0.3">
      <c r="A74" s="2">
        <v>6.6138599999999999</v>
      </c>
    </row>
    <row r="75" spans="1:1" x14ac:dyDescent="0.3">
      <c r="A75" s="2">
        <v>5.7320120000000001</v>
      </c>
    </row>
    <row r="76" spans="1:1" x14ac:dyDescent="0.3">
      <c r="A76" s="2">
        <v>7.2752460000000001</v>
      </c>
    </row>
    <row r="77" spans="1:1" x14ac:dyDescent="0.3">
      <c r="A77" s="2">
        <v>7.4957080000000005</v>
      </c>
    </row>
    <row r="78" spans="1:1" x14ac:dyDescent="0.3">
      <c r="A78" s="2">
        <v>10.361713999999999</v>
      </c>
    </row>
    <row r="79" spans="1:1" x14ac:dyDescent="0.3">
      <c r="A79" s="2">
        <v>7.0547839999999997</v>
      </c>
    </row>
    <row r="80" spans="1:1" x14ac:dyDescent="0.3">
      <c r="A80" s="2">
        <v>7.2752460000000001</v>
      </c>
    </row>
    <row r="81" spans="1:1" x14ac:dyDescent="0.3">
      <c r="A81" s="2">
        <v>8.5980179999999997</v>
      </c>
    </row>
    <row r="82" spans="1:1" x14ac:dyDescent="0.3">
      <c r="A82" s="2">
        <v>6.172936</v>
      </c>
    </row>
    <row r="83" spans="1:1" x14ac:dyDescent="0.3">
      <c r="A83" s="2">
        <v>7.9366320000000004</v>
      </c>
    </row>
    <row r="84" spans="1:1" x14ac:dyDescent="0.3">
      <c r="A84" s="2">
        <v>7.4957080000000005</v>
      </c>
    </row>
    <row r="85" spans="1:1" x14ac:dyDescent="0.3">
      <c r="A85" s="2">
        <v>9.0389420000000005</v>
      </c>
    </row>
    <row r="86" spans="1:1" x14ac:dyDescent="0.3">
      <c r="A86" s="2">
        <v>7.2752460000000001</v>
      </c>
    </row>
    <row r="87" spans="1:1" x14ac:dyDescent="0.3">
      <c r="A87" s="2">
        <v>3.3069299999999999</v>
      </c>
    </row>
    <row r="88" spans="1:1" x14ac:dyDescent="0.3">
      <c r="A88" s="2">
        <v>7.2752460000000001</v>
      </c>
    </row>
    <row r="89" spans="1:1" x14ac:dyDescent="0.3">
      <c r="A89" s="2">
        <v>6.8343220000000002</v>
      </c>
    </row>
    <row r="90" spans="1:1" x14ac:dyDescent="0.3">
      <c r="A90" s="2">
        <v>5.7320120000000001</v>
      </c>
    </row>
    <row r="91" spans="1:1" x14ac:dyDescent="0.3">
      <c r="A91" s="2">
        <v>7.2752460000000001</v>
      </c>
    </row>
    <row r="92" spans="1:1" x14ac:dyDescent="0.3">
      <c r="A92" s="2">
        <v>5.2910880000000002</v>
      </c>
    </row>
    <row r="93" spans="1:1" x14ac:dyDescent="0.3">
      <c r="A93" s="2">
        <v>7.9366320000000004</v>
      </c>
    </row>
    <row r="94" spans="1:1" x14ac:dyDescent="0.3">
      <c r="A94" s="2">
        <v>9.259404</v>
      </c>
    </row>
    <row r="95" spans="1:1" x14ac:dyDescent="0.3">
      <c r="A95" s="2">
        <v>8.3775560000000002</v>
      </c>
    </row>
    <row r="96" spans="1:1" x14ac:dyDescent="0.3">
      <c r="A96" s="2">
        <v>7.0547839999999997</v>
      </c>
    </row>
    <row r="97" spans="1:1" x14ac:dyDescent="0.3">
      <c r="A97" s="2">
        <v>4.4092399999999996</v>
      </c>
    </row>
    <row r="98" spans="1:1" x14ac:dyDescent="0.3">
      <c r="A98" s="2">
        <v>6.6138599999999999</v>
      </c>
    </row>
    <row r="99" spans="1:1" x14ac:dyDescent="0.3">
      <c r="A99" s="2">
        <v>8.3775560000000002</v>
      </c>
    </row>
    <row r="100" spans="1:1" x14ac:dyDescent="0.3">
      <c r="A100" s="2">
        <v>7.9366320000000004</v>
      </c>
    </row>
    <row r="101" spans="1:1" x14ac:dyDescent="0.3">
      <c r="A101" s="2">
        <v>5.0706259999999999</v>
      </c>
    </row>
    <row r="102" spans="1:1" x14ac:dyDescent="0.3">
      <c r="A102" s="2">
        <v>6.8343220000000002</v>
      </c>
    </row>
    <row r="103" spans="1:1" x14ac:dyDescent="0.3">
      <c r="A103" s="2">
        <v>6.3933980000000004</v>
      </c>
    </row>
    <row r="104" spans="1:1" x14ac:dyDescent="0.3">
      <c r="A104" s="2">
        <v>3.3069299999999999</v>
      </c>
    </row>
    <row r="105" spans="1:1" x14ac:dyDescent="0.3">
      <c r="A105" s="2">
        <v>6.8343220000000002</v>
      </c>
    </row>
    <row r="106" spans="1:1" x14ac:dyDescent="0.3">
      <c r="A106" s="2">
        <v>5.9524740000000005</v>
      </c>
    </row>
    <row r="107" spans="1:1" x14ac:dyDescent="0.3">
      <c r="A107" s="2">
        <v>9.259404</v>
      </c>
    </row>
    <row r="108" spans="1:1" x14ac:dyDescent="0.3">
      <c r="A108" s="2">
        <v>1.3227720000000001</v>
      </c>
    </row>
    <row r="109" spans="1:1" x14ac:dyDescent="0.3">
      <c r="A109" s="2">
        <v>2.2046199999999998</v>
      </c>
    </row>
    <row r="110" spans="1:1" x14ac:dyDescent="0.3">
      <c r="A110" s="2">
        <v>7.71617</v>
      </c>
    </row>
    <row r="111" spans="1:1" x14ac:dyDescent="0.3">
      <c r="A111" s="2">
        <v>6.6138599999999999</v>
      </c>
    </row>
    <row r="112" spans="1:1" x14ac:dyDescent="0.3">
      <c r="A112" s="2">
        <v>7.0547839999999997</v>
      </c>
    </row>
    <row r="113" spans="1:1" x14ac:dyDescent="0.3">
      <c r="A113" s="2">
        <v>8.3775560000000002</v>
      </c>
    </row>
    <row r="114" spans="1:1" x14ac:dyDescent="0.3">
      <c r="A114" s="2">
        <v>8.5980179999999997</v>
      </c>
    </row>
    <row r="115" spans="1:1" x14ac:dyDescent="0.3">
      <c r="A115" s="2">
        <v>7.9366320000000004</v>
      </c>
    </row>
    <row r="116" spans="1:1" x14ac:dyDescent="0.3">
      <c r="A116" s="2">
        <v>7.4957080000000005</v>
      </c>
    </row>
    <row r="117" spans="1:1" x14ac:dyDescent="0.3">
      <c r="A117" s="2">
        <v>8.8184799999999992</v>
      </c>
    </row>
    <row r="118" spans="1:1" x14ac:dyDescent="0.3">
      <c r="A118" s="2">
        <v>7.0547839999999997</v>
      </c>
    </row>
    <row r="119" spans="1:1" x14ac:dyDescent="0.3">
      <c r="A119" s="2">
        <v>7.9366320000000004</v>
      </c>
    </row>
    <row r="120" spans="1:1" x14ac:dyDescent="0.3">
      <c r="A120" s="2">
        <v>7.9366320000000004</v>
      </c>
    </row>
    <row r="121" spans="1:1" x14ac:dyDescent="0.3">
      <c r="A121" s="2">
        <v>7.0547839999999997</v>
      </c>
    </row>
    <row r="122" spans="1:1" x14ac:dyDescent="0.3">
      <c r="A122" s="2">
        <v>7.4957080000000005</v>
      </c>
    </row>
    <row r="123" spans="1:1" x14ac:dyDescent="0.3">
      <c r="A123" s="2">
        <v>7.71617</v>
      </c>
    </row>
    <row r="124" spans="1:1" x14ac:dyDescent="0.3">
      <c r="A124" s="2">
        <v>5.2910880000000002</v>
      </c>
    </row>
    <row r="125" spans="1:1" x14ac:dyDescent="0.3">
      <c r="A125" s="2">
        <v>6.8343220000000002</v>
      </c>
    </row>
    <row r="126" spans="1:1" x14ac:dyDescent="0.3">
      <c r="A126" s="2">
        <v>7.9366320000000004</v>
      </c>
    </row>
    <row r="127" spans="1:1" x14ac:dyDescent="0.3">
      <c r="A127" s="2">
        <v>5.9524740000000005</v>
      </c>
    </row>
    <row r="128" spans="1:1" x14ac:dyDescent="0.3">
      <c r="A128" s="2">
        <v>7.71617</v>
      </c>
    </row>
    <row r="129" spans="1:1" x14ac:dyDescent="0.3">
      <c r="A129" s="2">
        <v>6.172936</v>
      </c>
    </row>
    <row r="130" spans="1:1" x14ac:dyDescent="0.3">
      <c r="A130" s="2">
        <v>8.3775560000000002</v>
      </c>
    </row>
    <row r="131" spans="1:1" x14ac:dyDescent="0.3">
      <c r="A131" s="2">
        <v>7.9366320000000004</v>
      </c>
    </row>
    <row r="132" spans="1:1" x14ac:dyDescent="0.3">
      <c r="A132" s="2">
        <v>7.4957080000000005</v>
      </c>
    </row>
    <row r="133" spans="1:1" x14ac:dyDescent="0.3">
      <c r="A133" s="2">
        <v>8.3775560000000002</v>
      </c>
    </row>
    <row r="134" spans="1:1" x14ac:dyDescent="0.3">
      <c r="A134" s="2">
        <v>5.5115499999999997</v>
      </c>
    </row>
    <row r="135" spans="1:1" x14ac:dyDescent="0.3">
      <c r="A135" s="2">
        <v>7.4957080000000005</v>
      </c>
    </row>
    <row r="136" spans="1:1" x14ac:dyDescent="0.3">
      <c r="A136" s="2">
        <v>6.8343220000000002</v>
      </c>
    </row>
    <row r="137" spans="1:1" x14ac:dyDescent="0.3">
      <c r="A137" s="2">
        <v>7.4957080000000005</v>
      </c>
    </row>
    <row r="138" spans="1:1" x14ac:dyDescent="0.3">
      <c r="A138" s="2">
        <v>7.71617</v>
      </c>
    </row>
    <row r="139" spans="1:1" x14ac:dyDescent="0.3">
      <c r="A139" s="2">
        <v>5.9524740000000005</v>
      </c>
    </row>
    <row r="140" spans="1:1" x14ac:dyDescent="0.3">
      <c r="A140" s="2">
        <v>8.1570940000000007</v>
      </c>
    </row>
    <row r="141" spans="1:1" x14ac:dyDescent="0.3">
      <c r="A141" s="2">
        <v>7.71617</v>
      </c>
    </row>
    <row r="142" spans="1:1" x14ac:dyDescent="0.3">
      <c r="A142" s="2">
        <v>9.4798659999999995</v>
      </c>
    </row>
    <row r="143" spans="1:1" x14ac:dyDescent="0.3">
      <c r="A143" s="2">
        <v>6.3933980000000004</v>
      </c>
    </row>
    <row r="144" spans="1:1" x14ac:dyDescent="0.3">
      <c r="A144" s="2">
        <v>9.0389420000000005</v>
      </c>
    </row>
    <row r="145" spans="1:1" x14ac:dyDescent="0.3">
      <c r="A145" s="2">
        <v>5.5115499999999997</v>
      </c>
    </row>
    <row r="146" spans="1:1" x14ac:dyDescent="0.3">
      <c r="A146" s="2">
        <v>6.8343220000000002</v>
      </c>
    </row>
    <row r="147" spans="1:1" x14ac:dyDescent="0.3">
      <c r="A147" s="2">
        <v>9.4798659999999995</v>
      </c>
    </row>
    <row r="148" spans="1:1" x14ac:dyDescent="0.3">
      <c r="A148" s="2">
        <v>7.71617</v>
      </c>
    </row>
    <row r="149" spans="1:1" x14ac:dyDescent="0.3">
      <c r="A149" s="2">
        <v>8.3775560000000002</v>
      </c>
    </row>
    <row r="150" spans="1:1" x14ac:dyDescent="0.3">
      <c r="A150" s="2">
        <v>6.172936</v>
      </c>
    </row>
    <row r="151" spans="1:1" x14ac:dyDescent="0.3">
      <c r="A151" s="2">
        <v>6.6138599999999999</v>
      </c>
    </row>
    <row r="152" spans="1:1" x14ac:dyDescent="0.3">
      <c r="A152" s="2">
        <v>7.9366320000000004</v>
      </c>
    </row>
    <row r="153" spans="1:1" x14ac:dyDescent="0.3">
      <c r="A153" s="2">
        <v>6.8343220000000002</v>
      </c>
    </row>
    <row r="154" spans="1:1" x14ac:dyDescent="0.3">
      <c r="A154" s="2">
        <v>7.4957080000000005</v>
      </c>
    </row>
    <row r="155" spans="1:1" x14ac:dyDescent="0.3">
      <c r="A155" s="2">
        <v>5.9524740000000005</v>
      </c>
    </row>
    <row r="156" spans="1:1" x14ac:dyDescent="0.3">
      <c r="A156" s="2">
        <v>7.2752460000000001</v>
      </c>
    </row>
    <row r="157" spans="1:1" x14ac:dyDescent="0.3">
      <c r="A157" s="2">
        <v>5.9524740000000005</v>
      </c>
    </row>
    <row r="158" spans="1:1" x14ac:dyDescent="0.3">
      <c r="A158" s="2">
        <v>8.1570940000000007</v>
      </c>
    </row>
    <row r="159" spans="1:1" x14ac:dyDescent="0.3">
      <c r="A159" s="2">
        <v>7.9366320000000004</v>
      </c>
    </row>
    <row r="160" spans="1:1" x14ac:dyDescent="0.3">
      <c r="A160" s="2">
        <v>7.0547839999999997</v>
      </c>
    </row>
    <row r="161" spans="1:1" x14ac:dyDescent="0.3">
      <c r="A161" s="2">
        <v>8.3775560000000002</v>
      </c>
    </row>
    <row r="162" spans="1:1" x14ac:dyDescent="0.3">
      <c r="A162" s="2">
        <v>8.3775560000000002</v>
      </c>
    </row>
    <row r="163" spans="1:1" x14ac:dyDescent="0.3">
      <c r="A163" s="2">
        <v>6.172936</v>
      </c>
    </row>
    <row r="164" spans="1:1" x14ac:dyDescent="0.3">
      <c r="A164" s="2">
        <v>6.172936</v>
      </c>
    </row>
    <row r="165" spans="1:1" x14ac:dyDescent="0.3">
      <c r="A165" s="2">
        <v>10.802638</v>
      </c>
    </row>
    <row r="166" spans="1:1" x14ac:dyDescent="0.3">
      <c r="A166" s="2">
        <v>7.9366320000000004</v>
      </c>
    </row>
    <row r="167" spans="1:1" x14ac:dyDescent="0.3">
      <c r="A167" s="2">
        <v>8.3775560000000002</v>
      </c>
    </row>
    <row r="168" spans="1:1" x14ac:dyDescent="0.3">
      <c r="A168" s="2">
        <v>5.5115499999999997</v>
      </c>
    </row>
    <row r="169" spans="1:1" x14ac:dyDescent="0.3">
      <c r="A169" s="2">
        <v>7.9366320000000004</v>
      </c>
    </row>
    <row r="170" spans="1:1" x14ac:dyDescent="0.3">
      <c r="A170" s="2">
        <v>5.7320120000000001</v>
      </c>
    </row>
    <row r="171" spans="1:1" x14ac:dyDescent="0.3">
      <c r="A171" s="2">
        <v>6.6138599999999999</v>
      </c>
    </row>
    <row r="172" spans="1:1" x14ac:dyDescent="0.3">
      <c r="A172" s="2">
        <v>7.0547839999999997</v>
      </c>
    </row>
    <row r="173" spans="1:1" x14ac:dyDescent="0.3">
      <c r="A173" s="2">
        <v>7.0547839999999997</v>
      </c>
    </row>
    <row r="174" spans="1:1" x14ac:dyDescent="0.3">
      <c r="A174" s="2">
        <v>8.1570940000000007</v>
      </c>
    </row>
    <row r="175" spans="1:1" x14ac:dyDescent="0.3">
      <c r="A175" s="2">
        <v>7.4957080000000005</v>
      </c>
    </row>
    <row r="176" spans="1:1" x14ac:dyDescent="0.3">
      <c r="A176" s="2">
        <v>8.8184799999999992</v>
      </c>
    </row>
    <row r="177" spans="1:1" x14ac:dyDescent="0.3">
      <c r="A177" s="2">
        <v>5.7320120000000001</v>
      </c>
    </row>
    <row r="178" spans="1:1" x14ac:dyDescent="0.3">
      <c r="A178" s="2">
        <v>7.2752460000000001</v>
      </c>
    </row>
    <row r="179" spans="1:1" x14ac:dyDescent="0.3">
      <c r="A179" s="2">
        <v>8.5980179999999997</v>
      </c>
    </row>
    <row r="180" spans="1:1" x14ac:dyDescent="0.3">
      <c r="A180" s="2">
        <v>7.2752460000000001</v>
      </c>
    </row>
    <row r="181" spans="1:1" x14ac:dyDescent="0.3">
      <c r="A181" s="2">
        <v>5.5115499999999997</v>
      </c>
    </row>
    <row r="182" spans="1:1" x14ac:dyDescent="0.3">
      <c r="A182" s="2">
        <v>6.172936</v>
      </c>
    </row>
    <row r="183" spans="1:1" x14ac:dyDescent="0.3">
      <c r="A183" s="2">
        <v>6.3933980000000004</v>
      </c>
    </row>
    <row r="184" spans="1:1" x14ac:dyDescent="0.3">
      <c r="A184" s="2">
        <v>7.2752460000000001</v>
      </c>
    </row>
    <row r="185" spans="1:1" x14ac:dyDescent="0.3">
      <c r="A185" s="2">
        <v>6.3933980000000004</v>
      </c>
    </row>
    <row r="186" spans="1:1" x14ac:dyDescent="0.3">
      <c r="A186" s="2">
        <v>6.8343220000000002</v>
      </c>
    </row>
    <row r="187" spans="1:1" x14ac:dyDescent="0.3">
      <c r="A187" s="2">
        <v>6.3933980000000004</v>
      </c>
    </row>
    <row r="188" spans="1:1" x14ac:dyDescent="0.3">
      <c r="A188" s="2">
        <v>6.6138599999999999</v>
      </c>
    </row>
    <row r="189" spans="1:1" x14ac:dyDescent="0.3">
      <c r="A189" s="2">
        <v>8.1570940000000007</v>
      </c>
    </row>
    <row r="190" spans="1:1" x14ac:dyDescent="0.3">
      <c r="A190" s="2">
        <v>4.1887780000000001</v>
      </c>
    </row>
    <row r="191" spans="1:1" x14ac:dyDescent="0.3">
      <c r="A191" s="2">
        <v>6.8343220000000002</v>
      </c>
    </row>
    <row r="192" spans="1:1" x14ac:dyDescent="0.3">
      <c r="A192" s="2">
        <v>6.8343220000000002</v>
      </c>
    </row>
    <row r="193" spans="1:1" x14ac:dyDescent="0.3">
      <c r="A193" s="2">
        <v>7.2752460000000001</v>
      </c>
    </row>
    <row r="194" spans="1:1" x14ac:dyDescent="0.3">
      <c r="A194" s="2">
        <v>7.9366320000000004</v>
      </c>
    </row>
    <row r="195" spans="1:1" x14ac:dyDescent="0.3">
      <c r="A195" s="2">
        <v>6.8343220000000002</v>
      </c>
    </row>
    <row r="196" spans="1:1" x14ac:dyDescent="0.3">
      <c r="A196" s="2">
        <v>7.2752460000000001</v>
      </c>
    </row>
    <row r="197" spans="1:1" x14ac:dyDescent="0.3">
      <c r="A197" s="2">
        <v>7.71617</v>
      </c>
    </row>
    <row r="198" spans="1:1" x14ac:dyDescent="0.3">
      <c r="A198" s="2">
        <v>9.4798659999999995</v>
      </c>
    </row>
    <row r="199" spans="1:1" x14ac:dyDescent="0.3">
      <c r="A199" s="2">
        <v>5.9524740000000005</v>
      </c>
    </row>
    <row r="200" spans="1:1" x14ac:dyDescent="0.3">
      <c r="A200" s="2">
        <v>7.0547839999999997</v>
      </c>
    </row>
    <row r="201" spans="1:1" x14ac:dyDescent="0.3">
      <c r="A201" s="2">
        <v>8.1570940000000007</v>
      </c>
    </row>
    <row r="202" spans="1:1" x14ac:dyDescent="0.3">
      <c r="A202" s="2">
        <v>3.9683160000000002</v>
      </c>
    </row>
    <row r="203" spans="1:1" x14ac:dyDescent="0.3">
      <c r="A203" s="2">
        <v>8.8184799999999992</v>
      </c>
    </row>
    <row r="204" spans="1:1" x14ac:dyDescent="0.3">
      <c r="A204" s="2">
        <v>7.0547839999999997</v>
      </c>
    </row>
    <row r="205" spans="1:1" x14ac:dyDescent="0.3">
      <c r="A205" s="2">
        <v>6.6138599999999999</v>
      </c>
    </row>
    <row r="206" spans="1:1" x14ac:dyDescent="0.3">
      <c r="A206" s="2">
        <v>8.1570940000000007</v>
      </c>
    </row>
    <row r="207" spans="1:1" x14ac:dyDescent="0.3">
      <c r="A207" s="2">
        <v>5.0706259999999999</v>
      </c>
    </row>
    <row r="208" spans="1:1" x14ac:dyDescent="0.3">
      <c r="A208" s="2">
        <v>6.6138599999999999</v>
      </c>
    </row>
    <row r="209" spans="1:1" x14ac:dyDescent="0.3">
      <c r="A209" s="2">
        <v>6.3933980000000004</v>
      </c>
    </row>
    <row r="210" spans="1:1" x14ac:dyDescent="0.3">
      <c r="A210" s="2">
        <v>7.0547839999999997</v>
      </c>
    </row>
    <row r="211" spans="1:1" x14ac:dyDescent="0.3">
      <c r="A211" s="2">
        <v>7.2752460000000001</v>
      </c>
    </row>
    <row r="212" spans="1:1" x14ac:dyDescent="0.3">
      <c r="A212" s="2">
        <v>7.2752460000000001</v>
      </c>
    </row>
    <row r="213" spans="1:1" x14ac:dyDescent="0.3">
      <c r="A213" s="2">
        <v>5.7320120000000001</v>
      </c>
    </row>
    <row r="214" spans="1:1" x14ac:dyDescent="0.3">
      <c r="A214" s="2">
        <v>5.2910880000000002</v>
      </c>
    </row>
    <row r="215" spans="1:1" x14ac:dyDescent="0.3">
      <c r="A215" s="2">
        <v>6.8343220000000002</v>
      </c>
    </row>
    <row r="216" spans="1:1" x14ac:dyDescent="0.3">
      <c r="A216" s="2">
        <v>7.0547839999999997</v>
      </c>
    </row>
    <row r="217" spans="1:1" x14ac:dyDescent="0.3">
      <c r="A217" s="2">
        <v>7.2752460000000001</v>
      </c>
    </row>
    <row r="218" spans="1:1" x14ac:dyDescent="0.3">
      <c r="A218" s="2">
        <v>7.0547839999999997</v>
      </c>
    </row>
    <row r="219" spans="1:1" x14ac:dyDescent="0.3">
      <c r="A219" s="2">
        <v>5.7320120000000001</v>
      </c>
    </row>
    <row r="220" spans="1:1" x14ac:dyDescent="0.3">
      <c r="A220" s="2">
        <v>8.3775560000000002</v>
      </c>
    </row>
    <row r="221" spans="1:1" x14ac:dyDescent="0.3">
      <c r="A221" s="2">
        <v>8.3775560000000002</v>
      </c>
    </row>
    <row r="222" spans="1:1" x14ac:dyDescent="0.3">
      <c r="A222" s="2">
        <v>6.3933980000000004</v>
      </c>
    </row>
    <row r="223" spans="1:1" x14ac:dyDescent="0.3">
      <c r="A223" s="2">
        <v>7.0547839999999997</v>
      </c>
    </row>
    <row r="224" spans="1:1" x14ac:dyDescent="0.3">
      <c r="A224" s="2">
        <v>7.4957080000000005</v>
      </c>
    </row>
    <row r="225" spans="1:1" x14ac:dyDescent="0.3">
      <c r="A225" s="2">
        <v>5.0706259999999999</v>
      </c>
    </row>
    <row r="226" spans="1:1" x14ac:dyDescent="0.3">
      <c r="A226" s="2">
        <v>7.71617</v>
      </c>
    </row>
    <row r="227" spans="1:1" x14ac:dyDescent="0.3">
      <c r="A227" s="2">
        <v>5.7320120000000001</v>
      </c>
    </row>
    <row r="228" spans="1:1" x14ac:dyDescent="0.3">
      <c r="A228" s="2">
        <v>7.4957080000000005</v>
      </c>
    </row>
    <row r="229" spans="1:1" x14ac:dyDescent="0.3">
      <c r="A229" s="2">
        <v>7.2752460000000001</v>
      </c>
    </row>
    <row r="230" spans="1:1" x14ac:dyDescent="0.3">
      <c r="A230" s="2">
        <v>5.9524740000000005</v>
      </c>
    </row>
    <row r="231" spans="1:1" x14ac:dyDescent="0.3">
      <c r="A231" s="2">
        <v>6.8343220000000002</v>
      </c>
    </row>
    <row r="232" spans="1:1" x14ac:dyDescent="0.3">
      <c r="A232" s="2">
        <v>7.2752460000000001</v>
      </c>
    </row>
    <row r="233" spans="1:1" x14ac:dyDescent="0.3">
      <c r="A233" s="2">
        <v>6.6138599999999999</v>
      </c>
    </row>
    <row r="234" spans="1:1" x14ac:dyDescent="0.3">
      <c r="A234" s="2">
        <v>6.172936</v>
      </c>
    </row>
    <row r="235" spans="1:1" x14ac:dyDescent="0.3">
      <c r="A235" s="2">
        <v>6.3933980000000004</v>
      </c>
    </row>
    <row r="236" spans="1:1" x14ac:dyDescent="0.3">
      <c r="A236" s="2">
        <v>7.2752460000000001</v>
      </c>
    </row>
    <row r="237" spans="1:1" x14ac:dyDescent="0.3">
      <c r="A237" s="2">
        <v>6.6138599999999999</v>
      </c>
    </row>
    <row r="238" spans="1:1" x14ac:dyDescent="0.3">
      <c r="A238" s="2">
        <v>8.5980179999999997</v>
      </c>
    </row>
    <row r="239" spans="1:1" x14ac:dyDescent="0.3">
      <c r="A239" s="2">
        <v>7.0547839999999997</v>
      </c>
    </row>
    <row r="240" spans="1:1" x14ac:dyDescent="0.3">
      <c r="A240" s="2">
        <v>8.8184799999999992</v>
      </c>
    </row>
    <row r="241" spans="1:1" x14ac:dyDescent="0.3">
      <c r="A241" s="2">
        <v>7.4957080000000005</v>
      </c>
    </row>
    <row r="242" spans="1:1" x14ac:dyDescent="0.3">
      <c r="A242" s="2">
        <v>6.3933980000000004</v>
      </c>
    </row>
    <row r="243" spans="1:1" x14ac:dyDescent="0.3">
      <c r="A243" s="2">
        <v>7.71617</v>
      </c>
    </row>
    <row r="244" spans="1:1" x14ac:dyDescent="0.3">
      <c r="A244" s="2">
        <v>5.0706259999999999</v>
      </c>
    </row>
    <row r="245" spans="1:1" x14ac:dyDescent="0.3">
      <c r="A245" s="2">
        <v>6.3933980000000004</v>
      </c>
    </row>
    <row r="246" spans="1:1" x14ac:dyDescent="0.3">
      <c r="A246" s="2">
        <v>8.1570940000000007</v>
      </c>
    </row>
    <row r="247" spans="1:1" x14ac:dyDescent="0.3">
      <c r="A247" s="2">
        <v>6.172936</v>
      </c>
    </row>
    <row r="248" spans="1:1" x14ac:dyDescent="0.3">
      <c r="A248" s="2">
        <v>7.71617</v>
      </c>
    </row>
    <row r="249" spans="1:1" x14ac:dyDescent="0.3">
      <c r="A249" s="2">
        <v>8.3775560000000002</v>
      </c>
    </row>
    <row r="250" spans="1:1" x14ac:dyDescent="0.3">
      <c r="A250" s="2">
        <v>7.9366320000000004</v>
      </c>
    </row>
    <row r="251" spans="1:1" x14ac:dyDescent="0.3">
      <c r="A251" s="2">
        <v>4.1887780000000001</v>
      </c>
    </row>
    <row r="252" spans="1:1" x14ac:dyDescent="0.3">
      <c r="A252" s="2">
        <v>7.9366320000000004</v>
      </c>
    </row>
    <row r="253" spans="1:1" x14ac:dyDescent="0.3">
      <c r="A253" s="2">
        <v>8.8184799999999992</v>
      </c>
    </row>
    <row r="254" spans="1:1" x14ac:dyDescent="0.3">
      <c r="A254" s="2">
        <v>7.9366320000000004</v>
      </c>
    </row>
    <row r="255" spans="1:1" x14ac:dyDescent="0.3">
      <c r="A255" s="2">
        <v>7.0547839999999997</v>
      </c>
    </row>
    <row r="256" spans="1:1" x14ac:dyDescent="0.3">
      <c r="A256" s="2">
        <v>7.9366320000000004</v>
      </c>
    </row>
    <row r="257" spans="1:1" x14ac:dyDescent="0.3">
      <c r="A257" s="2">
        <v>9.0389420000000005</v>
      </c>
    </row>
    <row r="258" spans="1:1" x14ac:dyDescent="0.3">
      <c r="A258" s="2">
        <v>9.0389420000000005</v>
      </c>
    </row>
    <row r="259" spans="1:1" x14ac:dyDescent="0.3">
      <c r="A259" s="2">
        <v>4.8501640000000004</v>
      </c>
    </row>
    <row r="260" spans="1:1" x14ac:dyDescent="0.3">
      <c r="A260" s="2">
        <v>8.3775560000000002</v>
      </c>
    </row>
    <row r="261" spans="1:1" x14ac:dyDescent="0.3">
      <c r="A261" s="2">
        <v>6.6138599999999999</v>
      </c>
    </row>
    <row r="262" spans="1:1" x14ac:dyDescent="0.3">
      <c r="A262" s="2">
        <v>6.8343220000000002</v>
      </c>
    </row>
    <row r="263" spans="1:1" x14ac:dyDescent="0.3">
      <c r="A263" s="2">
        <v>5.7320120000000001</v>
      </c>
    </row>
    <row r="264" spans="1:1" x14ac:dyDescent="0.3">
      <c r="A264" s="2">
        <v>7.4957080000000005</v>
      </c>
    </row>
    <row r="265" spans="1:1" x14ac:dyDescent="0.3">
      <c r="A265" s="2">
        <v>7.71617</v>
      </c>
    </row>
    <row r="266" spans="1:1" x14ac:dyDescent="0.3">
      <c r="A266" s="2">
        <v>7.4957080000000005</v>
      </c>
    </row>
    <row r="267" spans="1:1" x14ac:dyDescent="0.3">
      <c r="A267" s="2">
        <v>7.2752460000000001</v>
      </c>
    </row>
    <row r="268" spans="1:1" x14ac:dyDescent="0.3">
      <c r="A268" s="2">
        <v>4.4092399999999996</v>
      </c>
    </row>
    <row r="269" spans="1:1" x14ac:dyDescent="0.3">
      <c r="A269" s="2">
        <v>6.8343220000000002</v>
      </c>
    </row>
    <row r="270" spans="1:1" x14ac:dyDescent="0.3">
      <c r="A270" s="2">
        <v>8.8184799999999992</v>
      </c>
    </row>
    <row r="271" spans="1:1" x14ac:dyDescent="0.3">
      <c r="A271" s="2">
        <v>6.8343220000000002</v>
      </c>
    </row>
    <row r="272" spans="1:1" x14ac:dyDescent="0.3">
      <c r="A272" s="2">
        <v>7.0547839999999997</v>
      </c>
    </row>
    <row r="273" spans="1:1" x14ac:dyDescent="0.3">
      <c r="A273" s="2">
        <v>5.9524740000000005</v>
      </c>
    </row>
    <row r="274" spans="1:1" x14ac:dyDescent="0.3">
      <c r="A274" s="2">
        <v>7.9366320000000004</v>
      </c>
    </row>
    <row r="275" spans="1:1" x14ac:dyDescent="0.3">
      <c r="A275" s="2">
        <v>7.0547839999999997</v>
      </c>
    </row>
    <row r="276" spans="1:1" x14ac:dyDescent="0.3">
      <c r="A276" s="2">
        <v>6.8343220000000002</v>
      </c>
    </row>
    <row r="277" spans="1:1" x14ac:dyDescent="0.3">
      <c r="A277" s="2">
        <v>3.7478540000000002</v>
      </c>
    </row>
    <row r="278" spans="1:1" x14ac:dyDescent="0.3">
      <c r="A278" s="2">
        <v>7.2752460000000001</v>
      </c>
    </row>
    <row r="279" spans="1:1" x14ac:dyDescent="0.3">
      <c r="A279" s="2">
        <v>7.2752460000000001</v>
      </c>
    </row>
    <row r="280" spans="1:1" x14ac:dyDescent="0.3">
      <c r="A280" s="2">
        <v>8.1570940000000007</v>
      </c>
    </row>
    <row r="281" spans="1:1" x14ac:dyDescent="0.3">
      <c r="A281" s="2">
        <v>7.4957080000000005</v>
      </c>
    </row>
    <row r="282" spans="1:1" x14ac:dyDescent="0.3">
      <c r="A282" s="2">
        <v>6.8343220000000002</v>
      </c>
    </row>
    <row r="283" spans="1:1" x14ac:dyDescent="0.3">
      <c r="A283" s="2">
        <v>7.71617</v>
      </c>
    </row>
    <row r="284" spans="1:1" x14ac:dyDescent="0.3">
      <c r="A284" s="2">
        <v>8.1570940000000007</v>
      </c>
    </row>
    <row r="285" spans="1:1" x14ac:dyDescent="0.3">
      <c r="A285" s="2">
        <v>7.4957080000000005</v>
      </c>
    </row>
    <row r="286" spans="1:1" x14ac:dyDescent="0.3">
      <c r="A286" s="2">
        <v>7.9366320000000004</v>
      </c>
    </row>
    <row r="287" spans="1:1" x14ac:dyDescent="0.3">
      <c r="A287" s="2">
        <v>8.3775560000000002</v>
      </c>
    </row>
    <row r="288" spans="1:1" x14ac:dyDescent="0.3">
      <c r="A288" s="2">
        <v>7.9366320000000004</v>
      </c>
    </row>
    <row r="289" spans="1:1" x14ac:dyDescent="0.3">
      <c r="A289" s="2">
        <v>5.7320120000000001</v>
      </c>
    </row>
    <row r="290" spans="1:1" x14ac:dyDescent="0.3">
      <c r="A290" s="2">
        <v>6.6138599999999999</v>
      </c>
    </row>
    <row r="291" spans="1:1" x14ac:dyDescent="0.3">
      <c r="A291" s="2">
        <v>7.9366320000000004</v>
      </c>
    </row>
    <row r="292" spans="1:1" x14ac:dyDescent="0.3">
      <c r="A292" s="2">
        <v>7.9366320000000004</v>
      </c>
    </row>
    <row r="293" spans="1:1" x14ac:dyDescent="0.3">
      <c r="A293" s="2">
        <v>6.8343220000000002</v>
      </c>
    </row>
    <row r="294" spans="1:1" x14ac:dyDescent="0.3">
      <c r="A294" s="2">
        <v>7.71617</v>
      </c>
    </row>
    <row r="295" spans="1:1" x14ac:dyDescent="0.3">
      <c r="A295" s="2">
        <v>6.6138599999999999</v>
      </c>
    </row>
    <row r="296" spans="1:1" x14ac:dyDescent="0.3">
      <c r="A296" s="2">
        <v>6.3933980000000004</v>
      </c>
    </row>
    <row r="297" spans="1:1" x14ac:dyDescent="0.3">
      <c r="A297" s="2">
        <v>6.172936</v>
      </c>
    </row>
    <row r="298" spans="1:1" x14ac:dyDescent="0.3">
      <c r="A298" s="2">
        <v>6.3933980000000004</v>
      </c>
    </row>
    <row r="299" spans="1:1" x14ac:dyDescent="0.3">
      <c r="A299" s="2">
        <v>7.9366320000000004</v>
      </c>
    </row>
    <row r="300" spans="1:1" x14ac:dyDescent="0.3">
      <c r="A300" s="2">
        <v>5.0706259999999999</v>
      </c>
    </row>
    <row r="301" spans="1:1" x14ac:dyDescent="0.3">
      <c r="A301" s="2">
        <v>7.9366320000000004</v>
      </c>
    </row>
    <row r="302" spans="1:1" x14ac:dyDescent="0.3">
      <c r="A302" s="2">
        <v>0.66138600000000003</v>
      </c>
    </row>
    <row r="303" spans="1:1" x14ac:dyDescent="0.3">
      <c r="A303" s="2">
        <v>7.2752460000000001</v>
      </c>
    </row>
    <row r="304" spans="1:1" x14ac:dyDescent="0.3">
      <c r="A304" s="2">
        <v>6.6138599999999999</v>
      </c>
    </row>
    <row r="305" spans="1:1" x14ac:dyDescent="0.3">
      <c r="A305" s="2">
        <v>7.2752460000000001</v>
      </c>
    </row>
    <row r="306" spans="1:1" x14ac:dyDescent="0.3">
      <c r="A306" s="2">
        <v>8.8184799999999992</v>
      </c>
    </row>
    <row r="307" spans="1:1" x14ac:dyDescent="0.3">
      <c r="A307" s="2">
        <v>5.9524740000000005</v>
      </c>
    </row>
    <row r="308" spans="1:1" x14ac:dyDescent="0.3">
      <c r="A308" s="2">
        <v>7.2752460000000001</v>
      </c>
    </row>
    <row r="309" spans="1:1" x14ac:dyDescent="0.3">
      <c r="A309" s="2">
        <v>7.4957080000000005</v>
      </c>
    </row>
    <row r="310" spans="1:1" x14ac:dyDescent="0.3">
      <c r="A310" s="2">
        <v>6.3933980000000004</v>
      </c>
    </row>
    <row r="311" spans="1:1" x14ac:dyDescent="0.3">
      <c r="A311" s="2">
        <v>7.2752460000000001</v>
      </c>
    </row>
    <row r="312" spans="1:1" x14ac:dyDescent="0.3">
      <c r="A312" s="2">
        <v>7.4957080000000005</v>
      </c>
    </row>
    <row r="313" spans="1:1" x14ac:dyDescent="0.3">
      <c r="A313" s="2">
        <v>6.172936</v>
      </c>
    </row>
    <row r="314" spans="1:1" x14ac:dyDescent="0.3">
      <c r="A314" s="2">
        <v>7.4957080000000005</v>
      </c>
    </row>
    <row r="315" spans="1:1" x14ac:dyDescent="0.3">
      <c r="A315" s="2">
        <v>3.9683160000000002</v>
      </c>
    </row>
    <row r="316" spans="1:1" x14ac:dyDescent="0.3">
      <c r="A316" s="2">
        <v>6.172936</v>
      </c>
    </row>
    <row r="317" spans="1:1" x14ac:dyDescent="0.3">
      <c r="A317" s="2">
        <v>5.2910880000000002</v>
      </c>
    </row>
    <row r="318" spans="1:1" x14ac:dyDescent="0.3">
      <c r="A318" s="2">
        <v>6.172936</v>
      </c>
    </row>
    <row r="319" spans="1:1" x14ac:dyDescent="0.3">
      <c r="A319" s="2">
        <v>6.3933980000000004</v>
      </c>
    </row>
    <row r="320" spans="1:1" x14ac:dyDescent="0.3">
      <c r="A320" s="2">
        <v>7.4957080000000005</v>
      </c>
    </row>
    <row r="321" spans="1:1" x14ac:dyDescent="0.3">
      <c r="A321" s="2">
        <v>5.0706259999999999</v>
      </c>
    </row>
    <row r="322" spans="1:1" x14ac:dyDescent="0.3">
      <c r="A322" s="2">
        <v>6.3933980000000004</v>
      </c>
    </row>
    <row r="323" spans="1:1" x14ac:dyDescent="0.3">
      <c r="A323" s="2">
        <v>5.2910880000000002</v>
      </c>
    </row>
    <row r="324" spans="1:1" x14ac:dyDescent="0.3">
      <c r="A324" s="2">
        <v>5.9524740000000005</v>
      </c>
    </row>
    <row r="325" spans="1:1" x14ac:dyDescent="0.3">
      <c r="A325" s="2">
        <v>7.9366320000000004</v>
      </c>
    </row>
    <row r="326" spans="1:1" x14ac:dyDescent="0.3">
      <c r="A326" s="2">
        <v>7.71617</v>
      </c>
    </row>
    <row r="327" spans="1:1" x14ac:dyDescent="0.3">
      <c r="A327" s="2">
        <v>7.2752460000000001</v>
      </c>
    </row>
    <row r="328" spans="1:1" x14ac:dyDescent="0.3">
      <c r="A328" s="2">
        <v>6.3933980000000004</v>
      </c>
    </row>
    <row r="329" spans="1:1" x14ac:dyDescent="0.3">
      <c r="A329" s="2">
        <v>7.9366320000000004</v>
      </c>
    </row>
    <row r="330" spans="1:1" x14ac:dyDescent="0.3">
      <c r="A330" s="2">
        <v>7.9366320000000004</v>
      </c>
    </row>
    <row r="331" spans="1:1" x14ac:dyDescent="0.3">
      <c r="A331" s="2">
        <v>7.71617</v>
      </c>
    </row>
    <row r="332" spans="1:1" x14ac:dyDescent="0.3">
      <c r="A332" s="2">
        <v>8.3775560000000002</v>
      </c>
    </row>
    <row r="333" spans="1:1" x14ac:dyDescent="0.3">
      <c r="A333" s="2">
        <v>5.9524740000000005</v>
      </c>
    </row>
    <row r="334" spans="1:1" x14ac:dyDescent="0.3">
      <c r="A334" s="2">
        <v>8.8184799999999992</v>
      </c>
    </row>
    <row r="335" spans="1:1" x14ac:dyDescent="0.3">
      <c r="A335" s="2">
        <v>10.141252</v>
      </c>
    </row>
    <row r="336" spans="1:1" x14ac:dyDescent="0.3">
      <c r="A336" s="2">
        <v>5.0706259999999999</v>
      </c>
    </row>
    <row r="337" spans="1:1" x14ac:dyDescent="0.3">
      <c r="A337" s="2">
        <v>7.9366320000000004</v>
      </c>
    </row>
    <row r="338" spans="1:1" x14ac:dyDescent="0.3">
      <c r="A338" s="2">
        <v>6.8343220000000002</v>
      </c>
    </row>
    <row r="339" spans="1:1" x14ac:dyDescent="0.3">
      <c r="A339" s="2">
        <v>9.9207900000000002</v>
      </c>
    </row>
    <row r="340" spans="1:1" x14ac:dyDescent="0.3">
      <c r="A340" s="2">
        <v>7.2752460000000001</v>
      </c>
    </row>
    <row r="341" spans="1:1" x14ac:dyDescent="0.3">
      <c r="A341" s="2">
        <v>1.543234</v>
      </c>
    </row>
    <row r="342" spans="1:1" x14ac:dyDescent="0.3">
      <c r="A342" s="2">
        <v>5.7320120000000001</v>
      </c>
    </row>
    <row r="343" spans="1:1" x14ac:dyDescent="0.3">
      <c r="A343" s="2">
        <v>4.4092399999999996</v>
      </c>
    </row>
    <row r="344" spans="1:1" x14ac:dyDescent="0.3">
      <c r="A344" s="2">
        <v>5.9524740000000005</v>
      </c>
    </row>
    <row r="345" spans="1:1" x14ac:dyDescent="0.3">
      <c r="A345" s="2">
        <v>7.2752460000000001</v>
      </c>
    </row>
    <row r="346" spans="1:1" x14ac:dyDescent="0.3">
      <c r="A346" s="2">
        <v>4.4092399999999996</v>
      </c>
    </row>
    <row r="347" spans="1:1" x14ac:dyDescent="0.3">
      <c r="A347" s="2">
        <v>8.1570940000000007</v>
      </c>
    </row>
    <row r="348" spans="1:1" x14ac:dyDescent="0.3">
      <c r="A348" s="2">
        <v>6.8343220000000002</v>
      </c>
    </row>
    <row r="349" spans="1:1" x14ac:dyDescent="0.3">
      <c r="A349" s="2">
        <v>7.9366320000000004</v>
      </c>
    </row>
    <row r="350" spans="1:1" x14ac:dyDescent="0.3">
      <c r="A350" s="2">
        <v>3.5273919999999999</v>
      </c>
    </row>
    <row r="351" spans="1:1" x14ac:dyDescent="0.3">
      <c r="A351" s="2">
        <v>5.7320120000000001</v>
      </c>
    </row>
    <row r="352" spans="1:1" x14ac:dyDescent="0.3">
      <c r="A352" s="2">
        <v>8.1570940000000007</v>
      </c>
    </row>
    <row r="353" spans="1:1" x14ac:dyDescent="0.3">
      <c r="A353" s="2">
        <v>3.5273919999999999</v>
      </c>
    </row>
    <row r="354" spans="1:1" x14ac:dyDescent="0.3">
      <c r="A354" s="2">
        <v>8.5980179999999997</v>
      </c>
    </row>
    <row r="355" spans="1:1" x14ac:dyDescent="0.3">
      <c r="A355" s="2">
        <v>6.6138599999999999</v>
      </c>
    </row>
    <row r="356" spans="1:1" x14ac:dyDescent="0.3">
      <c r="A356" s="2">
        <v>5.9524740000000005</v>
      </c>
    </row>
    <row r="357" spans="1:1" x14ac:dyDescent="0.3">
      <c r="A357" s="2">
        <v>6.8343220000000002</v>
      </c>
    </row>
    <row r="358" spans="1:1" x14ac:dyDescent="0.3">
      <c r="A358" s="2">
        <v>10.141252</v>
      </c>
    </row>
    <row r="359" spans="1:1" x14ac:dyDescent="0.3">
      <c r="A359" s="2">
        <v>7.0547839999999997</v>
      </c>
    </row>
    <row r="360" spans="1:1" x14ac:dyDescent="0.3">
      <c r="A360" s="2">
        <v>8.8184799999999992</v>
      </c>
    </row>
    <row r="361" spans="1:1" x14ac:dyDescent="0.3">
      <c r="A361" s="2">
        <v>7.4957080000000005</v>
      </c>
    </row>
    <row r="362" spans="1:1" x14ac:dyDescent="0.3">
      <c r="A362" s="2">
        <v>8.3775560000000002</v>
      </c>
    </row>
    <row r="363" spans="1:1" x14ac:dyDescent="0.3">
      <c r="A363" s="2">
        <v>8.1570940000000007</v>
      </c>
    </row>
    <row r="364" spans="1:1" x14ac:dyDescent="0.3">
      <c r="A364" s="2">
        <v>7.4957080000000005</v>
      </c>
    </row>
    <row r="365" spans="1:1" x14ac:dyDescent="0.3">
      <c r="A365" s="2">
        <v>5.5115499999999997</v>
      </c>
    </row>
    <row r="366" spans="1:1" x14ac:dyDescent="0.3">
      <c r="A366" s="2">
        <v>7.2752460000000001</v>
      </c>
    </row>
    <row r="367" spans="1:1" x14ac:dyDescent="0.3">
      <c r="A367" s="2">
        <v>5.2910880000000002</v>
      </c>
    </row>
    <row r="368" spans="1:1" x14ac:dyDescent="0.3">
      <c r="A368" s="2">
        <v>7.9366320000000004</v>
      </c>
    </row>
    <row r="369" spans="1:1" x14ac:dyDescent="0.3">
      <c r="A369" s="2">
        <v>7.9366320000000004</v>
      </c>
    </row>
    <row r="370" spans="1:1" x14ac:dyDescent="0.3">
      <c r="A370" s="2">
        <v>7.4957080000000005</v>
      </c>
    </row>
    <row r="371" spans="1:1" x14ac:dyDescent="0.3">
      <c r="A371" s="2">
        <v>7.0547839999999997</v>
      </c>
    </row>
    <row r="372" spans="1:1" x14ac:dyDescent="0.3">
      <c r="A372" s="2">
        <v>4.8501640000000004</v>
      </c>
    </row>
    <row r="373" spans="1:1" x14ac:dyDescent="0.3">
      <c r="A373" s="2">
        <v>6.8343220000000002</v>
      </c>
    </row>
    <row r="374" spans="1:1" x14ac:dyDescent="0.3">
      <c r="A374" s="2">
        <v>6.172936</v>
      </c>
    </row>
    <row r="375" spans="1:1" x14ac:dyDescent="0.3">
      <c r="A375" s="2">
        <v>8.1570940000000007</v>
      </c>
    </row>
    <row r="376" spans="1:1" x14ac:dyDescent="0.3">
      <c r="A376" s="2">
        <v>6.172936</v>
      </c>
    </row>
    <row r="377" spans="1:1" x14ac:dyDescent="0.3">
      <c r="A377" s="2">
        <v>6.172936</v>
      </c>
    </row>
    <row r="378" spans="1:1" x14ac:dyDescent="0.3">
      <c r="A378" s="2">
        <v>9.4798659999999995</v>
      </c>
    </row>
    <row r="379" spans="1:1" x14ac:dyDescent="0.3">
      <c r="A379" s="2">
        <v>7.2752460000000001</v>
      </c>
    </row>
    <row r="380" spans="1:1" x14ac:dyDescent="0.3">
      <c r="A380" s="2">
        <v>6.172936</v>
      </c>
    </row>
    <row r="381" spans="1:1" x14ac:dyDescent="0.3">
      <c r="A381" s="2">
        <v>7.4957080000000005</v>
      </c>
    </row>
    <row r="382" spans="1:1" x14ac:dyDescent="0.3">
      <c r="A382" s="2">
        <v>6.8343220000000002</v>
      </c>
    </row>
    <row r="383" spans="1:1" x14ac:dyDescent="0.3">
      <c r="A383" s="2">
        <v>7.0547839999999997</v>
      </c>
    </row>
    <row r="384" spans="1:1" x14ac:dyDescent="0.3">
      <c r="A384" s="2">
        <v>6.3933980000000004</v>
      </c>
    </row>
    <row r="385" spans="1:1" x14ac:dyDescent="0.3">
      <c r="A385" s="2">
        <v>5.2910880000000002</v>
      </c>
    </row>
    <row r="386" spans="1:1" x14ac:dyDescent="0.3">
      <c r="A386" s="2">
        <v>1.7636959999999999</v>
      </c>
    </row>
    <row r="387" spans="1:1" x14ac:dyDescent="0.3">
      <c r="A387" s="2">
        <v>7.2752460000000001</v>
      </c>
    </row>
    <row r="388" spans="1:1" x14ac:dyDescent="0.3">
      <c r="A388" s="2">
        <v>5.2910880000000002</v>
      </c>
    </row>
    <row r="389" spans="1:1" x14ac:dyDescent="0.3">
      <c r="A389" s="2">
        <v>7.71617</v>
      </c>
    </row>
    <row r="390" spans="1:1" x14ac:dyDescent="0.3">
      <c r="A390" s="2">
        <v>7.71617</v>
      </c>
    </row>
    <row r="391" spans="1:1" x14ac:dyDescent="0.3">
      <c r="A391" s="2">
        <v>7.0547839999999997</v>
      </c>
    </row>
    <row r="392" spans="1:1" x14ac:dyDescent="0.3">
      <c r="A392" s="2">
        <v>3.7478540000000002</v>
      </c>
    </row>
    <row r="393" spans="1:1" x14ac:dyDescent="0.3">
      <c r="A393" s="2">
        <v>7.4957080000000005</v>
      </c>
    </row>
    <row r="394" spans="1:1" x14ac:dyDescent="0.3">
      <c r="A394" s="2">
        <v>6.6138599999999999</v>
      </c>
    </row>
    <row r="395" spans="1:1" x14ac:dyDescent="0.3">
      <c r="A395" s="2">
        <v>7.71617</v>
      </c>
    </row>
    <row r="396" spans="1:1" x14ac:dyDescent="0.3">
      <c r="A396" s="2">
        <v>7.0547839999999997</v>
      </c>
    </row>
    <row r="397" spans="1:1" x14ac:dyDescent="0.3">
      <c r="A397" s="2">
        <v>6.3933980000000004</v>
      </c>
    </row>
    <row r="398" spans="1:1" x14ac:dyDescent="0.3">
      <c r="A398" s="2">
        <v>7.4957080000000005</v>
      </c>
    </row>
    <row r="399" spans="1:1" x14ac:dyDescent="0.3">
      <c r="A399" s="2">
        <v>8.8184799999999992</v>
      </c>
    </row>
    <row r="400" spans="1:1" x14ac:dyDescent="0.3">
      <c r="A400" s="2">
        <v>7.0547839999999997</v>
      </c>
    </row>
    <row r="401" spans="1:1" x14ac:dyDescent="0.3">
      <c r="A401" s="2">
        <v>8.8184799999999992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82F3-6387-4349-93C9-59AFF821BA39}">
  <dimension ref="A1:F401"/>
  <sheetViews>
    <sheetView workbookViewId="0"/>
  </sheetViews>
  <sheetFormatPr defaultRowHeight="14.4" x14ac:dyDescent="0.3"/>
  <cols>
    <col min="1" max="1" width="14.5546875" style="3" bestFit="1" customWidth="1"/>
    <col min="3" max="3" width="18.77734375" customWidth="1"/>
    <col min="4" max="4" width="12.109375" bestFit="1" customWidth="1"/>
  </cols>
  <sheetData>
    <row r="1" spans="1:6" x14ac:dyDescent="0.3">
      <c r="A1" s="3" t="s">
        <v>7</v>
      </c>
      <c r="C1" t="s">
        <v>24</v>
      </c>
      <c r="D1">
        <f>COUNT(A2:A500)</f>
        <v>400</v>
      </c>
    </row>
    <row r="2" spans="1:6" x14ac:dyDescent="0.3">
      <c r="A2" s="3">
        <v>13985.7</v>
      </c>
      <c r="C2" t="s">
        <v>25</v>
      </c>
      <c r="D2" s="4">
        <f>AVERAGE(A2:A500)</f>
        <v>15478.609725000004</v>
      </c>
    </row>
    <row r="3" spans="1:6" ht="28.8" x14ac:dyDescent="0.3">
      <c r="A3" s="3">
        <v>3632.5</v>
      </c>
      <c r="C3" s="1" t="s">
        <v>26</v>
      </c>
      <c r="D3">
        <f>_xlfn.STDEV.P(A2:A500)/SQRT(COUNT(A2:A500))</f>
        <v>2381.8454233074385</v>
      </c>
    </row>
    <row r="4" spans="1:6" x14ac:dyDescent="0.3">
      <c r="A4" s="3">
        <v>359091</v>
      </c>
      <c r="C4" t="s">
        <v>27</v>
      </c>
      <c r="D4" s="4">
        <f>MEDIAN(A2:A500)</f>
        <v>2308.1800000000003</v>
      </c>
      <c r="F4" s="5" t="s">
        <v>47</v>
      </c>
    </row>
    <row r="5" spans="1:6" x14ac:dyDescent="0.3">
      <c r="A5" s="3">
        <v>8536.5</v>
      </c>
      <c r="C5" t="s">
        <v>28</v>
      </c>
      <c r="D5">
        <f>_xlfn.MODE.SNGL(A2:A500)</f>
        <v>1519.68</v>
      </c>
      <c r="F5" t="s">
        <v>67</v>
      </c>
    </row>
    <row r="6" spans="1:6" x14ac:dyDescent="0.3">
      <c r="A6" s="3">
        <v>3632.5</v>
      </c>
      <c r="F6" t="s">
        <v>104</v>
      </c>
    </row>
    <row r="7" spans="1:6" x14ac:dyDescent="0.3">
      <c r="A7" s="3">
        <v>6406</v>
      </c>
      <c r="C7" s="1" t="s">
        <v>29</v>
      </c>
      <c r="D7">
        <f>_xlfn.VAR.P(A2:A500)</f>
        <v>2269275048.2122369</v>
      </c>
      <c r="F7" t="s">
        <v>105</v>
      </c>
    </row>
    <row r="8" spans="1:6" x14ac:dyDescent="0.3">
      <c r="A8" s="3">
        <v>4778</v>
      </c>
      <c r="C8" s="1" t="s">
        <v>30</v>
      </c>
      <c r="D8">
        <f>_xlfn.STDEV.P(A2:A500)</f>
        <v>47636.908466148772</v>
      </c>
      <c r="F8" t="s">
        <v>106</v>
      </c>
    </row>
    <row r="9" spans="1:6" x14ac:dyDescent="0.3">
      <c r="A9" s="3">
        <v>3528</v>
      </c>
      <c r="C9" s="1" t="s">
        <v>31</v>
      </c>
      <c r="D9" s="4">
        <f>MAX(A2:A500)-MIN(A2:A500)</f>
        <v>470740</v>
      </c>
      <c r="F9" t="s">
        <v>107</v>
      </c>
    </row>
    <row r="10" spans="1:6" x14ac:dyDescent="0.3">
      <c r="A10" s="3">
        <v>3860</v>
      </c>
      <c r="C10" s="1" t="s">
        <v>32</v>
      </c>
      <c r="D10" s="4">
        <f>_xlfn.QUARTILE.INC(A2:A500,3)-_xlfn.QUARTILE.INC(A2:A500,1)</f>
        <v>3527.165</v>
      </c>
      <c r="F10" t="s">
        <v>113</v>
      </c>
    </row>
    <row r="11" spans="1:6" x14ac:dyDescent="0.3">
      <c r="A11" s="3">
        <v>6073.5</v>
      </c>
      <c r="C11" s="1" t="s">
        <v>33</v>
      </c>
      <c r="D11" s="4">
        <f>MAX(A2:A500)</f>
        <v>471062</v>
      </c>
      <c r="F11" t="s">
        <v>68</v>
      </c>
    </row>
    <row r="12" spans="1:6" x14ac:dyDescent="0.3">
      <c r="A12" s="3">
        <v>149241</v>
      </c>
      <c r="C12" s="1" t="s">
        <v>34</v>
      </c>
      <c r="D12" s="4">
        <f>MIN(A2:A500)</f>
        <v>322</v>
      </c>
      <c r="F12" t="s">
        <v>108</v>
      </c>
    </row>
    <row r="13" spans="1:6" x14ac:dyDescent="0.3">
      <c r="A13" s="3">
        <v>5122.5</v>
      </c>
      <c r="F13" t="s">
        <v>109</v>
      </c>
    </row>
    <row r="14" spans="1:6" x14ac:dyDescent="0.3">
      <c r="A14" s="3">
        <v>6986.9</v>
      </c>
      <c r="C14" s="1" t="s">
        <v>35</v>
      </c>
      <c r="D14">
        <f>SKEW(A2:A500)</f>
        <v>5.4749794427292864</v>
      </c>
      <c r="F14" t="s">
        <v>110</v>
      </c>
    </row>
    <row r="15" spans="1:6" x14ac:dyDescent="0.3">
      <c r="A15" s="3">
        <v>4615.1000000000004</v>
      </c>
      <c r="C15" s="1" t="s">
        <v>36</v>
      </c>
      <c r="D15">
        <f>SQRT(6/COUNT(A2:A500))</f>
        <v>0.1224744871391589</v>
      </c>
      <c r="F15" t="s">
        <v>111</v>
      </c>
    </row>
    <row r="16" spans="1:6" ht="28.8" x14ac:dyDescent="0.3">
      <c r="A16" s="3">
        <v>5488</v>
      </c>
      <c r="C16" s="1" t="s">
        <v>37</v>
      </c>
      <c r="D16">
        <f>D14/D15</f>
        <v>44.703019956380494</v>
      </c>
      <c r="F16" t="s">
        <v>112</v>
      </c>
    </row>
    <row r="17" spans="1:4" x14ac:dyDescent="0.3">
      <c r="A17" s="3">
        <v>3239</v>
      </c>
      <c r="C17" s="1" t="s">
        <v>38</v>
      </c>
      <c r="D17">
        <f>KURT(A2:A500)</f>
        <v>35.935017349925246</v>
      </c>
    </row>
    <row r="18" spans="1:4" x14ac:dyDescent="0.3">
      <c r="A18" s="3">
        <v>4778</v>
      </c>
      <c r="C18" s="1" t="s">
        <v>39</v>
      </c>
      <c r="D18">
        <f>SQRT(24/COUNT(A2:A500))</f>
        <v>0.2449489742783178</v>
      </c>
    </row>
    <row r="19" spans="1:4" ht="28.8" x14ac:dyDescent="0.3">
      <c r="A19" s="3">
        <v>7113.05</v>
      </c>
      <c r="C19" s="1" t="s">
        <v>40</v>
      </c>
      <c r="D19">
        <f>D17/D18</f>
        <v>146.70409400896239</v>
      </c>
    </row>
    <row r="20" spans="1:4" x14ac:dyDescent="0.3">
      <c r="A20" s="3">
        <v>7367</v>
      </c>
    </row>
    <row r="21" spans="1:4" x14ac:dyDescent="0.3">
      <c r="A21" s="3">
        <v>5082.38</v>
      </c>
      <c r="C21" s="1" t="s">
        <v>41</v>
      </c>
      <c r="D21">
        <f>_xlfn.PERCENTILE.INC(A2:A500,0.9)</f>
        <v>27635.170000000016</v>
      </c>
    </row>
    <row r="22" spans="1:4" x14ac:dyDescent="0.3">
      <c r="A22" s="3">
        <v>3733.42</v>
      </c>
      <c r="C22" s="1" t="s">
        <v>42</v>
      </c>
      <c r="D22">
        <f>_xlfn.PERCENTILE.INC(A2:A500,0.1)</f>
        <v>1253.3</v>
      </c>
    </row>
    <row r="23" spans="1:4" x14ac:dyDescent="0.3">
      <c r="A23" s="3">
        <v>31766.1</v>
      </c>
      <c r="C23" s="1" t="s">
        <v>43</v>
      </c>
      <c r="D23">
        <f>_xlfn.QUARTILE.INC(A2:A500,1)</f>
        <v>1520.43</v>
      </c>
    </row>
    <row r="24" spans="1:4" x14ac:dyDescent="0.3">
      <c r="A24" s="3">
        <v>27561.8</v>
      </c>
      <c r="C24" s="1" t="s">
        <v>44</v>
      </c>
      <c r="D24">
        <f>_xlfn.QUARTILE.INC(A2:A500,2)</f>
        <v>2308.1800000000003</v>
      </c>
    </row>
    <row r="25" spans="1:4" x14ac:dyDescent="0.3">
      <c r="A25" s="3">
        <v>10144.5</v>
      </c>
      <c r="C25" s="1" t="s">
        <v>45</v>
      </c>
      <c r="D25">
        <f>_xlfn.QUARTILE.INC(A2:A500,3)</f>
        <v>5047.5950000000003</v>
      </c>
    </row>
    <row r="26" spans="1:4" x14ac:dyDescent="0.3">
      <c r="A26" s="3">
        <v>52868.4</v>
      </c>
    </row>
    <row r="27" spans="1:4" x14ac:dyDescent="0.3">
      <c r="A27" s="3">
        <v>97901</v>
      </c>
    </row>
    <row r="28" spans="1:4" x14ac:dyDescent="0.3">
      <c r="A28" s="3">
        <v>5488</v>
      </c>
    </row>
    <row r="29" spans="1:4" x14ac:dyDescent="0.3">
      <c r="A29" s="3">
        <v>4260.3999999999996</v>
      </c>
    </row>
    <row r="30" spans="1:4" x14ac:dyDescent="0.3">
      <c r="A30" s="3">
        <v>15484.5</v>
      </c>
    </row>
    <row r="31" spans="1:4" x14ac:dyDescent="0.3">
      <c r="A31" s="3">
        <v>5130</v>
      </c>
    </row>
    <row r="32" spans="1:4" x14ac:dyDescent="0.3">
      <c r="A32" s="3">
        <v>106492</v>
      </c>
    </row>
    <row r="33" spans="1:1" x14ac:dyDescent="0.3">
      <c r="A33" s="3">
        <v>3426</v>
      </c>
    </row>
    <row r="34" spans="1:1" x14ac:dyDescent="0.3">
      <c r="A34" s="3">
        <v>6907.1</v>
      </c>
    </row>
    <row r="35" spans="1:1" x14ac:dyDescent="0.3">
      <c r="A35" s="3">
        <v>8313.8799999999992</v>
      </c>
    </row>
    <row r="36" spans="1:1" x14ac:dyDescent="0.3">
      <c r="A36" s="3">
        <v>255788</v>
      </c>
    </row>
    <row r="37" spans="1:1" x14ac:dyDescent="0.3">
      <c r="A37" s="3">
        <v>4737.5</v>
      </c>
    </row>
    <row r="38" spans="1:1" x14ac:dyDescent="0.3">
      <c r="A38" s="3">
        <v>114858</v>
      </c>
    </row>
    <row r="39" spans="1:1" x14ac:dyDescent="0.3">
      <c r="A39" s="3">
        <v>471062</v>
      </c>
    </row>
    <row r="40" spans="1:1" x14ac:dyDescent="0.3">
      <c r="A40" s="3">
        <v>5689.53</v>
      </c>
    </row>
    <row r="41" spans="1:1" x14ac:dyDescent="0.3">
      <c r="A41" s="3">
        <v>1936</v>
      </c>
    </row>
    <row r="42" spans="1:1" x14ac:dyDescent="0.3">
      <c r="A42" s="3">
        <v>6227.88</v>
      </c>
    </row>
    <row r="43" spans="1:1" x14ac:dyDescent="0.3">
      <c r="A43" s="3">
        <v>3445.5</v>
      </c>
    </row>
    <row r="44" spans="1:1" x14ac:dyDescent="0.3">
      <c r="A44" s="3">
        <v>52019.5</v>
      </c>
    </row>
    <row r="45" spans="1:1" x14ac:dyDescent="0.3">
      <c r="A45" s="3">
        <v>3300</v>
      </c>
    </row>
    <row r="46" spans="1:1" x14ac:dyDescent="0.3">
      <c r="A46" s="3">
        <v>5989.25</v>
      </c>
    </row>
    <row r="47" spans="1:1" x14ac:dyDescent="0.3">
      <c r="A47" s="3">
        <v>3632.5</v>
      </c>
    </row>
    <row r="48" spans="1:1" x14ac:dyDescent="0.3">
      <c r="A48" s="3">
        <v>3860</v>
      </c>
    </row>
    <row r="49" spans="1:1" x14ac:dyDescent="0.3">
      <c r="A49" s="3">
        <v>3673</v>
      </c>
    </row>
    <row r="50" spans="1:1" x14ac:dyDescent="0.3">
      <c r="A50" s="3">
        <v>6629.13</v>
      </c>
    </row>
    <row r="51" spans="1:1" x14ac:dyDescent="0.3">
      <c r="A51" s="3">
        <v>3860</v>
      </c>
    </row>
    <row r="52" spans="1:1" x14ac:dyDescent="0.3">
      <c r="A52" s="3">
        <v>5365.25</v>
      </c>
    </row>
    <row r="53" spans="1:1" x14ac:dyDescent="0.3">
      <c r="A53" s="3">
        <v>3665</v>
      </c>
    </row>
    <row r="54" spans="1:1" x14ac:dyDescent="0.3">
      <c r="A54" s="3">
        <v>52722.3</v>
      </c>
    </row>
    <row r="55" spans="1:1" x14ac:dyDescent="0.3">
      <c r="A55" s="3">
        <v>3491</v>
      </c>
    </row>
    <row r="56" spans="1:1" x14ac:dyDescent="0.3">
      <c r="A56" s="3">
        <v>120613</v>
      </c>
    </row>
    <row r="57" spans="1:1" x14ac:dyDescent="0.3">
      <c r="A57" s="3">
        <v>2142.5</v>
      </c>
    </row>
    <row r="58" spans="1:1" x14ac:dyDescent="0.3">
      <c r="A58" s="3">
        <v>1936</v>
      </c>
    </row>
    <row r="59" spans="1:1" x14ac:dyDescent="0.3">
      <c r="A59" s="3">
        <v>28295.5</v>
      </c>
    </row>
    <row r="60" spans="1:1" x14ac:dyDescent="0.3">
      <c r="A60" s="3">
        <v>10140</v>
      </c>
    </row>
    <row r="61" spans="1:1" x14ac:dyDescent="0.3">
      <c r="A61" s="3">
        <v>5460</v>
      </c>
    </row>
    <row r="62" spans="1:1" x14ac:dyDescent="0.3">
      <c r="A62" s="3">
        <v>4066.5</v>
      </c>
    </row>
    <row r="63" spans="1:1" x14ac:dyDescent="0.3">
      <c r="A63" s="3">
        <v>2743</v>
      </c>
    </row>
    <row r="64" spans="1:1" x14ac:dyDescent="0.3">
      <c r="A64" s="3">
        <v>86406.399999999994</v>
      </c>
    </row>
    <row r="65" spans="1:1" x14ac:dyDescent="0.3">
      <c r="A65" s="3">
        <v>7596.5</v>
      </c>
    </row>
    <row r="66" spans="1:1" x14ac:dyDescent="0.3">
      <c r="A66" s="3">
        <v>8209.7999999999993</v>
      </c>
    </row>
    <row r="67" spans="1:1" x14ac:dyDescent="0.3">
      <c r="A67" s="3">
        <v>25804.6</v>
      </c>
    </row>
    <row r="68" spans="1:1" x14ac:dyDescent="0.3">
      <c r="A68" s="3">
        <v>3491</v>
      </c>
    </row>
    <row r="69" spans="1:1" x14ac:dyDescent="0.3">
      <c r="A69" s="3">
        <v>271863</v>
      </c>
    </row>
    <row r="70" spans="1:1" x14ac:dyDescent="0.3">
      <c r="A70" s="3">
        <v>6196.3</v>
      </c>
    </row>
    <row r="71" spans="1:1" x14ac:dyDescent="0.3">
      <c r="A71" s="3">
        <v>3673</v>
      </c>
    </row>
    <row r="72" spans="1:1" x14ac:dyDescent="0.3">
      <c r="A72" s="3">
        <v>247477</v>
      </c>
    </row>
    <row r="73" spans="1:1" x14ac:dyDescent="0.3">
      <c r="A73" s="3">
        <v>3722</v>
      </c>
    </row>
    <row r="74" spans="1:1" x14ac:dyDescent="0.3">
      <c r="A74" s="3">
        <v>4923.75</v>
      </c>
    </row>
    <row r="75" spans="1:1" x14ac:dyDescent="0.3">
      <c r="A75" s="3">
        <v>3632.5</v>
      </c>
    </row>
    <row r="76" spans="1:1" x14ac:dyDescent="0.3">
      <c r="A76" s="3">
        <v>3494.5</v>
      </c>
    </row>
    <row r="77" spans="1:1" x14ac:dyDescent="0.3">
      <c r="A77" s="3">
        <v>5350</v>
      </c>
    </row>
    <row r="78" spans="1:1" x14ac:dyDescent="0.3">
      <c r="A78" s="3">
        <v>4729</v>
      </c>
    </row>
    <row r="79" spans="1:1" x14ac:dyDescent="0.3">
      <c r="A79" s="3">
        <v>3380</v>
      </c>
    </row>
    <row r="80" spans="1:1" x14ac:dyDescent="0.3">
      <c r="A80" s="3">
        <v>3426</v>
      </c>
    </row>
    <row r="81" spans="1:1" x14ac:dyDescent="0.3">
      <c r="A81" s="3">
        <v>3928.5</v>
      </c>
    </row>
    <row r="82" spans="1:1" x14ac:dyDescent="0.3">
      <c r="A82" s="3">
        <v>3722</v>
      </c>
    </row>
    <row r="83" spans="1:1" x14ac:dyDescent="0.3">
      <c r="A83" s="3">
        <v>4256.8999999999996</v>
      </c>
    </row>
    <row r="84" spans="1:1" x14ac:dyDescent="0.3">
      <c r="A84" s="3">
        <v>3928.5</v>
      </c>
    </row>
    <row r="85" spans="1:1" x14ac:dyDescent="0.3">
      <c r="A85" s="3">
        <v>4720.9399999999996</v>
      </c>
    </row>
    <row r="86" spans="1:1" x14ac:dyDescent="0.3">
      <c r="A86" s="3">
        <v>3632.5</v>
      </c>
    </row>
    <row r="87" spans="1:1" x14ac:dyDescent="0.3">
      <c r="A87" s="3">
        <v>322</v>
      </c>
    </row>
    <row r="88" spans="1:1" x14ac:dyDescent="0.3">
      <c r="A88" s="3">
        <v>3239.35</v>
      </c>
    </row>
    <row r="89" spans="1:1" x14ac:dyDescent="0.3">
      <c r="A89" s="3">
        <v>3426</v>
      </c>
    </row>
    <row r="90" spans="1:1" x14ac:dyDescent="0.3">
      <c r="A90" s="3">
        <v>3854.5</v>
      </c>
    </row>
    <row r="91" spans="1:1" x14ac:dyDescent="0.3">
      <c r="A91" s="3">
        <v>79378</v>
      </c>
    </row>
    <row r="92" spans="1:1" x14ac:dyDescent="0.3">
      <c r="A92" s="3">
        <v>53312.800000000003</v>
      </c>
    </row>
    <row r="93" spans="1:1" x14ac:dyDescent="0.3">
      <c r="A93" s="3">
        <v>3860</v>
      </c>
    </row>
    <row r="94" spans="1:1" x14ac:dyDescent="0.3">
      <c r="A94" s="3">
        <v>1936</v>
      </c>
    </row>
    <row r="95" spans="1:1" x14ac:dyDescent="0.3">
      <c r="A95" s="3">
        <v>3632.5</v>
      </c>
    </row>
    <row r="96" spans="1:1" x14ac:dyDescent="0.3">
      <c r="A96" s="3">
        <v>3288</v>
      </c>
    </row>
    <row r="97" spans="1:1" x14ac:dyDescent="0.3">
      <c r="A97" s="3">
        <v>21568.7</v>
      </c>
    </row>
    <row r="98" spans="1:1" x14ac:dyDescent="0.3">
      <c r="A98" s="3">
        <v>4512.5</v>
      </c>
    </row>
    <row r="99" spans="1:1" x14ac:dyDescent="0.3">
      <c r="A99" s="3">
        <v>5163</v>
      </c>
    </row>
    <row r="100" spans="1:1" x14ac:dyDescent="0.3">
      <c r="A100" s="3">
        <v>21975.4</v>
      </c>
    </row>
    <row r="101" spans="1:1" x14ac:dyDescent="0.3">
      <c r="A101" s="3">
        <v>133483</v>
      </c>
    </row>
    <row r="102" spans="1:1" x14ac:dyDescent="0.3">
      <c r="A102" s="3">
        <v>4694.95</v>
      </c>
    </row>
    <row r="103" spans="1:1" x14ac:dyDescent="0.3">
      <c r="A103" s="3">
        <v>2344.38</v>
      </c>
    </row>
    <row r="104" spans="1:1" x14ac:dyDescent="0.3">
      <c r="A104" s="3">
        <v>133584</v>
      </c>
    </row>
    <row r="105" spans="1:1" x14ac:dyDescent="0.3">
      <c r="A105" s="3">
        <v>1519.68</v>
      </c>
    </row>
    <row r="106" spans="1:1" x14ac:dyDescent="0.3">
      <c r="A106" s="3">
        <v>2220.6799999999998</v>
      </c>
    </row>
    <row r="107" spans="1:1" x14ac:dyDescent="0.3">
      <c r="A107" s="3">
        <v>1519.68</v>
      </c>
    </row>
    <row r="108" spans="1:1" x14ac:dyDescent="0.3">
      <c r="A108" s="3">
        <v>15509.1</v>
      </c>
    </row>
    <row r="109" spans="1:1" x14ac:dyDescent="0.3">
      <c r="A109" s="3">
        <v>107021</v>
      </c>
    </row>
    <row r="110" spans="1:1" x14ac:dyDescent="0.3">
      <c r="A110" s="3">
        <v>5502.81</v>
      </c>
    </row>
    <row r="111" spans="1:1" x14ac:dyDescent="0.3">
      <c r="A111" s="3">
        <v>7528.28</v>
      </c>
    </row>
    <row r="112" spans="1:1" x14ac:dyDescent="0.3">
      <c r="A112" s="3">
        <v>1561.27</v>
      </c>
    </row>
    <row r="113" spans="1:1" x14ac:dyDescent="0.3">
      <c r="A113" s="3">
        <v>2343.38</v>
      </c>
    </row>
    <row r="114" spans="1:1" x14ac:dyDescent="0.3">
      <c r="A114" s="3">
        <v>17374.5</v>
      </c>
    </row>
    <row r="115" spans="1:1" x14ac:dyDescent="0.3">
      <c r="A115" s="3">
        <v>2219.6799999999998</v>
      </c>
    </row>
    <row r="116" spans="1:1" x14ac:dyDescent="0.3">
      <c r="A116" s="3">
        <v>1593.38</v>
      </c>
    </row>
    <row r="117" spans="1:1" x14ac:dyDescent="0.3">
      <c r="A117" s="3">
        <v>2227.2600000000002</v>
      </c>
    </row>
    <row r="118" spans="1:1" x14ac:dyDescent="0.3">
      <c r="A118" s="3">
        <v>5802.48</v>
      </c>
    </row>
    <row r="119" spans="1:1" x14ac:dyDescent="0.3">
      <c r="A119" s="3">
        <v>2219.6799999999998</v>
      </c>
    </row>
    <row r="120" spans="1:1" x14ac:dyDescent="0.3">
      <c r="A120" s="3">
        <v>2219.6799999999998</v>
      </c>
    </row>
    <row r="121" spans="1:1" x14ac:dyDescent="0.3">
      <c r="A121" s="3">
        <v>1519.68</v>
      </c>
    </row>
    <row r="122" spans="1:1" x14ac:dyDescent="0.3">
      <c r="A122" s="3">
        <v>1588.42</v>
      </c>
    </row>
    <row r="123" spans="1:1" x14ac:dyDescent="0.3">
      <c r="A123" s="3">
        <v>1433.67</v>
      </c>
    </row>
    <row r="124" spans="1:1" x14ac:dyDescent="0.3">
      <c r="A124" s="3">
        <v>1527.26</v>
      </c>
    </row>
    <row r="125" spans="1:1" x14ac:dyDescent="0.3">
      <c r="A125" s="3">
        <v>1569.22</v>
      </c>
    </row>
    <row r="126" spans="1:1" x14ac:dyDescent="0.3">
      <c r="A126" s="3">
        <v>1546.83</v>
      </c>
    </row>
    <row r="127" spans="1:1" x14ac:dyDescent="0.3">
      <c r="A127" s="3">
        <v>1519.68</v>
      </c>
    </row>
    <row r="128" spans="1:1" x14ac:dyDescent="0.3">
      <c r="A128" s="3">
        <v>3625.95</v>
      </c>
    </row>
    <row r="129" spans="1:1" x14ac:dyDescent="0.3">
      <c r="A129" s="3">
        <v>1520.68</v>
      </c>
    </row>
    <row r="130" spans="1:1" x14ac:dyDescent="0.3">
      <c r="A130" s="3">
        <v>3102.85</v>
      </c>
    </row>
    <row r="131" spans="1:1" x14ac:dyDescent="0.3">
      <c r="A131" s="3">
        <v>1519.68</v>
      </c>
    </row>
    <row r="132" spans="1:1" x14ac:dyDescent="0.3">
      <c r="A132" s="3">
        <v>1519.68</v>
      </c>
    </row>
    <row r="133" spans="1:1" x14ac:dyDescent="0.3">
      <c r="A133" s="3">
        <v>2200.4499999999998</v>
      </c>
    </row>
    <row r="134" spans="1:1" x14ac:dyDescent="0.3">
      <c r="A134" s="3">
        <v>2328.36</v>
      </c>
    </row>
    <row r="135" spans="1:1" x14ac:dyDescent="0.3">
      <c r="A135" s="3">
        <v>1519.68</v>
      </c>
    </row>
    <row r="136" spans="1:1" x14ac:dyDescent="0.3">
      <c r="A136" s="3">
        <v>1814.09</v>
      </c>
    </row>
    <row r="137" spans="1:1" x14ac:dyDescent="0.3">
      <c r="A137" s="3">
        <v>1519.68</v>
      </c>
    </row>
    <row r="138" spans="1:1" x14ac:dyDescent="0.3">
      <c r="A138" s="3">
        <v>4726.49</v>
      </c>
    </row>
    <row r="139" spans="1:1" x14ac:dyDescent="0.3">
      <c r="A139" s="3">
        <v>2643.7</v>
      </c>
    </row>
    <row r="140" spans="1:1" x14ac:dyDescent="0.3">
      <c r="A140" s="3">
        <v>4280.3599999999997</v>
      </c>
    </row>
    <row r="141" spans="1:1" x14ac:dyDescent="0.3">
      <c r="A141" s="3">
        <v>2219.6799999999998</v>
      </c>
    </row>
    <row r="142" spans="1:1" x14ac:dyDescent="0.3">
      <c r="A142" s="3">
        <v>7092.24</v>
      </c>
    </row>
    <row r="143" spans="1:1" x14ac:dyDescent="0.3">
      <c r="A143" s="3">
        <v>1519.68</v>
      </c>
    </row>
    <row r="144" spans="1:1" x14ac:dyDescent="0.3">
      <c r="A144" s="3">
        <v>14456.9</v>
      </c>
    </row>
    <row r="145" spans="1:1" x14ac:dyDescent="0.3">
      <c r="A145" s="3">
        <v>14607.1</v>
      </c>
    </row>
    <row r="146" spans="1:1" x14ac:dyDescent="0.3">
      <c r="A146" s="3">
        <v>102607</v>
      </c>
    </row>
    <row r="147" spans="1:1" x14ac:dyDescent="0.3">
      <c r="A147" s="3">
        <v>2661.25</v>
      </c>
    </row>
    <row r="148" spans="1:1" x14ac:dyDescent="0.3">
      <c r="A148" s="3">
        <v>1519.68</v>
      </c>
    </row>
    <row r="149" spans="1:1" x14ac:dyDescent="0.3">
      <c r="A149" s="3">
        <v>800.45</v>
      </c>
    </row>
    <row r="150" spans="1:1" x14ac:dyDescent="0.3">
      <c r="A150" s="3">
        <v>1519.68</v>
      </c>
    </row>
    <row r="151" spans="1:1" x14ac:dyDescent="0.3">
      <c r="A151" s="3">
        <v>5272.96</v>
      </c>
    </row>
    <row r="152" spans="1:1" x14ac:dyDescent="0.3">
      <c r="A152" s="3">
        <v>10088.299999999999</v>
      </c>
    </row>
    <row r="153" spans="1:1" x14ac:dyDescent="0.3">
      <c r="A153" s="3">
        <v>1519.68</v>
      </c>
    </row>
    <row r="154" spans="1:1" x14ac:dyDescent="0.3">
      <c r="A154" s="3">
        <v>1519.68</v>
      </c>
    </row>
    <row r="155" spans="1:1" x14ac:dyDescent="0.3">
      <c r="A155" s="3">
        <v>1534.84</v>
      </c>
    </row>
    <row r="156" spans="1:1" x14ac:dyDescent="0.3">
      <c r="A156" s="3">
        <v>5460.54</v>
      </c>
    </row>
    <row r="157" spans="1:1" x14ac:dyDescent="0.3">
      <c r="A157" s="3">
        <v>1561.27</v>
      </c>
    </row>
    <row r="158" spans="1:1" x14ac:dyDescent="0.3">
      <c r="A158" s="3">
        <v>2435.09</v>
      </c>
    </row>
    <row r="159" spans="1:1" x14ac:dyDescent="0.3">
      <c r="A159" s="3">
        <v>1519.68</v>
      </c>
    </row>
    <row r="160" spans="1:1" x14ac:dyDescent="0.3">
      <c r="A160" s="3">
        <v>1520.68</v>
      </c>
    </row>
    <row r="161" spans="1:1" x14ac:dyDescent="0.3">
      <c r="A161" s="3">
        <v>1519.68</v>
      </c>
    </row>
    <row r="162" spans="1:1" x14ac:dyDescent="0.3">
      <c r="A162" s="3">
        <v>1534.84</v>
      </c>
    </row>
    <row r="163" spans="1:1" x14ac:dyDescent="0.3">
      <c r="A163" s="3">
        <v>1519.68</v>
      </c>
    </row>
    <row r="164" spans="1:1" x14ac:dyDescent="0.3">
      <c r="A164" s="3">
        <v>1519.68</v>
      </c>
    </row>
    <row r="165" spans="1:1" x14ac:dyDescent="0.3">
      <c r="A165" s="3">
        <v>1527.26</v>
      </c>
    </row>
    <row r="166" spans="1:1" x14ac:dyDescent="0.3">
      <c r="A166" s="3">
        <v>1527.26</v>
      </c>
    </row>
    <row r="167" spans="1:1" x14ac:dyDescent="0.3">
      <c r="A167" s="3">
        <v>2219.6799999999998</v>
      </c>
    </row>
    <row r="168" spans="1:1" x14ac:dyDescent="0.3">
      <c r="A168" s="3">
        <v>45966.1</v>
      </c>
    </row>
    <row r="169" spans="1:1" x14ac:dyDescent="0.3">
      <c r="A169" s="3">
        <v>1625.83</v>
      </c>
    </row>
    <row r="170" spans="1:1" x14ac:dyDescent="0.3">
      <c r="A170" s="3">
        <v>1519.68</v>
      </c>
    </row>
    <row r="171" spans="1:1" x14ac:dyDescent="0.3">
      <c r="A171" s="3">
        <v>121349</v>
      </c>
    </row>
    <row r="172" spans="1:1" x14ac:dyDescent="0.3">
      <c r="A172" s="3">
        <v>1569.22</v>
      </c>
    </row>
    <row r="173" spans="1:1" x14ac:dyDescent="0.3">
      <c r="A173" s="3">
        <v>3445.32</v>
      </c>
    </row>
    <row r="174" spans="1:1" x14ac:dyDescent="0.3">
      <c r="A174" s="3">
        <v>9976.24</v>
      </c>
    </row>
    <row r="175" spans="1:1" x14ac:dyDescent="0.3">
      <c r="A175" s="3">
        <v>2220.6799999999998</v>
      </c>
    </row>
    <row r="176" spans="1:1" x14ac:dyDescent="0.3">
      <c r="A176" s="3">
        <v>4801.1000000000004</v>
      </c>
    </row>
    <row r="177" spans="1:1" x14ac:dyDescent="0.3">
      <c r="A177" s="3">
        <v>1519.68</v>
      </c>
    </row>
    <row r="178" spans="1:1" x14ac:dyDescent="0.3">
      <c r="A178" s="3">
        <v>2710.79</v>
      </c>
    </row>
    <row r="179" spans="1:1" x14ac:dyDescent="0.3">
      <c r="A179" s="3">
        <v>3474.43</v>
      </c>
    </row>
    <row r="180" spans="1:1" x14ac:dyDescent="0.3">
      <c r="A180" s="3">
        <v>3819.27</v>
      </c>
    </row>
    <row r="181" spans="1:1" x14ac:dyDescent="0.3">
      <c r="A181" s="3">
        <v>2220.6799999999998</v>
      </c>
    </row>
    <row r="182" spans="1:1" x14ac:dyDescent="0.3">
      <c r="A182" s="3">
        <v>1500.45</v>
      </c>
    </row>
    <row r="183" spans="1:1" x14ac:dyDescent="0.3">
      <c r="A183" s="3">
        <v>4714.33</v>
      </c>
    </row>
    <row r="184" spans="1:1" x14ac:dyDescent="0.3">
      <c r="A184" s="3">
        <v>20950</v>
      </c>
    </row>
    <row r="185" spans="1:1" x14ac:dyDescent="0.3">
      <c r="A185" s="3">
        <v>1519.68</v>
      </c>
    </row>
    <row r="186" spans="1:1" x14ac:dyDescent="0.3">
      <c r="A186" s="3">
        <v>1520.68</v>
      </c>
    </row>
    <row r="187" spans="1:1" x14ac:dyDescent="0.3">
      <c r="A187" s="3">
        <v>197912</v>
      </c>
    </row>
    <row r="188" spans="1:1" x14ac:dyDescent="0.3">
      <c r="A188" s="3">
        <v>1519.68</v>
      </c>
    </row>
    <row r="189" spans="1:1" x14ac:dyDescent="0.3">
      <c r="A189" s="3">
        <v>2200.4499999999998</v>
      </c>
    </row>
    <row r="190" spans="1:1" x14ac:dyDescent="0.3">
      <c r="A190" s="3">
        <v>16230.5</v>
      </c>
    </row>
    <row r="191" spans="1:1" x14ac:dyDescent="0.3">
      <c r="A191" s="3">
        <v>1500.45</v>
      </c>
    </row>
    <row r="192" spans="1:1" x14ac:dyDescent="0.3">
      <c r="A192" s="3">
        <v>1520.68</v>
      </c>
    </row>
    <row r="193" spans="1:1" x14ac:dyDescent="0.3">
      <c r="A193" s="3">
        <v>8583.1299999999992</v>
      </c>
    </row>
    <row r="194" spans="1:1" x14ac:dyDescent="0.3">
      <c r="A194" s="3">
        <v>1519.68</v>
      </c>
    </row>
    <row r="195" spans="1:1" x14ac:dyDescent="0.3">
      <c r="A195" s="3">
        <v>1687.06</v>
      </c>
    </row>
    <row r="196" spans="1:1" x14ac:dyDescent="0.3">
      <c r="A196" s="3">
        <v>1846.08</v>
      </c>
    </row>
    <row r="197" spans="1:1" x14ac:dyDescent="0.3">
      <c r="A197" s="3">
        <v>1621.13</v>
      </c>
    </row>
    <row r="198" spans="1:1" x14ac:dyDescent="0.3">
      <c r="A198" s="3">
        <v>2234.84</v>
      </c>
    </row>
    <row r="199" spans="1:1" x14ac:dyDescent="0.3">
      <c r="A199" s="3">
        <v>1627.84</v>
      </c>
    </row>
    <row r="200" spans="1:1" x14ac:dyDescent="0.3">
      <c r="A200" s="3">
        <v>1519.68</v>
      </c>
    </row>
    <row r="201" spans="1:1" x14ac:dyDescent="0.3">
      <c r="A201" s="3">
        <v>1519.68</v>
      </c>
    </row>
    <row r="202" spans="1:1" x14ac:dyDescent="0.3">
      <c r="A202" s="3">
        <v>2011.5</v>
      </c>
    </row>
    <row r="203" spans="1:1" x14ac:dyDescent="0.3">
      <c r="A203" s="3">
        <v>1333.5</v>
      </c>
    </row>
    <row r="204" spans="1:1" x14ac:dyDescent="0.3">
      <c r="A204" s="3">
        <v>1311.5</v>
      </c>
    </row>
    <row r="205" spans="1:1" x14ac:dyDescent="0.3">
      <c r="A205" s="3">
        <v>1898.5</v>
      </c>
    </row>
    <row r="206" spans="1:1" x14ac:dyDescent="0.3">
      <c r="A206" s="3">
        <v>1253.5</v>
      </c>
    </row>
    <row r="207" spans="1:1" x14ac:dyDescent="0.3">
      <c r="A207" s="3">
        <v>3729</v>
      </c>
    </row>
    <row r="208" spans="1:1" x14ac:dyDescent="0.3">
      <c r="A208" s="3">
        <v>1677.5</v>
      </c>
    </row>
    <row r="209" spans="1:1" x14ac:dyDescent="0.3">
      <c r="A209" s="3">
        <v>2346</v>
      </c>
    </row>
    <row r="210" spans="1:1" x14ac:dyDescent="0.3">
      <c r="A210" s="3">
        <v>1140</v>
      </c>
    </row>
    <row r="211" spans="1:1" x14ac:dyDescent="0.3">
      <c r="A211" s="3">
        <v>1185</v>
      </c>
    </row>
    <row r="212" spans="1:1" x14ac:dyDescent="0.3">
      <c r="A212" s="3">
        <v>1345</v>
      </c>
    </row>
    <row r="213" spans="1:1" x14ac:dyDescent="0.3">
      <c r="A213" s="3">
        <v>1689</v>
      </c>
    </row>
    <row r="214" spans="1:1" x14ac:dyDescent="0.3">
      <c r="A214" s="3">
        <v>1424</v>
      </c>
    </row>
    <row r="215" spans="1:1" x14ac:dyDescent="0.3">
      <c r="A215" s="3">
        <v>1235</v>
      </c>
    </row>
    <row r="216" spans="1:1" x14ac:dyDescent="0.3">
      <c r="A216" s="3">
        <v>1157</v>
      </c>
    </row>
    <row r="217" spans="1:1" x14ac:dyDescent="0.3">
      <c r="A217" s="3">
        <v>1750</v>
      </c>
    </row>
    <row r="218" spans="1:1" x14ac:dyDescent="0.3">
      <c r="A218" s="3">
        <v>1239</v>
      </c>
    </row>
    <row r="219" spans="1:1" x14ac:dyDescent="0.3">
      <c r="A219" s="3">
        <v>1262</v>
      </c>
    </row>
    <row r="220" spans="1:1" x14ac:dyDescent="0.3">
      <c r="A220" s="3">
        <v>3359</v>
      </c>
    </row>
    <row r="221" spans="1:1" x14ac:dyDescent="0.3">
      <c r="A221" s="3">
        <v>619.5</v>
      </c>
    </row>
    <row r="222" spans="1:1" x14ac:dyDescent="0.3">
      <c r="A222" s="3">
        <v>2268</v>
      </c>
    </row>
    <row r="223" spans="1:1" x14ac:dyDescent="0.3">
      <c r="A223" s="3">
        <v>1353.5</v>
      </c>
    </row>
    <row r="224" spans="1:1" x14ac:dyDescent="0.3">
      <c r="A224" s="3">
        <v>1138</v>
      </c>
    </row>
    <row r="225" spans="1:1" x14ac:dyDescent="0.3">
      <c r="A225" s="3">
        <v>2667</v>
      </c>
    </row>
    <row r="226" spans="1:1" x14ac:dyDescent="0.3">
      <c r="A226" s="3">
        <v>1189</v>
      </c>
    </row>
    <row r="227" spans="1:1" x14ac:dyDescent="0.3">
      <c r="A227" s="3">
        <v>1235</v>
      </c>
    </row>
    <row r="228" spans="1:1" x14ac:dyDescent="0.3">
      <c r="A228" s="3">
        <v>1297</v>
      </c>
    </row>
    <row r="229" spans="1:1" x14ac:dyDescent="0.3">
      <c r="A229" s="3">
        <v>1793</v>
      </c>
    </row>
    <row r="230" spans="1:1" x14ac:dyDescent="0.3">
      <c r="A230" s="3">
        <v>945.5</v>
      </c>
    </row>
    <row r="231" spans="1:1" x14ac:dyDescent="0.3">
      <c r="A231" s="3">
        <v>689</v>
      </c>
    </row>
    <row r="232" spans="1:1" x14ac:dyDescent="0.3">
      <c r="A232" s="3">
        <v>1150.5</v>
      </c>
    </row>
    <row r="233" spans="1:1" x14ac:dyDescent="0.3">
      <c r="A233" s="3">
        <v>1468.5</v>
      </c>
    </row>
    <row r="234" spans="1:1" x14ac:dyDescent="0.3">
      <c r="A234" s="3">
        <v>1107</v>
      </c>
    </row>
    <row r="235" spans="1:1" x14ac:dyDescent="0.3">
      <c r="A235" s="3">
        <v>1700</v>
      </c>
    </row>
    <row r="236" spans="1:1" x14ac:dyDescent="0.3">
      <c r="A236" s="3">
        <v>1166</v>
      </c>
    </row>
    <row r="237" spans="1:1" x14ac:dyDescent="0.3">
      <c r="A237" s="3">
        <v>1810.5</v>
      </c>
    </row>
    <row r="238" spans="1:1" x14ac:dyDescent="0.3">
      <c r="A238" s="3">
        <v>1290</v>
      </c>
    </row>
    <row r="239" spans="1:1" x14ac:dyDescent="0.3">
      <c r="A239" s="3">
        <v>1189</v>
      </c>
    </row>
    <row r="240" spans="1:1" x14ac:dyDescent="0.3">
      <c r="A240" s="3">
        <v>1173.5</v>
      </c>
    </row>
    <row r="241" spans="1:1" x14ac:dyDescent="0.3">
      <c r="A241" s="3">
        <v>1696</v>
      </c>
    </row>
    <row r="242" spans="1:1" x14ac:dyDescent="0.3">
      <c r="A242" s="3">
        <v>2348</v>
      </c>
    </row>
    <row r="243" spans="1:1" x14ac:dyDescent="0.3">
      <c r="A243" s="3">
        <v>1781.5</v>
      </c>
    </row>
    <row r="244" spans="1:1" x14ac:dyDescent="0.3">
      <c r="A244" s="3">
        <v>1229.5</v>
      </c>
    </row>
    <row r="245" spans="1:1" x14ac:dyDescent="0.3">
      <c r="A245" s="3">
        <v>1724</v>
      </c>
    </row>
    <row r="246" spans="1:1" x14ac:dyDescent="0.3">
      <c r="A246" s="3">
        <v>2415</v>
      </c>
    </row>
    <row r="247" spans="1:1" x14ac:dyDescent="0.3">
      <c r="A247" s="3">
        <v>1129.5</v>
      </c>
    </row>
    <row r="248" spans="1:1" x14ac:dyDescent="0.3">
      <c r="A248" s="3">
        <v>1358</v>
      </c>
    </row>
    <row r="249" spans="1:1" x14ac:dyDescent="0.3">
      <c r="A249" s="3">
        <v>1251.5</v>
      </c>
    </row>
    <row r="250" spans="1:1" x14ac:dyDescent="0.3">
      <c r="A250" s="3">
        <v>1251.5</v>
      </c>
    </row>
    <row r="251" spans="1:1" x14ac:dyDescent="0.3">
      <c r="A251" s="3">
        <v>1680.5</v>
      </c>
    </row>
    <row r="252" spans="1:1" x14ac:dyDescent="0.3">
      <c r="A252" s="3">
        <v>1239.5</v>
      </c>
    </row>
    <row r="253" spans="1:1" x14ac:dyDescent="0.3">
      <c r="A253" s="3">
        <v>1290</v>
      </c>
    </row>
    <row r="254" spans="1:1" x14ac:dyDescent="0.3">
      <c r="A254" s="3">
        <v>1150.5</v>
      </c>
    </row>
    <row r="255" spans="1:1" x14ac:dyDescent="0.3">
      <c r="A255" s="3">
        <v>1661.5</v>
      </c>
    </row>
    <row r="256" spans="1:1" x14ac:dyDescent="0.3">
      <c r="A256" s="3">
        <v>1290</v>
      </c>
    </row>
    <row r="257" spans="1:1" x14ac:dyDescent="0.3">
      <c r="A257" s="3">
        <v>1273.5</v>
      </c>
    </row>
    <row r="258" spans="1:1" x14ac:dyDescent="0.3">
      <c r="A258" s="3">
        <v>1607.5</v>
      </c>
    </row>
    <row r="259" spans="1:1" x14ac:dyDescent="0.3">
      <c r="A259" s="3">
        <v>1141</v>
      </c>
    </row>
    <row r="260" spans="1:1" x14ac:dyDescent="0.3">
      <c r="A260" s="3">
        <v>1145.5</v>
      </c>
    </row>
    <row r="261" spans="1:1" x14ac:dyDescent="0.3">
      <c r="A261" s="3">
        <v>1650.5</v>
      </c>
    </row>
    <row r="262" spans="1:1" x14ac:dyDescent="0.3">
      <c r="A262" s="3">
        <v>1639.5</v>
      </c>
    </row>
    <row r="263" spans="1:1" x14ac:dyDescent="0.3">
      <c r="A263" s="3">
        <v>1650.5</v>
      </c>
    </row>
    <row r="264" spans="1:1" x14ac:dyDescent="0.3">
      <c r="A264" s="3">
        <v>1662</v>
      </c>
    </row>
    <row r="265" spans="1:1" x14ac:dyDescent="0.3">
      <c r="A265" s="3">
        <v>1340</v>
      </c>
    </row>
    <row r="266" spans="1:1" x14ac:dyDescent="0.3">
      <c r="A266" s="3">
        <v>1301.5</v>
      </c>
    </row>
    <row r="267" spans="1:1" x14ac:dyDescent="0.3">
      <c r="A267" s="3">
        <v>1258.5</v>
      </c>
    </row>
    <row r="268" spans="1:1" x14ac:dyDescent="0.3">
      <c r="A268" s="3">
        <v>663.5</v>
      </c>
    </row>
    <row r="269" spans="1:1" x14ac:dyDescent="0.3">
      <c r="A269" s="3">
        <v>1482.5</v>
      </c>
    </row>
    <row r="270" spans="1:1" x14ac:dyDescent="0.3">
      <c r="A270" s="3">
        <v>1322</v>
      </c>
    </row>
    <row r="271" spans="1:1" x14ac:dyDescent="0.3">
      <c r="A271" s="3">
        <v>1150.5</v>
      </c>
    </row>
    <row r="272" spans="1:1" x14ac:dyDescent="0.3">
      <c r="A272" s="3">
        <v>1369</v>
      </c>
    </row>
    <row r="273" spans="1:1" x14ac:dyDescent="0.3">
      <c r="A273" s="3">
        <v>1766.5</v>
      </c>
    </row>
    <row r="274" spans="1:1" x14ac:dyDescent="0.3">
      <c r="A274" s="3">
        <v>1266</v>
      </c>
    </row>
    <row r="275" spans="1:1" x14ac:dyDescent="0.3">
      <c r="A275" s="3">
        <v>1367.5</v>
      </c>
    </row>
    <row r="276" spans="1:1" x14ac:dyDescent="0.3">
      <c r="A276" s="3">
        <v>844</v>
      </c>
    </row>
    <row r="277" spans="1:1" x14ac:dyDescent="0.3">
      <c r="A277" s="3">
        <v>2096</v>
      </c>
    </row>
    <row r="278" spans="1:1" x14ac:dyDescent="0.3">
      <c r="A278" s="3">
        <v>1873</v>
      </c>
    </row>
    <row r="279" spans="1:1" x14ac:dyDescent="0.3">
      <c r="A279" s="3">
        <v>1420.5</v>
      </c>
    </row>
    <row r="280" spans="1:1" x14ac:dyDescent="0.3">
      <c r="A280" s="3">
        <v>1150.5</v>
      </c>
    </row>
    <row r="281" spans="1:1" x14ac:dyDescent="0.3">
      <c r="A281" s="3">
        <v>1262</v>
      </c>
    </row>
    <row r="282" spans="1:1" x14ac:dyDescent="0.3">
      <c r="A282" s="3">
        <v>1611</v>
      </c>
    </row>
    <row r="283" spans="1:1" x14ac:dyDescent="0.3">
      <c r="A283" s="3">
        <v>3553</v>
      </c>
    </row>
    <row r="284" spans="1:1" x14ac:dyDescent="0.3">
      <c r="A284" s="3">
        <v>1352</v>
      </c>
    </row>
    <row r="285" spans="1:1" x14ac:dyDescent="0.3">
      <c r="A285" s="3">
        <v>1831.5</v>
      </c>
    </row>
    <row r="286" spans="1:1" x14ac:dyDescent="0.3">
      <c r="A286" s="3">
        <v>1645</v>
      </c>
    </row>
    <row r="287" spans="1:1" x14ac:dyDescent="0.3">
      <c r="A287" s="3">
        <v>1228.5</v>
      </c>
    </row>
    <row r="288" spans="1:1" x14ac:dyDescent="0.3">
      <c r="A288" s="3">
        <v>2523</v>
      </c>
    </row>
    <row r="289" spans="1:1" x14ac:dyDescent="0.3">
      <c r="A289" s="3">
        <v>1667.5</v>
      </c>
    </row>
    <row r="290" spans="1:1" x14ac:dyDescent="0.3">
      <c r="A290" s="3">
        <v>1290</v>
      </c>
    </row>
    <row r="291" spans="1:1" x14ac:dyDescent="0.3">
      <c r="A291" s="3">
        <v>1224.5</v>
      </c>
    </row>
    <row r="292" spans="1:1" x14ac:dyDescent="0.3">
      <c r="A292" s="3">
        <v>1229.5</v>
      </c>
    </row>
    <row r="293" spans="1:1" x14ac:dyDescent="0.3">
      <c r="A293" s="3">
        <v>2635</v>
      </c>
    </row>
    <row r="294" spans="1:1" x14ac:dyDescent="0.3">
      <c r="A294" s="3">
        <v>1290</v>
      </c>
    </row>
    <row r="295" spans="1:1" x14ac:dyDescent="0.3">
      <c r="A295" s="3">
        <v>1560.5</v>
      </c>
    </row>
    <row r="296" spans="1:1" x14ac:dyDescent="0.3">
      <c r="A296" s="3">
        <v>1584</v>
      </c>
    </row>
    <row r="297" spans="1:1" x14ac:dyDescent="0.3">
      <c r="A297" s="3">
        <v>2017</v>
      </c>
    </row>
    <row r="298" spans="1:1" x14ac:dyDescent="0.3">
      <c r="A298" s="3">
        <v>1145.5</v>
      </c>
    </row>
    <row r="299" spans="1:1" x14ac:dyDescent="0.3">
      <c r="A299" s="3">
        <v>1700.5</v>
      </c>
    </row>
    <row r="300" spans="1:1" x14ac:dyDescent="0.3">
      <c r="A300" s="3">
        <v>1670.5</v>
      </c>
    </row>
    <row r="301" spans="1:1" x14ac:dyDescent="0.3">
      <c r="A301" s="3">
        <v>1251.5</v>
      </c>
    </row>
    <row r="302" spans="1:1" x14ac:dyDescent="0.3">
      <c r="A302" s="3">
        <v>755</v>
      </c>
    </row>
    <row r="303" spans="1:1" x14ac:dyDescent="0.3">
      <c r="A303" s="3">
        <v>2140.39</v>
      </c>
    </row>
    <row r="304" spans="1:1" x14ac:dyDescent="0.3">
      <c r="A304" s="3">
        <v>3221</v>
      </c>
    </row>
    <row r="305" spans="1:1" x14ac:dyDescent="0.3">
      <c r="A305" s="3">
        <v>2440</v>
      </c>
    </row>
    <row r="306" spans="1:1" x14ac:dyDescent="0.3">
      <c r="A306" s="3">
        <v>2807</v>
      </c>
    </row>
    <row r="307" spans="1:1" x14ac:dyDescent="0.3">
      <c r="A307" s="3">
        <v>2288</v>
      </c>
    </row>
    <row r="308" spans="1:1" x14ac:dyDescent="0.3">
      <c r="A308" s="3">
        <v>2702</v>
      </c>
    </row>
    <row r="309" spans="1:1" x14ac:dyDescent="0.3">
      <c r="A309" s="3">
        <v>3834</v>
      </c>
    </row>
    <row r="310" spans="1:1" x14ac:dyDescent="0.3">
      <c r="A310" s="3">
        <v>3426.6</v>
      </c>
    </row>
    <row r="311" spans="1:1" x14ac:dyDescent="0.3">
      <c r="A311" s="3">
        <v>1203</v>
      </c>
    </row>
    <row r="312" spans="1:1" x14ac:dyDescent="0.3">
      <c r="A312" s="3">
        <v>1060</v>
      </c>
    </row>
    <row r="313" spans="1:1" x14ac:dyDescent="0.3">
      <c r="A313" s="3">
        <v>2497.06</v>
      </c>
    </row>
    <row r="314" spans="1:1" x14ac:dyDescent="0.3">
      <c r="A314" s="3">
        <v>2141</v>
      </c>
    </row>
    <row r="315" spans="1:1" x14ac:dyDescent="0.3">
      <c r="A315" s="3">
        <v>58461</v>
      </c>
    </row>
    <row r="316" spans="1:1" x14ac:dyDescent="0.3">
      <c r="A316" s="3">
        <v>1497.94</v>
      </c>
    </row>
    <row r="317" spans="1:1" x14ac:dyDescent="0.3">
      <c r="A317" s="3">
        <v>5742.51</v>
      </c>
    </row>
    <row r="318" spans="1:1" x14ac:dyDescent="0.3">
      <c r="A318" s="3">
        <v>7609.86</v>
      </c>
    </row>
    <row r="319" spans="1:1" x14ac:dyDescent="0.3">
      <c r="A319" s="3">
        <v>1908</v>
      </c>
    </row>
    <row r="320" spans="1:1" x14ac:dyDescent="0.3">
      <c r="A320" s="3">
        <v>3587</v>
      </c>
    </row>
    <row r="321" spans="1:1" x14ac:dyDescent="0.3">
      <c r="A321" s="3">
        <v>2229</v>
      </c>
    </row>
    <row r="322" spans="1:1" x14ac:dyDescent="0.3">
      <c r="A322" s="3">
        <v>11015.1</v>
      </c>
    </row>
    <row r="323" spans="1:1" x14ac:dyDescent="0.3">
      <c r="A323" s="3">
        <v>54164.6</v>
      </c>
    </row>
    <row r="324" spans="1:1" x14ac:dyDescent="0.3">
      <c r="A324" s="3">
        <v>232782</v>
      </c>
    </row>
    <row r="325" spans="1:1" x14ac:dyDescent="0.3">
      <c r="A325" s="3">
        <v>2984</v>
      </c>
    </row>
    <row r="326" spans="1:1" x14ac:dyDescent="0.3">
      <c r="A326" s="3">
        <v>2334</v>
      </c>
    </row>
    <row r="327" spans="1:1" x14ac:dyDescent="0.3">
      <c r="A327" s="3">
        <v>2481.1</v>
      </c>
    </row>
    <row r="328" spans="1:1" x14ac:dyDescent="0.3">
      <c r="A328" s="3">
        <v>6752</v>
      </c>
    </row>
    <row r="329" spans="1:1" x14ac:dyDescent="0.3">
      <c r="A329" s="3">
        <v>1364</v>
      </c>
    </row>
    <row r="330" spans="1:1" x14ac:dyDescent="0.3">
      <c r="A330" s="3">
        <v>17648.2</v>
      </c>
    </row>
    <row r="331" spans="1:1" x14ac:dyDescent="0.3">
      <c r="A331" s="3">
        <v>2680</v>
      </c>
    </row>
    <row r="332" spans="1:1" x14ac:dyDescent="0.3">
      <c r="A332" s="3">
        <v>3017</v>
      </c>
    </row>
    <row r="333" spans="1:1" x14ac:dyDescent="0.3">
      <c r="A333" s="3">
        <v>12923.1</v>
      </c>
    </row>
    <row r="334" spans="1:1" x14ac:dyDescent="0.3">
      <c r="A334" s="3">
        <v>3844</v>
      </c>
    </row>
    <row r="335" spans="1:1" x14ac:dyDescent="0.3">
      <c r="A335" s="3">
        <v>3877</v>
      </c>
    </row>
    <row r="336" spans="1:1" x14ac:dyDescent="0.3">
      <c r="A336" s="3">
        <v>2441</v>
      </c>
    </row>
    <row r="337" spans="1:1" x14ac:dyDescent="0.3">
      <c r="A337" s="3">
        <v>2032.5</v>
      </c>
    </row>
    <row r="338" spans="1:1" x14ac:dyDescent="0.3">
      <c r="A338" s="3">
        <v>1934.9</v>
      </c>
    </row>
    <row r="339" spans="1:1" x14ac:dyDescent="0.3">
      <c r="A339" s="3">
        <v>6426.35</v>
      </c>
    </row>
    <row r="340" spans="1:1" x14ac:dyDescent="0.3">
      <c r="A340" s="3">
        <v>2968</v>
      </c>
    </row>
    <row r="341" spans="1:1" x14ac:dyDescent="0.3">
      <c r="A341" s="3">
        <v>290837</v>
      </c>
    </row>
    <row r="342" spans="1:1" x14ac:dyDescent="0.3">
      <c r="A342" s="3">
        <v>1925</v>
      </c>
    </row>
    <row r="343" spans="1:1" x14ac:dyDescent="0.3">
      <c r="A343" s="3">
        <v>5415.59</v>
      </c>
    </row>
    <row r="344" spans="1:1" x14ac:dyDescent="0.3">
      <c r="A344" s="3">
        <v>2052</v>
      </c>
    </row>
    <row r="345" spans="1:1" x14ac:dyDescent="0.3">
      <c r="A345" s="3">
        <v>2238</v>
      </c>
    </row>
    <row r="346" spans="1:1" x14ac:dyDescent="0.3">
      <c r="A346" s="3">
        <v>36546.6</v>
      </c>
    </row>
    <row r="347" spans="1:1" x14ac:dyDescent="0.3">
      <c r="A347" s="3">
        <v>2896</v>
      </c>
    </row>
    <row r="348" spans="1:1" x14ac:dyDescent="0.3">
      <c r="A348" s="3">
        <v>57269.2</v>
      </c>
    </row>
    <row r="349" spans="1:1" x14ac:dyDescent="0.3">
      <c r="A349" s="3">
        <v>1815</v>
      </c>
    </row>
    <row r="350" spans="1:1" x14ac:dyDescent="0.3">
      <c r="A350" s="3">
        <v>35528</v>
      </c>
    </row>
    <row r="351" spans="1:1" x14ac:dyDescent="0.3">
      <c r="A351" s="3">
        <v>83735.399999999994</v>
      </c>
    </row>
    <row r="352" spans="1:1" x14ac:dyDescent="0.3">
      <c r="A352" s="3">
        <v>3047</v>
      </c>
    </row>
    <row r="353" spans="1:1" x14ac:dyDescent="0.3">
      <c r="A353" s="3">
        <v>16512.3</v>
      </c>
    </row>
    <row r="354" spans="1:1" x14ac:dyDescent="0.3">
      <c r="A354" s="3">
        <v>1427</v>
      </c>
    </row>
    <row r="355" spans="1:1" x14ac:dyDescent="0.3">
      <c r="A355" s="3">
        <v>1529</v>
      </c>
    </row>
    <row r="356" spans="1:1" x14ac:dyDescent="0.3">
      <c r="A356" s="3">
        <v>2874</v>
      </c>
    </row>
    <row r="357" spans="1:1" x14ac:dyDescent="0.3">
      <c r="A357" s="3">
        <v>2874</v>
      </c>
    </row>
    <row r="358" spans="1:1" x14ac:dyDescent="0.3">
      <c r="A358" s="3">
        <v>1579</v>
      </c>
    </row>
    <row r="359" spans="1:1" x14ac:dyDescent="0.3">
      <c r="A359" s="3">
        <v>2368</v>
      </c>
    </row>
    <row r="360" spans="1:1" x14ac:dyDescent="0.3">
      <c r="A360" s="3">
        <v>1958</v>
      </c>
    </row>
    <row r="361" spans="1:1" x14ac:dyDescent="0.3">
      <c r="A361" s="3">
        <v>3993</v>
      </c>
    </row>
    <row r="362" spans="1:1" x14ac:dyDescent="0.3">
      <c r="A362" s="3">
        <v>183271</v>
      </c>
    </row>
    <row r="363" spans="1:1" x14ac:dyDescent="0.3">
      <c r="A363" s="3">
        <v>2272</v>
      </c>
    </row>
    <row r="364" spans="1:1" x14ac:dyDescent="0.3">
      <c r="A364" s="3">
        <v>1815</v>
      </c>
    </row>
    <row r="365" spans="1:1" x14ac:dyDescent="0.3">
      <c r="A365" s="3">
        <v>70165.100000000006</v>
      </c>
    </row>
    <row r="366" spans="1:1" x14ac:dyDescent="0.3">
      <c r="A366" s="3">
        <v>1815</v>
      </c>
    </row>
    <row r="367" spans="1:1" x14ac:dyDescent="0.3">
      <c r="A367" s="3">
        <v>2119</v>
      </c>
    </row>
    <row r="368" spans="1:1" x14ac:dyDescent="0.3">
      <c r="A368" s="3">
        <v>1170</v>
      </c>
    </row>
    <row r="369" spans="1:1" x14ac:dyDescent="0.3">
      <c r="A369" s="3">
        <v>1396.6</v>
      </c>
    </row>
    <row r="370" spans="1:1" x14ac:dyDescent="0.3">
      <c r="A370" s="3">
        <v>3442.4</v>
      </c>
    </row>
    <row r="371" spans="1:1" x14ac:dyDescent="0.3">
      <c r="A371" s="3">
        <v>2141</v>
      </c>
    </row>
    <row r="372" spans="1:1" x14ac:dyDescent="0.3">
      <c r="A372" s="3">
        <v>36006.699999999997</v>
      </c>
    </row>
    <row r="373" spans="1:1" x14ac:dyDescent="0.3">
      <c r="A373" s="3">
        <v>1060</v>
      </c>
    </row>
    <row r="374" spans="1:1" x14ac:dyDescent="0.3">
      <c r="A374" s="3">
        <v>16464.3</v>
      </c>
    </row>
    <row r="375" spans="1:1" x14ac:dyDescent="0.3">
      <c r="A375" s="3">
        <v>17464.900000000001</v>
      </c>
    </row>
    <row r="376" spans="1:1" x14ac:dyDescent="0.3">
      <c r="A376" s="3">
        <v>5923.59</v>
      </c>
    </row>
    <row r="377" spans="1:1" x14ac:dyDescent="0.3">
      <c r="A377" s="3">
        <v>2140</v>
      </c>
    </row>
    <row r="378" spans="1:1" x14ac:dyDescent="0.3">
      <c r="A378" s="3">
        <v>5036</v>
      </c>
    </row>
    <row r="379" spans="1:1" x14ac:dyDescent="0.3">
      <c r="A379" s="3">
        <v>3080</v>
      </c>
    </row>
    <row r="380" spans="1:1" x14ac:dyDescent="0.3">
      <c r="A380" s="3">
        <v>2288</v>
      </c>
    </row>
    <row r="381" spans="1:1" x14ac:dyDescent="0.3">
      <c r="A381" s="3">
        <v>42955.4</v>
      </c>
    </row>
    <row r="382" spans="1:1" x14ac:dyDescent="0.3">
      <c r="A382" s="3">
        <v>1322</v>
      </c>
    </row>
    <row r="383" spans="1:1" x14ac:dyDescent="0.3">
      <c r="A383" s="3">
        <v>1925</v>
      </c>
    </row>
    <row r="384" spans="1:1" x14ac:dyDescent="0.3">
      <c r="A384" s="3">
        <v>68902.8</v>
      </c>
    </row>
    <row r="385" spans="1:1" x14ac:dyDescent="0.3">
      <c r="A385" s="3">
        <v>1599.9</v>
      </c>
    </row>
    <row r="386" spans="1:1" x14ac:dyDescent="0.3">
      <c r="A386" s="3">
        <v>155857</v>
      </c>
    </row>
    <row r="387" spans="1:1" x14ac:dyDescent="0.3">
      <c r="A387" s="3">
        <v>2871.82</v>
      </c>
    </row>
    <row r="388" spans="1:1" x14ac:dyDescent="0.3">
      <c r="A388" s="3">
        <v>9032.39</v>
      </c>
    </row>
    <row r="389" spans="1:1" x14ac:dyDescent="0.3">
      <c r="A389" s="3">
        <v>2984</v>
      </c>
    </row>
    <row r="390" spans="1:1" x14ac:dyDescent="0.3">
      <c r="A390" s="3">
        <v>2077</v>
      </c>
    </row>
    <row r="391" spans="1:1" x14ac:dyDescent="0.3">
      <c r="A391" s="3">
        <v>2030</v>
      </c>
    </row>
    <row r="392" spans="1:1" x14ac:dyDescent="0.3">
      <c r="A392" s="3">
        <v>48999.4</v>
      </c>
    </row>
    <row r="393" spans="1:1" x14ac:dyDescent="0.3">
      <c r="A393" s="3">
        <v>1947</v>
      </c>
    </row>
    <row r="394" spans="1:1" x14ac:dyDescent="0.3">
      <c r="A394" s="3">
        <v>2216</v>
      </c>
    </row>
    <row r="395" spans="1:1" x14ac:dyDescent="0.3">
      <c r="A395" s="3">
        <v>1925</v>
      </c>
    </row>
    <row r="396" spans="1:1" x14ac:dyDescent="0.3">
      <c r="A396" s="3">
        <v>3064</v>
      </c>
    </row>
    <row r="397" spans="1:1" x14ac:dyDescent="0.3">
      <c r="A397" s="3">
        <v>2119</v>
      </c>
    </row>
    <row r="398" spans="1:1" x14ac:dyDescent="0.3">
      <c r="A398" s="3">
        <v>1872</v>
      </c>
    </row>
    <row r="399" spans="1:1" x14ac:dyDescent="0.3">
      <c r="A399" s="3">
        <v>1474</v>
      </c>
    </row>
    <row r="400" spans="1:1" x14ac:dyDescent="0.3">
      <c r="A400" s="3">
        <v>2009</v>
      </c>
    </row>
    <row r="401" spans="1:1" x14ac:dyDescent="0.3">
      <c r="A401" s="3">
        <v>4546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A32E-054C-4F26-954B-31013BF256BE}">
  <dimension ref="A3:D11"/>
  <sheetViews>
    <sheetView workbookViewId="0"/>
  </sheetViews>
  <sheetFormatPr defaultRowHeight="14.4" x14ac:dyDescent="0.3"/>
  <cols>
    <col min="1" max="1" width="12.5546875" bestFit="1" customWidth="1"/>
    <col min="2" max="2" width="16.109375" bestFit="1" customWidth="1"/>
    <col min="3" max="3" width="19.88671875" bestFit="1" customWidth="1"/>
  </cols>
  <sheetData>
    <row r="3" spans="1:4" x14ac:dyDescent="0.3">
      <c r="A3" s="6" t="s">
        <v>70</v>
      </c>
      <c r="B3" t="s">
        <v>83</v>
      </c>
      <c r="D3" s="5" t="s">
        <v>47</v>
      </c>
    </row>
    <row r="4" spans="1:4" x14ac:dyDescent="0.3">
      <c r="A4" s="7" t="s">
        <v>16</v>
      </c>
      <c r="B4">
        <v>43</v>
      </c>
      <c r="D4" t="s">
        <v>95</v>
      </c>
    </row>
    <row r="5" spans="1:4" x14ac:dyDescent="0.3">
      <c r="A5" s="7" t="s">
        <v>15</v>
      </c>
      <c r="B5">
        <v>52</v>
      </c>
      <c r="D5" t="s">
        <v>94</v>
      </c>
    </row>
    <row r="6" spans="1:4" x14ac:dyDescent="0.3">
      <c r="A6" s="7" t="s">
        <v>11</v>
      </c>
      <c r="B6">
        <v>53</v>
      </c>
      <c r="D6" t="s">
        <v>99</v>
      </c>
    </row>
    <row r="7" spans="1:4" x14ac:dyDescent="0.3">
      <c r="A7" s="7" t="s">
        <v>14</v>
      </c>
      <c r="B7">
        <v>57</v>
      </c>
    </row>
    <row r="8" spans="1:4" x14ac:dyDescent="0.3">
      <c r="A8" s="7" t="s">
        <v>10</v>
      </c>
      <c r="B8">
        <v>57</v>
      </c>
    </row>
    <row r="9" spans="1:4" x14ac:dyDescent="0.3">
      <c r="A9" s="7" t="s">
        <v>17</v>
      </c>
      <c r="B9">
        <v>66</v>
      </c>
    </row>
    <row r="10" spans="1:4" x14ac:dyDescent="0.3">
      <c r="A10" s="7" t="s">
        <v>13</v>
      </c>
      <c r="B10">
        <v>72</v>
      </c>
    </row>
    <row r="11" spans="1:4" x14ac:dyDescent="0.3">
      <c r="A11" s="7" t="s">
        <v>69</v>
      </c>
      <c r="B11">
        <v>400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D316-D634-41D5-8FC4-1629DBF2A76F}">
  <dimension ref="A3:D11"/>
  <sheetViews>
    <sheetView workbookViewId="0"/>
  </sheetViews>
  <sheetFormatPr defaultRowHeight="14.4" x14ac:dyDescent="0.3"/>
  <cols>
    <col min="1" max="1" width="12.5546875" bestFit="1" customWidth="1"/>
    <col min="2" max="2" width="16.109375" bestFit="1" customWidth="1"/>
  </cols>
  <sheetData>
    <row r="3" spans="1:4" x14ac:dyDescent="0.3">
      <c r="A3" s="6" t="s">
        <v>70</v>
      </c>
      <c r="B3" t="s">
        <v>83</v>
      </c>
      <c r="D3" s="5" t="s">
        <v>47</v>
      </c>
    </row>
    <row r="4" spans="1:4" x14ac:dyDescent="0.3">
      <c r="A4" s="7" t="s">
        <v>17</v>
      </c>
      <c r="B4">
        <v>47</v>
      </c>
      <c r="D4" t="s">
        <v>96</v>
      </c>
    </row>
    <row r="5" spans="1:4" x14ac:dyDescent="0.3">
      <c r="A5" s="7" t="s">
        <v>13</v>
      </c>
      <c r="B5">
        <v>48</v>
      </c>
      <c r="D5" t="s">
        <v>97</v>
      </c>
    </row>
    <row r="6" spans="1:4" x14ac:dyDescent="0.3">
      <c r="A6" s="7" t="s">
        <v>15</v>
      </c>
      <c r="B6">
        <v>50</v>
      </c>
      <c r="D6" t="s">
        <v>98</v>
      </c>
    </row>
    <row r="7" spans="1:4" x14ac:dyDescent="0.3">
      <c r="A7" s="7" t="s">
        <v>16</v>
      </c>
      <c r="B7">
        <v>53</v>
      </c>
    </row>
    <row r="8" spans="1:4" x14ac:dyDescent="0.3">
      <c r="A8" s="7" t="s">
        <v>10</v>
      </c>
      <c r="B8">
        <v>64</v>
      </c>
    </row>
    <row r="9" spans="1:4" x14ac:dyDescent="0.3">
      <c r="A9" s="7" t="s">
        <v>11</v>
      </c>
      <c r="B9">
        <v>65</v>
      </c>
    </row>
    <row r="10" spans="1:4" x14ac:dyDescent="0.3">
      <c r="A10" s="7" t="s">
        <v>14</v>
      </c>
      <c r="B10">
        <v>73</v>
      </c>
    </row>
    <row r="11" spans="1:4" x14ac:dyDescent="0.3">
      <c r="A11" s="7" t="s">
        <v>69</v>
      </c>
      <c r="B11">
        <v>400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862D-D53D-4D27-A0FD-9D9EC4871A0A}">
  <dimension ref="A3:D33"/>
  <sheetViews>
    <sheetView workbookViewId="0"/>
  </sheetViews>
  <sheetFormatPr defaultRowHeight="14.4" x14ac:dyDescent="0.3"/>
  <cols>
    <col min="1" max="1" width="12.5546875" bestFit="1" customWidth="1"/>
    <col min="2" max="2" width="24.6640625" style="3" bestFit="1" customWidth="1"/>
  </cols>
  <sheetData>
    <row r="3" spans="1:4" x14ac:dyDescent="0.3">
      <c r="A3" s="6" t="s">
        <v>70</v>
      </c>
      <c r="B3" s="3" t="s">
        <v>72</v>
      </c>
      <c r="D3" s="5" t="s">
        <v>47</v>
      </c>
    </row>
    <row r="4" spans="1:4" x14ac:dyDescent="0.3">
      <c r="A4" s="7">
        <v>1</v>
      </c>
      <c r="B4" s="3">
        <v>2909.1442857142861</v>
      </c>
      <c r="D4" t="s">
        <v>115</v>
      </c>
    </row>
    <row r="5" spans="1:4" x14ac:dyDescent="0.3">
      <c r="A5" s="7">
        <v>2</v>
      </c>
      <c r="B5" s="3">
        <v>2321.6594554455442</v>
      </c>
      <c r="D5" t="s">
        <v>80</v>
      </c>
    </row>
    <row r="6" spans="1:4" x14ac:dyDescent="0.3">
      <c r="A6" s="7">
        <v>3</v>
      </c>
      <c r="B6" s="3">
        <v>4843.4966666666669</v>
      </c>
      <c r="D6" t="s">
        <v>81</v>
      </c>
    </row>
    <row r="7" spans="1:4" x14ac:dyDescent="0.3">
      <c r="A7" s="7">
        <v>4</v>
      </c>
      <c r="B7" s="3">
        <v>6771.9261904761897</v>
      </c>
      <c r="D7" t="s">
        <v>82</v>
      </c>
    </row>
    <row r="8" spans="1:4" x14ac:dyDescent="0.3">
      <c r="A8" s="7">
        <v>5</v>
      </c>
      <c r="B8" s="3">
        <v>20573.100000000002</v>
      </c>
    </row>
    <row r="9" spans="1:4" x14ac:dyDescent="0.3">
      <c r="A9" s="7">
        <v>6</v>
      </c>
      <c r="B9" s="3">
        <v>20542.198</v>
      </c>
    </row>
    <row r="10" spans="1:4" x14ac:dyDescent="0.3">
      <c r="A10" s="7">
        <v>7</v>
      </c>
      <c r="B10" s="3">
        <v>28541.5</v>
      </c>
    </row>
    <row r="11" spans="1:4" x14ac:dyDescent="0.3">
      <c r="A11" s="7">
        <v>8</v>
      </c>
      <c r="B11" s="3">
        <v>47484.131999999998</v>
      </c>
    </row>
    <row r="12" spans="1:4" x14ac:dyDescent="0.3">
      <c r="A12" s="7">
        <v>9</v>
      </c>
      <c r="B12" s="3">
        <v>31008.2</v>
      </c>
    </row>
    <row r="13" spans="1:4" x14ac:dyDescent="0.3">
      <c r="A13" s="7">
        <v>10</v>
      </c>
      <c r="B13" s="3">
        <v>46637.95</v>
      </c>
    </row>
    <row r="14" spans="1:4" x14ac:dyDescent="0.3">
      <c r="A14" s="7">
        <v>13</v>
      </c>
      <c r="B14" s="3">
        <v>109822.45000000001</v>
      </c>
    </row>
    <row r="15" spans="1:4" x14ac:dyDescent="0.3">
      <c r="A15" s="7">
        <v>14</v>
      </c>
      <c r="B15" s="3">
        <v>190480</v>
      </c>
    </row>
    <row r="16" spans="1:4" x14ac:dyDescent="0.3">
      <c r="A16" s="7">
        <v>15</v>
      </c>
      <c r="B16" s="3">
        <v>97901</v>
      </c>
    </row>
    <row r="17" spans="1:2" x14ac:dyDescent="0.3">
      <c r="A17" s="7">
        <v>16</v>
      </c>
      <c r="B17" s="3">
        <v>78372.7</v>
      </c>
    </row>
    <row r="18" spans="1:2" x14ac:dyDescent="0.3">
      <c r="A18" s="7">
        <v>17</v>
      </c>
      <c r="B18" s="3">
        <v>114858</v>
      </c>
    </row>
    <row r="19" spans="1:2" x14ac:dyDescent="0.3">
      <c r="A19" s="7">
        <v>19</v>
      </c>
      <c r="B19" s="3">
        <v>149241</v>
      </c>
    </row>
    <row r="20" spans="1:2" x14ac:dyDescent="0.3">
      <c r="A20" s="7">
        <v>24</v>
      </c>
      <c r="B20" s="3">
        <v>83735.399999999994</v>
      </c>
    </row>
    <row r="21" spans="1:2" x14ac:dyDescent="0.3">
      <c r="A21" s="7">
        <v>31</v>
      </c>
      <c r="B21" s="3">
        <v>57434.45</v>
      </c>
    </row>
    <row r="22" spans="1:2" x14ac:dyDescent="0.3">
      <c r="A22" s="7">
        <v>33</v>
      </c>
      <c r="B22" s="3">
        <v>155857</v>
      </c>
    </row>
    <row r="23" spans="1:2" x14ac:dyDescent="0.3">
      <c r="A23" s="7">
        <v>36</v>
      </c>
      <c r="B23" s="3">
        <v>240220</v>
      </c>
    </row>
    <row r="24" spans="1:2" x14ac:dyDescent="0.3">
      <c r="A24" s="7">
        <v>38</v>
      </c>
      <c r="B24" s="3">
        <v>255788</v>
      </c>
    </row>
    <row r="25" spans="1:2" x14ac:dyDescent="0.3">
      <c r="A25" s="7">
        <v>41</v>
      </c>
      <c r="B25" s="3">
        <v>271863</v>
      </c>
    </row>
    <row r="26" spans="1:2" x14ac:dyDescent="0.3">
      <c r="A26" s="7">
        <v>42</v>
      </c>
      <c r="B26" s="3">
        <v>102607</v>
      </c>
    </row>
    <row r="27" spans="1:2" x14ac:dyDescent="0.3">
      <c r="A27" s="7">
        <v>44</v>
      </c>
      <c r="B27" s="3">
        <v>107021</v>
      </c>
    </row>
    <row r="28" spans="1:2" x14ac:dyDescent="0.3">
      <c r="A28" s="7">
        <v>52</v>
      </c>
      <c r="B28" s="3">
        <v>232782</v>
      </c>
    </row>
    <row r="29" spans="1:2" x14ac:dyDescent="0.3">
      <c r="A29" s="7">
        <v>53</v>
      </c>
      <c r="B29" s="3">
        <v>133584</v>
      </c>
    </row>
    <row r="30" spans="1:2" x14ac:dyDescent="0.3">
      <c r="A30" s="7">
        <v>67</v>
      </c>
      <c r="B30" s="3">
        <v>471062</v>
      </c>
    </row>
    <row r="31" spans="1:2" x14ac:dyDescent="0.3">
      <c r="A31" s="7">
        <v>73</v>
      </c>
      <c r="B31" s="3">
        <v>290837</v>
      </c>
    </row>
    <row r="32" spans="1:2" x14ac:dyDescent="0.3">
      <c r="A32" s="7">
        <v>79</v>
      </c>
      <c r="B32" s="3">
        <v>197912</v>
      </c>
    </row>
    <row r="33" spans="1:2" x14ac:dyDescent="0.3">
      <c r="A33" s="7" t="s">
        <v>69</v>
      </c>
      <c r="B33" s="3">
        <v>15478.609725000004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8EF4-3CFC-4C88-982A-3EE4BB3D5946}">
  <dimension ref="A3:D9"/>
  <sheetViews>
    <sheetView workbookViewId="0"/>
  </sheetViews>
  <sheetFormatPr defaultRowHeight="14.4" x14ac:dyDescent="0.3"/>
  <cols>
    <col min="1" max="1" width="17.21875" bestFit="1" customWidth="1"/>
    <col min="2" max="2" width="21.5546875" style="3" bestFit="1" customWidth="1"/>
  </cols>
  <sheetData>
    <row r="3" spans="1:4" x14ac:dyDescent="0.3">
      <c r="A3" s="6" t="s">
        <v>70</v>
      </c>
      <c r="B3" s="3" t="s">
        <v>71</v>
      </c>
      <c r="D3" s="5" t="s">
        <v>47</v>
      </c>
    </row>
    <row r="4" spans="1:4" x14ac:dyDescent="0.3">
      <c r="A4" s="7" t="s">
        <v>22</v>
      </c>
      <c r="B4" s="3">
        <v>2429</v>
      </c>
      <c r="D4" t="s">
        <v>129</v>
      </c>
    </row>
    <row r="5" spans="1:4" x14ac:dyDescent="0.3">
      <c r="A5" s="7" t="s">
        <v>19</v>
      </c>
      <c r="B5" s="3">
        <v>149136.70000000001</v>
      </c>
      <c r="D5" t="s">
        <v>130</v>
      </c>
    </row>
    <row r="6" spans="1:4" x14ac:dyDescent="0.3">
      <c r="A6" s="7" t="s">
        <v>12</v>
      </c>
      <c r="B6" s="3">
        <v>1275078.6900000002</v>
      </c>
    </row>
    <row r="7" spans="1:4" x14ac:dyDescent="0.3">
      <c r="A7" s="7" t="s">
        <v>9</v>
      </c>
      <c r="B7" s="3">
        <v>2020273.9400000002</v>
      </c>
    </row>
    <row r="8" spans="1:4" x14ac:dyDescent="0.3">
      <c r="A8" s="7" t="s">
        <v>18</v>
      </c>
      <c r="B8" s="3">
        <v>2744525.5599999996</v>
      </c>
    </row>
    <row r="9" spans="1:4" x14ac:dyDescent="0.3">
      <c r="A9" s="7" t="s">
        <v>69</v>
      </c>
      <c r="B9" s="3">
        <v>6191443.8900000015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F749-879B-4A18-A200-5FF489B1A5D9}">
  <dimension ref="A3:E14"/>
  <sheetViews>
    <sheetView workbookViewId="0"/>
  </sheetViews>
  <sheetFormatPr defaultRowHeight="14.4" x14ac:dyDescent="0.3"/>
  <cols>
    <col min="1" max="1" width="17.21875" bestFit="1" customWidth="1"/>
    <col min="2" max="2" width="24.6640625" style="3" bestFit="1" customWidth="1"/>
    <col min="3" max="5" width="18" bestFit="1" customWidth="1"/>
    <col min="6" max="6" width="10.77734375" bestFit="1" customWidth="1"/>
    <col min="7" max="344" width="20" bestFit="1" customWidth="1"/>
    <col min="345" max="345" width="10.77734375" bestFit="1" customWidth="1"/>
  </cols>
  <sheetData>
    <row r="3" spans="1:5" x14ac:dyDescent="0.3">
      <c r="A3" s="6" t="s">
        <v>70</v>
      </c>
      <c r="B3" s="3" t="s">
        <v>72</v>
      </c>
      <c r="D3" s="5" t="s">
        <v>47</v>
      </c>
      <c r="E3" s="5"/>
    </row>
    <row r="4" spans="1:5" x14ac:dyDescent="0.3">
      <c r="A4" s="7" t="s">
        <v>22</v>
      </c>
      <c r="B4" s="3">
        <v>1214.5</v>
      </c>
      <c r="D4" t="s">
        <v>116</v>
      </c>
    </row>
    <row r="5" spans="1:5" x14ac:dyDescent="0.3">
      <c r="A5" s="7" t="s">
        <v>19</v>
      </c>
      <c r="B5" s="3">
        <v>6214.0291666666672</v>
      </c>
      <c r="D5" t="s">
        <v>117</v>
      </c>
    </row>
    <row r="6" spans="1:5" x14ac:dyDescent="0.3">
      <c r="A6" s="7" t="s">
        <v>9</v>
      </c>
      <c r="B6" s="3">
        <v>9620.3520952380968</v>
      </c>
      <c r="D6" t="s">
        <v>118</v>
      </c>
    </row>
    <row r="7" spans="1:5" x14ac:dyDescent="0.3">
      <c r="A7" s="7" t="s">
        <v>12</v>
      </c>
      <c r="B7" s="3">
        <v>12624.541485148517</v>
      </c>
    </row>
    <row r="8" spans="1:5" x14ac:dyDescent="0.3">
      <c r="A8" s="7" t="s">
        <v>18</v>
      </c>
      <c r="B8" s="3">
        <v>43563.897777777769</v>
      </c>
    </row>
    <row r="9" spans="1:5" x14ac:dyDescent="0.3">
      <c r="A9" s="7" t="s">
        <v>69</v>
      </c>
      <c r="B9" s="3">
        <v>15478.609725000004</v>
      </c>
    </row>
    <row r="14" spans="1:5" x14ac:dyDescent="0.3">
      <c r="A14" s="5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2FEA-1535-43E4-A881-38C9013E7D0E}">
  <dimension ref="A3:D148"/>
  <sheetViews>
    <sheetView workbookViewId="0"/>
  </sheetViews>
  <sheetFormatPr defaultRowHeight="14.4" x14ac:dyDescent="0.3"/>
  <cols>
    <col min="1" max="1" width="12.5546875" style="2" bestFit="1" customWidth="1"/>
    <col min="2" max="2" width="24.6640625" style="3" bestFit="1" customWidth="1"/>
    <col min="3" max="3" width="19" bestFit="1" customWidth="1"/>
  </cols>
  <sheetData>
    <row r="3" spans="1:4" x14ac:dyDescent="0.3">
      <c r="A3" s="9" t="s">
        <v>70</v>
      </c>
      <c r="B3" s="3" t="s">
        <v>72</v>
      </c>
      <c r="D3" s="5" t="s">
        <v>47</v>
      </c>
    </row>
    <row r="4" spans="1:4" x14ac:dyDescent="0.3">
      <c r="A4" s="10">
        <v>0.66138600000000003</v>
      </c>
      <c r="B4" s="3">
        <v>2244.21</v>
      </c>
      <c r="D4" t="s">
        <v>134</v>
      </c>
    </row>
    <row r="5" spans="1:4" x14ac:dyDescent="0.3">
      <c r="A5" s="10">
        <v>1.3227720000000001</v>
      </c>
      <c r="B5" s="3">
        <v>15509.1</v>
      </c>
      <c r="D5" t="s">
        <v>132</v>
      </c>
    </row>
    <row r="6" spans="1:4" x14ac:dyDescent="0.3">
      <c r="A6" s="10">
        <v>1.543234</v>
      </c>
      <c r="B6" s="3">
        <v>290837</v>
      </c>
      <c r="D6" t="s">
        <v>133</v>
      </c>
    </row>
    <row r="7" spans="1:4" x14ac:dyDescent="0.3">
      <c r="A7" s="10">
        <v>1.7636959999999999</v>
      </c>
      <c r="B7" s="3">
        <v>257474</v>
      </c>
      <c r="D7" t="s">
        <v>75</v>
      </c>
    </row>
    <row r="8" spans="1:4" x14ac:dyDescent="0.3">
      <c r="A8" s="10">
        <v>1.9841580000000001</v>
      </c>
      <c r="B8" s="3">
        <v>371462.5</v>
      </c>
      <c r="D8" t="s">
        <v>119</v>
      </c>
    </row>
    <row r="9" spans="1:4" x14ac:dyDescent="0.3">
      <c r="A9" s="10">
        <v>2.2046199999999998</v>
      </c>
      <c r="B9" s="3">
        <v>107021</v>
      </c>
    </row>
    <row r="10" spans="1:4" x14ac:dyDescent="0.3">
      <c r="A10" s="10">
        <v>3.3069299999999999</v>
      </c>
      <c r="B10" s="3">
        <v>129898</v>
      </c>
    </row>
    <row r="11" spans="1:4" x14ac:dyDescent="0.3">
      <c r="A11" s="10">
        <v>3.5273919999999999</v>
      </c>
      <c r="B11" s="3">
        <v>79034.824999999997</v>
      </c>
    </row>
    <row r="12" spans="1:4" x14ac:dyDescent="0.3">
      <c r="A12" s="10">
        <v>3.7478540000000002</v>
      </c>
      <c r="B12" s="3">
        <v>49665.466666666667</v>
      </c>
    </row>
    <row r="13" spans="1:4" x14ac:dyDescent="0.3">
      <c r="A13" s="10">
        <v>3.9683160000000002</v>
      </c>
      <c r="B13" s="3">
        <v>21736.666666666668</v>
      </c>
    </row>
    <row r="14" spans="1:4" x14ac:dyDescent="0.3">
      <c r="A14" s="10">
        <v>4.1887780000000001</v>
      </c>
      <c r="B14" s="3">
        <v>8955.5</v>
      </c>
    </row>
    <row r="15" spans="1:4" x14ac:dyDescent="0.3">
      <c r="A15" s="10">
        <v>4.4092399999999996</v>
      </c>
      <c r="B15" s="3">
        <v>14236.258000000002</v>
      </c>
    </row>
    <row r="16" spans="1:4" x14ac:dyDescent="0.3">
      <c r="A16" s="10">
        <v>4.629702</v>
      </c>
      <c r="B16" s="3">
        <v>6227.88</v>
      </c>
    </row>
    <row r="17" spans="1:2" x14ac:dyDescent="0.3">
      <c r="A17" s="10">
        <v>4.8501640000000004</v>
      </c>
      <c r="B17" s="3">
        <v>47879.9</v>
      </c>
    </row>
    <row r="18" spans="1:2" x14ac:dyDescent="0.3">
      <c r="A18" s="10">
        <v>5.0706259999999999</v>
      </c>
      <c r="B18" s="3">
        <v>21064.142857142859</v>
      </c>
    </row>
    <row r="19" spans="1:2" x14ac:dyDescent="0.3">
      <c r="A19" s="10">
        <v>5.2910880000000002</v>
      </c>
      <c r="B19" s="3">
        <v>15036.495555555557</v>
      </c>
    </row>
    <row r="20" spans="1:2" x14ac:dyDescent="0.3">
      <c r="A20" s="10">
        <v>5.5115499999999997</v>
      </c>
      <c r="B20" s="3">
        <v>33119.748571428572</v>
      </c>
    </row>
    <row r="21" spans="1:2" x14ac:dyDescent="0.3">
      <c r="A21" s="10">
        <v>5.7320120000000001</v>
      </c>
      <c r="B21" s="3">
        <v>12975.855000000001</v>
      </c>
    </row>
    <row r="22" spans="1:2" x14ac:dyDescent="0.3">
      <c r="A22" s="10">
        <v>5.9524740000000005</v>
      </c>
      <c r="B22" s="3">
        <v>18469.416000000001</v>
      </c>
    </row>
    <row r="23" spans="1:2" x14ac:dyDescent="0.3">
      <c r="A23" s="10">
        <v>6.172936</v>
      </c>
      <c r="B23" s="3">
        <v>5113.5866666666661</v>
      </c>
    </row>
    <row r="24" spans="1:2" x14ac:dyDescent="0.3">
      <c r="A24" s="10">
        <v>6.3933980000000004</v>
      </c>
      <c r="B24" s="3">
        <v>15788.681904761905</v>
      </c>
    </row>
    <row r="25" spans="1:2" x14ac:dyDescent="0.3">
      <c r="A25" s="10">
        <v>6.6138599999999999</v>
      </c>
      <c r="B25" s="3">
        <v>8766.4584999999988</v>
      </c>
    </row>
    <row r="26" spans="1:2" x14ac:dyDescent="0.3">
      <c r="A26" s="10">
        <v>6.8343220000000002</v>
      </c>
      <c r="B26" s="3">
        <v>8402.7149999999983</v>
      </c>
    </row>
    <row r="27" spans="1:2" x14ac:dyDescent="0.3">
      <c r="A27" s="10">
        <v>7.0547839999999997</v>
      </c>
      <c r="B27" s="3">
        <v>2241.7752</v>
      </c>
    </row>
    <row r="28" spans="1:2" x14ac:dyDescent="0.3">
      <c r="A28" s="10">
        <v>7.2752460000000001</v>
      </c>
      <c r="B28" s="3">
        <v>5489.3291666666673</v>
      </c>
    </row>
    <row r="29" spans="1:2" x14ac:dyDescent="0.3">
      <c r="A29" s="10">
        <v>7.4957080000000005</v>
      </c>
      <c r="B29" s="3">
        <v>3923.1200000000003</v>
      </c>
    </row>
    <row r="30" spans="1:2" x14ac:dyDescent="0.3">
      <c r="A30" s="10">
        <v>7.71617</v>
      </c>
      <c r="B30" s="3">
        <v>9887.4377777777772</v>
      </c>
    </row>
    <row r="31" spans="1:2" x14ac:dyDescent="0.3">
      <c r="A31" s="10">
        <v>7.9366320000000004</v>
      </c>
      <c r="B31" s="3">
        <v>5498.3121212121196</v>
      </c>
    </row>
    <row r="32" spans="1:2" x14ac:dyDescent="0.3">
      <c r="A32" s="10">
        <v>8.1570940000000007</v>
      </c>
      <c r="B32" s="3">
        <v>18418.307058823531</v>
      </c>
    </row>
    <row r="33" spans="1:2" x14ac:dyDescent="0.3">
      <c r="A33" s="10">
        <v>8.3775560000000002</v>
      </c>
      <c r="B33" s="3">
        <v>12415.268333333333</v>
      </c>
    </row>
    <row r="34" spans="1:2" x14ac:dyDescent="0.3">
      <c r="A34" s="10">
        <v>8.5980179999999997</v>
      </c>
      <c r="B34" s="3">
        <v>5000.30375</v>
      </c>
    </row>
    <row r="35" spans="1:2" x14ac:dyDescent="0.3">
      <c r="A35" s="10">
        <v>8.8184799999999992</v>
      </c>
      <c r="B35" s="3">
        <v>4825.6042857142847</v>
      </c>
    </row>
    <row r="36" spans="1:2" x14ac:dyDescent="0.3">
      <c r="A36" s="10">
        <v>9.0389420000000005</v>
      </c>
      <c r="B36" s="3">
        <v>5280.0983333333324</v>
      </c>
    </row>
    <row r="37" spans="1:2" x14ac:dyDescent="0.3">
      <c r="A37" s="10">
        <v>9.259404</v>
      </c>
      <c r="B37" s="3">
        <v>2744.56</v>
      </c>
    </row>
    <row r="38" spans="1:2" x14ac:dyDescent="0.3">
      <c r="A38" s="10">
        <v>9.4798659999999995</v>
      </c>
      <c r="B38" s="3">
        <v>4513.4383333333335</v>
      </c>
    </row>
    <row r="39" spans="1:2" x14ac:dyDescent="0.3">
      <c r="A39" s="10">
        <v>9.9207900000000002</v>
      </c>
      <c r="B39" s="3">
        <v>16994.075000000001</v>
      </c>
    </row>
    <row r="40" spans="1:2" x14ac:dyDescent="0.3">
      <c r="A40" s="10">
        <v>10.141252</v>
      </c>
      <c r="B40" s="3">
        <v>2728</v>
      </c>
    </row>
    <row r="41" spans="1:2" x14ac:dyDescent="0.3">
      <c r="A41" s="10">
        <v>10.361713999999999</v>
      </c>
      <c r="B41" s="3">
        <v>4729</v>
      </c>
    </row>
    <row r="42" spans="1:2" x14ac:dyDescent="0.3">
      <c r="A42" s="10">
        <v>10.802638</v>
      </c>
      <c r="B42" s="3">
        <v>1527.26</v>
      </c>
    </row>
    <row r="43" spans="1:2" x14ac:dyDescent="0.3">
      <c r="A43" s="10" t="s">
        <v>69</v>
      </c>
      <c r="B43" s="3">
        <v>15478.609725000004</v>
      </c>
    </row>
    <row r="44" spans="1:2" x14ac:dyDescent="0.3">
      <c r="A44"/>
    </row>
    <row r="45" spans="1:2" x14ac:dyDescent="0.3">
      <c r="A45"/>
    </row>
    <row r="46" spans="1:2" x14ac:dyDescent="0.3">
      <c r="A46"/>
    </row>
    <row r="47" spans="1:2" x14ac:dyDescent="0.3">
      <c r="A47"/>
    </row>
    <row r="48" spans="1:2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8530-89BB-45EC-84EA-5E1F95D2BD58}">
  <dimension ref="A3:D33"/>
  <sheetViews>
    <sheetView topLeftCell="A2" workbookViewId="0">
      <selection activeCell="A2" sqref="A2"/>
    </sheetView>
  </sheetViews>
  <sheetFormatPr defaultRowHeight="14.4" x14ac:dyDescent="0.3"/>
  <cols>
    <col min="1" max="1" width="12.5546875" bestFit="1" customWidth="1"/>
    <col min="2" max="2" width="34.88671875" style="2" bestFit="1" customWidth="1"/>
    <col min="3" max="3" width="24.6640625" style="3" bestFit="1" customWidth="1"/>
  </cols>
  <sheetData>
    <row r="3" spans="1:4" x14ac:dyDescent="0.3">
      <c r="A3" s="6" t="s">
        <v>70</v>
      </c>
      <c r="B3" t="s">
        <v>76</v>
      </c>
      <c r="C3" s="3" t="s">
        <v>72</v>
      </c>
      <c r="D3" s="5" t="s">
        <v>47</v>
      </c>
    </row>
    <row r="4" spans="1:4" x14ac:dyDescent="0.3">
      <c r="A4" s="7">
        <v>73</v>
      </c>
      <c r="B4" s="2">
        <v>1.543234</v>
      </c>
      <c r="C4" s="3">
        <v>290837</v>
      </c>
      <c r="D4" t="s">
        <v>78</v>
      </c>
    </row>
    <row r="5" spans="1:4" x14ac:dyDescent="0.3">
      <c r="A5" s="7">
        <v>33</v>
      </c>
      <c r="B5" s="2">
        <v>1.7636959999999999</v>
      </c>
      <c r="C5" s="3">
        <v>155857</v>
      </c>
      <c r="D5" t="s">
        <v>77</v>
      </c>
    </row>
    <row r="6" spans="1:4" x14ac:dyDescent="0.3">
      <c r="A6" s="7">
        <v>41</v>
      </c>
      <c r="B6" s="2">
        <v>1.9841580000000001</v>
      </c>
      <c r="C6" s="3">
        <v>271863</v>
      </c>
      <c r="D6" t="s">
        <v>79</v>
      </c>
    </row>
    <row r="7" spans="1:4" x14ac:dyDescent="0.3">
      <c r="A7" s="7">
        <v>67</v>
      </c>
      <c r="B7" s="2">
        <v>1.9841580000000001</v>
      </c>
      <c r="C7" s="3">
        <v>471062</v>
      </c>
      <c r="D7" t="s">
        <v>120</v>
      </c>
    </row>
    <row r="8" spans="1:4" x14ac:dyDescent="0.3">
      <c r="A8" s="7">
        <v>44</v>
      </c>
      <c r="B8" s="2">
        <v>2.2046199999999998</v>
      </c>
      <c r="C8" s="3">
        <v>107021</v>
      </c>
    </row>
    <row r="9" spans="1:4" x14ac:dyDescent="0.3">
      <c r="A9" s="7">
        <v>53</v>
      </c>
      <c r="B9" s="2">
        <v>3.3069299999999999</v>
      </c>
      <c r="C9" s="3">
        <v>133584</v>
      </c>
    </row>
    <row r="10" spans="1:4" x14ac:dyDescent="0.3">
      <c r="A10" s="7">
        <v>38</v>
      </c>
      <c r="B10" s="2">
        <v>3.3069299999999999</v>
      </c>
      <c r="C10" s="3">
        <v>255788</v>
      </c>
    </row>
    <row r="11" spans="1:4" x14ac:dyDescent="0.3">
      <c r="A11" s="7">
        <v>17</v>
      </c>
      <c r="B11" s="2">
        <v>3.5273919999999999</v>
      </c>
      <c r="C11" s="3">
        <v>114858</v>
      </c>
    </row>
    <row r="12" spans="1:4" x14ac:dyDescent="0.3">
      <c r="A12" s="7">
        <v>19</v>
      </c>
      <c r="B12" s="2">
        <v>3.5273919999999999</v>
      </c>
      <c r="C12" s="3">
        <v>149241</v>
      </c>
    </row>
    <row r="13" spans="1:4" x14ac:dyDescent="0.3">
      <c r="A13" s="7">
        <v>15</v>
      </c>
      <c r="B13" s="2">
        <v>3.7478540000000002</v>
      </c>
      <c r="C13" s="3">
        <v>97901</v>
      </c>
    </row>
    <row r="14" spans="1:4" x14ac:dyDescent="0.3">
      <c r="A14" s="7">
        <v>36</v>
      </c>
      <c r="B14" s="2">
        <v>4.1887780000000001</v>
      </c>
      <c r="C14" s="3">
        <v>240220</v>
      </c>
    </row>
    <row r="15" spans="1:4" x14ac:dyDescent="0.3">
      <c r="A15" s="7">
        <v>16</v>
      </c>
      <c r="B15" s="2">
        <v>4.7766766666666669</v>
      </c>
      <c r="C15" s="3">
        <v>78372.7</v>
      </c>
    </row>
    <row r="16" spans="1:4" x14ac:dyDescent="0.3">
      <c r="A16" s="7">
        <v>9</v>
      </c>
      <c r="B16" s="2">
        <v>5.0706259999999999</v>
      </c>
      <c r="C16" s="3">
        <v>31008.2</v>
      </c>
    </row>
    <row r="17" spans="1:3" x14ac:dyDescent="0.3">
      <c r="A17" s="7">
        <v>6</v>
      </c>
      <c r="B17" s="2">
        <v>5.5997348000000002</v>
      </c>
      <c r="C17" s="3">
        <v>20542.198</v>
      </c>
    </row>
    <row r="18" spans="1:3" x14ac:dyDescent="0.3">
      <c r="A18" s="7">
        <v>24</v>
      </c>
      <c r="B18" s="2">
        <v>5.7320120000000001</v>
      </c>
      <c r="C18" s="3">
        <v>83735.399999999994</v>
      </c>
    </row>
    <row r="19" spans="1:3" x14ac:dyDescent="0.3">
      <c r="A19" s="7">
        <v>10</v>
      </c>
      <c r="B19" s="2">
        <v>5.8422429999999999</v>
      </c>
      <c r="C19" s="3">
        <v>46637.95</v>
      </c>
    </row>
    <row r="20" spans="1:3" x14ac:dyDescent="0.3">
      <c r="A20" s="7">
        <v>31</v>
      </c>
      <c r="B20" s="2">
        <v>5.9524740000000005</v>
      </c>
      <c r="C20" s="3">
        <v>57434.45</v>
      </c>
    </row>
    <row r="21" spans="1:3" x14ac:dyDescent="0.3">
      <c r="A21" s="7">
        <v>52</v>
      </c>
      <c r="B21" s="2">
        <v>5.9524740000000005</v>
      </c>
      <c r="C21" s="3">
        <v>232782</v>
      </c>
    </row>
    <row r="22" spans="1:3" x14ac:dyDescent="0.3">
      <c r="A22" s="7">
        <v>7</v>
      </c>
      <c r="B22" s="2">
        <v>6.172936</v>
      </c>
      <c r="C22" s="3">
        <v>28541.5</v>
      </c>
    </row>
    <row r="23" spans="1:3" x14ac:dyDescent="0.3">
      <c r="A23" s="7">
        <v>8</v>
      </c>
      <c r="B23" s="2">
        <v>6.3052131999999999</v>
      </c>
      <c r="C23" s="3">
        <v>47484.131999999998</v>
      </c>
    </row>
    <row r="24" spans="1:3" x14ac:dyDescent="0.3">
      <c r="A24" s="7">
        <v>13</v>
      </c>
      <c r="B24" s="2">
        <v>6.3382825</v>
      </c>
      <c r="C24" s="3">
        <v>109822.45000000001</v>
      </c>
    </row>
    <row r="25" spans="1:3" x14ac:dyDescent="0.3">
      <c r="A25" s="7">
        <v>79</v>
      </c>
      <c r="B25" s="2">
        <v>6.3933980000000004</v>
      </c>
      <c r="C25" s="3">
        <v>197912</v>
      </c>
    </row>
    <row r="26" spans="1:3" x14ac:dyDescent="0.3">
      <c r="A26" s="7">
        <v>14</v>
      </c>
      <c r="B26" s="2">
        <v>6.6138600000000007</v>
      </c>
      <c r="C26" s="3">
        <v>190480</v>
      </c>
    </row>
    <row r="27" spans="1:3" x14ac:dyDescent="0.3">
      <c r="A27" s="7">
        <v>4</v>
      </c>
      <c r="B27" s="2">
        <v>6.8238238095238106</v>
      </c>
      <c r="C27" s="3">
        <v>6771.9261904761897</v>
      </c>
    </row>
    <row r="28" spans="1:3" x14ac:dyDescent="0.3">
      <c r="A28" s="7">
        <v>42</v>
      </c>
      <c r="B28" s="2">
        <v>6.8343220000000002</v>
      </c>
      <c r="C28" s="3">
        <v>102607</v>
      </c>
    </row>
    <row r="29" spans="1:3" x14ac:dyDescent="0.3">
      <c r="A29" s="7">
        <v>1</v>
      </c>
      <c r="B29" s="2">
        <v>7.0390367142857162</v>
      </c>
      <c r="C29" s="3">
        <v>2909.1442857142861</v>
      </c>
    </row>
    <row r="30" spans="1:3" x14ac:dyDescent="0.3">
      <c r="A30" s="7">
        <v>2</v>
      </c>
      <c r="B30" s="2">
        <v>7.2163106138613733</v>
      </c>
      <c r="C30" s="3">
        <v>2321.6594554455442</v>
      </c>
    </row>
    <row r="31" spans="1:3" x14ac:dyDescent="0.3">
      <c r="A31" s="7">
        <v>3</v>
      </c>
      <c r="B31" s="2">
        <v>7.251625071428573</v>
      </c>
      <c r="C31" s="3">
        <v>4843.4966666666669</v>
      </c>
    </row>
    <row r="32" spans="1:3" x14ac:dyDescent="0.3">
      <c r="A32" s="7">
        <v>5</v>
      </c>
      <c r="B32" s="2">
        <v>7.3119896666666664</v>
      </c>
      <c r="C32" s="3">
        <v>20573.100000000002</v>
      </c>
    </row>
    <row r="33" spans="1:3" x14ac:dyDescent="0.3">
      <c r="A33" s="7" t="s">
        <v>69</v>
      </c>
      <c r="B33" s="2">
        <v>6.948962239999986</v>
      </c>
      <c r="C33" s="3">
        <v>15478.609725000004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C826-4975-4048-9304-831A127EF5BB}">
  <dimension ref="A3:D13"/>
  <sheetViews>
    <sheetView tabSelected="1" workbookViewId="0"/>
  </sheetViews>
  <sheetFormatPr defaultRowHeight="14.4" x14ac:dyDescent="0.3"/>
  <cols>
    <col min="1" max="1" width="12.5546875" bestFit="1" customWidth="1"/>
    <col min="2" max="2" width="34.88671875" style="2" bestFit="1" customWidth="1"/>
    <col min="3" max="3" width="24.88671875" style="2" bestFit="1" customWidth="1"/>
    <col min="4" max="4" width="24.6640625" style="3" bestFit="1" customWidth="1"/>
  </cols>
  <sheetData>
    <row r="3" spans="1:4" x14ac:dyDescent="0.3">
      <c r="A3" s="6" t="s">
        <v>70</v>
      </c>
      <c r="B3" s="2" t="s">
        <v>76</v>
      </c>
      <c r="C3" s="2" t="s">
        <v>135</v>
      </c>
      <c r="D3" s="3" t="s">
        <v>72</v>
      </c>
    </row>
    <row r="4" spans="1:4" x14ac:dyDescent="0.3">
      <c r="A4" s="7">
        <v>0</v>
      </c>
      <c r="B4" s="2">
        <v>6.6955922536585293</v>
      </c>
      <c r="C4" s="2">
        <v>4.9170731707317072</v>
      </c>
      <c r="D4" s="3">
        <v>19697.486780487816</v>
      </c>
    </row>
    <row r="5" spans="1:4" x14ac:dyDescent="0.3">
      <c r="A5" s="7">
        <v>1</v>
      </c>
      <c r="B5" s="2">
        <v>7.2153255589743486</v>
      </c>
      <c r="C5" s="2">
        <v>4.1076923076923073</v>
      </c>
      <c r="D5" s="3">
        <v>11043.379999999994</v>
      </c>
    </row>
    <row r="6" spans="1:4" x14ac:dyDescent="0.3">
      <c r="A6" s="7" t="s">
        <v>69</v>
      </c>
      <c r="B6" s="2">
        <v>6.948962239999986</v>
      </c>
      <c r="C6" s="2">
        <v>4.5225</v>
      </c>
      <c r="D6" s="3">
        <v>15478.609725000004</v>
      </c>
    </row>
    <row r="8" spans="1:4" x14ac:dyDescent="0.3">
      <c r="D8" s="12" t="s">
        <v>47</v>
      </c>
    </row>
    <row r="9" spans="1:4" x14ac:dyDescent="0.3">
      <c r="D9" s="13" t="s">
        <v>140</v>
      </c>
    </row>
    <row r="10" spans="1:4" x14ac:dyDescent="0.3">
      <c r="D10" s="3" t="s">
        <v>136</v>
      </c>
    </row>
    <row r="11" spans="1:4" x14ac:dyDescent="0.3">
      <c r="D11" s="3" t="s">
        <v>137</v>
      </c>
    </row>
    <row r="12" spans="1:4" x14ac:dyDescent="0.3">
      <c r="D12" s="3" t="s">
        <v>138</v>
      </c>
    </row>
    <row r="13" spans="1:4" x14ac:dyDescent="0.3">
      <c r="D13" s="3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F6BD-7166-4CBD-809C-4443BBC8A1FA}">
  <dimension ref="A3:D30"/>
  <sheetViews>
    <sheetView workbookViewId="0"/>
  </sheetViews>
  <sheetFormatPr defaultRowHeight="14.4" x14ac:dyDescent="0.3"/>
  <cols>
    <col min="1" max="1" width="30.77734375" bestFit="1" customWidth="1"/>
    <col min="2" max="2" width="16.109375" bestFit="1" customWidth="1"/>
    <col min="3" max="3" width="17.21875" bestFit="1" customWidth="1"/>
  </cols>
  <sheetData>
    <row r="3" spans="1:4" x14ac:dyDescent="0.3">
      <c r="A3" s="6" t="s">
        <v>70</v>
      </c>
      <c r="B3" t="s">
        <v>83</v>
      </c>
      <c r="D3" s="5" t="s">
        <v>47</v>
      </c>
    </row>
    <row r="4" spans="1:4" x14ac:dyDescent="0.3">
      <c r="A4" s="7" t="s">
        <v>12</v>
      </c>
      <c r="B4" s="11"/>
      <c r="D4" t="s">
        <v>126</v>
      </c>
    </row>
    <row r="5" spans="1:4" x14ac:dyDescent="0.3">
      <c r="A5" s="8" t="s">
        <v>20</v>
      </c>
      <c r="B5" s="11">
        <v>2.5000000000000001E-3</v>
      </c>
      <c r="D5" t="s">
        <v>127</v>
      </c>
    </row>
    <row r="6" spans="1:4" x14ac:dyDescent="0.3">
      <c r="A6" s="8" t="s">
        <v>8</v>
      </c>
      <c r="B6" s="11">
        <v>7.2499999999999995E-2</v>
      </c>
    </row>
    <row r="7" spans="1:4" x14ac:dyDescent="0.3">
      <c r="A7" s="8" t="s">
        <v>23</v>
      </c>
      <c r="B7" s="11">
        <v>7.7499999999999999E-2</v>
      </c>
    </row>
    <row r="8" spans="1:4" x14ac:dyDescent="0.3">
      <c r="A8" s="8" t="s">
        <v>21</v>
      </c>
      <c r="B8" s="11">
        <v>0.1</v>
      </c>
    </row>
    <row r="9" spans="1:4" x14ac:dyDescent="0.3">
      <c r="A9" s="7" t="s">
        <v>121</v>
      </c>
      <c r="B9" s="11">
        <v>0.2525</v>
      </c>
    </row>
    <row r="10" spans="1:4" x14ac:dyDescent="0.3">
      <c r="A10" s="7" t="s">
        <v>22</v>
      </c>
      <c r="B10" s="11"/>
    </row>
    <row r="11" spans="1:4" x14ac:dyDescent="0.3">
      <c r="A11" s="8" t="s">
        <v>21</v>
      </c>
      <c r="B11" s="11">
        <v>5.0000000000000001E-3</v>
      </c>
    </row>
    <row r="12" spans="1:4" x14ac:dyDescent="0.3">
      <c r="A12" s="7" t="s">
        <v>122</v>
      </c>
      <c r="B12" s="11">
        <v>5.0000000000000001E-3</v>
      </c>
    </row>
    <row r="13" spans="1:4" x14ac:dyDescent="0.3">
      <c r="A13" s="7" t="s">
        <v>9</v>
      </c>
      <c r="B13" s="11"/>
    </row>
    <row r="14" spans="1:4" x14ac:dyDescent="0.3">
      <c r="A14" s="8" t="s">
        <v>23</v>
      </c>
      <c r="B14" s="11">
        <v>5.2499999999999998E-2</v>
      </c>
    </row>
    <row r="15" spans="1:4" x14ac:dyDescent="0.3">
      <c r="A15" s="8" t="s">
        <v>8</v>
      </c>
      <c r="B15" s="11">
        <v>0.13250000000000001</v>
      </c>
    </row>
    <row r="16" spans="1:4" x14ac:dyDescent="0.3">
      <c r="A16" s="8" t="s">
        <v>21</v>
      </c>
      <c r="B16" s="11">
        <v>0.14249999999999999</v>
      </c>
    </row>
    <row r="17" spans="1:2" x14ac:dyDescent="0.3">
      <c r="A17" s="8" t="s">
        <v>20</v>
      </c>
      <c r="B17" s="11">
        <v>0.19750000000000001</v>
      </c>
    </row>
    <row r="18" spans="1:2" x14ac:dyDescent="0.3">
      <c r="A18" s="7" t="s">
        <v>123</v>
      </c>
      <c r="B18" s="11">
        <v>0.52500000000000002</v>
      </c>
    </row>
    <row r="19" spans="1:2" x14ac:dyDescent="0.3">
      <c r="A19" s="7" t="s">
        <v>18</v>
      </c>
      <c r="B19" s="11"/>
    </row>
    <row r="20" spans="1:2" x14ac:dyDescent="0.3">
      <c r="A20" s="8" t="s">
        <v>20</v>
      </c>
      <c r="B20" s="11">
        <v>0.03</v>
      </c>
    </row>
    <row r="21" spans="1:2" x14ac:dyDescent="0.3">
      <c r="A21" s="8" t="s">
        <v>8</v>
      </c>
      <c r="B21" s="11">
        <v>3.7499999999999999E-2</v>
      </c>
    </row>
    <row r="22" spans="1:2" x14ac:dyDescent="0.3">
      <c r="A22" s="8" t="s">
        <v>23</v>
      </c>
      <c r="B22" s="11">
        <v>0.09</v>
      </c>
    </row>
    <row r="23" spans="1:2" x14ac:dyDescent="0.3">
      <c r="A23" s="7" t="s">
        <v>124</v>
      </c>
      <c r="B23" s="11">
        <v>0.1575</v>
      </c>
    </row>
    <row r="24" spans="1:2" x14ac:dyDescent="0.3">
      <c r="A24" s="7" t="s">
        <v>19</v>
      </c>
      <c r="B24" s="11"/>
    </row>
    <row r="25" spans="1:2" x14ac:dyDescent="0.3">
      <c r="A25" s="8" t="s">
        <v>21</v>
      </c>
      <c r="B25" s="11">
        <v>2.5000000000000001E-3</v>
      </c>
    </row>
    <row r="26" spans="1:2" x14ac:dyDescent="0.3">
      <c r="A26" s="8" t="s">
        <v>8</v>
      </c>
      <c r="B26" s="11">
        <v>7.4999999999999997E-3</v>
      </c>
    </row>
    <row r="27" spans="1:2" x14ac:dyDescent="0.3">
      <c r="A27" s="8" t="s">
        <v>20</v>
      </c>
      <c r="B27" s="11">
        <v>0.02</v>
      </c>
    </row>
    <row r="28" spans="1:2" x14ac:dyDescent="0.3">
      <c r="A28" s="8" t="s">
        <v>23</v>
      </c>
      <c r="B28" s="11">
        <v>0.03</v>
      </c>
    </row>
    <row r="29" spans="1:2" x14ac:dyDescent="0.3">
      <c r="A29" s="7" t="s">
        <v>125</v>
      </c>
      <c r="B29" s="11">
        <v>0.06</v>
      </c>
    </row>
    <row r="30" spans="1:2" x14ac:dyDescent="0.3">
      <c r="A30" s="7" t="s">
        <v>69</v>
      </c>
      <c r="B30" s="11">
        <v>1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20AA-585E-4D0E-B478-9C6A805372EB}">
  <dimension ref="A3:D88"/>
  <sheetViews>
    <sheetView workbookViewId="0"/>
  </sheetViews>
  <sheetFormatPr defaultRowHeight="14.4" x14ac:dyDescent="0.3"/>
  <cols>
    <col min="1" max="1" width="21.21875" bestFit="1" customWidth="1"/>
    <col min="2" max="2" width="24.6640625" style="3" bestFit="1" customWidth="1"/>
    <col min="3" max="3" width="19" bestFit="1" customWidth="1"/>
  </cols>
  <sheetData>
    <row r="3" spans="1:4" x14ac:dyDescent="0.3">
      <c r="A3" s="6" t="s">
        <v>70</v>
      </c>
      <c r="B3" s="3" t="s">
        <v>72</v>
      </c>
      <c r="D3" s="5" t="s">
        <v>47</v>
      </c>
    </row>
    <row r="4" spans="1:4" x14ac:dyDescent="0.3">
      <c r="A4" s="7">
        <v>1</v>
      </c>
      <c r="D4" t="s">
        <v>131</v>
      </c>
    </row>
    <row r="5" spans="1:4" x14ac:dyDescent="0.3">
      <c r="A5" s="8" t="s">
        <v>12</v>
      </c>
      <c r="B5" s="3">
        <v>1715.7777777777778</v>
      </c>
      <c r="D5" t="s">
        <v>73</v>
      </c>
    </row>
    <row r="6" spans="1:4" x14ac:dyDescent="0.3">
      <c r="A6" s="8" t="s">
        <v>19</v>
      </c>
      <c r="B6" s="3">
        <v>1867.9175</v>
      </c>
      <c r="D6" t="s">
        <v>74</v>
      </c>
    </row>
    <row r="7" spans="1:4" x14ac:dyDescent="0.3">
      <c r="A7" s="8" t="s">
        <v>9</v>
      </c>
      <c r="B7" s="3">
        <v>3115.4450000000002</v>
      </c>
    </row>
    <row r="8" spans="1:4" x14ac:dyDescent="0.3">
      <c r="A8" s="8" t="s">
        <v>18</v>
      </c>
      <c r="B8" s="3">
        <v>4106.8322222222232</v>
      </c>
    </row>
    <row r="9" spans="1:4" x14ac:dyDescent="0.3">
      <c r="A9" s="7">
        <v>2</v>
      </c>
    </row>
    <row r="10" spans="1:4" x14ac:dyDescent="0.3">
      <c r="A10" s="8" t="s">
        <v>22</v>
      </c>
      <c r="B10" s="3">
        <v>1214.5</v>
      </c>
    </row>
    <row r="11" spans="1:4" x14ac:dyDescent="0.3">
      <c r="A11" s="8" t="s">
        <v>19</v>
      </c>
      <c r="B11" s="3">
        <v>1811.896</v>
      </c>
    </row>
    <row r="12" spans="1:4" x14ac:dyDescent="0.3">
      <c r="A12" s="8" t="s">
        <v>12</v>
      </c>
      <c r="B12" s="3">
        <v>2172.5350980392154</v>
      </c>
    </row>
    <row r="13" spans="1:4" x14ac:dyDescent="0.3">
      <c r="A13" s="8" t="s">
        <v>9</v>
      </c>
      <c r="B13" s="3">
        <v>2395.6183050847444</v>
      </c>
    </row>
    <row r="14" spans="1:4" x14ac:dyDescent="0.3">
      <c r="A14" s="8" t="s">
        <v>18</v>
      </c>
      <c r="B14" s="3">
        <v>2616.4285714285716</v>
      </c>
    </row>
    <row r="15" spans="1:4" x14ac:dyDescent="0.3">
      <c r="A15" s="7">
        <v>3</v>
      </c>
    </row>
    <row r="16" spans="1:4" x14ac:dyDescent="0.3">
      <c r="A16" s="8" t="s">
        <v>9</v>
      </c>
      <c r="B16" s="3">
        <v>3266.2527499999992</v>
      </c>
    </row>
    <row r="17" spans="1:2" x14ac:dyDescent="0.3">
      <c r="A17" s="8" t="s">
        <v>19</v>
      </c>
      <c r="B17" s="3">
        <v>4703.1957142857145</v>
      </c>
    </row>
    <row r="18" spans="1:2" x14ac:dyDescent="0.3">
      <c r="A18" s="8" t="s">
        <v>18</v>
      </c>
      <c r="B18" s="3">
        <v>5474.7020000000002</v>
      </c>
    </row>
    <row r="19" spans="1:2" x14ac:dyDescent="0.3">
      <c r="A19" s="8" t="s">
        <v>12</v>
      </c>
      <c r="B19" s="3">
        <v>6982.7488888888902</v>
      </c>
    </row>
    <row r="20" spans="1:2" x14ac:dyDescent="0.3">
      <c r="A20" s="7">
        <v>4</v>
      </c>
    </row>
    <row r="21" spans="1:2" x14ac:dyDescent="0.3">
      <c r="A21" s="8" t="s">
        <v>9</v>
      </c>
      <c r="B21" s="3">
        <v>5006.6724999999997</v>
      </c>
    </row>
    <row r="22" spans="1:2" x14ac:dyDescent="0.3">
      <c r="A22" s="8" t="s">
        <v>12</v>
      </c>
      <c r="B22" s="3">
        <v>6716.7542857142853</v>
      </c>
    </row>
    <row r="23" spans="1:2" x14ac:dyDescent="0.3">
      <c r="A23" s="8" t="s">
        <v>18</v>
      </c>
      <c r="B23" s="3">
        <v>17556.550000000003</v>
      </c>
    </row>
    <row r="24" spans="1:2" x14ac:dyDescent="0.3">
      <c r="A24" s="7">
        <v>5</v>
      </c>
    </row>
    <row r="25" spans="1:2" x14ac:dyDescent="0.3">
      <c r="A25" s="8" t="s">
        <v>18</v>
      </c>
      <c r="B25" s="3">
        <v>8209.7999999999993</v>
      </c>
    </row>
    <row r="26" spans="1:2" x14ac:dyDescent="0.3">
      <c r="A26" s="8" t="s">
        <v>9</v>
      </c>
      <c r="B26" s="3">
        <v>23045.759999999998</v>
      </c>
    </row>
    <row r="27" spans="1:2" x14ac:dyDescent="0.3">
      <c r="A27" s="7">
        <v>6</v>
      </c>
    </row>
    <row r="28" spans="1:2" x14ac:dyDescent="0.3">
      <c r="A28" s="8" t="s">
        <v>18</v>
      </c>
      <c r="B28" s="3">
        <v>5415.59</v>
      </c>
    </row>
    <row r="29" spans="1:2" x14ac:dyDescent="0.3">
      <c r="A29" s="8" t="s">
        <v>12</v>
      </c>
      <c r="B29" s="3">
        <v>14456.9</v>
      </c>
    </row>
    <row r="30" spans="1:2" x14ac:dyDescent="0.3">
      <c r="A30" s="8" t="s">
        <v>19</v>
      </c>
      <c r="B30" s="3">
        <v>15509.1</v>
      </c>
    </row>
    <row r="31" spans="1:2" x14ac:dyDescent="0.3">
      <c r="A31" s="8" t="s">
        <v>9</v>
      </c>
      <c r="B31" s="3">
        <v>33664.700000000004</v>
      </c>
    </row>
    <row r="32" spans="1:2" x14ac:dyDescent="0.3">
      <c r="A32" s="7">
        <v>7</v>
      </c>
    </row>
    <row r="33" spans="1:2" x14ac:dyDescent="0.3">
      <c r="A33" s="8" t="s">
        <v>9</v>
      </c>
      <c r="B33" s="3">
        <v>16802.5</v>
      </c>
    </row>
    <row r="34" spans="1:2" x14ac:dyDescent="0.3">
      <c r="A34" s="8" t="s">
        <v>18</v>
      </c>
      <c r="B34" s="3">
        <v>52019.5</v>
      </c>
    </row>
    <row r="35" spans="1:2" x14ac:dyDescent="0.3">
      <c r="A35" s="7">
        <v>8</v>
      </c>
    </row>
    <row r="36" spans="1:2" x14ac:dyDescent="0.3">
      <c r="A36" s="8" t="s">
        <v>18</v>
      </c>
      <c r="B36" s="3">
        <v>7609.86</v>
      </c>
    </row>
    <row r="37" spans="1:2" x14ac:dyDescent="0.3">
      <c r="A37" s="8" t="s">
        <v>12</v>
      </c>
      <c r="B37" s="3">
        <v>42955.4</v>
      </c>
    </row>
    <row r="38" spans="1:2" x14ac:dyDescent="0.3">
      <c r="A38" s="8" t="s">
        <v>19</v>
      </c>
      <c r="B38" s="3">
        <v>54164.6</v>
      </c>
    </row>
    <row r="39" spans="1:2" x14ac:dyDescent="0.3">
      <c r="A39" s="8" t="s">
        <v>9</v>
      </c>
      <c r="B39" s="3">
        <v>66345.399999999994</v>
      </c>
    </row>
    <row r="40" spans="1:2" x14ac:dyDescent="0.3">
      <c r="A40" s="7">
        <v>9</v>
      </c>
    </row>
    <row r="41" spans="1:2" x14ac:dyDescent="0.3">
      <c r="A41" s="8" t="s">
        <v>19</v>
      </c>
      <c r="B41" s="3">
        <v>20950</v>
      </c>
    </row>
    <row r="42" spans="1:2" x14ac:dyDescent="0.3">
      <c r="A42" s="8" t="s">
        <v>18</v>
      </c>
      <c r="B42" s="3">
        <v>35528</v>
      </c>
    </row>
    <row r="43" spans="1:2" x14ac:dyDescent="0.3">
      <c r="A43" s="8" t="s">
        <v>12</v>
      </c>
      <c r="B43" s="3">
        <v>36546.6</v>
      </c>
    </row>
    <row r="44" spans="1:2" x14ac:dyDescent="0.3">
      <c r="A44" s="7">
        <v>10</v>
      </c>
    </row>
    <row r="45" spans="1:2" x14ac:dyDescent="0.3">
      <c r="A45" s="8" t="s">
        <v>18</v>
      </c>
      <c r="B45" s="3">
        <v>46637.95</v>
      </c>
    </row>
    <row r="46" spans="1:2" x14ac:dyDescent="0.3">
      <c r="A46" s="7">
        <v>13</v>
      </c>
    </row>
    <row r="47" spans="1:2" x14ac:dyDescent="0.3">
      <c r="A47" s="8" t="s">
        <v>9</v>
      </c>
      <c r="B47" s="3">
        <v>106225.60000000002</v>
      </c>
    </row>
    <row r="48" spans="1:2" x14ac:dyDescent="0.3">
      <c r="A48" s="8" t="s">
        <v>18</v>
      </c>
      <c r="B48" s="3">
        <v>120613</v>
      </c>
    </row>
    <row r="49" spans="1:2" x14ac:dyDescent="0.3">
      <c r="A49" s="7">
        <v>14</v>
      </c>
    </row>
    <row r="50" spans="1:2" x14ac:dyDescent="0.3">
      <c r="A50" s="8" t="s">
        <v>18</v>
      </c>
      <c r="B50" s="3">
        <v>133483</v>
      </c>
    </row>
    <row r="51" spans="1:2" x14ac:dyDescent="0.3">
      <c r="A51" s="8" t="s">
        <v>12</v>
      </c>
      <c r="B51" s="3">
        <v>247477</v>
      </c>
    </row>
    <row r="52" spans="1:2" x14ac:dyDescent="0.3">
      <c r="A52" s="7">
        <v>15</v>
      </c>
    </row>
    <row r="53" spans="1:2" x14ac:dyDescent="0.3">
      <c r="A53" s="8" t="s">
        <v>12</v>
      </c>
      <c r="B53" s="3">
        <v>97901</v>
      </c>
    </row>
    <row r="54" spans="1:2" x14ac:dyDescent="0.3">
      <c r="A54" s="7">
        <v>16</v>
      </c>
    </row>
    <row r="55" spans="1:2" x14ac:dyDescent="0.3">
      <c r="A55" s="8" t="s">
        <v>18</v>
      </c>
      <c r="B55" s="3">
        <v>78372.7</v>
      </c>
    </row>
    <row r="56" spans="1:2" x14ac:dyDescent="0.3">
      <c r="A56" s="7">
        <v>17</v>
      </c>
    </row>
    <row r="57" spans="1:2" x14ac:dyDescent="0.3">
      <c r="A57" s="8" t="s">
        <v>12</v>
      </c>
      <c r="B57" s="3">
        <v>114858</v>
      </c>
    </row>
    <row r="58" spans="1:2" x14ac:dyDescent="0.3">
      <c r="A58" s="7">
        <v>19</v>
      </c>
    </row>
    <row r="59" spans="1:2" x14ac:dyDescent="0.3">
      <c r="A59" s="8" t="s">
        <v>9</v>
      </c>
      <c r="B59" s="3">
        <v>149241</v>
      </c>
    </row>
    <row r="60" spans="1:2" x14ac:dyDescent="0.3">
      <c r="A60" s="7">
        <v>24</v>
      </c>
    </row>
    <row r="61" spans="1:2" x14ac:dyDescent="0.3">
      <c r="A61" s="8" t="s">
        <v>18</v>
      </c>
      <c r="B61" s="3">
        <v>83735.399999999994</v>
      </c>
    </row>
    <row r="62" spans="1:2" x14ac:dyDescent="0.3">
      <c r="A62" s="7">
        <v>31</v>
      </c>
    </row>
    <row r="63" spans="1:2" x14ac:dyDescent="0.3">
      <c r="A63" s="8" t="s">
        <v>9</v>
      </c>
      <c r="B63" s="3">
        <v>45966.1</v>
      </c>
    </row>
    <row r="64" spans="1:2" x14ac:dyDescent="0.3">
      <c r="A64" s="8" t="s">
        <v>18</v>
      </c>
      <c r="B64" s="3">
        <v>68902.8</v>
      </c>
    </row>
    <row r="65" spans="1:2" x14ac:dyDescent="0.3">
      <c r="A65" s="7">
        <v>33</v>
      </c>
    </row>
    <row r="66" spans="1:2" x14ac:dyDescent="0.3">
      <c r="A66" s="8" t="s">
        <v>18</v>
      </c>
      <c r="B66" s="3">
        <v>155857</v>
      </c>
    </row>
    <row r="67" spans="1:2" x14ac:dyDescent="0.3">
      <c r="A67" s="7">
        <v>36</v>
      </c>
    </row>
    <row r="68" spans="1:2" x14ac:dyDescent="0.3">
      <c r="A68" s="8" t="s">
        <v>9</v>
      </c>
      <c r="B68" s="3">
        <v>121349</v>
      </c>
    </row>
    <row r="69" spans="1:2" x14ac:dyDescent="0.3">
      <c r="A69" s="8" t="s">
        <v>12</v>
      </c>
      <c r="B69" s="3">
        <v>359091</v>
      </c>
    </row>
    <row r="70" spans="1:2" x14ac:dyDescent="0.3">
      <c r="A70" s="7">
        <v>38</v>
      </c>
    </row>
    <row r="71" spans="1:2" x14ac:dyDescent="0.3">
      <c r="A71" s="8" t="s">
        <v>18</v>
      </c>
      <c r="B71" s="3">
        <v>255788</v>
      </c>
    </row>
    <row r="72" spans="1:2" x14ac:dyDescent="0.3">
      <c r="A72" s="7">
        <v>41</v>
      </c>
    </row>
    <row r="73" spans="1:2" x14ac:dyDescent="0.3">
      <c r="A73" s="8" t="s">
        <v>18</v>
      </c>
      <c r="B73" s="3">
        <v>271863</v>
      </c>
    </row>
    <row r="74" spans="1:2" x14ac:dyDescent="0.3">
      <c r="A74" s="7">
        <v>42</v>
      </c>
    </row>
    <row r="75" spans="1:2" x14ac:dyDescent="0.3">
      <c r="A75" s="8" t="s">
        <v>9</v>
      </c>
      <c r="B75" s="3">
        <v>102607</v>
      </c>
    </row>
    <row r="76" spans="1:2" x14ac:dyDescent="0.3">
      <c r="A76" s="7">
        <v>44</v>
      </c>
    </row>
    <row r="77" spans="1:2" x14ac:dyDescent="0.3">
      <c r="A77" s="8" t="s">
        <v>9</v>
      </c>
      <c r="B77" s="3">
        <v>107021</v>
      </c>
    </row>
    <row r="78" spans="1:2" x14ac:dyDescent="0.3">
      <c r="A78" s="7">
        <v>52</v>
      </c>
    </row>
    <row r="79" spans="1:2" x14ac:dyDescent="0.3">
      <c r="A79" s="8" t="s">
        <v>18</v>
      </c>
      <c r="B79" s="3">
        <v>232782</v>
      </c>
    </row>
    <row r="80" spans="1:2" x14ac:dyDescent="0.3">
      <c r="A80" s="7">
        <v>53</v>
      </c>
    </row>
    <row r="81" spans="1:2" x14ac:dyDescent="0.3">
      <c r="A81" s="8" t="s">
        <v>18</v>
      </c>
      <c r="B81" s="3">
        <v>133584</v>
      </c>
    </row>
    <row r="82" spans="1:2" x14ac:dyDescent="0.3">
      <c r="A82" s="7">
        <v>67</v>
      </c>
    </row>
    <row r="83" spans="1:2" x14ac:dyDescent="0.3">
      <c r="A83" s="8" t="s">
        <v>18</v>
      </c>
      <c r="B83" s="3">
        <v>471062</v>
      </c>
    </row>
    <row r="84" spans="1:2" x14ac:dyDescent="0.3">
      <c r="A84" s="7">
        <v>73</v>
      </c>
    </row>
    <row r="85" spans="1:2" x14ac:dyDescent="0.3">
      <c r="A85" s="8" t="s">
        <v>9</v>
      </c>
      <c r="B85" s="3">
        <v>290837</v>
      </c>
    </row>
    <row r="86" spans="1:2" x14ac:dyDescent="0.3">
      <c r="A86" s="7">
        <v>79</v>
      </c>
    </row>
    <row r="87" spans="1:2" x14ac:dyDescent="0.3">
      <c r="A87" s="8" t="s">
        <v>18</v>
      </c>
      <c r="B87" s="3">
        <v>197912</v>
      </c>
    </row>
    <row r="88" spans="1:2" x14ac:dyDescent="0.3">
      <c r="A88" s="7" t="s">
        <v>69</v>
      </c>
      <c r="B88" s="3">
        <v>15478.609725000004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96B4-13A1-494E-A0D0-B604F8256BB2}">
  <dimension ref="A3:D28"/>
  <sheetViews>
    <sheetView topLeftCell="A2" workbookViewId="0">
      <selection activeCell="A2" sqref="A2"/>
    </sheetView>
  </sheetViews>
  <sheetFormatPr defaultRowHeight="14.4" x14ac:dyDescent="0.3"/>
  <cols>
    <col min="1" max="1" width="32.44140625" bestFit="1" customWidth="1"/>
    <col min="2" max="2" width="18" bestFit="1" customWidth="1"/>
    <col min="3" max="3" width="21.5546875" style="3" bestFit="1" customWidth="1"/>
  </cols>
  <sheetData>
    <row r="3" spans="1:4" x14ac:dyDescent="0.3">
      <c r="A3" s="6" t="s">
        <v>70</v>
      </c>
      <c r="B3" t="s">
        <v>128</v>
      </c>
      <c r="C3" s="3" t="s">
        <v>71</v>
      </c>
      <c r="D3" s="5" t="s">
        <v>47</v>
      </c>
    </row>
    <row r="4" spans="1:4" x14ac:dyDescent="0.3">
      <c r="A4" s="7" t="s">
        <v>8</v>
      </c>
      <c r="D4" t="s">
        <v>88</v>
      </c>
    </row>
    <row r="5" spans="1:4" x14ac:dyDescent="0.3">
      <c r="A5" s="8" t="s">
        <v>19</v>
      </c>
      <c r="B5">
        <v>3</v>
      </c>
      <c r="C5" s="3">
        <v>9420.67</v>
      </c>
      <c r="D5" t="s">
        <v>89</v>
      </c>
    </row>
    <row r="6" spans="1:4" x14ac:dyDescent="0.3">
      <c r="A6" s="8" t="s">
        <v>9</v>
      </c>
      <c r="B6">
        <v>53</v>
      </c>
      <c r="C6" s="3">
        <v>752689</v>
      </c>
      <c r="D6" t="s">
        <v>90</v>
      </c>
    </row>
    <row r="7" spans="1:4" x14ac:dyDescent="0.3">
      <c r="A7" s="8" t="s">
        <v>12</v>
      </c>
      <c r="B7">
        <v>29</v>
      </c>
      <c r="C7" s="3">
        <v>1023851.49</v>
      </c>
      <c r="D7" t="s">
        <v>91</v>
      </c>
    </row>
    <row r="8" spans="1:4" x14ac:dyDescent="0.3">
      <c r="A8" s="8" t="s">
        <v>18</v>
      </c>
      <c r="B8">
        <v>15</v>
      </c>
      <c r="C8" s="3">
        <v>1453936.85</v>
      </c>
      <c r="D8" t="s">
        <v>92</v>
      </c>
    </row>
    <row r="9" spans="1:4" x14ac:dyDescent="0.3">
      <c r="A9" s="7" t="s">
        <v>84</v>
      </c>
      <c r="B9">
        <v>100</v>
      </c>
      <c r="C9" s="3">
        <v>3239898.0099999993</v>
      </c>
      <c r="D9" t="s">
        <v>93</v>
      </c>
    </row>
    <row r="10" spans="1:4" x14ac:dyDescent="0.3">
      <c r="A10" s="7" t="s">
        <v>20</v>
      </c>
    </row>
    <row r="11" spans="1:4" x14ac:dyDescent="0.3">
      <c r="A11" s="8" t="s">
        <v>12</v>
      </c>
      <c r="B11">
        <v>1</v>
      </c>
      <c r="C11" s="3">
        <v>14456.9</v>
      </c>
    </row>
    <row r="12" spans="1:4" x14ac:dyDescent="0.3">
      <c r="A12" s="8" t="s">
        <v>19</v>
      </c>
      <c r="B12">
        <v>8</v>
      </c>
      <c r="C12" s="3">
        <v>47665.69</v>
      </c>
    </row>
    <row r="13" spans="1:4" x14ac:dyDescent="0.3">
      <c r="A13" s="8" t="s">
        <v>18</v>
      </c>
      <c r="B13">
        <v>12</v>
      </c>
      <c r="C13" s="3">
        <v>359667.30999999994</v>
      </c>
    </row>
    <row r="14" spans="1:4" x14ac:dyDescent="0.3">
      <c r="A14" s="8" t="s">
        <v>9</v>
      </c>
      <c r="B14">
        <v>79</v>
      </c>
      <c r="C14" s="3">
        <v>612512.88000000012</v>
      </c>
    </row>
    <row r="15" spans="1:4" x14ac:dyDescent="0.3">
      <c r="A15" s="7" t="s">
        <v>85</v>
      </c>
      <c r="B15">
        <v>100</v>
      </c>
      <c r="C15" s="3">
        <v>1034302.7800000006</v>
      </c>
    </row>
    <row r="16" spans="1:4" x14ac:dyDescent="0.3">
      <c r="A16" s="7" t="s">
        <v>21</v>
      </c>
    </row>
    <row r="17" spans="1:3" x14ac:dyDescent="0.3">
      <c r="A17" s="8" t="s">
        <v>19</v>
      </c>
      <c r="B17">
        <v>1</v>
      </c>
      <c r="C17" s="3">
        <v>1166</v>
      </c>
    </row>
    <row r="18" spans="1:3" x14ac:dyDescent="0.3">
      <c r="A18" s="8" t="s">
        <v>22</v>
      </c>
      <c r="B18">
        <v>2</v>
      </c>
      <c r="C18" s="3">
        <v>2429</v>
      </c>
    </row>
    <row r="19" spans="1:3" x14ac:dyDescent="0.3">
      <c r="A19" s="8" t="s">
        <v>12</v>
      </c>
      <c r="B19">
        <v>40</v>
      </c>
      <c r="C19" s="3">
        <v>61453.5</v>
      </c>
    </row>
    <row r="20" spans="1:3" x14ac:dyDescent="0.3">
      <c r="A20" s="8" t="s">
        <v>9</v>
      </c>
      <c r="B20">
        <v>57</v>
      </c>
      <c r="C20" s="3">
        <v>87757</v>
      </c>
    </row>
    <row r="21" spans="1:3" x14ac:dyDescent="0.3">
      <c r="A21" s="7" t="s">
        <v>86</v>
      </c>
      <c r="B21">
        <v>100</v>
      </c>
      <c r="C21" s="3">
        <v>152805.5</v>
      </c>
    </row>
    <row r="22" spans="1:3" x14ac:dyDescent="0.3">
      <c r="A22" s="7" t="s">
        <v>23</v>
      </c>
    </row>
    <row r="23" spans="1:3" x14ac:dyDescent="0.3">
      <c r="A23" s="8" t="s">
        <v>19</v>
      </c>
      <c r="B23">
        <v>12</v>
      </c>
      <c r="C23" s="3">
        <v>90884.34</v>
      </c>
    </row>
    <row r="24" spans="1:3" x14ac:dyDescent="0.3">
      <c r="A24" s="8" t="s">
        <v>12</v>
      </c>
      <c r="B24">
        <v>31</v>
      </c>
      <c r="C24" s="3">
        <v>175316.80000000002</v>
      </c>
    </row>
    <row r="25" spans="1:3" x14ac:dyDescent="0.3">
      <c r="A25" s="8" t="s">
        <v>9</v>
      </c>
      <c r="B25">
        <v>21</v>
      </c>
      <c r="C25" s="3">
        <v>567315.05999999994</v>
      </c>
    </row>
    <row r="26" spans="1:3" x14ac:dyDescent="0.3">
      <c r="A26" s="8" t="s">
        <v>18</v>
      </c>
      <c r="B26">
        <v>36</v>
      </c>
      <c r="C26" s="3">
        <v>930921.4</v>
      </c>
    </row>
    <row r="27" spans="1:3" x14ac:dyDescent="0.3">
      <c r="A27" s="7" t="s">
        <v>87</v>
      </c>
      <c r="B27">
        <v>100</v>
      </c>
      <c r="C27" s="3">
        <v>1764437.5999999996</v>
      </c>
    </row>
    <row r="28" spans="1:3" x14ac:dyDescent="0.3">
      <c r="A28" s="7" t="s">
        <v>69</v>
      </c>
      <c r="B28">
        <v>400</v>
      </c>
      <c r="C28" s="3">
        <v>6191443.8899999997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Original_Data</vt:lpstr>
      <vt:lpstr>Length_of_Stay_Univariate_Analy</vt:lpstr>
      <vt:lpstr>Birth_Weight_Univariate_Analysi</vt:lpstr>
      <vt:lpstr>Total_Charges_Univariate_Analys</vt:lpstr>
      <vt:lpstr>Admission_Count_by_Day_Bivariat</vt:lpstr>
      <vt:lpstr>Discharged_Count_by_Day_Bivaria</vt:lpstr>
      <vt:lpstr>Stay_vs_Charges_Bivariate</vt:lpstr>
      <vt:lpstr>Insurance_vs_Total_Charges_Biva</vt:lpstr>
      <vt:lpstr>Insurance_Charges_Bivariate</vt:lpstr>
      <vt:lpstr>Weight_vs_Charges_Bivariate</vt:lpstr>
      <vt:lpstr>Weight_Stay_Charges_Multivariat</vt:lpstr>
      <vt:lpstr>Sex_Weight_Stay_Charges_Multiva</vt:lpstr>
      <vt:lpstr>Insurance_Count_by_Hospital_Mul</vt:lpstr>
      <vt:lpstr>Insurance_Charges_Stay_Multivar</vt:lpstr>
      <vt:lpstr>Hospital_Totals_Multivariate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Perez</cp:lastModifiedBy>
  <dcterms:created xsi:type="dcterms:W3CDTF">2023-05-14T13:08:28Z</dcterms:created>
  <dcterms:modified xsi:type="dcterms:W3CDTF">2025-01-10T23:56:54Z</dcterms:modified>
</cp:coreProperties>
</file>