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24"/>
  <workbookPr checkCompatibility="1" autoCompressPictures="0"/>
  <mc:AlternateContent xmlns:mc="http://schemas.openxmlformats.org/markup-compatibility/2006">
    <mc:Choice Requires="x15">
      <x15ac:absPath xmlns:x15ac="http://schemas.microsoft.com/office/spreadsheetml/2010/11/ac" url="/Users/avonnagy/Dropbox/Custom Material/"/>
    </mc:Choice>
  </mc:AlternateContent>
  <bookViews>
    <workbookView xWindow="0" yWindow="460" windowWidth="25600" windowHeight="14840"/>
  </bookViews>
  <sheets>
    <sheet name="Beacon Airtime Utilization" sheetId="4" r:id="rId1"/>
  </sheets>
  <definedNames>
    <definedName name="_xlnm.Print_Area" localSheetId="0">'Beacon Airtime Utilization'!$A$1:$M$70</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10" i="4" l="1"/>
  <c r="S10" i="4"/>
  <c r="P11" i="4"/>
  <c r="P12" i="4"/>
  <c r="P13" i="4"/>
  <c r="P14" i="4"/>
  <c r="P15" i="4"/>
  <c r="P16" i="4"/>
  <c r="P17" i="4"/>
  <c r="P18" i="4"/>
  <c r="P19" i="4"/>
  <c r="P20" i="4"/>
  <c r="P21" i="4"/>
  <c r="P22" i="4"/>
  <c r="P23" i="4"/>
  <c r="P24" i="4"/>
  <c r="P25" i="4"/>
  <c r="P26" i="4"/>
  <c r="P27" i="4"/>
  <c r="P28" i="4"/>
  <c r="P29" i="4"/>
  <c r="B68" i="4"/>
  <c r="B67" i="4"/>
  <c r="B66" i="4"/>
  <c r="S22" i="4"/>
  <c r="T22" i="4"/>
  <c r="T10" i="4"/>
  <c r="V10" i="4"/>
  <c r="C15" i="4"/>
  <c r="D15" i="4"/>
  <c r="E15" i="4"/>
  <c r="F15" i="4"/>
  <c r="G15" i="4"/>
  <c r="H15" i="4"/>
  <c r="I15" i="4"/>
  <c r="J15" i="4"/>
  <c r="K15" i="4"/>
  <c r="L15" i="4"/>
  <c r="C16" i="4"/>
  <c r="D16" i="4"/>
  <c r="E16" i="4"/>
  <c r="F16" i="4"/>
  <c r="G16" i="4"/>
  <c r="H16" i="4"/>
  <c r="I16" i="4"/>
  <c r="J16" i="4"/>
  <c r="K16" i="4"/>
  <c r="L16" i="4"/>
  <c r="C17" i="4"/>
  <c r="D17" i="4"/>
  <c r="E17" i="4"/>
  <c r="F17" i="4"/>
  <c r="G17" i="4"/>
  <c r="H17" i="4"/>
  <c r="I17" i="4"/>
  <c r="J17" i="4"/>
  <c r="K17" i="4"/>
  <c r="L17" i="4"/>
  <c r="C18" i="4"/>
  <c r="D18" i="4"/>
  <c r="E18" i="4"/>
  <c r="F18" i="4"/>
  <c r="G18" i="4"/>
  <c r="H18" i="4"/>
  <c r="I18" i="4"/>
  <c r="J18" i="4"/>
  <c r="K18" i="4"/>
  <c r="L18" i="4"/>
  <c r="C19" i="4"/>
  <c r="D19" i="4"/>
  <c r="E19" i="4"/>
  <c r="F19" i="4"/>
  <c r="G19" i="4"/>
  <c r="H19" i="4"/>
  <c r="I19" i="4"/>
  <c r="J19" i="4"/>
  <c r="K19" i="4"/>
  <c r="L19" i="4"/>
  <c r="C20" i="4"/>
  <c r="D20" i="4"/>
  <c r="E20" i="4"/>
  <c r="F20" i="4"/>
  <c r="G20" i="4"/>
  <c r="H20" i="4"/>
  <c r="I20" i="4"/>
  <c r="J20" i="4"/>
  <c r="K20" i="4"/>
  <c r="L20" i="4"/>
  <c r="C21" i="4"/>
  <c r="D21" i="4"/>
  <c r="E21" i="4"/>
  <c r="F21" i="4"/>
  <c r="G21" i="4"/>
  <c r="H21" i="4"/>
  <c r="I21" i="4"/>
  <c r="J21" i="4"/>
  <c r="K21" i="4"/>
  <c r="L21" i="4"/>
  <c r="C22" i="4"/>
  <c r="D22" i="4"/>
  <c r="E22" i="4"/>
  <c r="F22" i="4"/>
  <c r="G22" i="4"/>
  <c r="H22" i="4"/>
  <c r="I22" i="4"/>
  <c r="J22" i="4"/>
  <c r="K22" i="4"/>
  <c r="L22" i="4"/>
  <c r="C23" i="4"/>
  <c r="D23" i="4"/>
  <c r="E23" i="4"/>
  <c r="F23" i="4"/>
  <c r="G23" i="4"/>
  <c r="H23" i="4"/>
  <c r="I23" i="4"/>
  <c r="J23" i="4"/>
  <c r="K23" i="4"/>
  <c r="L23" i="4"/>
  <c r="C24" i="4"/>
  <c r="D24" i="4"/>
  <c r="E24" i="4"/>
  <c r="F24" i="4"/>
  <c r="G24" i="4"/>
  <c r="H24" i="4"/>
  <c r="I24" i="4"/>
  <c r="J24" i="4"/>
  <c r="K24" i="4"/>
  <c r="L24" i="4"/>
  <c r="C25" i="4"/>
  <c r="D25" i="4"/>
  <c r="E25" i="4"/>
  <c r="F25" i="4"/>
  <c r="G25" i="4"/>
  <c r="H25" i="4"/>
  <c r="I25" i="4"/>
  <c r="J25" i="4"/>
  <c r="K25" i="4"/>
  <c r="L25" i="4"/>
  <c r="C26" i="4"/>
  <c r="D26" i="4"/>
  <c r="E26" i="4"/>
  <c r="F26" i="4"/>
  <c r="G26" i="4"/>
  <c r="H26" i="4"/>
  <c r="I26" i="4"/>
  <c r="J26" i="4"/>
  <c r="K26" i="4"/>
  <c r="L26" i="4"/>
  <c r="C27" i="4"/>
  <c r="D27" i="4"/>
  <c r="E27" i="4"/>
  <c r="F27" i="4"/>
  <c r="G27" i="4"/>
  <c r="H27" i="4"/>
  <c r="I27" i="4"/>
  <c r="J27" i="4"/>
  <c r="K27" i="4"/>
  <c r="L27" i="4"/>
  <c r="C28" i="4"/>
  <c r="D28" i="4"/>
  <c r="E28" i="4"/>
  <c r="F28" i="4"/>
  <c r="G28" i="4"/>
  <c r="H28" i="4"/>
  <c r="I28" i="4"/>
  <c r="J28" i="4"/>
  <c r="K28" i="4"/>
  <c r="L28" i="4"/>
  <c r="C29" i="4"/>
  <c r="D29" i="4"/>
  <c r="E29" i="4"/>
  <c r="F29" i="4"/>
  <c r="G29" i="4"/>
  <c r="H29" i="4"/>
  <c r="I29" i="4"/>
  <c r="J29" i="4"/>
  <c r="K29" i="4"/>
  <c r="L29" i="4"/>
  <c r="C30" i="4"/>
  <c r="D30" i="4"/>
  <c r="E30" i="4"/>
  <c r="F30" i="4"/>
  <c r="G30" i="4"/>
  <c r="H30" i="4"/>
  <c r="I30" i="4"/>
  <c r="J30" i="4"/>
  <c r="K30" i="4"/>
  <c r="L30" i="4"/>
  <c r="C31" i="4"/>
  <c r="D31" i="4"/>
  <c r="E31" i="4"/>
  <c r="F31" i="4"/>
  <c r="G31" i="4"/>
  <c r="H31" i="4"/>
  <c r="I31" i="4"/>
  <c r="J31" i="4"/>
  <c r="K31" i="4"/>
  <c r="L31" i="4"/>
  <c r="C32" i="4"/>
  <c r="D32" i="4"/>
  <c r="E32" i="4"/>
  <c r="F32" i="4"/>
  <c r="G32" i="4"/>
  <c r="H32" i="4"/>
  <c r="I32" i="4"/>
  <c r="J32" i="4"/>
  <c r="K32" i="4"/>
  <c r="L32"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0" i="4"/>
  <c r="D50" i="4"/>
  <c r="E50" i="4"/>
  <c r="F50" i="4"/>
  <c r="G50" i="4"/>
  <c r="H50" i="4"/>
  <c r="I50" i="4"/>
  <c r="J50" i="4"/>
  <c r="K50" i="4"/>
  <c r="L50" i="4"/>
  <c r="C51" i="4"/>
  <c r="D51" i="4"/>
  <c r="E51" i="4"/>
  <c r="F51" i="4"/>
  <c r="G51" i="4"/>
  <c r="H51" i="4"/>
  <c r="I51" i="4"/>
  <c r="J51" i="4"/>
  <c r="K51" i="4"/>
  <c r="L51" i="4"/>
  <c r="C52" i="4"/>
  <c r="D52" i="4"/>
  <c r="E52" i="4"/>
  <c r="F52" i="4"/>
  <c r="G52" i="4"/>
  <c r="H52" i="4"/>
  <c r="I52" i="4"/>
  <c r="J52" i="4"/>
  <c r="K52" i="4"/>
  <c r="L52" i="4"/>
  <c r="C53" i="4"/>
  <c r="D53" i="4"/>
  <c r="E53" i="4"/>
  <c r="F53" i="4"/>
  <c r="G53" i="4"/>
  <c r="H53" i="4"/>
  <c r="I53" i="4"/>
  <c r="J53" i="4"/>
  <c r="K53" i="4"/>
  <c r="L53" i="4"/>
  <c r="C54" i="4"/>
  <c r="D54" i="4"/>
  <c r="E54" i="4"/>
  <c r="F54" i="4"/>
  <c r="G54" i="4"/>
  <c r="H54" i="4"/>
  <c r="I54" i="4"/>
  <c r="J54" i="4"/>
  <c r="K54" i="4"/>
  <c r="L54" i="4"/>
  <c r="C55" i="4"/>
  <c r="D55" i="4"/>
  <c r="E55" i="4"/>
  <c r="F55" i="4"/>
  <c r="G55" i="4"/>
  <c r="H55" i="4"/>
  <c r="I55" i="4"/>
  <c r="J55" i="4"/>
  <c r="K55" i="4"/>
  <c r="L55" i="4"/>
  <c r="C56" i="4"/>
  <c r="D56" i="4"/>
  <c r="E56" i="4"/>
  <c r="F56" i="4"/>
  <c r="G56" i="4"/>
  <c r="H56" i="4"/>
  <c r="I56" i="4"/>
  <c r="J56" i="4"/>
  <c r="K56" i="4"/>
  <c r="L56" i="4"/>
  <c r="C57" i="4"/>
  <c r="D57" i="4"/>
  <c r="E57" i="4"/>
  <c r="F57" i="4"/>
  <c r="G57" i="4"/>
  <c r="H57" i="4"/>
  <c r="I57" i="4"/>
  <c r="J57" i="4"/>
  <c r="K57" i="4"/>
  <c r="L57" i="4"/>
  <c r="C58" i="4"/>
  <c r="D58" i="4"/>
  <c r="E58" i="4"/>
  <c r="F58" i="4"/>
  <c r="G58" i="4"/>
  <c r="H58" i="4"/>
  <c r="I58" i="4"/>
  <c r="J58" i="4"/>
  <c r="K58" i="4"/>
  <c r="L58" i="4"/>
  <c r="C59" i="4"/>
  <c r="D59" i="4"/>
  <c r="E59" i="4"/>
  <c r="F59" i="4"/>
  <c r="G59" i="4"/>
  <c r="H59" i="4"/>
  <c r="I59" i="4"/>
  <c r="J59" i="4"/>
  <c r="K59" i="4"/>
  <c r="L59" i="4"/>
  <c r="C60" i="4"/>
  <c r="D60" i="4"/>
  <c r="E60" i="4"/>
  <c r="F60" i="4"/>
  <c r="G60" i="4"/>
  <c r="H60" i="4"/>
  <c r="I60" i="4"/>
  <c r="J60" i="4"/>
  <c r="K60" i="4"/>
  <c r="L60" i="4"/>
  <c r="C61" i="4"/>
  <c r="D61" i="4"/>
  <c r="E61" i="4"/>
  <c r="F61" i="4"/>
  <c r="G61" i="4"/>
  <c r="H61" i="4"/>
  <c r="I61" i="4"/>
  <c r="J61" i="4"/>
  <c r="K61" i="4"/>
  <c r="L61" i="4"/>
  <c r="C62" i="4"/>
  <c r="D62" i="4"/>
  <c r="E62" i="4"/>
  <c r="F62" i="4"/>
  <c r="G62" i="4"/>
  <c r="H62" i="4"/>
  <c r="I62" i="4"/>
  <c r="J62" i="4"/>
  <c r="K62" i="4"/>
  <c r="L62" i="4"/>
  <c r="C63" i="4"/>
  <c r="D63" i="4"/>
  <c r="E63" i="4"/>
  <c r="F63" i="4"/>
  <c r="G63" i="4"/>
  <c r="H63" i="4"/>
  <c r="I63" i="4"/>
  <c r="J63" i="4"/>
  <c r="K63" i="4"/>
  <c r="L63" i="4"/>
  <c r="D14" i="4"/>
  <c r="E14" i="4"/>
  <c r="F14" i="4"/>
  <c r="G14" i="4"/>
  <c r="H14" i="4"/>
  <c r="I14" i="4"/>
  <c r="J14" i="4"/>
  <c r="K14" i="4"/>
  <c r="L14" i="4"/>
  <c r="C14" i="4"/>
  <c r="T15" i="4"/>
  <c r="T16" i="4"/>
  <c r="T17" i="4"/>
  <c r="T18" i="4"/>
  <c r="T19" i="4"/>
  <c r="T20" i="4"/>
  <c r="T21" i="4"/>
  <c r="T23" i="4"/>
  <c r="T24" i="4"/>
  <c r="T25" i="4"/>
  <c r="T26" i="4"/>
  <c r="T27" i="4"/>
  <c r="T28" i="4"/>
  <c r="T29" i="4"/>
  <c r="T14" i="4"/>
  <c r="T11" i="4"/>
  <c r="T12" i="4"/>
  <c r="T13" i="4"/>
  <c r="S14" i="4"/>
  <c r="S29" i="4"/>
  <c r="V13" i="4"/>
  <c r="V12" i="4"/>
  <c r="V11" i="4"/>
  <c r="S11" i="4"/>
  <c r="S12" i="4"/>
  <c r="S13" i="4"/>
  <c r="S15" i="4"/>
  <c r="S16" i="4"/>
  <c r="S17" i="4"/>
  <c r="S18" i="4"/>
  <c r="S19" i="4"/>
  <c r="S20" i="4"/>
  <c r="S21" i="4"/>
  <c r="S23" i="4"/>
  <c r="S24" i="4"/>
  <c r="S25" i="4"/>
  <c r="S26" i="4"/>
  <c r="S27" i="4"/>
  <c r="S28" i="4"/>
</calcChain>
</file>

<file path=xl/sharedStrings.xml><?xml version="1.0" encoding="utf-8"?>
<sst xmlns="http://schemas.openxmlformats.org/spreadsheetml/2006/main" count="55" uniqueCount="54">
  <si>
    <t>Bits per Symbol</t>
  </si>
  <si>
    <t>Beacon Data Rate (Mbps)</t>
  </si>
  <si>
    <t>Beacon Frame Size (Bytes)</t>
  </si>
  <si>
    <t>Data Rates</t>
  </si>
  <si>
    <t>Preamble Time</t>
  </si>
  <si>
    <t>PLCP Time</t>
  </si>
  <si>
    <t>AIFS[0] Time</t>
  </si>
  <si>
    <t>Beacon Interval (ms)</t>
  </si>
  <si>
    <t>All time units are in microseconds (μs)</t>
  </si>
  <si>
    <t>Symbol Duration</t>
  </si>
  <si>
    <t>VARIABLES:</t>
  </si>
  <si>
    <t>ASSUMPTIONS:</t>
  </si>
  <si>
    <t>Contention Window</t>
  </si>
  <si>
    <t>EQUATION INPUTS:</t>
  </si>
  <si>
    <t>Physical Layer</t>
  </si>
  <si>
    <t>MAC &amp; Data</t>
  </si>
  <si>
    <t>Total PHY Airtime</t>
  </si>
  <si>
    <t>802.11b Long Preamble used for 1 Mbps; Short Preamble used for 2, 5.5, 11 Mbps</t>
  </si>
  <si>
    <t>Number of SSIDs</t>
  </si>
  <si>
    <t>No</t>
  </si>
  <si>
    <t>Medium Contention uses AIFS[0] Best Effort AC and CWmin median values</t>
  </si>
  <si>
    <t>0-10% Low</t>
  </si>
  <si>
    <t>10-20% Medium</t>
  </si>
  <si>
    <t>20-50% High</t>
  </si>
  <si>
    <t>Amount of Overhead:</t>
  </si>
  <si>
    <t>&gt;50% Very High</t>
  </si>
  <si>
    <t>802.11b 1 Mbps</t>
  </si>
  <si>
    <t>802.11b 2 Mbps</t>
  </si>
  <si>
    <t>802.11b 5.5 Mbps</t>
  </si>
  <si>
    <t>802.11b 11 Mbps</t>
  </si>
  <si>
    <t>802.11g 6 Mbps</t>
  </si>
  <si>
    <t>802.11g 9 Mbps</t>
  </si>
  <si>
    <t>802.11g 12 Mbps</t>
  </si>
  <si>
    <t>802.11g 18 Mbps</t>
  </si>
  <si>
    <t>802.11g 24 Mbps</t>
  </si>
  <si>
    <t>802.11g 36 Mbps</t>
  </si>
  <si>
    <t>802.11g 48 Mbps</t>
  </si>
  <si>
    <t>802.11g 54 Mbps</t>
  </si>
  <si>
    <t>802.11a 6 Mbps</t>
  </si>
  <si>
    <t>802.11a 9 Mbps</t>
  </si>
  <si>
    <t>802.11a 12 Mbps</t>
  </si>
  <si>
    <t>802.11a 18 Mbps</t>
  </si>
  <si>
    <t>802.11a 24 Mbps</t>
  </si>
  <si>
    <t>802.11a 36 Mbps</t>
  </si>
  <si>
    <t>802.11a 48 Mbps</t>
  </si>
  <si>
    <t>802.11a 54 Mbps</t>
  </si>
  <si>
    <t>Service + PSDU Bytes</t>
  </si>
  <si>
    <t>Number of APs
on Channel*</t>
  </si>
  <si>
    <t>*All APs must be within range of one another, as determined by the AP transmit power and ability to properly decode the frame's PHY preamble and header at the PHY data rate:</t>
  </si>
  <si>
    <t>Medium Contention:</t>
  </si>
  <si>
    <t>802.11g short slot time is assumed, with no 802.11b clients within range</t>
  </si>
  <si>
    <t>WMM is enabled and beacons are transmitted using Best Effort AC</t>
  </si>
  <si>
    <t>http://www.revolutionwifi.net</t>
  </si>
  <si>
    <t>Wi-Fi SSID Overhead Calculator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</si>
</sst>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b/>
      <sz val="10"/>
      <name val="Arial"/>
      <family val="2"/>
    </font>
    <font>
      <b/>
      <sz val="12"/>
      <name val="Arial"/>
      <family val="2"/>
    </font>
    <font>
      <u/>
      <sz val="10"/>
      <color theme="10"/>
      <name val="Arial"/>
    </font>
    <font>
      <u/>
      <sz val="10"/>
      <color theme="11"/>
      <name val="Arial"/>
    </font>
    <font>
      <sz val="12"/>
      <name val="Arial"/>
    </font>
    <font>
      <b/>
      <u/>
      <sz val="12"/>
      <name val="Arial"/>
    </font>
    <font>
      <b/>
      <sz val="24"/>
      <name val="Arial"/>
    </font>
    <font>
      <sz val="8"/>
      <name val="Arial"/>
    </font>
    <font>
      <b/>
      <u/>
      <sz val="12"/>
      <color theme="10"/>
      <name val="Arial"/>
    </font>
  </fonts>
  <fills count="11">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rgb="FFFFFF66"/>
        <bgColor indexed="64"/>
      </patternFill>
    </fill>
    <fill>
      <patternFill patternType="solid">
        <fgColor theme="5" tint="0.59999389629810485"/>
        <bgColor indexed="64"/>
      </patternFill>
    </fill>
    <fill>
      <patternFill patternType="solid">
        <fgColor rgb="FF99FF99"/>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4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81">
    <xf numFmtId="0" fontId="0" fillId="0" borderId="0" xfId="0"/>
    <xf numFmtId="0" fontId="1" fillId="0" borderId="0" xfId="0" applyFont="1"/>
    <xf numFmtId="0" fontId="1" fillId="0" borderId="0" xfId="0" applyFont="1" applyAlignment="1">
      <alignment horizontal="center"/>
    </xf>
    <xf numFmtId="0" fontId="2" fillId="3" borderId="1" xfId="0" applyFont="1" applyFill="1" applyBorder="1" applyAlignment="1">
      <alignment horizontal="center"/>
    </xf>
    <xf numFmtId="0" fontId="5" fillId="0" borderId="0" xfId="0" applyFont="1" applyBorder="1"/>
    <xf numFmtId="0" fontId="2" fillId="0" borderId="0" xfId="0" applyFont="1" applyBorder="1"/>
    <xf numFmtId="0" fontId="5" fillId="6" borderId="0" xfId="0" applyFont="1" applyFill="1" applyBorder="1"/>
    <xf numFmtId="0" fontId="5" fillId="6" borderId="8" xfId="0" applyFont="1" applyFill="1" applyBorder="1"/>
    <xf numFmtId="0" fontId="5" fillId="6" borderId="7" xfId="0" applyFont="1" applyFill="1" applyBorder="1"/>
    <xf numFmtId="0" fontId="5" fillId="6" borderId="3" xfId="0" applyFont="1" applyFill="1" applyBorder="1"/>
    <xf numFmtId="0" fontId="5" fillId="6" borderId="9" xfId="0" applyFont="1" applyFill="1" applyBorder="1"/>
    <xf numFmtId="0" fontId="5" fillId="6" borderId="2" xfId="0" applyFont="1" applyFill="1" applyBorder="1"/>
    <xf numFmtId="0" fontId="5" fillId="0" borderId="0" xfId="0" applyFont="1" applyFill="1" applyBorder="1"/>
    <xf numFmtId="0" fontId="2" fillId="2" borderId="9" xfId="0" applyFont="1" applyFill="1" applyBorder="1" applyAlignment="1">
      <alignment horizontal="center"/>
    </xf>
    <xf numFmtId="0" fontId="2" fillId="2" borderId="2" xfId="0" applyFont="1" applyFill="1" applyBorder="1" applyAlignment="1">
      <alignment horizontal="center"/>
    </xf>
    <xf numFmtId="1" fontId="2" fillId="2" borderId="3" xfId="0" applyNumberFormat="1" applyFont="1" applyFill="1" applyBorder="1" applyAlignment="1">
      <alignment horizontal="center"/>
    </xf>
    <xf numFmtId="0" fontId="2" fillId="4" borderId="0" xfId="0" applyFont="1" applyFill="1" applyBorder="1" applyAlignment="1">
      <alignment horizontal="right"/>
    </xf>
    <xf numFmtId="0" fontId="0" fillId="6" borderId="8" xfId="0" applyFill="1" applyBorder="1"/>
    <xf numFmtId="0" fontId="2" fillId="4" borderId="8" xfId="0" applyFont="1" applyFill="1" applyBorder="1" applyAlignment="1">
      <alignment horizontal="right"/>
    </xf>
    <xf numFmtId="0" fontId="1" fillId="6" borderId="8" xfId="0" applyFont="1" applyFill="1" applyBorder="1" applyAlignment="1">
      <alignment horizontal="right"/>
    </xf>
    <xf numFmtId="0" fontId="2" fillId="4" borderId="7" xfId="0" applyFont="1" applyFill="1" applyBorder="1" applyAlignment="1">
      <alignment horizontal="right"/>
    </xf>
    <xf numFmtId="0" fontId="2" fillId="4" borderId="7" xfId="0" applyFont="1" applyFill="1" applyBorder="1" applyAlignment="1">
      <alignment horizontal="center"/>
    </xf>
    <xf numFmtId="49" fontId="5" fillId="6" borderId="7" xfId="0" applyNumberFormat="1" applyFont="1" applyFill="1" applyBorder="1"/>
    <xf numFmtId="0" fontId="0" fillId="0" borderId="0" xfId="0" applyFill="1" applyBorder="1"/>
    <xf numFmtId="49" fontId="5" fillId="6" borderId="3" xfId="0" applyNumberFormat="1" applyFont="1" applyFill="1" applyBorder="1"/>
    <xf numFmtId="0" fontId="2" fillId="7" borderId="10" xfId="0" applyFont="1" applyFill="1" applyBorder="1" applyAlignment="1">
      <alignment horizontal="center"/>
    </xf>
    <xf numFmtId="0" fontId="2" fillId="0" borderId="7" xfId="0" applyFont="1" applyFill="1" applyBorder="1"/>
    <xf numFmtId="0" fontId="2" fillId="0" borderId="3" xfId="0" applyFont="1" applyFill="1" applyBorder="1"/>
    <xf numFmtId="0" fontId="5" fillId="0" borderId="0" xfId="0" applyFont="1" applyBorder="1" applyAlignment="1">
      <alignment horizontal="right"/>
    </xf>
    <xf numFmtId="0" fontId="2" fillId="0" borderId="0" xfId="0" applyFont="1" applyFill="1" applyBorder="1" applyAlignment="1" applyProtection="1">
      <alignment horizontal="right"/>
      <protection locked="0"/>
    </xf>
    <xf numFmtId="0" fontId="5" fillId="6" borderId="0" xfId="0" applyFont="1" applyFill="1" applyBorder="1" applyAlignment="1">
      <alignment horizontal="right"/>
    </xf>
    <xf numFmtId="0" fontId="5" fillId="6" borderId="9" xfId="0" applyFont="1" applyFill="1" applyBorder="1" applyAlignment="1">
      <alignment horizontal="right"/>
    </xf>
    <xf numFmtId="0" fontId="5" fillId="6" borderId="7" xfId="0" applyFont="1" applyFill="1" applyBorder="1" applyAlignment="1">
      <alignment horizontal="center"/>
    </xf>
    <xf numFmtId="0" fontId="5" fillId="6" borderId="3" xfId="0" applyFont="1" applyFill="1" applyBorder="1" applyAlignment="1">
      <alignment horizontal="center"/>
    </xf>
    <xf numFmtId="0" fontId="2" fillId="0" borderId="1" xfId="0" applyFont="1" applyFill="1" applyBorder="1" applyAlignment="1"/>
    <xf numFmtId="0" fontId="5" fillId="0" borderId="1" xfId="0" applyFont="1" applyFill="1" applyBorder="1" applyAlignment="1">
      <alignment horizontal="center"/>
    </xf>
    <xf numFmtId="0" fontId="2" fillId="6" borderId="0" xfId="0" applyFont="1" applyFill="1" applyBorder="1" applyAlignment="1">
      <alignment horizontal="center"/>
    </xf>
    <xf numFmtId="0" fontId="0" fillId="0" borderId="0" xfId="0" applyAlignment="1">
      <alignment horizontal="left"/>
    </xf>
    <xf numFmtId="0" fontId="9" fillId="0" borderId="0" xfId="47" applyFont="1" applyAlignment="1">
      <alignment horizontal="center"/>
    </xf>
    <xf numFmtId="0" fontId="2" fillId="0" borderId="0" xfId="0" applyFont="1" applyAlignment="1">
      <alignment horizontal="center"/>
    </xf>
    <xf numFmtId="0" fontId="0" fillId="0" borderId="0" xfId="0" applyAlignment="1">
      <alignment horizontal="left"/>
    </xf>
    <xf numFmtId="0" fontId="2" fillId="6" borderId="7" xfId="0" applyFont="1" applyFill="1" applyBorder="1" applyAlignment="1">
      <alignment horizontal="left"/>
    </xf>
    <xf numFmtId="0" fontId="2" fillId="6" borderId="0" xfId="0" applyFont="1" applyFill="1" applyBorder="1" applyAlignment="1">
      <alignment horizontal="left"/>
    </xf>
    <xf numFmtId="0" fontId="2" fillId="0" borderId="0" xfId="0" applyFont="1" applyFill="1" applyBorder="1" applyAlignment="1">
      <alignment horizontal="left"/>
    </xf>
    <xf numFmtId="0" fontId="6" fillId="7" borderId="4" xfId="0" applyFont="1" applyFill="1" applyBorder="1" applyAlignment="1">
      <alignment horizontal="center"/>
    </xf>
    <xf numFmtId="0" fontId="6" fillId="7" borderId="5" xfId="0" applyFont="1" applyFill="1" applyBorder="1" applyAlignment="1">
      <alignment horizontal="center"/>
    </xf>
    <xf numFmtId="0" fontId="6" fillId="7" borderId="6" xfId="0" applyFont="1" applyFill="1" applyBorder="1" applyAlignment="1">
      <alignment horizontal="center"/>
    </xf>
    <xf numFmtId="0" fontId="2" fillId="2" borderId="12" xfId="0" applyFont="1" applyFill="1" applyBorder="1" applyAlignment="1">
      <alignment horizontal="center" wrapText="1"/>
    </xf>
    <xf numFmtId="0" fontId="2" fillId="2" borderId="11" xfId="0" applyFont="1" applyFill="1" applyBorder="1" applyAlignment="1">
      <alignment horizontal="center" wrapText="1"/>
    </xf>
    <xf numFmtId="0" fontId="5" fillId="10" borderId="10" xfId="0" applyFont="1" applyFill="1" applyBorder="1" applyAlignment="1">
      <alignment horizontal="center"/>
    </xf>
    <xf numFmtId="0" fontId="5" fillId="10" borderId="13" xfId="0" applyFont="1" applyFill="1" applyBorder="1" applyAlignment="1">
      <alignment horizontal="center"/>
    </xf>
    <xf numFmtId="0" fontId="5" fillId="8" borderId="10" xfId="0" applyFont="1" applyFill="1" applyBorder="1" applyAlignment="1">
      <alignment horizontal="center"/>
    </xf>
    <xf numFmtId="0" fontId="5" fillId="8" borderId="13" xfId="0" applyFont="1" applyFill="1" applyBorder="1" applyAlignment="1">
      <alignment horizontal="center"/>
    </xf>
    <xf numFmtId="0" fontId="5" fillId="4" borderId="10" xfId="0" applyFont="1" applyFill="1" applyBorder="1" applyAlignment="1">
      <alignment horizontal="center"/>
    </xf>
    <xf numFmtId="0" fontId="5" fillId="4" borderId="13" xfId="0" applyFont="1" applyFill="1" applyBorder="1" applyAlignment="1">
      <alignment horizontal="center"/>
    </xf>
    <xf numFmtId="0" fontId="5" fillId="9" borderId="10" xfId="0" applyFont="1" applyFill="1" applyBorder="1" applyAlignment="1">
      <alignment horizontal="center"/>
    </xf>
    <xf numFmtId="0" fontId="5" fillId="9" borderId="13" xfId="0" applyFont="1" applyFill="1" applyBorder="1" applyAlignment="1">
      <alignment horizontal="center"/>
    </xf>
    <xf numFmtId="0" fontId="6" fillId="4" borderId="7" xfId="0" applyFont="1" applyFill="1" applyBorder="1" applyAlignment="1">
      <alignment horizontal="center"/>
    </xf>
    <xf numFmtId="0" fontId="6" fillId="4" borderId="0" xfId="0" applyFont="1" applyFill="1" applyBorder="1" applyAlignment="1">
      <alignment horizontal="center"/>
    </xf>
    <xf numFmtId="0" fontId="6" fillId="4" borderId="8" xfId="0" applyFont="1" applyFill="1" applyBorder="1" applyAlignment="1">
      <alignment horizontal="center"/>
    </xf>
    <xf numFmtId="0" fontId="2" fillId="4" borderId="4" xfId="0" applyFont="1" applyFill="1" applyBorder="1" applyAlignment="1">
      <alignment horizontal="left"/>
    </xf>
    <xf numFmtId="0" fontId="2" fillId="4" borderId="5" xfId="0" applyFont="1" applyFill="1" applyBorder="1" applyAlignment="1">
      <alignment horizontal="left"/>
    </xf>
    <xf numFmtId="0" fontId="2" fillId="4" borderId="6" xfId="0" applyFont="1" applyFill="1" applyBorder="1" applyAlignment="1">
      <alignment horizontal="left"/>
    </xf>
    <xf numFmtId="0" fontId="5" fillId="5" borderId="7" xfId="0" applyFont="1" applyFill="1" applyBorder="1"/>
    <xf numFmtId="0" fontId="5" fillId="5" borderId="0" xfId="0" applyFont="1" applyFill="1" applyBorder="1"/>
    <xf numFmtId="0" fontId="5" fillId="5" borderId="8" xfId="0" applyFont="1" applyFill="1" applyBorder="1"/>
    <xf numFmtId="0" fontId="5" fillId="5" borderId="3" xfId="0" applyFont="1" applyFill="1" applyBorder="1"/>
    <xf numFmtId="0" fontId="5" fillId="5" borderId="9" xfId="0" applyFont="1" applyFill="1" applyBorder="1"/>
    <xf numFmtId="0" fontId="5" fillId="5" borderId="2" xfId="0" applyFont="1" applyFill="1" applyBorder="1"/>
    <xf numFmtId="0" fontId="5" fillId="0" borderId="0" xfId="0" applyFont="1" applyFill="1" applyBorder="1"/>
    <xf numFmtId="0" fontId="7" fillId="0" borderId="0" xfId="0" applyFont="1" applyAlignment="1">
      <alignment horizontal="center"/>
    </xf>
    <xf numFmtId="0" fontId="2" fillId="0" borderId="0" xfId="0" applyFont="1" applyFill="1" applyBorder="1" applyAlignment="1" applyProtection="1">
      <alignment horizontal="right"/>
      <protection locked="0"/>
    </xf>
    <xf numFmtId="0" fontId="2" fillId="0" borderId="8" xfId="0" applyFont="1" applyFill="1" applyBorder="1" applyAlignment="1" applyProtection="1">
      <alignment horizontal="right"/>
      <protection locked="0"/>
    </xf>
    <xf numFmtId="0" fontId="2" fillId="0" borderId="9" xfId="0" applyFont="1" applyFill="1" applyBorder="1" applyAlignment="1" applyProtection="1">
      <protection locked="0"/>
    </xf>
    <xf numFmtId="0" fontId="2" fillId="0" borderId="2" xfId="0" applyFont="1" applyFill="1" applyBorder="1" applyAlignment="1" applyProtection="1">
      <protection locked="0"/>
    </xf>
    <xf numFmtId="0" fontId="2" fillId="2" borderId="4" xfId="0" applyFont="1" applyFill="1" applyBorder="1"/>
    <xf numFmtId="0" fontId="2" fillId="2" borderId="5" xfId="0" applyFont="1" applyFill="1" applyBorder="1"/>
    <xf numFmtId="0" fontId="2" fillId="2" borderId="6" xfId="0" applyFont="1" applyFill="1" applyBorder="1"/>
    <xf numFmtId="49" fontId="2" fillId="0" borderId="0" xfId="0" applyNumberFormat="1" applyFont="1" applyFill="1" applyBorder="1" applyAlignment="1" applyProtection="1">
      <alignment horizontal="right"/>
      <protection locked="0"/>
    </xf>
    <xf numFmtId="49" fontId="2" fillId="0" borderId="8" xfId="0" applyNumberFormat="1" applyFont="1" applyFill="1" applyBorder="1" applyAlignment="1" applyProtection="1">
      <alignment horizontal="right"/>
      <protection locked="0"/>
    </xf>
    <xf numFmtId="10" fontId="0" fillId="0" borderId="1" xfId="0" applyNumberFormat="1" applyFont="1" applyBorder="1" applyAlignment="1" applyProtection="1">
      <alignment horizontal="right"/>
      <protection hidden="1"/>
    </xf>
  </cellXfs>
  <cellStyles count="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cellStyle name="Normal" xfId="0" builtinId="0"/>
  </cellStyles>
  <dxfs count="4">
    <dxf>
      <font>
        <color rgb="FF006100"/>
      </font>
      <fill>
        <patternFill>
          <bgColor rgb="FFC6EFCE"/>
        </patternFill>
      </fill>
    </dxf>
    <dxf>
      <font>
        <color rgb="FF9C6500"/>
      </font>
      <fill>
        <patternFill>
          <bgColor rgb="FFFFEB9C"/>
        </patternFill>
      </fill>
    </dxf>
    <dxf>
      <font>
        <color theme="9" tint="-0.249977111117893"/>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www.revolutionwifi.net/"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127000</xdr:colOff>
      <xdr:row>0</xdr:row>
      <xdr:rowOff>12700</xdr:rowOff>
    </xdr:from>
    <xdr:to>
      <xdr:col>11</xdr:col>
      <xdr:colOff>609600</xdr:colOff>
      <xdr:row>1</xdr:row>
      <xdr:rowOff>1134207</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 y="12700"/>
          <a:ext cx="10058400" cy="13755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revolutionwifi.ne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V70"/>
  <sheetViews>
    <sheetView showGridLines="0" tabSelected="1" workbookViewId="0">
      <selection activeCell="B3" sqref="B3:L3"/>
    </sheetView>
  </sheetViews>
  <sheetFormatPr baseColWidth="10" defaultRowHeight="13" x14ac:dyDescent="0.15"/>
  <cols>
    <col min="1" max="1" width="3.33203125" customWidth="1"/>
    <col min="2" max="2" width="26.6640625" customWidth="1"/>
    <col min="3" max="3" width="10.83203125" customWidth="1"/>
    <col min="5" max="5" width="12.33203125" bestFit="1" customWidth="1"/>
    <col min="13" max="13" width="3.33203125" customWidth="1"/>
    <col min="14" max="14" width="17" hidden="1" customWidth="1"/>
    <col min="15" max="15" width="13.5" hidden="1" customWidth="1"/>
    <col min="16" max="16" width="20" hidden="1" customWidth="1"/>
    <col min="17" max="17" width="15.5" hidden="1" customWidth="1"/>
    <col min="18" max="18" width="11.6640625" hidden="1" customWidth="1"/>
    <col min="19" max="19" width="20.33203125" hidden="1" customWidth="1"/>
    <col min="20" max="20" width="28.1640625" hidden="1" customWidth="1"/>
    <col min="21" max="21" width="16.5" hidden="1" customWidth="1"/>
    <col min="22" max="22" width="17.1640625" hidden="1" customWidth="1"/>
  </cols>
  <sheetData>
    <row r="1" spans="2:22" ht="20" customHeight="1" x14ac:dyDescent="0.15"/>
    <row r="2" spans="2:22" ht="100" customHeight="1" x14ac:dyDescent="0.15"/>
    <row r="3" spans="2:22" ht="30" x14ac:dyDescent="0.3">
      <c r="B3" s="70" t="s">
        <v>53</v>
      </c>
      <c r="C3" s="70"/>
      <c r="D3" s="70"/>
      <c r="E3" s="70"/>
      <c r="F3" s="70"/>
      <c r="G3" s="70"/>
      <c r="H3" s="70"/>
      <c r="I3" s="70"/>
      <c r="J3" s="70"/>
      <c r="K3" s="70"/>
      <c r="L3" s="70"/>
    </row>
    <row r="5" spans="2:22" s="1" customFormat="1" ht="16" x14ac:dyDescent="0.2">
      <c r="B5" s="75" t="s">
        <v>10</v>
      </c>
      <c r="C5" s="76"/>
      <c r="D5" s="77"/>
      <c r="F5" s="75" t="s">
        <v>11</v>
      </c>
      <c r="G5" s="76"/>
      <c r="H5" s="76"/>
      <c r="I5" s="76"/>
      <c r="J5" s="76"/>
      <c r="K5" s="76"/>
      <c r="L5" s="77"/>
      <c r="N5" s="60" t="s">
        <v>13</v>
      </c>
      <c r="O5" s="61"/>
      <c r="P5" s="61"/>
      <c r="Q5" s="61"/>
      <c r="R5" s="61"/>
      <c r="S5" s="61"/>
      <c r="T5" s="61"/>
      <c r="U5" s="61"/>
      <c r="V5" s="62"/>
    </row>
    <row r="6" spans="2:22" ht="16" x14ac:dyDescent="0.2">
      <c r="B6" s="26" t="s">
        <v>1</v>
      </c>
      <c r="C6" s="78" t="s">
        <v>26</v>
      </c>
      <c r="D6" s="79"/>
      <c r="F6" s="63" t="s">
        <v>17</v>
      </c>
      <c r="G6" s="64"/>
      <c r="H6" s="64"/>
      <c r="I6" s="64"/>
      <c r="J6" s="64"/>
      <c r="K6" s="64"/>
      <c r="L6" s="65"/>
      <c r="N6" s="8" t="s">
        <v>8</v>
      </c>
      <c r="O6" s="6"/>
      <c r="P6" s="6"/>
      <c r="Q6" s="6"/>
      <c r="R6" s="6"/>
      <c r="S6" s="6"/>
      <c r="T6" s="6"/>
      <c r="U6" s="6"/>
      <c r="V6" s="17"/>
    </row>
    <row r="7" spans="2:22" ht="16" x14ac:dyDescent="0.2">
      <c r="B7" s="26" t="s">
        <v>2</v>
      </c>
      <c r="C7" s="71">
        <v>380</v>
      </c>
      <c r="D7" s="72"/>
      <c r="F7" s="63" t="s">
        <v>50</v>
      </c>
      <c r="G7" s="64"/>
      <c r="H7" s="64"/>
      <c r="I7" s="64"/>
      <c r="J7" s="64"/>
      <c r="K7" s="64"/>
      <c r="L7" s="65"/>
      <c r="N7" s="41" t="s">
        <v>49</v>
      </c>
      <c r="O7" s="42"/>
      <c r="P7" s="36" t="s">
        <v>19</v>
      </c>
      <c r="Q7" s="6" t="s">
        <v>20</v>
      </c>
      <c r="R7" s="6"/>
      <c r="S7" s="6"/>
      <c r="T7" s="6"/>
      <c r="U7" s="6"/>
      <c r="V7" s="17"/>
    </row>
    <row r="8" spans="2:22" ht="16" x14ac:dyDescent="0.2">
      <c r="B8" s="27" t="s">
        <v>7</v>
      </c>
      <c r="C8" s="73">
        <v>102.4</v>
      </c>
      <c r="D8" s="74"/>
      <c r="F8" s="66" t="s">
        <v>51</v>
      </c>
      <c r="G8" s="67"/>
      <c r="H8" s="67"/>
      <c r="I8" s="67"/>
      <c r="J8" s="67"/>
      <c r="K8" s="67"/>
      <c r="L8" s="68"/>
      <c r="N8" s="21"/>
      <c r="O8" s="57" t="s">
        <v>14</v>
      </c>
      <c r="P8" s="58"/>
      <c r="Q8" s="58"/>
      <c r="R8" s="58"/>
      <c r="S8" s="59"/>
      <c r="T8" s="57" t="s">
        <v>15</v>
      </c>
      <c r="U8" s="58"/>
      <c r="V8" s="59"/>
    </row>
    <row r="9" spans="2:22" ht="16" x14ac:dyDescent="0.2">
      <c r="B9" s="43"/>
      <c r="C9" s="43"/>
      <c r="D9" s="29"/>
      <c r="F9" s="69"/>
      <c r="G9" s="69"/>
      <c r="H9" s="69"/>
      <c r="I9" s="69"/>
      <c r="J9" s="69"/>
      <c r="K9" s="69"/>
      <c r="L9" s="69"/>
      <c r="N9" s="21" t="s">
        <v>3</v>
      </c>
      <c r="O9" s="20" t="s">
        <v>6</v>
      </c>
      <c r="P9" s="16" t="s">
        <v>12</v>
      </c>
      <c r="Q9" s="16" t="s">
        <v>4</v>
      </c>
      <c r="R9" s="16" t="s">
        <v>5</v>
      </c>
      <c r="S9" s="18" t="s">
        <v>16</v>
      </c>
      <c r="T9" s="21" t="s">
        <v>46</v>
      </c>
      <c r="U9" s="16" t="s">
        <v>0</v>
      </c>
      <c r="V9" s="18" t="s">
        <v>9</v>
      </c>
    </row>
    <row r="10" spans="2:22" ht="16" x14ac:dyDescent="0.2">
      <c r="B10" s="25" t="s">
        <v>24</v>
      </c>
      <c r="C10" s="34"/>
      <c r="D10" s="49" t="s">
        <v>21</v>
      </c>
      <c r="E10" s="50"/>
      <c r="F10" s="51" t="s">
        <v>22</v>
      </c>
      <c r="G10" s="52"/>
      <c r="H10" s="53" t="s">
        <v>23</v>
      </c>
      <c r="I10" s="54"/>
      <c r="J10" s="55" t="s">
        <v>25</v>
      </c>
      <c r="K10" s="56"/>
      <c r="L10" s="35"/>
      <c r="N10" s="22" t="s">
        <v>26</v>
      </c>
      <c r="O10" s="8">
        <v>70</v>
      </c>
      <c r="P10" s="6">
        <f>IF($P$7="Yes",320,0)</f>
        <v>0</v>
      </c>
      <c r="Q10" s="6">
        <v>144</v>
      </c>
      <c r="R10" s="6">
        <v>48</v>
      </c>
      <c r="S10" s="7">
        <f>SUM(O10:R10)</f>
        <v>262</v>
      </c>
      <c r="T10" s="32">
        <f>$C$7</f>
        <v>380</v>
      </c>
      <c r="U10" s="30">
        <v>1</v>
      </c>
      <c r="V10" s="17">
        <f>1/1000000*1000000</f>
        <v>1</v>
      </c>
    </row>
    <row r="11" spans="2:22" ht="16" x14ac:dyDescent="0.2">
      <c r="B11" s="4"/>
      <c r="C11" s="28"/>
      <c r="D11" s="28"/>
      <c r="F11" s="12"/>
      <c r="G11" s="12"/>
      <c r="H11" s="12"/>
      <c r="I11" s="12"/>
      <c r="J11" s="12"/>
      <c r="K11" s="12"/>
      <c r="L11" s="12"/>
      <c r="N11" s="22" t="s">
        <v>27</v>
      </c>
      <c r="O11" s="8">
        <v>70</v>
      </c>
      <c r="P11" s="6">
        <f t="shared" ref="P11:P29" si="0">IF($P$7="Yes",320,0)</f>
        <v>0</v>
      </c>
      <c r="Q11" s="6">
        <v>72</v>
      </c>
      <c r="R11" s="6">
        <v>24</v>
      </c>
      <c r="S11" s="7">
        <f t="shared" ref="S11:S29" si="1">SUM(O11:R11)</f>
        <v>166</v>
      </c>
      <c r="T11" s="32">
        <f t="shared" ref="T11:T13" si="2">$C$7</f>
        <v>380</v>
      </c>
      <c r="U11" s="30">
        <v>2</v>
      </c>
      <c r="V11" s="17">
        <f>1/1000000*1000000</f>
        <v>1</v>
      </c>
    </row>
    <row r="12" spans="2:22" ht="15" customHeight="1" x14ac:dyDescent="0.2">
      <c r="B12" s="47" t="s">
        <v>47</v>
      </c>
      <c r="C12" s="44" t="s">
        <v>18</v>
      </c>
      <c r="D12" s="45"/>
      <c r="E12" s="45"/>
      <c r="F12" s="45"/>
      <c r="G12" s="45"/>
      <c r="H12" s="45"/>
      <c r="I12" s="45"/>
      <c r="J12" s="45"/>
      <c r="K12" s="45"/>
      <c r="L12" s="46"/>
      <c r="N12" s="22" t="s">
        <v>28</v>
      </c>
      <c r="O12" s="8">
        <v>70</v>
      </c>
      <c r="P12" s="6">
        <f t="shared" si="0"/>
        <v>0</v>
      </c>
      <c r="Q12" s="6">
        <v>72</v>
      </c>
      <c r="R12" s="6">
        <v>24</v>
      </c>
      <c r="S12" s="7">
        <f t="shared" si="1"/>
        <v>166</v>
      </c>
      <c r="T12" s="32">
        <f t="shared" si="2"/>
        <v>380</v>
      </c>
      <c r="U12" s="30">
        <v>4</v>
      </c>
      <c r="V12" s="19">
        <f>1/1375000*1000000</f>
        <v>0.72727272727272729</v>
      </c>
    </row>
    <row r="13" spans="2:22" ht="15" customHeight="1" x14ac:dyDescent="0.2">
      <c r="B13" s="48"/>
      <c r="C13" s="15">
        <v>1</v>
      </c>
      <c r="D13" s="13">
        <v>2</v>
      </c>
      <c r="E13" s="13">
        <v>3</v>
      </c>
      <c r="F13" s="13">
        <v>4</v>
      </c>
      <c r="G13" s="13">
        <v>5</v>
      </c>
      <c r="H13" s="13">
        <v>6</v>
      </c>
      <c r="I13" s="13">
        <v>7</v>
      </c>
      <c r="J13" s="13">
        <v>8</v>
      </c>
      <c r="K13" s="13">
        <v>9</v>
      </c>
      <c r="L13" s="14">
        <v>10</v>
      </c>
      <c r="N13" s="22" t="s">
        <v>29</v>
      </c>
      <c r="O13" s="8">
        <v>70</v>
      </c>
      <c r="P13" s="6">
        <f t="shared" si="0"/>
        <v>0</v>
      </c>
      <c r="Q13" s="6">
        <v>72</v>
      </c>
      <c r="R13" s="6">
        <v>24</v>
      </c>
      <c r="S13" s="7">
        <f t="shared" si="1"/>
        <v>166</v>
      </c>
      <c r="T13" s="32">
        <f t="shared" si="2"/>
        <v>380</v>
      </c>
      <c r="U13" s="30">
        <v>8</v>
      </c>
      <c r="V13" s="19">
        <f>1/1375000*1000000</f>
        <v>0.72727272727272729</v>
      </c>
    </row>
    <row r="14" spans="2:22" s="2" customFormat="1" ht="16" x14ac:dyDescent="0.2">
      <c r="B14" s="3">
        <v>1</v>
      </c>
      <c r="C14" s="80">
        <f t="shared" ref="C14:L23" si="3">IF( (((((((VLOOKUP($C$6,$N$10:$V$29,6,FALSE))+((ROUNDUP(((VLOOKUP($C$6,$N$10:$V$29,7,FALSE))*8)/(VLOOKUP($C$6,$N$10:$V$29,8,FALSE)),0))*(VLOOKUP($C$6,$N$10:$V$29,9,FALSE))))/1000)))/$C$8)*C$13*$B14) &gt; 100%,100%,(((((((VLOOKUP($C$6,$N$10:$V$29,6,FALSE))+((ROUNDUP(((VLOOKUP($C$6,$N$10:$V$29,7,FALSE))*8)/(VLOOKUP($C$6,$N$10:$V$29,8,FALSE)),0))*(VLOOKUP($C$6,$N$10:$V$29,9,FALSE))))/1000)))/$C$8)*C$13*$B14))</f>
        <v>3.2246093749999996E-2</v>
      </c>
      <c r="D14" s="80">
        <f t="shared" si="3"/>
        <v>6.4492187499999992E-2</v>
      </c>
      <c r="E14" s="80">
        <f t="shared" si="3"/>
        <v>9.6738281249999988E-2</v>
      </c>
      <c r="F14" s="80">
        <f t="shared" si="3"/>
        <v>0.12898437499999998</v>
      </c>
      <c r="G14" s="80">
        <f t="shared" si="3"/>
        <v>0.16123046874999997</v>
      </c>
      <c r="H14" s="80">
        <f t="shared" si="3"/>
        <v>0.19347656249999998</v>
      </c>
      <c r="I14" s="80">
        <f t="shared" si="3"/>
        <v>0.22572265624999999</v>
      </c>
      <c r="J14" s="80">
        <f t="shared" si="3"/>
        <v>0.25796874999999997</v>
      </c>
      <c r="K14" s="80">
        <f t="shared" si="3"/>
        <v>0.29021484374999995</v>
      </c>
      <c r="L14" s="80">
        <f t="shared" si="3"/>
        <v>0.32246093749999993</v>
      </c>
      <c r="N14" s="22" t="s">
        <v>30</v>
      </c>
      <c r="O14" s="8">
        <v>37</v>
      </c>
      <c r="P14" s="6">
        <f t="shared" si="0"/>
        <v>0</v>
      </c>
      <c r="Q14" s="6">
        <v>16</v>
      </c>
      <c r="R14" s="6">
        <v>4</v>
      </c>
      <c r="S14" s="7">
        <f t="shared" si="1"/>
        <v>57</v>
      </c>
      <c r="T14" s="32">
        <f>$C$7+2</f>
        <v>382</v>
      </c>
      <c r="U14" s="30">
        <v>24</v>
      </c>
      <c r="V14" s="7">
        <v>4</v>
      </c>
    </row>
    <row r="15" spans="2:22" ht="16" x14ac:dyDescent="0.2">
      <c r="B15" s="3">
        <v>2</v>
      </c>
      <c r="C15" s="80">
        <f t="shared" si="3"/>
        <v>6.4492187499999992E-2</v>
      </c>
      <c r="D15" s="80">
        <f t="shared" si="3"/>
        <v>0.12898437499999998</v>
      </c>
      <c r="E15" s="80">
        <f t="shared" si="3"/>
        <v>0.19347656249999998</v>
      </c>
      <c r="F15" s="80">
        <f t="shared" si="3"/>
        <v>0.25796874999999997</v>
      </c>
      <c r="G15" s="80">
        <f t="shared" si="3"/>
        <v>0.32246093749999993</v>
      </c>
      <c r="H15" s="80">
        <f t="shared" si="3"/>
        <v>0.38695312499999995</v>
      </c>
      <c r="I15" s="80">
        <f t="shared" si="3"/>
        <v>0.45144531249999997</v>
      </c>
      <c r="J15" s="80">
        <f t="shared" si="3"/>
        <v>0.51593749999999994</v>
      </c>
      <c r="K15" s="80">
        <f t="shared" si="3"/>
        <v>0.5804296874999999</v>
      </c>
      <c r="L15" s="80">
        <f t="shared" si="3"/>
        <v>0.64492187499999987</v>
      </c>
      <c r="N15" s="22" t="s">
        <v>31</v>
      </c>
      <c r="O15" s="8">
        <v>37</v>
      </c>
      <c r="P15" s="6">
        <f t="shared" si="0"/>
        <v>0</v>
      </c>
      <c r="Q15" s="6">
        <v>16</v>
      </c>
      <c r="R15" s="6">
        <v>4</v>
      </c>
      <c r="S15" s="7">
        <f t="shared" si="1"/>
        <v>57</v>
      </c>
      <c r="T15" s="32">
        <f t="shared" ref="T15:T29" si="4">$C$7+2</f>
        <v>382</v>
      </c>
      <c r="U15" s="30">
        <v>36</v>
      </c>
      <c r="V15" s="7">
        <v>4</v>
      </c>
    </row>
    <row r="16" spans="2:22" ht="16" x14ac:dyDescent="0.2">
      <c r="B16" s="3">
        <v>3</v>
      </c>
      <c r="C16" s="80">
        <f t="shared" si="3"/>
        <v>9.6738281249999988E-2</v>
      </c>
      <c r="D16" s="80">
        <f t="shared" si="3"/>
        <v>0.19347656249999998</v>
      </c>
      <c r="E16" s="80">
        <f t="shared" si="3"/>
        <v>0.29021484374999995</v>
      </c>
      <c r="F16" s="80">
        <f t="shared" si="3"/>
        <v>0.38695312499999995</v>
      </c>
      <c r="G16" s="80">
        <f t="shared" si="3"/>
        <v>0.4836914062499999</v>
      </c>
      <c r="H16" s="80">
        <f t="shared" si="3"/>
        <v>0.5804296874999999</v>
      </c>
      <c r="I16" s="80">
        <f t="shared" si="3"/>
        <v>0.67716796874999996</v>
      </c>
      <c r="J16" s="80">
        <f t="shared" si="3"/>
        <v>0.77390624999999991</v>
      </c>
      <c r="K16" s="80">
        <f t="shared" si="3"/>
        <v>0.87064453124999985</v>
      </c>
      <c r="L16" s="80">
        <f t="shared" si="3"/>
        <v>0.9673828124999998</v>
      </c>
      <c r="N16" s="22" t="s">
        <v>32</v>
      </c>
      <c r="O16" s="8">
        <v>37</v>
      </c>
      <c r="P16" s="6">
        <f t="shared" si="0"/>
        <v>0</v>
      </c>
      <c r="Q16" s="6">
        <v>16</v>
      </c>
      <c r="R16" s="6">
        <v>4</v>
      </c>
      <c r="S16" s="7">
        <f t="shared" si="1"/>
        <v>57</v>
      </c>
      <c r="T16" s="32">
        <f t="shared" si="4"/>
        <v>382</v>
      </c>
      <c r="U16" s="30">
        <v>48</v>
      </c>
      <c r="V16" s="7">
        <v>4</v>
      </c>
    </row>
    <row r="17" spans="2:22" ht="16" x14ac:dyDescent="0.2">
      <c r="B17" s="3">
        <v>4</v>
      </c>
      <c r="C17" s="80">
        <f t="shared" si="3"/>
        <v>0.12898437499999998</v>
      </c>
      <c r="D17" s="80">
        <f t="shared" si="3"/>
        <v>0.25796874999999997</v>
      </c>
      <c r="E17" s="80">
        <f t="shared" si="3"/>
        <v>0.38695312499999995</v>
      </c>
      <c r="F17" s="80">
        <f t="shared" si="3"/>
        <v>0.51593749999999994</v>
      </c>
      <c r="G17" s="80">
        <f t="shared" si="3"/>
        <v>0.64492187499999987</v>
      </c>
      <c r="H17" s="80">
        <f t="shared" si="3"/>
        <v>0.77390624999999991</v>
      </c>
      <c r="I17" s="80">
        <f t="shared" si="3"/>
        <v>0.90289062499999995</v>
      </c>
      <c r="J17" s="80">
        <f t="shared" si="3"/>
        <v>1</v>
      </c>
      <c r="K17" s="80">
        <f t="shared" si="3"/>
        <v>1</v>
      </c>
      <c r="L17" s="80">
        <f t="shared" si="3"/>
        <v>1</v>
      </c>
      <c r="N17" s="22" t="s">
        <v>33</v>
      </c>
      <c r="O17" s="8">
        <v>37</v>
      </c>
      <c r="P17" s="6">
        <f t="shared" si="0"/>
        <v>0</v>
      </c>
      <c r="Q17" s="6">
        <v>16</v>
      </c>
      <c r="R17" s="6">
        <v>4</v>
      </c>
      <c r="S17" s="7">
        <f t="shared" si="1"/>
        <v>57</v>
      </c>
      <c r="T17" s="32">
        <f t="shared" si="4"/>
        <v>382</v>
      </c>
      <c r="U17" s="30">
        <v>72</v>
      </c>
      <c r="V17" s="7">
        <v>4</v>
      </c>
    </row>
    <row r="18" spans="2:22" ht="16" x14ac:dyDescent="0.2">
      <c r="B18" s="3">
        <v>5</v>
      </c>
      <c r="C18" s="80">
        <f t="shared" si="3"/>
        <v>0.16123046874999997</v>
      </c>
      <c r="D18" s="80">
        <f t="shared" si="3"/>
        <v>0.32246093749999993</v>
      </c>
      <c r="E18" s="80">
        <f t="shared" si="3"/>
        <v>0.48369140624999996</v>
      </c>
      <c r="F18" s="80">
        <f t="shared" si="3"/>
        <v>0.64492187499999987</v>
      </c>
      <c r="G18" s="80">
        <f t="shared" si="3"/>
        <v>0.80615234374999978</v>
      </c>
      <c r="H18" s="80">
        <f t="shared" si="3"/>
        <v>0.96738281249999991</v>
      </c>
      <c r="I18" s="80">
        <f t="shared" si="3"/>
        <v>1</v>
      </c>
      <c r="J18" s="80">
        <f t="shared" si="3"/>
        <v>1</v>
      </c>
      <c r="K18" s="80">
        <f t="shared" si="3"/>
        <v>1</v>
      </c>
      <c r="L18" s="80">
        <f t="shared" si="3"/>
        <v>1</v>
      </c>
      <c r="N18" s="22" t="s">
        <v>34</v>
      </c>
      <c r="O18" s="8">
        <v>37</v>
      </c>
      <c r="P18" s="6">
        <f t="shared" si="0"/>
        <v>0</v>
      </c>
      <c r="Q18" s="6">
        <v>16</v>
      </c>
      <c r="R18" s="6">
        <v>4</v>
      </c>
      <c r="S18" s="7">
        <f t="shared" si="1"/>
        <v>57</v>
      </c>
      <c r="T18" s="32">
        <f t="shared" si="4"/>
        <v>382</v>
      </c>
      <c r="U18" s="30">
        <v>96</v>
      </c>
      <c r="V18" s="7">
        <v>4</v>
      </c>
    </row>
    <row r="19" spans="2:22" ht="16" x14ac:dyDescent="0.2">
      <c r="B19" s="3">
        <v>6</v>
      </c>
      <c r="C19" s="80">
        <f t="shared" si="3"/>
        <v>0.19347656249999998</v>
      </c>
      <c r="D19" s="80">
        <f t="shared" si="3"/>
        <v>0.38695312499999995</v>
      </c>
      <c r="E19" s="80">
        <f t="shared" si="3"/>
        <v>0.5804296874999999</v>
      </c>
      <c r="F19" s="80">
        <f t="shared" si="3"/>
        <v>0.77390624999999991</v>
      </c>
      <c r="G19" s="80">
        <f t="shared" si="3"/>
        <v>0.9673828124999998</v>
      </c>
      <c r="H19" s="80">
        <f t="shared" si="3"/>
        <v>1</v>
      </c>
      <c r="I19" s="80">
        <f t="shared" si="3"/>
        <v>1</v>
      </c>
      <c r="J19" s="80">
        <f t="shared" si="3"/>
        <v>1</v>
      </c>
      <c r="K19" s="80">
        <f t="shared" si="3"/>
        <v>1</v>
      </c>
      <c r="L19" s="80">
        <f t="shared" si="3"/>
        <v>1</v>
      </c>
      <c r="N19" s="22" t="s">
        <v>35</v>
      </c>
      <c r="O19" s="8">
        <v>37</v>
      </c>
      <c r="P19" s="6">
        <f t="shared" si="0"/>
        <v>0</v>
      </c>
      <c r="Q19" s="6">
        <v>16</v>
      </c>
      <c r="R19" s="6">
        <v>4</v>
      </c>
      <c r="S19" s="7">
        <f t="shared" si="1"/>
        <v>57</v>
      </c>
      <c r="T19" s="32">
        <f t="shared" si="4"/>
        <v>382</v>
      </c>
      <c r="U19" s="30">
        <v>144</v>
      </c>
      <c r="V19" s="7">
        <v>4</v>
      </c>
    </row>
    <row r="20" spans="2:22" ht="16" x14ac:dyDescent="0.2">
      <c r="B20" s="3">
        <v>7</v>
      </c>
      <c r="C20" s="80">
        <f t="shared" si="3"/>
        <v>0.22572265624999999</v>
      </c>
      <c r="D20" s="80">
        <f t="shared" si="3"/>
        <v>0.45144531249999997</v>
      </c>
      <c r="E20" s="80">
        <f t="shared" si="3"/>
        <v>0.67716796874999996</v>
      </c>
      <c r="F20" s="80">
        <f t="shared" si="3"/>
        <v>0.90289062499999995</v>
      </c>
      <c r="G20" s="80">
        <f t="shared" si="3"/>
        <v>1</v>
      </c>
      <c r="H20" s="80">
        <f t="shared" si="3"/>
        <v>1</v>
      </c>
      <c r="I20" s="80">
        <f t="shared" si="3"/>
        <v>1</v>
      </c>
      <c r="J20" s="80">
        <f t="shared" si="3"/>
        <v>1</v>
      </c>
      <c r="K20" s="80">
        <f t="shared" si="3"/>
        <v>1</v>
      </c>
      <c r="L20" s="80">
        <f t="shared" si="3"/>
        <v>1</v>
      </c>
      <c r="N20" s="22" t="s">
        <v>36</v>
      </c>
      <c r="O20" s="8">
        <v>37</v>
      </c>
      <c r="P20" s="6">
        <f t="shared" si="0"/>
        <v>0</v>
      </c>
      <c r="Q20" s="6">
        <v>16</v>
      </c>
      <c r="R20" s="6">
        <v>4</v>
      </c>
      <c r="S20" s="7">
        <f t="shared" si="1"/>
        <v>57</v>
      </c>
      <c r="T20" s="32">
        <f t="shared" si="4"/>
        <v>382</v>
      </c>
      <c r="U20" s="30">
        <v>192</v>
      </c>
      <c r="V20" s="7">
        <v>4</v>
      </c>
    </row>
    <row r="21" spans="2:22" ht="16" x14ac:dyDescent="0.2">
      <c r="B21" s="3">
        <v>8</v>
      </c>
      <c r="C21" s="80">
        <f t="shared" si="3"/>
        <v>0.25796874999999997</v>
      </c>
      <c r="D21" s="80">
        <f t="shared" si="3"/>
        <v>0.51593749999999994</v>
      </c>
      <c r="E21" s="80">
        <f t="shared" si="3"/>
        <v>0.77390624999999991</v>
      </c>
      <c r="F21" s="80">
        <f t="shared" si="3"/>
        <v>1</v>
      </c>
      <c r="G21" s="80">
        <f t="shared" si="3"/>
        <v>1</v>
      </c>
      <c r="H21" s="80">
        <f t="shared" si="3"/>
        <v>1</v>
      </c>
      <c r="I21" s="80">
        <f t="shared" si="3"/>
        <v>1</v>
      </c>
      <c r="J21" s="80">
        <f t="shared" si="3"/>
        <v>1</v>
      </c>
      <c r="K21" s="80">
        <f t="shared" si="3"/>
        <v>1</v>
      </c>
      <c r="L21" s="80">
        <f t="shared" si="3"/>
        <v>1</v>
      </c>
      <c r="N21" s="22" t="s">
        <v>37</v>
      </c>
      <c r="O21" s="8">
        <v>37</v>
      </c>
      <c r="P21" s="6">
        <f t="shared" si="0"/>
        <v>0</v>
      </c>
      <c r="Q21" s="6">
        <v>16</v>
      </c>
      <c r="R21" s="6">
        <v>4</v>
      </c>
      <c r="S21" s="7">
        <f t="shared" si="1"/>
        <v>57</v>
      </c>
      <c r="T21" s="32">
        <f t="shared" si="4"/>
        <v>382</v>
      </c>
      <c r="U21" s="30">
        <v>216</v>
      </c>
      <c r="V21" s="7">
        <v>4</v>
      </c>
    </row>
    <row r="22" spans="2:22" ht="16" x14ac:dyDescent="0.2">
      <c r="B22" s="3">
        <v>9</v>
      </c>
      <c r="C22" s="80">
        <f t="shared" si="3"/>
        <v>0.29021484374999995</v>
      </c>
      <c r="D22" s="80">
        <f t="shared" si="3"/>
        <v>0.5804296874999999</v>
      </c>
      <c r="E22" s="80">
        <f t="shared" si="3"/>
        <v>0.87064453124999985</v>
      </c>
      <c r="F22" s="80">
        <f t="shared" si="3"/>
        <v>1</v>
      </c>
      <c r="G22" s="80">
        <f t="shared" si="3"/>
        <v>1</v>
      </c>
      <c r="H22" s="80">
        <f t="shared" si="3"/>
        <v>1</v>
      </c>
      <c r="I22" s="80">
        <f t="shared" si="3"/>
        <v>1</v>
      </c>
      <c r="J22" s="80">
        <f t="shared" si="3"/>
        <v>1</v>
      </c>
      <c r="K22" s="80">
        <f t="shared" si="3"/>
        <v>1</v>
      </c>
      <c r="L22" s="80">
        <f t="shared" si="3"/>
        <v>1</v>
      </c>
      <c r="N22" s="22" t="s">
        <v>38</v>
      </c>
      <c r="O22" s="8">
        <v>43</v>
      </c>
      <c r="P22" s="6">
        <f t="shared" si="0"/>
        <v>0</v>
      </c>
      <c r="Q22" s="6">
        <v>16</v>
      </c>
      <c r="R22" s="6">
        <v>4</v>
      </c>
      <c r="S22" s="7">
        <f t="shared" si="1"/>
        <v>63</v>
      </c>
      <c r="T22" s="32">
        <f t="shared" si="4"/>
        <v>382</v>
      </c>
      <c r="U22" s="30">
        <v>24</v>
      </c>
      <c r="V22" s="7">
        <v>4</v>
      </c>
    </row>
    <row r="23" spans="2:22" ht="16" x14ac:dyDescent="0.2">
      <c r="B23" s="3">
        <v>10</v>
      </c>
      <c r="C23" s="80">
        <f t="shared" si="3"/>
        <v>0.32246093749999993</v>
      </c>
      <c r="D23" s="80">
        <f t="shared" si="3"/>
        <v>0.64492187499999987</v>
      </c>
      <c r="E23" s="80">
        <f t="shared" si="3"/>
        <v>0.96738281249999991</v>
      </c>
      <c r="F23" s="80">
        <f t="shared" si="3"/>
        <v>1</v>
      </c>
      <c r="G23" s="80">
        <f t="shared" si="3"/>
        <v>1</v>
      </c>
      <c r="H23" s="80">
        <f t="shared" si="3"/>
        <v>1</v>
      </c>
      <c r="I23" s="80">
        <f t="shared" si="3"/>
        <v>1</v>
      </c>
      <c r="J23" s="80">
        <f t="shared" si="3"/>
        <v>1</v>
      </c>
      <c r="K23" s="80">
        <f t="shared" si="3"/>
        <v>1</v>
      </c>
      <c r="L23" s="80">
        <f t="shared" si="3"/>
        <v>1</v>
      </c>
      <c r="N23" s="22" t="s">
        <v>39</v>
      </c>
      <c r="O23" s="8">
        <v>43</v>
      </c>
      <c r="P23" s="6">
        <f t="shared" si="0"/>
        <v>0</v>
      </c>
      <c r="Q23" s="6">
        <v>16</v>
      </c>
      <c r="R23" s="6">
        <v>4</v>
      </c>
      <c r="S23" s="7">
        <f t="shared" si="1"/>
        <v>63</v>
      </c>
      <c r="T23" s="32">
        <f t="shared" si="4"/>
        <v>382</v>
      </c>
      <c r="U23" s="30">
        <v>36</v>
      </c>
      <c r="V23" s="7">
        <v>4</v>
      </c>
    </row>
    <row r="24" spans="2:22" ht="16" x14ac:dyDescent="0.2">
      <c r="B24" s="3">
        <v>11</v>
      </c>
      <c r="C24" s="80">
        <f t="shared" ref="C24:L33" si="5">IF( (((((((VLOOKUP($C$6,$N$10:$V$29,6,FALSE))+((ROUNDUP(((VLOOKUP($C$6,$N$10:$V$29,7,FALSE))*8)/(VLOOKUP($C$6,$N$10:$V$29,8,FALSE)),0))*(VLOOKUP($C$6,$N$10:$V$29,9,FALSE))))/1000)))/$C$8)*C$13*$B24) &gt; 100%,100%,(((((((VLOOKUP($C$6,$N$10:$V$29,6,FALSE))+((ROUNDUP(((VLOOKUP($C$6,$N$10:$V$29,7,FALSE))*8)/(VLOOKUP($C$6,$N$10:$V$29,8,FALSE)),0))*(VLOOKUP($C$6,$N$10:$V$29,9,FALSE))))/1000)))/$C$8)*C$13*$B24))</f>
        <v>0.35470703124999997</v>
      </c>
      <c r="D24" s="80">
        <f t="shared" si="5"/>
        <v>0.70941406249999994</v>
      </c>
      <c r="E24" s="80">
        <f t="shared" si="5"/>
        <v>1</v>
      </c>
      <c r="F24" s="80">
        <f t="shared" si="5"/>
        <v>1</v>
      </c>
      <c r="G24" s="80">
        <f t="shared" si="5"/>
        <v>1</v>
      </c>
      <c r="H24" s="80">
        <f t="shared" si="5"/>
        <v>1</v>
      </c>
      <c r="I24" s="80">
        <f t="shared" si="5"/>
        <v>1</v>
      </c>
      <c r="J24" s="80">
        <f t="shared" si="5"/>
        <v>1</v>
      </c>
      <c r="K24" s="80">
        <f t="shared" si="5"/>
        <v>1</v>
      </c>
      <c r="L24" s="80">
        <f t="shared" si="5"/>
        <v>1</v>
      </c>
      <c r="N24" s="22" t="s">
        <v>40</v>
      </c>
      <c r="O24" s="8">
        <v>43</v>
      </c>
      <c r="P24" s="6">
        <f t="shared" si="0"/>
        <v>0</v>
      </c>
      <c r="Q24" s="6">
        <v>16</v>
      </c>
      <c r="R24" s="6">
        <v>4</v>
      </c>
      <c r="S24" s="7">
        <f t="shared" si="1"/>
        <v>63</v>
      </c>
      <c r="T24" s="32">
        <f t="shared" si="4"/>
        <v>382</v>
      </c>
      <c r="U24" s="30">
        <v>48</v>
      </c>
      <c r="V24" s="7">
        <v>4</v>
      </c>
    </row>
    <row r="25" spans="2:22" ht="16" x14ac:dyDescent="0.2">
      <c r="B25" s="3">
        <v>12</v>
      </c>
      <c r="C25" s="80">
        <f t="shared" si="5"/>
        <v>0.38695312499999995</v>
      </c>
      <c r="D25" s="80">
        <f t="shared" si="5"/>
        <v>0.77390624999999991</v>
      </c>
      <c r="E25" s="80">
        <f t="shared" si="5"/>
        <v>1</v>
      </c>
      <c r="F25" s="80">
        <f t="shared" si="5"/>
        <v>1</v>
      </c>
      <c r="G25" s="80">
        <f t="shared" si="5"/>
        <v>1</v>
      </c>
      <c r="H25" s="80">
        <f t="shared" si="5"/>
        <v>1</v>
      </c>
      <c r="I25" s="80">
        <f t="shared" si="5"/>
        <v>1</v>
      </c>
      <c r="J25" s="80">
        <f t="shared" si="5"/>
        <v>1</v>
      </c>
      <c r="K25" s="80">
        <f t="shared" si="5"/>
        <v>1</v>
      </c>
      <c r="L25" s="80">
        <f t="shared" si="5"/>
        <v>1</v>
      </c>
      <c r="N25" s="22" t="s">
        <v>41</v>
      </c>
      <c r="O25" s="8">
        <v>43</v>
      </c>
      <c r="P25" s="6">
        <f t="shared" si="0"/>
        <v>0</v>
      </c>
      <c r="Q25" s="6">
        <v>16</v>
      </c>
      <c r="R25" s="6">
        <v>4</v>
      </c>
      <c r="S25" s="7">
        <f t="shared" si="1"/>
        <v>63</v>
      </c>
      <c r="T25" s="32">
        <f t="shared" si="4"/>
        <v>382</v>
      </c>
      <c r="U25" s="30">
        <v>72</v>
      </c>
      <c r="V25" s="7">
        <v>4</v>
      </c>
    </row>
    <row r="26" spans="2:22" ht="16" x14ac:dyDescent="0.2">
      <c r="B26" s="3">
        <v>13</v>
      </c>
      <c r="C26" s="80">
        <f t="shared" si="5"/>
        <v>0.41919921874999994</v>
      </c>
      <c r="D26" s="80">
        <f t="shared" si="5"/>
        <v>0.83839843749999987</v>
      </c>
      <c r="E26" s="80">
        <f t="shared" si="5"/>
        <v>1</v>
      </c>
      <c r="F26" s="80">
        <f t="shared" si="5"/>
        <v>1</v>
      </c>
      <c r="G26" s="80">
        <f t="shared" si="5"/>
        <v>1</v>
      </c>
      <c r="H26" s="80">
        <f t="shared" si="5"/>
        <v>1</v>
      </c>
      <c r="I26" s="80">
        <f t="shared" si="5"/>
        <v>1</v>
      </c>
      <c r="J26" s="80">
        <f t="shared" si="5"/>
        <v>1</v>
      </c>
      <c r="K26" s="80">
        <f t="shared" si="5"/>
        <v>1</v>
      </c>
      <c r="L26" s="80">
        <f t="shared" si="5"/>
        <v>1</v>
      </c>
      <c r="N26" s="22" t="s">
        <v>42</v>
      </c>
      <c r="O26" s="8">
        <v>43</v>
      </c>
      <c r="P26" s="6">
        <f t="shared" si="0"/>
        <v>0</v>
      </c>
      <c r="Q26" s="6">
        <v>16</v>
      </c>
      <c r="R26" s="6">
        <v>4</v>
      </c>
      <c r="S26" s="7">
        <f t="shared" si="1"/>
        <v>63</v>
      </c>
      <c r="T26" s="32">
        <f t="shared" si="4"/>
        <v>382</v>
      </c>
      <c r="U26" s="30">
        <v>96</v>
      </c>
      <c r="V26" s="7">
        <v>4</v>
      </c>
    </row>
    <row r="27" spans="2:22" ht="16" x14ac:dyDescent="0.2">
      <c r="B27" s="3">
        <v>14</v>
      </c>
      <c r="C27" s="80">
        <f t="shared" si="5"/>
        <v>0.45144531249999997</v>
      </c>
      <c r="D27" s="80">
        <f t="shared" si="5"/>
        <v>0.90289062499999995</v>
      </c>
      <c r="E27" s="80">
        <f t="shared" si="5"/>
        <v>1</v>
      </c>
      <c r="F27" s="80">
        <f t="shared" si="5"/>
        <v>1</v>
      </c>
      <c r="G27" s="80">
        <f t="shared" si="5"/>
        <v>1</v>
      </c>
      <c r="H27" s="80">
        <f t="shared" si="5"/>
        <v>1</v>
      </c>
      <c r="I27" s="80">
        <f t="shared" si="5"/>
        <v>1</v>
      </c>
      <c r="J27" s="80">
        <f t="shared" si="5"/>
        <v>1</v>
      </c>
      <c r="K27" s="80">
        <f t="shared" si="5"/>
        <v>1</v>
      </c>
      <c r="L27" s="80">
        <f t="shared" si="5"/>
        <v>1</v>
      </c>
      <c r="N27" s="22" t="s">
        <v>43</v>
      </c>
      <c r="O27" s="8">
        <v>43</v>
      </c>
      <c r="P27" s="6">
        <f t="shared" si="0"/>
        <v>0</v>
      </c>
      <c r="Q27" s="6">
        <v>16</v>
      </c>
      <c r="R27" s="6">
        <v>4</v>
      </c>
      <c r="S27" s="7">
        <f t="shared" si="1"/>
        <v>63</v>
      </c>
      <c r="T27" s="32">
        <f t="shared" si="4"/>
        <v>382</v>
      </c>
      <c r="U27" s="30">
        <v>144</v>
      </c>
      <c r="V27" s="7">
        <v>4</v>
      </c>
    </row>
    <row r="28" spans="2:22" ht="16" x14ac:dyDescent="0.2">
      <c r="B28" s="3">
        <v>15</v>
      </c>
      <c r="C28" s="80">
        <f t="shared" si="5"/>
        <v>0.48369140624999996</v>
      </c>
      <c r="D28" s="80">
        <f t="shared" si="5"/>
        <v>0.96738281249999991</v>
      </c>
      <c r="E28" s="80">
        <f t="shared" si="5"/>
        <v>1</v>
      </c>
      <c r="F28" s="80">
        <f t="shared" si="5"/>
        <v>1</v>
      </c>
      <c r="G28" s="80">
        <f t="shared" si="5"/>
        <v>1</v>
      </c>
      <c r="H28" s="80">
        <f t="shared" si="5"/>
        <v>1</v>
      </c>
      <c r="I28" s="80">
        <f t="shared" si="5"/>
        <v>1</v>
      </c>
      <c r="J28" s="80">
        <f t="shared" si="5"/>
        <v>1</v>
      </c>
      <c r="K28" s="80">
        <f t="shared" si="5"/>
        <v>1</v>
      </c>
      <c r="L28" s="80">
        <f t="shared" si="5"/>
        <v>1</v>
      </c>
      <c r="N28" s="22" t="s">
        <v>44</v>
      </c>
      <c r="O28" s="8">
        <v>43</v>
      </c>
      <c r="P28" s="6">
        <f t="shared" si="0"/>
        <v>0</v>
      </c>
      <c r="Q28" s="6">
        <v>16</v>
      </c>
      <c r="R28" s="6">
        <v>4</v>
      </c>
      <c r="S28" s="7">
        <f t="shared" si="1"/>
        <v>63</v>
      </c>
      <c r="T28" s="32">
        <f t="shared" si="4"/>
        <v>382</v>
      </c>
      <c r="U28" s="30">
        <v>192</v>
      </c>
      <c r="V28" s="7">
        <v>4</v>
      </c>
    </row>
    <row r="29" spans="2:22" ht="16" x14ac:dyDescent="0.2">
      <c r="B29" s="3">
        <v>16</v>
      </c>
      <c r="C29" s="80">
        <f t="shared" si="5"/>
        <v>0.51593749999999994</v>
      </c>
      <c r="D29" s="80">
        <f t="shared" si="5"/>
        <v>1</v>
      </c>
      <c r="E29" s="80">
        <f t="shared" si="5"/>
        <v>1</v>
      </c>
      <c r="F29" s="80">
        <f t="shared" si="5"/>
        <v>1</v>
      </c>
      <c r="G29" s="80">
        <f t="shared" si="5"/>
        <v>1</v>
      </c>
      <c r="H29" s="80">
        <f t="shared" si="5"/>
        <v>1</v>
      </c>
      <c r="I29" s="80">
        <f t="shared" si="5"/>
        <v>1</v>
      </c>
      <c r="J29" s="80">
        <f t="shared" si="5"/>
        <v>1</v>
      </c>
      <c r="K29" s="80">
        <f t="shared" si="5"/>
        <v>1</v>
      </c>
      <c r="L29" s="80">
        <f t="shared" si="5"/>
        <v>1</v>
      </c>
      <c r="N29" s="24" t="s">
        <v>45</v>
      </c>
      <c r="O29" s="9">
        <v>43</v>
      </c>
      <c r="P29" s="10">
        <f t="shared" si="0"/>
        <v>0</v>
      </c>
      <c r="Q29" s="10">
        <v>16</v>
      </c>
      <c r="R29" s="10">
        <v>4</v>
      </c>
      <c r="S29" s="11">
        <f t="shared" si="1"/>
        <v>63</v>
      </c>
      <c r="T29" s="33">
        <f t="shared" si="4"/>
        <v>382</v>
      </c>
      <c r="U29" s="31">
        <v>216</v>
      </c>
      <c r="V29" s="11">
        <v>4</v>
      </c>
    </row>
    <row r="30" spans="2:22" ht="16" x14ac:dyDescent="0.2">
      <c r="B30" s="3">
        <v>17</v>
      </c>
      <c r="C30" s="80">
        <f t="shared" si="5"/>
        <v>0.54818359374999992</v>
      </c>
      <c r="D30" s="80">
        <f t="shared" si="5"/>
        <v>1</v>
      </c>
      <c r="E30" s="80">
        <f t="shared" si="5"/>
        <v>1</v>
      </c>
      <c r="F30" s="80">
        <f t="shared" si="5"/>
        <v>1</v>
      </c>
      <c r="G30" s="80">
        <f t="shared" si="5"/>
        <v>1</v>
      </c>
      <c r="H30" s="80">
        <f t="shared" si="5"/>
        <v>1</v>
      </c>
      <c r="I30" s="80">
        <f t="shared" si="5"/>
        <v>1</v>
      </c>
      <c r="J30" s="80">
        <f t="shared" si="5"/>
        <v>1</v>
      </c>
      <c r="K30" s="80">
        <f t="shared" si="5"/>
        <v>1</v>
      </c>
      <c r="L30" s="80">
        <f t="shared" si="5"/>
        <v>1</v>
      </c>
    </row>
    <row r="31" spans="2:22" ht="16" x14ac:dyDescent="0.2">
      <c r="B31" s="3">
        <v>18</v>
      </c>
      <c r="C31" s="80">
        <f t="shared" si="5"/>
        <v>0.5804296874999999</v>
      </c>
      <c r="D31" s="80">
        <f t="shared" si="5"/>
        <v>1</v>
      </c>
      <c r="E31" s="80">
        <f t="shared" si="5"/>
        <v>1</v>
      </c>
      <c r="F31" s="80">
        <f t="shared" si="5"/>
        <v>1</v>
      </c>
      <c r="G31" s="80">
        <f t="shared" si="5"/>
        <v>1</v>
      </c>
      <c r="H31" s="80">
        <f t="shared" si="5"/>
        <v>1</v>
      </c>
      <c r="I31" s="80">
        <f t="shared" si="5"/>
        <v>1</v>
      </c>
      <c r="J31" s="80">
        <f t="shared" si="5"/>
        <v>1</v>
      </c>
      <c r="K31" s="80">
        <f t="shared" si="5"/>
        <v>1</v>
      </c>
      <c r="L31" s="80">
        <f t="shared" si="5"/>
        <v>1</v>
      </c>
    </row>
    <row r="32" spans="2:22" ht="16" x14ac:dyDescent="0.2">
      <c r="B32" s="3">
        <v>19</v>
      </c>
      <c r="C32" s="80">
        <f t="shared" si="5"/>
        <v>0.61267578124999988</v>
      </c>
      <c r="D32" s="80">
        <f t="shared" si="5"/>
        <v>1</v>
      </c>
      <c r="E32" s="80">
        <f t="shared" si="5"/>
        <v>1</v>
      </c>
      <c r="F32" s="80">
        <f t="shared" si="5"/>
        <v>1</v>
      </c>
      <c r="G32" s="80">
        <f t="shared" si="5"/>
        <v>1</v>
      </c>
      <c r="H32" s="80">
        <f t="shared" si="5"/>
        <v>1</v>
      </c>
      <c r="I32" s="80">
        <f t="shared" si="5"/>
        <v>1</v>
      </c>
      <c r="J32" s="80">
        <f t="shared" si="5"/>
        <v>1</v>
      </c>
      <c r="K32" s="80">
        <f t="shared" si="5"/>
        <v>1</v>
      </c>
      <c r="L32" s="80">
        <f t="shared" si="5"/>
        <v>1</v>
      </c>
      <c r="N32" s="12"/>
      <c r="O32" s="12"/>
      <c r="P32" s="12"/>
      <c r="Q32" s="12"/>
      <c r="R32" s="12"/>
      <c r="S32" s="12"/>
      <c r="T32" s="12"/>
      <c r="U32" s="12"/>
      <c r="V32" s="23"/>
    </row>
    <row r="33" spans="2:22" ht="16" x14ac:dyDescent="0.2">
      <c r="B33" s="3">
        <v>20</v>
      </c>
      <c r="C33" s="80">
        <f t="shared" si="5"/>
        <v>0.64492187499999987</v>
      </c>
      <c r="D33" s="80">
        <f t="shared" si="5"/>
        <v>1</v>
      </c>
      <c r="E33" s="80">
        <f t="shared" si="5"/>
        <v>1</v>
      </c>
      <c r="F33" s="80">
        <f t="shared" si="5"/>
        <v>1</v>
      </c>
      <c r="G33" s="80">
        <f t="shared" si="5"/>
        <v>1</v>
      </c>
      <c r="H33" s="80">
        <f t="shared" si="5"/>
        <v>1</v>
      </c>
      <c r="I33" s="80">
        <f t="shared" si="5"/>
        <v>1</v>
      </c>
      <c r="J33" s="80">
        <f t="shared" si="5"/>
        <v>1</v>
      </c>
      <c r="K33" s="80">
        <f t="shared" si="5"/>
        <v>1</v>
      </c>
      <c r="L33" s="80">
        <f t="shared" si="5"/>
        <v>1</v>
      </c>
      <c r="N33" s="23"/>
      <c r="O33" s="12"/>
      <c r="P33" s="12"/>
      <c r="Q33" s="12"/>
      <c r="R33" s="12"/>
      <c r="S33" s="12"/>
      <c r="T33" s="12"/>
      <c r="U33" s="12"/>
      <c r="V33" s="23"/>
    </row>
    <row r="34" spans="2:22" ht="16" x14ac:dyDescent="0.2">
      <c r="B34" s="3">
        <v>21</v>
      </c>
      <c r="C34" s="80">
        <f t="shared" ref="C34:L43" si="6">IF( (((((((VLOOKUP($C$6,$N$10:$V$29,6,FALSE))+((ROUNDUP(((VLOOKUP($C$6,$N$10:$V$29,7,FALSE))*8)/(VLOOKUP($C$6,$N$10:$V$29,8,FALSE)),0))*(VLOOKUP($C$6,$N$10:$V$29,9,FALSE))))/1000)))/$C$8)*C$13*$B34) &gt; 100%,100%,(((((((VLOOKUP($C$6,$N$10:$V$29,6,FALSE))+((ROUNDUP(((VLOOKUP($C$6,$N$10:$V$29,7,FALSE))*8)/(VLOOKUP($C$6,$N$10:$V$29,8,FALSE)),0))*(VLOOKUP($C$6,$N$10:$V$29,9,FALSE))))/1000)))/$C$8)*C$13*$B34))</f>
        <v>0.67716796874999996</v>
      </c>
      <c r="D34" s="80">
        <f t="shared" si="6"/>
        <v>1</v>
      </c>
      <c r="E34" s="80">
        <f t="shared" si="6"/>
        <v>1</v>
      </c>
      <c r="F34" s="80">
        <f t="shared" si="6"/>
        <v>1</v>
      </c>
      <c r="G34" s="80">
        <f t="shared" si="6"/>
        <v>1</v>
      </c>
      <c r="H34" s="80">
        <f t="shared" si="6"/>
        <v>1</v>
      </c>
      <c r="I34" s="80">
        <f t="shared" si="6"/>
        <v>1</v>
      </c>
      <c r="J34" s="80">
        <f t="shared" si="6"/>
        <v>1</v>
      </c>
      <c r="K34" s="80">
        <f t="shared" si="6"/>
        <v>1</v>
      </c>
      <c r="L34" s="80">
        <f t="shared" si="6"/>
        <v>1</v>
      </c>
      <c r="N34" s="23"/>
      <c r="O34" s="12"/>
      <c r="P34" s="12"/>
      <c r="Q34" s="12"/>
      <c r="R34" s="12"/>
      <c r="S34" s="12"/>
      <c r="T34" s="12"/>
      <c r="U34" s="12"/>
      <c r="V34" s="23"/>
    </row>
    <row r="35" spans="2:22" ht="16" x14ac:dyDescent="0.2">
      <c r="B35" s="3">
        <v>22</v>
      </c>
      <c r="C35" s="80">
        <f t="shared" si="6"/>
        <v>0.70941406249999994</v>
      </c>
      <c r="D35" s="80">
        <f t="shared" si="6"/>
        <v>1</v>
      </c>
      <c r="E35" s="80">
        <f t="shared" si="6"/>
        <v>1</v>
      </c>
      <c r="F35" s="80">
        <f t="shared" si="6"/>
        <v>1</v>
      </c>
      <c r="G35" s="80">
        <f t="shared" si="6"/>
        <v>1</v>
      </c>
      <c r="H35" s="80">
        <f t="shared" si="6"/>
        <v>1</v>
      </c>
      <c r="I35" s="80">
        <f t="shared" si="6"/>
        <v>1</v>
      </c>
      <c r="J35" s="80">
        <f t="shared" si="6"/>
        <v>1</v>
      </c>
      <c r="K35" s="80">
        <f t="shared" si="6"/>
        <v>1</v>
      </c>
      <c r="L35" s="80">
        <f t="shared" si="6"/>
        <v>1</v>
      </c>
      <c r="N35" s="5"/>
      <c r="O35" s="4"/>
      <c r="P35" s="4"/>
      <c r="Q35" s="4"/>
      <c r="R35" s="4"/>
      <c r="S35" s="4"/>
      <c r="T35" s="4"/>
      <c r="U35" s="4"/>
    </row>
    <row r="36" spans="2:22" ht="16" x14ac:dyDescent="0.2">
      <c r="B36" s="3">
        <v>23</v>
      </c>
      <c r="C36" s="80">
        <f t="shared" si="6"/>
        <v>0.74166015624999992</v>
      </c>
      <c r="D36" s="80">
        <f t="shared" si="6"/>
        <v>1</v>
      </c>
      <c r="E36" s="80">
        <f t="shared" si="6"/>
        <v>1</v>
      </c>
      <c r="F36" s="80">
        <f t="shared" si="6"/>
        <v>1</v>
      </c>
      <c r="G36" s="80">
        <f t="shared" si="6"/>
        <v>1</v>
      </c>
      <c r="H36" s="80">
        <f t="shared" si="6"/>
        <v>1</v>
      </c>
      <c r="I36" s="80">
        <f t="shared" si="6"/>
        <v>1</v>
      </c>
      <c r="J36" s="80">
        <f t="shared" si="6"/>
        <v>1</v>
      </c>
      <c r="K36" s="80">
        <f t="shared" si="6"/>
        <v>1</v>
      </c>
      <c r="L36" s="80">
        <f t="shared" si="6"/>
        <v>1</v>
      </c>
      <c r="N36" s="4"/>
      <c r="O36" s="4"/>
      <c r="P36" s="4"/>
      <c r="Q36" s="4"/>
      <c r="R36" s="4"/>
      <c r="S36" s="4"/>
      <c r="T36" s="4"/>
      <c r="U36" s="4"/>
    </row>
    <row r="37" spans="2:22" ht="16" x14ac:dyDescent="0.2">
      <c r="B37" s="3">
        <v>24</v>
      </c>
      <c r="C37" s="80">
        <f t="shared" si="6"/>
        <v>0.77390624999999991</v>
      </c>
      <c r="D37" s="80">
        <f t="shared" si="6"/>
        <v>1</v>
      </c>
      <c r="E37" s="80">
        <f t="shared" si="6"/>
        <v>1</v>
      </c>
      <c r="F37" s="80">
        <f t="shared" si="6"/>
        <v>1</v>
      </c>
      <c r="G37" s="80">
        <f t="shared" si="6"/>
        <v>1</v>
      </c>
      <c r="H37" s="80">
        <f t="shared" si="6"/>
        <v>1</v>
      </c>
      <c r="I37" s="80">
        <f t="shared" si="6"/>
        <v>1</v>
      </c>
      <c r="J37" s="80">
        <f t="shared" si="6"/>
        <v>1</v>
      </c>
      <c r="K37" s="80">
        <f t="shared" si="6"/>
        <v>1</v>
      </c>
      <c r="L37" s="80">
        <f t="shared" si="6"/>
        <v>1</v>
      </c>
    </row>
    <row r="38" spans="2:22" ht="16" x14ac:dyDescent="0.2">
      <c r="B38" s="3">
        <v>25</v>
      </c>
      <c r="C38" s="80">
        <f t="shared" si="6"/>
        <v>0.80615234374999989</v>
      </c>
      <c r="D38" s="80">
        <f t="shared" si="6"/>
        <v>1</v>
      </c>
      <c r="E38" s="80">
        <f t="shared" si="6"/>
        <v>1</v>
      </c>
      <c r="F38" s="80">
        <f t="shared" si="6"/>
        <v>1</v>
      </c>
      <c r="G38" s="80">
        <f t="shared" si="6"/>
        <v>1</v>
      </c>
      <c r="H38" s="80">
        <f t="shared" si="6"/>
        <v>1</v>
      </c>
      <c r="I38" s="80">
        <f t="shared" si="6"/>
        <v>1</v>
      </c>
      <c r="J38" s="80">
        <f t="shared" si="6"/>
        <v>1</v>
      </c>
      <c r="K38" s="80">
        <f t="shared" si="6"/>
        <v>1</v>
      </c>
      <c r="L38" s="80">
        <f t="shared" si="6"/>
        <v>1</v>
      </c>
    </row>
    <row r="39" spans="2:22" ht="16" x14ac:dyDescent="0.2">
      <c r="B39" s="3">
        <v>26</v>
      </c>
      <c r="C39" s="80">
        <f t="shared" si="6"/>
        <v>0.83839843749999987</v>
      </c>
      <c r="D39" s="80">
        <f t="shared" si="6"/>
        <v>1</v>
      </c>
      <c r="E39" s="80">
        <f t="shared" si="6"/>
        <v>1</v>
      </c>
      <c r="F39" s="80">
        <f t="shared" si="6"/>
        <v>1</v>
      </c>
      <c r="G39" s="80">
        <f t="shared" si="6"/>
        <v>1</v>
      </c>
      <c r="H39" s="80">
        <f t="shared" si="6"/>
        <v>1</v>
      </c>
      <c r="I39" s="80">
        <f t="shared" si="6"/>
        <v>1</v>
      </c>
      <c r="J39" s="80">
        <f t="shared" si="6"/>
        <v>1</v>
      </c>
      <c r="K39" s="80">
        <f t="shared" si="6"/>
        <v>1</v>
      </c>
      <c r="L39" s="80">
        <f t="shared" si="6"/>
        <v>1</v>
      </c>
    </row>
    <row r="40" spans="2:22" ht="16" x14ac:dyDescent="0.2">
      <c r="B40" s="3">
        <v>27</v>
      </c>
      <c r="C40" s="80">
        <f t="shared" si="6"/>
        <v>0.87064453124999985</v>
      </c>
      <c r="D40" s="80">
        <f t="shared" si="6"/>
        <v>1</v>
      </c>
      <c r="E40" s="80">
        <f t="shared" si="6"/>
        <v>1</v>
      </c>
      <c r="F40" s="80">
        <f t="shared" si="6"/>
        <v>1</v>
      </c>
      <c r="G40" s="80">
        <f t="shared" si="6"/>
        <v>1</v>
      </c>
      <c r="H40" s="80">
        <f t="shared" si="6"/>
        <v>1</v>
      </c>
      <c r="I40" s="80">
        <f t="shared" si="6"/>
        <v>1</v>
      </c>
      <c r="J40" s="80">
        <f t="shared" si="6"/>
        <v>1</v>
      </c>
      <c r="K40" s="80">
        <f t="shared" si="6"/>
        <v>1</v>
      </c>
      <c r="L40" s="80">
        <f t="shared" si="6"/>
        <v>1</v>
      </c>
    </row>
    <row r="41" spans="2:22" ht="16" x14ac:dyDescent="0.2">
      <c r="B41" s="3">
        <v>28</v>
      </c>
      <c r="C41" s="80">
        <f t="shared" si="6"/>
        <v>0.90289062499999995</v>
      </c>
      <c r="D41" s="80">
        <f t="shared" si="6"/>
        <v>1</v>
      </c>
      <c r="E41" s="80">
        <f t="shared" si="6"/>
        <v>1</v>
      </c>
      <c r="F41" s="80">
        <f t="shared" si="6"/>
        <v>1</v>
      </c>
      <c r="G41" s="80">
        <f t="shared" si="6"/>
        <v>1</v>
      </c>
      <c r="H41" s="80">
        <f t="shared" si="6"/>
        <v>1</v>
      </c>
      <c r="I41" s="80">
        <f t="shared" si="6"/>
        <v>1</v>
      </c>
      <c r="J41" s="80">
        <f t="shared" si="6"/>
        <v>1</v>
      </c>
      <c r="K41" s="80">
        <f t="shared" si="6"/>
        <v>1</v>
      </c>
      <c r="L41" s="80">
        <f t="shared" si="6"/>
        <v>1</v>
      </c>
    </row>
    <row r="42" spans="2:22" ht="16" x14ac:dyDescent="0.2">
      <c r="B42" s="3">
        <v>29</v>
      </c>
      <c r="C42" s="80">
        <f t="shared" si="6"/>
        <v>0.93513671874999993</v>
      </c>
      <c r="D42" s="80">
        <f t="shared" si="6"/>
        <v>1</v>
      </c>
      <c r="E42" s="80">
        <f t="shared" si="6"/>
        <v>1</v>
      </c>
      <c r="F42" s="80">
        <f t="shared" si="6"/>
        <v>1</v>
      </c>
      <c r="G42" s="80">
        <f t="shared" si="6"/>
        <v>1</v>
      </c>
      <c r="H42" s="80">
        <f t="shared" si="6"/>
        <v>1</v>
      </c>
      <c r="I42" s="80">
        <f t="shared" si="6"/>
        <v>1</v>
      </c>
      <c r="J42" s="80">
        <f t="shared" si="6"/>
        <v>1</v>
      </c>
      <c r="K42" s="80">
        <f t="shared" si="6"/>
        <v>1</v>
      </c>
      <c r="L42" s="80">
        <f t="shared" si="6"/>
        <v>1</v>
      </c>
    </row>
    <row r="43" spans="2:22" ht="16" x14ac:dyDescent="0.2">
      <c r="B43" s="3">
        <v>30</v>
      </c>
      <c r="C43" s="80">
        <f t="shared" si="6"/>
        <v>0.96738281249999991</v>
      </c>
      <c r="D43" s="80">
        <f t="shared" si="6"/>
        <v>1</v>
      </c>
      <c r="E43" s="80">
        <f t="shared" si="6"/>
        <v>1</v>
      </c>
      <c r="F43" s="80">
        <f t="shared" si="6"/>
        <v>1</v>
      </c>
      <c r="G43" s="80">
        <f t="shared" si="6"/>
        <v>1</v>
      </c>
      <c r="H43" s="80">
        <f t="shared" si="6"/>
        <v>1</v>
      </c>
      <c r="I43" s="80">
        <f t="shared" si="6"/>
        <v>1</v>
      </c>
      <c r="J43" s="80">
        <f t="shared" si="6"/>
        <v>1</v>
      </c>
      <c r="K43" s="80">
        <f t="shared" si="6"/>
        <v>1</v>
      </c>
      <c r="L43" s="80">
        <f t="shared" si="6"/>
        <v>1</v>
      </c>
    </row>
    <row r="44" spans="2:22" ht="16" x14ac:dyDescent="0.2">
      <c r="B44" s="3">
        <v>31</v>
      </c>
      <c r="C44" s="80">
        <f t="shared" ref="C44:L53" si="7">IF( (((((((VLOOKUP($C$6,$N$10:$V$29,6,FALSE))+((ROUNDUP(((VLOOKUP($C$6,$N$10:$V$29,7,FALSE))*8)/(VLOOKUP($C$6,$N$10:$V$29,8,FALSE)),0))*(VLOOKUP($C$6,$N$10:$V$29,9,FALSE))))/1000)))/$C$8)*C$13*$B44) &gt; 100%,100%,(((((((VLOOKUP($C$6,$N$10:$V$29,6,FALSE))+((ROUNDUP(((VLOOKUP($C$6,$N$10:$V$29,7,FALSE))*8)/(VLOOKUP($C$6,$N$10:$V$29,8,FALSE)),0))*(VLOOKUP($C$6,$N$10:$V$29,9,FALSE))))/1000)))/$C$8)*C$13*$B44))</f>
        <v>0.99962890624999989</v>
      </c>
      <c r="D44" s="80">
        <f t="shared" si="7"/>
        <v>1</v>
      </c>
      <c r="E44" s="80">
        <f t="shared" si="7"/>
        <v>1</v>
      </c>
      <c r="F44" s="80">
        <f t="shared" si="7"/>
        <v>1</v>
      </c>
      <c r="G44" s="80">
        <f t="shared" si="7"/>
        <v>1</v>
      </c>
      <c r="H44" s="80">
        <f t="shared" si="7"/>
        <v>1</v>
      </c>
      <c r="I44" s="80">
        <f t="shared" si="7"/>
        <v>1</v>
      </c>
      <c r="J44" s="80">
        <f t="shared" si="7"/>
        <v>1</v>
      </c>
      <c r="K44" s="80">
        <f t="shared" si="7"/>
        <v>1</v>
      </c>
      <c r="L44" s="80">
        <f t="shared" si="7"/>
        <v>1</v>
      </c>
    </row>
    <row r="45" spans="2:22" ht="16" x14ac:dyDescent="0.2">
      <c r="B45" s="3">
        <v>32</v>
      </c>
      <c r="C45" s="80">
        <f t="shared" si="7"/>
        <v>1</v>
      </c>
      <c r="D45" s="80">
        <f t="shared" si="7"/>
        <v>1</v>
      </c>
      <c r="E45" s="80">
        <f t="shared" si="7"/>
        <v>1</v>
      </c>
      <c r="F45" s="80">
        <f t="shared" si="7"/>
        <v>1</v>
      </c>
      <c r="G45" s="80">
        <f t="shared" si="7"/>
        <v>1</v>
      </c>
      <c r="H45" s="80">
        <f t="shared" si="7"/>
        <v>1</v>
      </c>
      <c r="I45" s="80">
        <f t="shared" si="7"/>
        <v>1</v>
      </c>
      <c r="J45" s="80">
        <f t="shared" si="7"/>
        <v>1</v>
      </c>
      <c r="K45" s="80">
        <f t="shared" si="7"/>
        <v>1</v>
      </c>
      <c r="L45" s="80">
        <f t="shared" si="7"/>
        <v>1</v>
      </c>
    </row>
    <row r="46" spans="2:22" ht="16" x14ac:dyDescent="0.2">
      <c r="B46" s="3">
        <v>33</v>
      </c>
      <c r="C46" s="80">
        <f t="shared" si="7"/>
        <v>1</v>
      </c>
      <c r="D46" s="80">
        <f t="shared" si="7"/>
        <v>1</v>
      </c>
      <c r="E46" s="80">
        <f t="shared" si="7"/>
        <v>1</v>
      </c>
      <c r="F46" s="80">
        <f t="shared" si="7"/>
        <v>1</v>
      </c>
      <c r="G46" s="80">
        <f t="shared" si="7"/>
        <v>1</v>
      </c>
      <c r="H46" s="80">
        <f t="shared" si="7"/>
        <v>1</v>
      </c>
      <c r="I46" s="80">
        <f t="shared" si="7"/>
        <v>1</v>
      </c>
      <c r="J46" s="80">
        <f t="shared" si="7"/>
        <v>1</v>
      </c>
      <c r="K46" s="80">
        <f t="shared" si="7"/>
        <v>1</v>
      </c>
      <c r="L46" s="80">
        <f t="shared" si="7"/>
        <v>1</v>
      </c>
    </row>
    <row r="47" spans="2:22" ht="16" x14ac:dyDescent="0.2">
      <c r="B47" s="3">
        <v>34</v>
      </c>
      <c r="C47" s="80">
        <f t="shared" si="7"/>
        <v>1</v>
      </c>
      <c r="D47" s="80">
        <f t="shared" si="7"/>
        <v>1</v>
      </c>
      <c r="E47" s="80">
        <f t="shared" si="7"/>
        <v>1</v>
      </c>
      <c r="F47" s="80">
        <f t="shared" si="7"/>
        <v>1</v>
      </c>
      <c r="G47" s="80">
        <f t="shared" si="7"/>
        <v>1</v>
      </c>
      <c r="H47" s="80">
        <f t="shared" si="7"/>
        <v>1</v>
      </c>
      <c r="I47" s="80">
        <f t="shared" si="7"/>
        <v>1</v>
      </c>
      <c r="J47" s="80">
        <f t="shared" si="7"/>
        <v>1</v>
      </c>
      <c r="K47" s="80">
        <f t="shared" si="7"/>
        <v>1</v>
      </c>
      <c r="L47" s="80">
        <f t="shared" si="7"/>
        <v>1</v>
      </c>
    </row>
    <row r="48" spans="2:22" ht="16" x14ac:dyDescent="0.2">
      <c r="B48" s="3">
        <v>35</v>
      </c>
      <c r="C48" s="80">
        <f t="shared" si="7"/>
        <v>1</v>
      </c>
      <c r="D48" s="80">
        <f t="shared" si="7"/>
        <v>1</v>
      </c>
      <c r="E48" s="80">
        <f t="shared" si="7"/>
        <v>1</v>
      </c>
      <c r="F48" s="80">
        <f t="shared" si="7"/>
        <v>1</v>
      </c>
      <c r="G48" s="80">
        <f t="shared" si="7"/>
        <v>1</v>
      </c>
      <c r="H48" s="80">
        <f t="shared" si="7"/>
        <v>1</v>
      </c>
      <c r="I48" s="80">
        <f t="shared" si="7"/>
        <v>1</v>
      </c>
      <c r="J48" s="80">
        <f t="shared" si="7"/>
        <v>1</v>
      </c>
      <c r="K48" s="80">
        <f t="shared" si="7"/>
        <v>1</v>
      </c>
      <c r="L48" s="80">
        <f t="shared" si="7"/>
        <v>1</v>
      </c>
    </row>
    <row r="49" spans="2:12" ht="16" x14ac:dyDescent="0.2">
      <c r="B49" s="3">
        <v>36</v>
      </c>
      <c r="C49" s="80">
        <f t="shared" si="7"/>
        <v>1</v>
      </c>
      <c r="D49" s="80">
        <f t="shared" si="7"/>
        <v>1</v>
      </c>
      <c r="E49" s="80">
        <f t="shared" si="7"/>
        <v>1</v>
      </c>
      <c r="F49" s="80">
        <f t="shared" si="7"/>
        <v>1</v>
      </c>
      <c r="G49" s="80">
        <f t="shared" si="7"/>
        <v>1</v>
      </c>
      <c r="H49" s="80">
        <f t="shared" si="7"/>
        <v>1</v>
      </c>
      <c r="I49" s="80">
        <f t="shared" si="7"/>
        <v>1</v>
      </c>
      <c r="J49" s="80">
        <f t="shared" si="7"/>
        <v>1</v>
      </c>
      <c r="K49" s="80">
        <f t="shared" si="7"/>
        <v>1</v>
      </c>
      <c r="L49" s="80">
        <f t="shared" si="7"/>
        <v>1</v>
      </c>
    </row>
    <row r="50" spans="2:12" ht="16" x14ac:dyDescent="0.2">
      <c r="B50" s="3">
        <v>37</v>
      </c>
      <c r="C50" s="80">
        <f t="shared" si="7"/>
        <v>1</v>
      </c>
      <c r="D50" s="80">
        <f t="shared" si="7"/>
        <v>1</v>
      </c>
      <c r="E50" s="80">
        <f t="shared" si="7"/>
        <v>1</v>
      </c>
      <c r="F50" s="80">
        <f t="shared" si="7"/>
        <v>1</v>
      </c>
      <c r="G50" s="80">
        <f t="shared" si="7"/>
        <v>1</v>
      </c>
      <c r="H50" s="80">
        <f t="shared" si="7"/>
        <v>1</v>
      </c>
      <c r="I50" s="80">
        <f t="shared" si="7"/>
        <v>1</v>
      </c>
      <c r="J50" s="80">
        <f t="shared" si="7"/>
        <v>1</v>
      </c>
      <c r="K50" s="80">
        <f t="shared" si="7"/>
        <v>1</v>
      </c>
      <c r="L50" s="80">
        <f t="shared" si="7"/>
        <v>1</v>
      </c>
    </row>
    <row r="51" spans="2:12" ht="16" x14ac:dyDescent="0.2">
      <c r="B51" s="3">
        <v>38</v>
      </c>
      <c r="C51" s="80">
        <f t="shared" si="7"/>
        <v>1</v>
      </c>
      <c r="D51" s="80">
        <f t="shared" si="7"/>
        <v>1</v>
      </c>
      <c r="E51" s="80">
        <f t="shared" si="7"/>
        <v>1</v>
      </c>
      <c r="F51" s="80">
        <f t="shared" si="7"/>
        <v>1</v>
      </c>
      <c r="G51" s="80">
        <f t="shared" si="7"/>
        <v>1</v>
      </c>
      <c r="H51" s="80">
        <f t="shared" si="7"/>
        <v>1</v>
      </c>
      <c r="I51" s="80">
        <f t="shared" si="7"/>
        <v>1</v>
      </c>
      <c r="J51" s="80">
        <f t="shared" si="7"/>
        <v>1</v>
      </c>
      <c r="K51" s="80">
        <f t="shared" si="7"/>
        <v>1</v>
      </c>
      <c r="L51" s="80">
        <f t="shared" si="7"/>
        <v>1</v>
      </c>
    </row>
    <row r="52" spans="2:12" ht="16" x14ac:dyDescent="0.2">
      <c r="B52" s="3">
        <v>39</v>
      </c>
      <c r="C52" s="80">
        <f t="shared" si="7"/>
        <v>1</v>
      </c>
      <c r="D52" s="80">
        <f t="shared" si="7"/>
        <v>1</v>
      </c>
      <c r="E52" s="80">
        <f t="shared" si="7"/>
        <v>1</v>
      </c>
      <c r="F52" s="80">
        <f t="shared" si="7"/>
        <v>1</v>
      </c>
      <c r="G52" s="80">
        <f t="shared" si="7"/>
        <v>1</v>
      </c>
      <c r="H52" s="80">
        <f t="shared" si="7"/>
        <v>1</v>
      </c>
      <c r="I52" s="80">
        <f t="shared" si="7"/>
        <v>1</v>
      </c>
      <c r="J52" s="80">
        <f t="shared" si="7"/>
        <v>1</v>
      </c>
      <c r="K52" s="80">
        <f t="shared" si="7"/>
        <v>1</v>
      </c>
      <c r="L52" s="80">
        <f t="shared" si="7"/>
        <v>1</v>
      </c>
    </row>
    <row r="53" spans="2:12" ht="16" x14ac:dyDescent="0.2">
      <c r="B53" s="3">
        <v>40</v>
      </c>
      <c r="C53" s="80">
        <f t="shared" si="7"/>
        <v>1</v>
      </c>
      <c r="D53" s="80">
        <f t="shared" si="7"/>
        <v>1</v>
      </c>
      <c r="E53" s="80">
        <f t="shared" si="7"/>
        <v>1</v>
      </c>
      <c r="F53" s="80">
        <f t="shared" si="7"/>
        <v>1</v>
      </c>
      <c r="G53" s="80">
        <f t="shared" si="7"/>
        <v>1</v>
      </c>
      <c r="H53" s="80">
        <f t="shared" si="7"/>
        <v>1</v>
      </c>
      <c r="I53" s="80">
        <f t="shared" si="7"/>
        <v>1</v>
      </c>
      <c r="J53" s="80">
        <f t="shared" si="7"/>
        <v>1</v>
      </c>
      <c r="K53" s="80">
        <f t="shared" si="7"/>
        <v>1</v>
      </c>
      <c r="L53" s="80">
        <f t="shared" si="7"/>
        <v>1</v>
      </c>
    </row>
    <row r="54" spans="2:12" ht="16" x14ac:dyDescent="0.2">
      <c r="B54" s="3">
        <v>41</v>
      </c>
      <c r="C54" s="80">
        <f t="shared" ref="C54:L63" si="8">IF( (((((((VLOOKUP($C$6,$N$10:$V$29,6,FALSE))+((ROUNDUP(((VLOOKUP($C$6,$N$10:$V$29,7,FALSE))*8)/(VLOOKUP($C$6,$N$10:$V$29,8,FALSE)),0))*(VLOOKUP($C$6,$N$10:$V$29,9,FALSE))))/1000)))/$C$8)*C$13*$B54) &gt; 100%,100%,(((((((VLOOKUP($C$6,$N$10:$V$29,6,FALSE))+((ROUNDUP(((VLOOKUP($C$6,$N$10:$V$29,7,FALSE))*8)/(VLOOKUP($C$6,$N$10:$V$29,8,FALSE)),0))*(VLOOKUP($C$6,$N$10:$V$29,9,FALSE))))/1000)))/$C$8)*C$13*$B54))</f>
        <v>1</v>
      </c>
      <c r="D54" s="80">
        <f t="shared" si="8"/>
        <v>1</v>
      </c>
      <c r="E54" s="80">
        <f t="shared" si="8"/>
        <v>1</v>
      </c>
      <c r="F54" s="80">
        <f t="shared" si="8"/>
        <v>1</v>
      </c>
      <c r="G54" s="80">
        <f t="shared" si="8"/>
        <v>1</v>
      </c>
      <c r="H54" s="80">
        <f t="shared" si="8"/>
        <v>1</v>
      </c>
      <c r="I54" s="80">
        <f t="shared" si="8"/>
        <v>1</v>
      </c>
      <c r="J54" s="80">
        <f t="shared" si="8"/>
        <v>1</v>
      </c>
      <c r="K54" s="80">
        <f t="shared" si="8"/>
        <v>1</v>
      </c>
      <c r="L54" s="80">
        <f t="shared" si="8"/>
        <v>1</v>
      </c>
    </row>
    <row r="55" spans="2:12" ht="16" x14ac:dyDescent="0.2">
      <c r="B55" s="3">
        <v>42</v>
      </c>
      <c r="C55" s="80">
        <f t="shared" si="8"/>
        <v>1</v>
      </c>
      <c r="D55" s="80">
        <f t="shared" si="8"/>
        <v>1</v>
      </c>
      <c r="E55" s="80">
        <f t="shared" si="8"/>
        <v>1</v>
      </c>
      <c r="F55" s="80">
        <f t="shared" si="8"/>
        <v>1</v>
      </c>
      <c r="G55" s="80">
        <f t="shared" si="8"/>
        <v>1</v>
      </c>
      <c r="H55" s="80">
        <f t="shared" si="8"/>
        <v>1</v>
      </c>
      <c r="I55" s="80">
        <f t="shared" si="8"/>
        <v>1</v>
      </c>
      <c r="J55" s="80">
        <f t="shared" si="8"/>
        <v>1</v>
      </c>
      <c r="K55" s="80">
        <f t="shared" si="8"/>
        <v>1</v>
      </c>
      <c r="L55" s="80">
        <f t="shared" si="8"/>
        <v>1</v>
      </c>
    </row>
    <row r="56" spans="2:12" ht="16" x14ac:dyDescent="0.2">
      <c r="B56" s="3">
        <v>43</v>
      </c>
      <c r="C56" s="80">
        <f t="shared" si="8"/>
        <v>1</v>
      </c>
      <c r="D56" s="80">
        <f t="shared" si="8"/>
        <v>1</v>
      </c>
      <c r="E56" s="80">
        <f t="shared" si="8"/>
        <v>1</v>
      </c>
      <c r="F56" s="80">
        <f t="shared" si="8"/>
        <v>1</v>
      </c>
      <c r="G56" s="80">
        <f t="shared" si="8"/>
        <v>1</v>
      </c>
      <c r="H56" s="80">
        <f t="shared" si="8"/>
        <v>1</v>
      </c>
      <c r="I56" s="80">
        <f t="shared" si="8"/>
        <v>1</v>
      </c>
      <c r="J56" s="80">
        <f t="shared" si="8"/>
        <v>1</v>
      </c>
      <c r="K56" s="80">
        <f t="shared" si="8"/>
        <v>1</v>
      </c>
      <c r="L56" s="80">
        <f t="shared" si="8"/>
        <v>1</v>
      </c>
    </row>
    <row r="57" spans="2:12" ht="16" x14ac:dyDescent="0.2">
      <c r="B57" s="3">
        <v>44</v>
      </c>
      <c r="C57" s="80">
        <f t="shared" si="8"/>
        <v>1</v>
      </c>
      <c r="D57" s="80">
        <f t="shared" si="8"/>
        <v>1</v>
      </c>
      <c r="E57" s="80">
        <f t="shared" si="8"/>
        <v>1</v>
      </c>
      <c r="F57" s="80">
        <f t="shared" si="8"/>
        <v>1</v>
      </c>
      <c r="G57" s="80">
        <f t="shared" si="8"/>
        <v>1</v>
      </c>
      <c r="H57" s="80">
        <f t="shared" si="8"/>
        <v>1</v>
      </c>
      <c r="I57" s="80">
        <f t="shared" si="8"/>
        <v>1</v>
      </c>
      <c r="J57" s="80">
        <f t="shared" si="8"/>
        <v>1</v>
      </c>
      <c r="K57" s="80">
        <f t="shared" si="8"/>
        <v>1</v>
      </c>
      <c r="L57" s="80">
        <f t="shared" si="8"/>
        <v>1</v>
      </c>
    </row>
    <row r="58" spans="2:12" ht="16" x14ac:dyDescent="0.2">
      <c r="B58" s="3">
        <v>45</v>
      </c>
      <c r="C58" s="80">
        <f t="shared" si="8"/>
        <v>1</v>
      </c>
      <c r="D58" s="80">
        <f t="shared" si="8"/>
        <v>1</v>
      </c>
      <c r="E58" s="80">
        <f t="shared" si="8"/>
        <v>1</v>
      </c>
      <c r="F58" s="80">
        <f t="shared" si="8"/>
        <v>1</v>
      </c>
      <c r="G58" s="80">
        <f t="shared" si="8"/>
        <v>1</v>
      </c>
      <c r="H58" s="80">
        <f t="shared" si="8"/>
        <v>1</v>
      </c>
      <c r="I58" s="80">
        <f t="shared" si="8"/>
        <v>1</v>
      </c>
      <c r="J58" s="80">
        <f t="shared" si="8"/>
        <v>1</v>
      </c>
      <c r="K58" s="80">
        <f t="shared" si="8"/>
        <v>1</v>
      </c>
      <c r="L58" s="80">
        <f t="shared" si="8"/>
        <v>1</v>
      </c>
    </row>
    <row r="59" spans="2:12" ht="16" x14ac:dyDescent="0.2">
      <c r="B59" s="3">
        <v>46</v>
      </c>
      <c r="C59" s="80">
        <f t="shared" si="8"/>
        <v>1</v>
      </c>
      <c r="D59" s="80">
        <f t="shared" si="8"/>
        <v>1</v>
      </c>
      <c r="E59" s="80">
        <f t="shared" si="8"/>
        <v>1</v>
      </c>
      <c r="F59" s="80">
        <f t="shared" si="8"/>
        <v>1</v>
      </c>
      <c r="G59" s="80">
        <f t="shared" si="8"/>
        <v>1</v>
      </c>
      <c r="H59" s="80">
        <f t="shared" si="8"/>
        <v>1</v>
      </c>
      <c r="I59" s="80">
        <f t="shared" si="8"/>
        <v>1</v>
      </c>
      <c r="J59" s="80">
        <f t="shared" si="8"/>
        <v>1</v>
      </c>
      <c r="K59" s="80">
        <f t="shared" si="8"/>
        <v>1</v>
      </c>
      <c r="L59" s="80">
        <f t="shared" si="8"/>
        <v>1</v>
      </c>
    </row>
    <row r="60" spans="2:12" ht="16" x14ac:dyDescent="0.2">
      <c r="B60" s="3">
        <v>47</v>
      </c>
      <c r="C60" s="80">
        <f t="shared" si="8"/>
        <v>1</v>
      </c>
      <c r="D60" s="80">
        <f t="shared" si="8"/>
        <v>1</v>
      </c>
      <c r="E60" s="80">
        <f t="shared" si="8"/>
        <v>1</v>
      </c>
      <c r="F60" s="80">
        <f t="shared" si="8"/>
        <v>1</v>
      </c>
      <c r="G60" s="80">
        <f t="shared" si="8"/>
        <v>1</v>
      </c>
      <c r="H60" s="80">
        <f t="shared" si="8"/>
        <v>1</v>
      </c>
      <c r="I60" s="80">
        <f t="shared" si="8"/>
        <v>1</v>
      </c>
      <c r="J60" s="80">
        <f t="shared" si="8"/>
        <v>1</v>
      </c>
      <c r="K60" s="80">
        <f t="shared" si="8"/>
        <v>1</v>
      </c>
      <c r="L60" s="80">
        <f t="shared" si="8"/>
        <v>1</v>
      </c>
    </row>
    <row r="61" spans="2:12" ht="16" x14ac:dyDescent="0.2">
      <c r="B61" s="3">
        <v>48</v>
      </c>
      <c r="C61" s="80">
        <f t="shared" si="8"/>
        <v>1</v>
      </c>
      <c r="D61" s="80">
        <f t="shared" si="8"/>
        <v>1</v>
      </c>
      <c r="E61" s="80">
        <f t="shared" si="8"/>
        <v>1</v>
      </c>
      <c r="F61" s="80">
        <f t="shared" si="8"/>
        <v>1</v>
      </c>
      <c r="G61" s="80">
        <f t="shared" si="8"/>
        <v>1</v>
      </c>
      <c r="H61" s="80">
        <f t="shared" si="8"/>
        <v>1</v>
      </c>
      <c r="I61" s="80">
        <f t="shared" si="8"/>
        <v>1</v>
      </c>
      <c r="J61" s="80">
        <f t="shared" si="8"/>
        <v>1</v>
      </c>
      <c r="K61" s="80">
        <f t="shared" si="8"/>
        <v>1</v>
      </c>
      <c r="L61" s="80">
        <f t="shared" si="8"/>
        <v>1</v>
      </c>
    </row>
    <row r="62" spans="2:12" ht="16" x14ac:dyDescent="0.2">
      <c r="B62" s="3">
        <v>49</v>
      </c>
      <c r="C62" s="80">
        <f t="shared" si="8"/>
        <v>1</v>
      </c>
      <c r="D62" s="80">
        <f t="shared" si="8"/>
        <v>1</v>
      </c>
      <c r="E62" s="80">
        <f t="shared" si="8"/>
        <v>1</v>
      </c>
      <c r="F62" s="80">
        <f t="shared" si="8"/>
        <v>1</v>
      </c>
      <c r="G62" s="80">
        <f t="shared" si="8"/>
        <v>1</v>
      </c>
      <c r="H62" s="80">
        <f t="shared" si="8"/>
        <v>1</v>
      </c>
      <c r="I62" s="80">
        <f t="shared" si="8"/>
        <v>1</v>
      </c>
      <c r="J62" s="80">
        <f t="shared" si="8"/>
        <v>1</v>
      </c>
      <c r="K62" s="80">
        <f t="shared" si="8"/>
        <v>1</v>
      </c>
      <c r="L62" s="80">
        <f t="shared" si="8"/>
        <v>1</v>
      </c>
    </row>
    <row r="63" spans="2:12" ht="16" x14ac:dyDescent="0.2">
      <c r="B63" s="3">
        <v>50</v>
      </c>
      <c r="C63" s="80">
        <f t="shared" si="8"/>
        <v>1</v>
      </c>
      <c r="D63" s="80">
        <f t="shared" si="8"/>
        <v>1</v>
      </c>
      <c r="E63" s="80">
        <f t="shared" si="8"/>
        <v>1</v>
      </c>
      <c r="F63" s="80">
        <f t="shared" si="8"/>
        <v>1</v>
      </c>
      <c r="G63" s="80">
        <f t="shared" si="8"/>
        <v>1</v>
      </c>
      <c r="H63" s="80">
        <f t="shared" si="8"/>
        <v>1</v>
      </c>
      <c r="I63" s="80">
        <f t="shared" si="8"/>
        <v>1</v>
      </c>
      <c r="J63" s="80">
        <f t="shared" si="8"/>
        <v>1</v>
      </c>
      <c r="K63" s="80">
        <f t="shared" si="8"/>
        <v>1</v>
      </c>
      <c r="L63" s="80">
        <f t="shared" si="8"/>
        <v>1</v>
      </c>
    </row>
    <row r="65" spans="2:12" x14ac:dyDescent="0.15">
      <c r="B65" s="37" t="s">
        <v>48</v>
      </c>
      <c r="C65" s="37"/>
      <c r="D65" s="37"/>
      <c r="E65" s="37"/>
      <c r="F65" s="37"/>
      <c r="G65" s="37"/>
      <c r="H65" s="37"/>
      <c r="I65" s="37"/>
      <c r="J65" s="37"/>
      <c r="K65" s="37"/>
      <c r="L65" s="37"/>
    </row>
    <row r="66" spans="2:12" x14ac:dyDescent="0.15">
      <c r="B66" s="37" t="str">
        <f>"  1 Mbps (802.11b Long Preamble)"</f>
        <v xml:space="preserve">  1 Mbps (802.11b Long Preamble)</v>
      </c>
      <c r="C66" s="37"/>
      <c r="D66" s="37"/>
      <c r="E66" s="37"/>
      <c r="F66" s="37"/>
      <c r="G66" s="37"/>
      <c r="H66" s="37"/>
      <c r="I66" s="37"/>
      <c r="J66" s="37"/>
      <c r="K66" s="37"/>
      <c r="L66" s="37"/>
    </row>
    <row r="67" spans="2:12" x14ac:dyDescent="0.15">
      <c r="B67" s="37" t="str">
        <f>"  2 Mbps (802.11b Short Preamble)"</f>
        <v xml:space="preserve">  2 Mbps (802.11b Short Preamble)</v>
      </c>
      <c r="C67" s="37"/>
      <c r="D67" s="37"/>
      <c r="E67" s="37"/>
      <c r="F67" s="37"/>
      <c r="G67" s="37"/>
      <c r="H67" s="37"/>
      <c r="I67" s="37"/>
      <c r="J67" s="37"/>
      <c r="K67" s="37"/>
      <c r="L67" s="37"/>
    </row>
    <row r="68" spans="2:12" x14ac:dyDescent="0.15">
      <c r="B68" s="40" t="str">
        <f>"  6 Mbps (802.11g and 802.11a)"</f>
        <v xml:space="preserve">  6 Mbps (802.11g and 802.11a)</v>
      </c>
      <c r="C68" s="40"/>
      <c r="D68" s="40"/>
      <c r="E68" s="40"/>
      <c r="F68" s="40"/>
      <c r="G68" s="40"/>
      <c r="H68" s="40"/>
      <c r="I68" s="40"/>
      <c r="J68" s="40"/>
      <c r="K68" s="40"/>
      <c r="L68" s="40"/>
    </row>
    <row r="70" spans="2:12" ht="16" x14ac:dyDescent="0.2">
      <c r="B70" s="38" t="s">
        <v>52</v>
      </c>
      <c r="C70" s="39"/>
      <c r="D70" s="39"/>
      <c r="E70" s="39"/>
      <c r="F70" s="39"/>
      <c r="G70" s="39"/>
      <c r="H70" s="39"/>
      <c r="I70" s="39"/>
      <c r="J70" s="39"/>
      <c r="K70" s="39"/>
      <c r="L70" s="39"/>
    </row>
  </sheetData>
  <sheetProtection password="DE08" sheet="1" objects="1" scenarios="1"/>
  <mergeCells count="23">
    <mergeCell ref="B3:L3"/>
    <mergeCell ref="C7:D7"/>
    <mergeCell ref="C8:D8"/>
    <mergeCell ref="F5:L5"/>
    <mergeCell ref="B5:D5"/>
    <mergeCell ref="C6:D6"/>
    <mergeCell ref="N5:V5"/>
    <mergeCell ref="F6:L6"/>
    <mergeCell ref="F7:L7"/>
    <mergeCell ref="F8:L8"/>
    <mergeCell ref="F9:L9"/>
    <mergeCell ref="T8:V8"/>
    <mergeCell ref="B70:L70"/>
    <mergeCell ref="B68:L68"/>
    <mergeCell ref="N7:O7"/>
    <mergeCell ref="B9:C9"/>
    <mergeCell ref="C12:L12"/>
    <mergeCell ref="B12:B13"/>
    <mergeCell ref="D10:E10"/>
    <mergeCell ref="F10:G10"/>
    <mergeCell ref="H10:I10"/>
    <mergeCell ref="J10:K10"/>
    <mergeCell ref="O8:S8"/>
  </mergeCells>
  <phoneticPr fontId="8" type="noConversion"/>
  <conditionalFormatting sqref="C14:L63">
    <cfRule type="cellIs" dxfId="3" priority="1" operator="greaterThan">
      <formula>0.5</formula>
    </cfRule>
    <cfRule type="cellIs" dxfId="2" priority="2" operator="between">
      <formula>0.2</formula>
      <formula>0.5</formula>
    </cfRule>
    <cfRule type="cellIs" dxfId="1" priority="3" operator="between">
      <formula>0.1</formula>
      <formula>0.1999</formula>
    </cfRule>
    <cfRule type="cellIs" dxfId="0" priority="4" operator="between">
      <formula>0</formula>
      <formula>0.0999</formula>
    </cfRule>
  </conditionalFormatting>
  <dataValidations xWindow="374" yWindow="339" count="4">
    <dataValidation type="whole" showInputMessage="1" showErrorMessage="1" promptTitle="Beacon Frame Size" prompt="Enter the beacon frame size in Bytes. The size of beacon frames will vary depending on the features and information elements enabled on the BSS. Gather this information by capturing wireless beacon frames for your network using a protocol analyzer." sqref="C7:D7">
      <formula1>100</formula1>
      <formula2>2346</formula2>
    </dataValidation>
    <dataValidation type="list" showInputMessage="1" showErrorMessage="1" promptTitle="Medium Contention" prompt="If there is activity on the Wi-Fi network due to other frame transmissions, the beacon frames may have to perform medium contention (random backoff) before being transmitted. If an idle network, select 'No'. Otherwise, select 'Yes'." sqref="P7">
      <formula1>"Yes,No"</formula1>
    </dataValidation>
    <dataValidation type="decimal" showInputMessage="1" showErrorMessage="1" promptTitle="Beacon Interval" prompt="Enter the interval (in milliseconds) at which beacons are sent over the air. The 802.11 standard specifies the interval as a multiple of 1.024ms, which is the Target Beacon Transmission Time (TBTT) equal to one Kilomicrosecond." sqref="C8:D8">
      <formula1>1</formula1>
      <formula2>1024</formula2>
    </dataValidation>
    <dataValidation type="list" showInputMessage="1" showErrorMessage="1" promptTitle="Beacon Data Rate" prompt="Beacons are sent at the lowest Basic (sometimes referred to as Mandatory) data rate enabled on the BSS. Select the data rate that will be used for beacon frames on your network." sqref="C6:D6">
      <formula1>$N$10:$N$29</formula1>
    </dataValidation>
  </dataValidations>
  <hyperlinks>
    <hyperlink ref="B70" r:id="rId1"/>
  </hyperlinks>
  <printOptions horizontalCentered="1" verticalCentered="1"/>
  <pageMargins left="0.75" right="0.75" top="1" bottom="1" header="0.5" footer="0.5"/>
  <pageSetup scale="53"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Beacon Airtime Utilization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von Nagy</dc:creator>
  <cp:keywords/>
  <dc:description/>
  <cp:lastModifiedBy>Microsoft Office User</cp:lastModifiedBy>
  <cp:lastPrinted>2013-10-04T14:58:14Z</cp:lastPrinted>
  <dcterms:created xsi:type="dcterms:W3CDTF">2008-01-29T17:26:49Z</dcterms:created>
  <dcterms:modified xsi:type="dcterms:W3CDTF">2015-09-16T21:23:41Z</dcterms:modified>
  <cp:category/>
</cp:coreProperties>
</file>