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workbook.xml" ContentType="application/vnd.openxmlformats-officedocument.spreadsheetml.sheet.main+xml"/>
  <Override PartName="/xl/theme/theme1.xml" ContentType="application/vnd.openxmlformats-officedocument.theme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noFill/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Лист1!$A$1:$A$10000</c:f>
              <c:numCache>
                <c:formatCode>General</c:formatCode>
                <c:ptCount val="10000"/>
                <c:pt idx="0">
                  <c:v>-31.1082852425373</c:v>
                </c:pt>
                <c:pt idx="1">
                  <c:v>-25.7598561187674</c:v>
                </c:pt>
                <c:pt idx="2">
                  <c:v>-34.9196699410317</c:v>
                </c:pt>
                <c:pt idx="3">
                  <c:v>-27.9190561869451</c:v>
                </c:pt>
                <c:pt idx="4">
                  <c:v>-30.6648840451516</c:v>
                </c:pt>
                <c:pt idx="5">
                  <c:v>-29.7586338212212</c:v>
                </c:pt>
                <c:pt idx="6">
                  <c:v>36.1207662542708</c:v>
                </c:pt>
                <c:pt idx="7">
                  <c:v>-24.6282615291898</c:v>
                </c:pt>
                <c:pt idx="8">
                  <c:v>11.2373630318531</c:v>
                </c:pt>
                <c:pt idx="9">
                  <c:v>-30.4594134180177</c:v>
                </c:pt>
                <c:pt idx="10">
                  <c:v>-26.8316494367221</c:v>
                </c:pt>
                <c:pt idx="11">
                  <c:v>26.1854231966758</c:v>
                </c:pt>
                <c:pt idx="12">
                  <c:v>-33.3444655173675</c:v>
                </c:pt>
                <c:pt idx="13">
                  <c:v>-25.2862060594814</c:v>
                </c:pt>
                <c:pt idx="14">
                  <c:v>0.622579962839458</c:v>
                </c:pt>
                <c:pt idx="15">
                  <c:v>4.68601080266723</c:v>
                </c:pt>
                <c:pt idx="16">
                  <c:v>34.6630157607763</c:v>
                </c:pt>
                <c:pt idx="17">
                  <c:v>2.09831539500823</c:v>
                </c:pt>
                <c:pt idx="18">
                  <c:v>-24.7183663909533</c:v>
                </c:pt>
                <c:pt idx="19">
                  <c:v>-19.7438584131366</c:v>
                </c:pt>
                <c:pt idx="20">
                  <c:v>-1.68495553468277</c:v>
                </c:pt>
                <c:pt idx="21">
                  <c:v>-17.3843664822969</c:v>
                </c:pt>
                <c:pt idx="22">
                  <c:v>29.1365841917262</c:v>
                </c:pt>
                <c:pt idx="23">
                  <c:v>-19.1634940614392</c:v>
                </c:pt>
                <c:pt idx="24">
                  <c:v>-1.58355418867819</c:v>
                </c:pt>
                <c:pt idx="25">
                  <c:v>4.04506025803802</c:v>
                </c:pt>
                <c:pt idx="26">
                  <c:v>-4.19293091038556</c:v>
                </c:pt>
                <c:pt idx="27">
                  <c:v>32.1450131796207</c:v>
                </c:pt>
                <c:pt idx="28">
                  <c:v>37.3398669124404</c:v>
                </c:pt>
                <c:pt idx="29">
                  <c:v>-0.910743376887842</c:v>
                </c:pt>
                <c:pt idx="30">
                  <c:v>1.02069781947658</c:v>
                </c:pt>
                <c:pt idx="31">
                  <c:v>-0.652986132440759</c:v>
                </c:pt>
                <c:pt idx="32">
                  <c:v>2.69078789490078</c:v>
                </c:pt>
                <c:pt idx="33">
                  <c:v>2.57962482986948</c:v>
                </c:pt>
                <c:pt idx="34">
                  <c:v>-33.9241023663513</c:v>
                </c:pt>
                <c:pt idx="35">
                  <c:v>11.7831410166028</c:v>
                </c:pt>
                <c:pt idx="36">
                  <c:v>-3.48047698823252</c:v>
                </c:pt>
                <c:pt idx="37">
                  <c:v>-22.3735377759374</c:v>
                </c:pt>
                <c:pt idx="38">
                  <c:v>22.6800510898279</c:v>
                </c:pt>
                <c:pt idx="39">
                  <c:v>-22.5764321971127</c:v>
                </c:pt>
                <c:pt idx="40">
                  <c:v>34.5672895387337</c:v>
                </c:pt>
                <c:pt idx="41">
                  <c:v>-31.2559015427244</c:v>
                </c:pt>
                <c:pt idx="42">
                  <c:v>12.2112207178546</c:v>
                </c:pt>
                <c:pt idx="43">
                  <c:v>25.4549124970661</c:v>
                </c:pt>
                <c:pt idx="44">
                  <c:v>-16.7407166962648</c:v>
                </c:pt>
                <c:pt idx="45">
                  <c:v>-6.00457319734727</c:v>
                </c:pt>
                <c:pt idx="46">
                  <c:v>33.0949027428482</c:v>
                </c:pt>
                <c:pt idx="47">
                  <c:v>2.17377999519069</c:v>
                </c:pt>
                <c:pt idx="48">
                  <c:v>32.5650366028971</c:v>
                </c:pt>
                <c:pt idx="49">
                  <c:v>-2.87759426905434</c:v>
                </c:pt>
                <c:pt idx="50">
                  <c:v>-22.7057068840842</c:v>
                </c:pt>
                <c:pt idx="51">
                  <c:v>-28.7800332473739</c:v>
                </c:pt>
                <c:pt idx="52">
                  <c:v>12.6705734735867</c:v>
                </c:pt>
                <c:pt idx="53">
                  <c:v>21.117783922752</c:v>
                </c:pt>
                <c:pt idx="54">
                  <c:v>-24.1016769582301</c:v>
                </c:pt>
                <c:pt idx="55">
                  <c:v>10.2255738103203</c:v>
                </c:pt>
                <c:pt idx="56">
                  <c:v>-21.8696305432834</c:v>
                </c:pt>
                <c:pt idx="57">
                  <c:v>27.4265997094218</c:v>
                </c:pt>
                <c:pt idx="58">
                  <c:v>31.307548505765</c:v>
                </c:pt>
                <c:pt idx="59">
                  <c:v>-15.4238605052911</c:v>
                </c:pt>
                <c:pt idx="60">
                  <c:v>40.6255223939682</c:v>
                </c:pt>
                <c:pt idx="61">
                  <c:v>-22.913529739898</c:v>
                </c:pt>
                <c:pt idx="62">
                  <c:v>-29.1800600182716</c:v>
                </c:pt>
                <c:pt idx="63">
                  <c:v>-25.4204549589961</c:v>
                </c:pt>
                <c:pt idx="64">
                  <c:v>33.9785122737103</c:v>
                </c:pt>
                <c:pt idx="65">
                  <c:v>-20.5306829082781</c:v>
                </c:pt>
                <c:pt idx="66">
                  <c:v>2.3949792576988</c:v>
                </c:pt>
                <c:pt idx="67">
                  <c:v>-22.1873515289713</c:v>
                </c:pt>
                <c:pt idx="68">
                  <c:v>-28.2837418118432</c:v>
                </c:pt>
                <c:pt idx="69">
                  <c:v>24.1026646959366</c:v>
                </c:pt>
                <c:pt idx="70">
                  <c:v>23.1357086666418</c:v>
                </c:pt>
                <c:pt idx="71">
                  <c:v>40.4973310873519</c:v>
                </c:pt>
                <c:pt idx="72">
                  <c:v>-23.5379699013698</c:v>
                </c:pt>
                <c:pt idx="73">
                  <c:v>27.9628132225804</c:v>
                </c:pt>
                <c:pt idx="74">
                  <c:v>-27.6274156152112</c:v>
                </c:pt>
                <c:pt idx="75">
                  <c:v>-2.79760926826045</c:v>
                </c:pt>
                <c:pt idx="76">
                  <c:v>37.0592379102402</c:v>
                </c:pt>
                <c:pt idx="77">
                  <c:v>26.8945226694705</c:v>
                </c:pt>
                <c:pt idx="78">
                  <c:v>-31.976652076406</c:v>
                </c:pt>
                <c:pt idx="79">
                  <c:v>27.2388309036169</c:v>
                </c:pt>
                <c:pt idx="80">
                  <c:v>30.2528896700417</c:v>
                </c:pt>
                <c:pt idx="81">
                  <c:v>4.47705763979699</c:v>
                </c:pt>
                <c:pt idx="82">
                  <c:v>34.5971203046715</c:v>
                </c:pt>
                <c:pt idx="83">
                  <c:v>-21.1534455052823</c:v>
                </c:pt>
                <c:pt idx="84">
                  <c:v>0.0248136710834359</c:v>
                </c:pt>
                <c:pt idx="85">
                  <c:v>-27.3522964777899</c:v>
                </c:pt>
                <c:pt idx="86">
                  <c:v>8.80713897887699</c:v>
                </c:pt>
                <c:pt idx="87">
                  <c:v>36.6771990479227</c:v>
                </c:pt>
                <c:pt idx="88">
                  <c:v>2.92061925277432</c:v>
                </c:pt>
                <c:pt idx="89">
                  <c:v>33.8753702834399</c:v>
                </c:pt>
                <c:pt idx="90">
                  <c:v>-26.8589103270929</c:v>
                </c:pt>
                <c:pt idx="91">
                  <c:v>9.65140825333401</c:v>
                </c:pt>
                <c:pt idx="92">
                  <c:v>-21.023394075148</c:v>
                </c:pt>
                <c:pt idx="93">
                  <c:v>-5.78390839783907</c:v>
                </c:pt>
                <c:pt idx="94">
                  <c:v>-25.0654102254072</c:v>
                </c:pt>
                <c:pt idx="95">
                  <c:v>5.11963802361163</c:v>
                </c:pt>
                <c:pt idx="96">
                  <c:v>24.0551118599202</c:v>
                </c:pt>
                <c:pt idx="97">
                  <c:v>-21.5673899489249</c:v>
                </c:pt>
                <c:pt idx="98">
                  <c:v>-19.7353321155486</c:v>
                </c:pt>
                <c:pt idx="99">
                  <c:v>-27.615958169632</c:v>
                </c:pt>
                <c:pt idx="100">
                  <c:v>23.7706061167884</c:v>
                </c:pt>
                <c:pt idx="101">
                  <c:v>23.5636033439358</c:v>
                </c:pt>
                <c:pt idx="102">
                  <c:v>-31.4550742025483</c:v>
                </c:pt>
                <c:pt idx="103">
                  <c:v>7.20444602751796</c:v>
                </c:pt>
                <c:pt idx="104">
                  <c:v>-4.5662461757748</c:v>
                </c:pt>
                <c:pt idx="105">
                  <c:v>-2.64463318294379</c:v>
                </c:pt>
                <c:pt idx="106">
                  <c:v>-33.3344364412557</c:v>
                </c:pt>
                <c:pt idx="107">
                  <c:v>4.88818146709953</c:v>
                </c:pt>
                <c:pt idx="108">
                  <c:v>3.81908670197769</c:v>
                </c:pt>
                <c:pt idx="109">
                  <c:v>39.8237403761867</c:v>
                </c:pt>
                <c:pt idx="110">
                  <c:v>-21.2015549222299</c:v>
                </c:pt>
                <c:pt idx="111">
                  <c:v>8.22578243261092</c:v>
                </c:pt>
                <c:pt idx="112">
                  <c:v>6.1844100730237</c:v>
                </c:pt>
                <c:pt idx="113">
                  <c:v>-26.8132821470996</c:v>
                </c:pt>
                <c:pt idx="114">
                  <c:v>-17.6625484768697</c:v>
                </c:pt>
                <c:pt idx="115">
                  <c:v>23.369183359878</c:v>
                </c:pt>
                <c:pt idx="116">
                  <c:v>25.6119983729714</c:v>
                </c:pt>
                <c:pt idx="117">
                  <c:v>-18.9027575170248</c:v>
                </c:pt>
                <c:pt idx="118">
                  <c:v>0.996629616059979</c:v>
                </c:pt>
                <c:pt idx="119">
                  <c:v>-21.1079625440644</c:v>
                </c:pt>
                <c:pt idx="120">
                  <c:v>-20.7661355566811</c:v>
                </c:pt>
                <c:pt idx="121">
                  <c:v>-22.1183635299517</c:v>
                </c:pt>
                <c:pt idx="122">
                  <c:v>34.4777776643531</c:v>
                </c:pt>
                <c:pt idx="123">
                  <c:v>-26.254767644362</c:v>
                </c:pt>
                <c:pt idx="124">
                  <c:v>40.5865468486291</c:v>
                </c:pt>
                <c:pt idx="125">
                  <c:v>-32.845964560704</c:v>
                </c:pt>
                <c:pt idx="126">
                  <c:v>26.9310353074785</c:v>
                </c:pt>
                <c:pt idx="127">
                  <c:v>23.6669245031623</c:v>
                </c:pt>
                <c:pt idx="128">
                  <c:v>5.30733114332557</c:v>
                </c:pt>
                <c:pt idx="129">
                  <c:v>-32.4069765638134</c:v>
                </c:pt>
                <c:pt idx="130">
                  <c:v>-29.3849402343769</c:v>
                </c:pt>
                <c:pt idx="131">
                  <c:v>-23.23672932462</c:v>
                </c:pt>
                <c:pt idx="132">
                  <c:v>31.6796781612198</c:v>
                </c:pt>
                <c:pt idx="133">
                  <c:v>-22.7621621298868</c:v>
                </c:pt>
                <c:pt idx="134">
                  <c:v>39.6460611554994</c:v>
                </c:pt>
                <c:pt idx="135">
                  <c:v>2.61048962541303</c:v>
                </c:pt>
                <c:pt idx="136">
                  <c:v>-34.1165373137791</c:v>
                </c:pt>
                <c:pt idx="137">
                  <c:v>25.4254165057768</c:v>
                </c:pt>
                <c:pt idx="138">
                  <c:v>-5.36103449247923</c:v>
                </c:pt>
                <c:pt idx="139">
                  <c:v>-29.2788763268328</c:v>
                </c:pt>
                <c:pt idx="140">
                  <c:v>-27.7971028640945</c:v>
                </c:pt>
                <c:pt idx="141">
                  <c:v>-5.61178713476891</c:v>
                </c:pt>
                <c:pt idx="142">
                  <c:v>-27.4365530625036</c:v>
                </c:pt>
                <c:pt idx="143">
                  <c:v>5.73576007642891</c:v>
                </c:pt>
                <c:pt idx="144">
                  <c:v>29.4513828052194</c:v>
                </c:pt>
                <c:pt idx="145">
                  <c:v>-28.8161367120588</c:v>
                </c:pt>
                <c:pt idx="146">
                  <c:v>-17.2772457154257</c:v>
                </c:pt>
                <c:pt idx="147">
                  <c:v>-28.7571050596686</c:v>
                </c:pt>
                <c:pt idx="148">
                  <c:v>11.0602418522805</c:v>
                </c:pt>
                <c:pt idx="149">
                  <c:v>23.112729021447</c:v>
                </c:pt>
                <c:pt idx="150">
                  <c:v>28.6206276441073</c:v>
                </c:pt>
                <c:pt idx="151">
                  <c:v>6.43767390718292</c:v>
                </c:pt>
                <c:pt idx="152">
                  <c:v>9.73247744227607</c:v>
                </c:pt>
                <c:pt idx="153">
                  <c:v>-32.9516143479775</c:v>
                </c:pt>
                <c:pt idx="154">
                  <c:v>-34.394906320169</c:v>
                </c:pt>
                <c:pt idx="155">
                  <c:v>4.48454307942591</c:v>
                </c:pt>
                <c:pt idx="156">
                  <c:v>10.6435520781734</c:v>
                </c:pt>
                <c:pt idx="157">
                  <c:v>0.691509174601984</c:v>
                </c:pt>
                <c:pt idx="158">
                  <c:v>9.48794727883324</c:v>
                </c:pt>
                <c:pt idx="159">
                  <c:v>-3.34676200755604</c:v>
                </c:pt>
                <c:pt idx="160">
                  <c:v>12.8362944551347</c:v>
                </c:pt>
                <c:pt idx="161">
                  <c:v>1.40664457282139</c:v>
                </c:pt>
                <c:pt idx="162">
                  <c:v>33.264435335078</c:v>
                </c:pt>
                <c:pt idx="163">
                  <c:v>-17.8812033296922</c:v>
                </c:pt>
                <c:pt idx="164">
                  <c:v>33.6246943083157</c:v>
                </c:pt>
                <c:pt idx="165">
                  <c:v>6.99226140325499</c:v>
                </c:pt>
                <c:pt idx="166">
                  <c:v>-20.9888816252732</c:v>
                </c:pt>
                <c:pt idx="167">
                  <c:v>31.7454559896082</c:v>
                </c:pt>
                <c:pt idx="168">
                  <c:v>22.7421464962003</c:v>
                </c:pt>
                <c:pt idx="169">
                  <c:v>-33.3066478583902</c:v>
                </c:pt>
                <c:pt idx="170">
                  <c:v>32.9970413132346</c:v>
                </c:pt>
                <c:pt idx="171">
                  <c:v>-3.41563259022016</c:v>
                </c:pt>
                <c:pt idx="172">
                  <c:v>-29.1984969573637</c:v>
                </c:pt>
                <c:pt idx="173">
                  <c:v>-25.5469897309594</c:v>
                </c:pt>
                <c:pt idx="174">
                  <c:v>-23.3198447830041</c:v>
                </c:pt>
                <c:pt idx="175">
                  <c:v>22.4420369710242</c:v>
                </c:pt>
                <c:pt idx="176">
                  <c:v>-23.7321262873143</c:v>
                </c:pt>
                <c:pt idx="177">
                  <c:v>-20.9245759008579</c:v>
                </c:pt>
                <c:pt idx="178">
                  <c:v>33.3625687578969</c:v>
                </c:pt>
                <c:pt idx="179">
                  <c:v>-30.4256535906286</c:v>
                </c:pt>
                <c:pt idx="180">
                  <c:v>12.3248793990117</c:v>
                </c:pt>
                <c:pt idx="181">
                  <c:v>4.86715280297351</c:v>
                </c:pt>
                <c:pt idx="182">
                  <c:v>-15.3834743736724</c:v>
                </c:pt>
                <c:pt idx="183">
                  <c:v>-33.700465043168</c:v>
                </c:pt>
                <c:pt idx="184">
                  <c:v>-33.9223161320807</c:v>
                </c:pt>
                <c:pt idx="185">
                  <c:v>-27.391009205112</c:v>
                </c:pt>
                <c:pt idx="186">
                  <c:v>32.3573246100536</c:v>
                </c:pt>
                <c:pt idx="187">
                  <c:v>-30.9671935596393</c:v>
                </c:pt>
                <c:pt idx="188">
                  <c:v>22.656938974294</c:v>
                </c:pt>
                <c:pt idx="189">
                  <c:v>36.4688305898457</c:v>
                </c:pt>
                <c:pt idx="190">
                  <c:v>25.0955859464702</c:v>
                </c:pt>
                <c:pt idx="191">
                  <c:v>6.04826539137954</c:v>
                </c:pt>
                <c:pt idx="192">
                  <c:v>31.861563132857</c:v>
                </c:pt>
                <c:pt idx="193">
                  <c:v>-2.99975638295887</c:v>
                </c:pt>
                <c:pt idx="194">
                  <c:v>29.6981240219214</c:v>
                </c:pt>
                <c:pt idx="195">
                  <c:v>2.38987829481941</c:v>
                </c:pt>
                <c:pt idx="196">
                  <c:v>25.7804957306009</c:v>
                </c:pt>
                <c:pt idx="197">
                  <c:v>-26.7506459826867</c:v>
                </c:pt>
                <c:pt idx="198">
                  <c:v>3.49244888908853</c:v>
                </c:pt>
                <c:pt idx="199">
                  <c:v>8.40611597160369</c:v>
                </c:pt>
                <c:pt idx="200">
                  <c:v>-0.986942579755528</c:v>
                </c:pt>
                <c:pt idx="201">
                  <c:v>-24.0162262485685</c:v>
                </c:pt>
                <c:pt idx="202">
                  <c:v>1.06922108703994</c:v>
                </c:pt>
                <c:pt idx="203">
                  <c:v>39.2917108746578</c:v>
                </c:pt>
                <c:pt idx="204">
                  <c:v>22.4243850543815</c:v>
                </c:pt>
                <c:pt idx="205">
                  <c:v>10.6677635896051</c:v>
                </c:pt>
                <c:pt idx="206">
                  <c:v>32.9916499266708</c:v>
                </c:pt>
                <c:pt idx="207">
                  <c:v>-22.5642899415467</c:v>
                </c:pt>
                <c:pt idx="208">
                  <c:v>-34.933916157856</c:v>
                </c:pt>
                <c:pt idx="209">
                  <c:v>-26.7275362242718</c:v>
                </c:pt>
                <c:pt idx="210">
                  <c:v>3.51955932865009</c:v>
                </c:pt>
                <c:pt idx="211">
                  <c:v>-23.1998335688357</c:v>
                </c:pt>
                <c:pt idx="212">
                  <c:v>-23.2633608859535</c:v>
                </c:pt>
                <c:pt idx="213">
                  <c:v>36.9160173906495</c:v>
                </c:pt>
                <c:pt idx="214">
                  <c:v>-22.2810791652863</c:v>
                </c:pt>
                <c:pt idx="215">
                  <c:v>34.587267875511</c:v>
                </c:pt>
                <c:pt idx="216">
                  <c:v>-31.7606452701066</c:v>
                </c:pt>
                <c:pt idx="217">
                  <c:v>-28.3134331955519</c:v>
                </c:pt>
                <c:pt idx="218">
                  <c:v>-4.55855991734575</c:v>
                </c:pt>
                <c:pt idx="219">
                  <c:v>11.5106634916058</c:v>
                </c:pt>
                <c:pt idx="220">
                  <c:v>-26.7571098075805</c:v>
                </c:pt>
                <c:pt idx="221">
                  <c:v>-4.46602879665639</c:v>
                </c:pt>
                <c:pt idx="222">
                  <c:v>-34.9938465929533</c:v>
                </c:pt>
                <c:pt idx="223">
                  <c:v>-0.948553454500021</c:v>
                </c:pt>
                <c:pt idx="224">
                  <c:v>-23.4410107510788</c:v>
                </c:pt>
                <c:pt idx="225">
                  <c:v>-31.4618243522223</c:v>
                </c:pt>
                <c:pt idx="226">
                  <c:v>2.3769500567835</c:v>
                </c:pt>
                <c:pt idx="227">
                  <c:v>-25.5003585964813</c:v>
                </c:pt>
                <c:pt idx="228">
                  <c:v>40.6611902689319</c:v>
                </c:pt>
                <c:pt idx="229">
                  <c:v>40.6370665718027</c:v>
                </c:pt>
                <c:pt idx="230">
                  <c:v>25.1104024804789</c:v>
                </c:pt>
                <c:pt idx="231">
                  <c:v>20.8713250089066</c:v>
                </c:pt>
                <c:pt idx="232">
                  <c:v>-25.4181395106021</c:v>
                </c:pt>
                <c:pt idx="233">
                  <c:v>40.2611559533012</c:v>
                </c:pt>
                <c:pt idx="234">
                  <c:v>-26.264365131792</c:v>
                </c:pt>
                <c:pt idx="235">
                  <c:v>25.3362601096037</c:v>
                </c:pt>
                <c:pt idx="236">
                  <c:v>7.3694462492276</c:v>
                </c:pt>
                <c:pt idx="237">
                  <c:v>24.6570327678442</c:v>
                </c:pt>
                <c:pt idx="238">
                  <c:v>9.09837203982681</c:v>
                </c:pt>
                <c:pt idx="239">
                  <c:v>26.6932819611732</c:v>
                </c:pt>
                <c:pt idx="240">
                  <c:v>-20.1195027025727</c:v>
                </c:pt>
                <c:pt idx="241">
                  <c:v>-0.36947166700916</c:v>
                </c:pt>
                <c:pt idx="242">
                  <c:v>-27.3987915303143</c:v>
                </c:pt>
                <c:pt idx="243">
                  <c:v>7.31213624075459</c:v>
                </c:pt>
                <c:pt idx="244">
                  <c:v>-35.2847928128232</c:v>
                </c:pt>
                <c:pt idx="245">
                  <c:v>-21.3274722745254</c:v>
                </c:pt>
                <c:pt idx="246">
                  <c:v>32.0866548861619</c:v>
                </c:pt>
                <c:pt idx="247">
                  <c:v>5.55270568827308</c:v>
                </c:pt>
                <c:pt idx="248">
                  <c:v>-5.27473903067433</c:v>
                </c:pt>
                <c:pt idx="249">
                  <c:v>26.4254078567259</c:v>
                </c:pt>
                <c:pt idx="250">
                  <c:v>6.26216783734038</c:v>
                </c:pt>
                <c:pt idx="251">
                  <c:v>-3.42741014181808</c:v>
                </c:pt>
                <c:pt idx="252">
                  <c:v>23.6857584670487</c:v>
                </c:pt>
                <c:pt idx="253">
                  <c:v>37.0560366922474</c:v>
                </c:pt>
                <c:pt idx="254">
                  <c:v>-27.2677226423586</c:v>
                </c:pt>
                <c:pt idx="255">
                  <c:v>27.7762893551958</c:v>
                </c:pt>
                <c:pt idx="256">
                  <c:v>-18.6538826409782</c:v>
                </c:pt>
                <c:pt idx="257">
                  <c:v>9.688957404992</c:v>
                </c:pt>
                <c:pt idx="258">
                  <c:v>32.0036812649254</c:v>
                </c:pt>
                <c:pt idx="259">
                  <c:v>29.6666008288816</c:v>
                </c:pt>
                <c:pt idx="260">
                  <c:v>3.1608370754323</c:v>
                </c:pt>
                <c:pt idx="261">
                  <c:v>-16.6244251865042</c:v>
                </c:pt>
                <c:pt idx="262">
                  <c:v>-16.8366354835746</c:v>
                </c:pt>
                <c:pt idx="263">
                  <c:v>5.02639296666512</c:v>
                </c:pt>
                <c:pt idx="264">
                  <c:v>31.7992986962483</c:v>
                </c:pt>
                <c:pt idx="265">
                  <c:v>-34.0728606894959</c:v>
                </c:pt>
                <c:pt idx="266">
                  <c:v>-5.74037729341708</c:v>
                </c:pt>
                <c:pt idx="267">
                  <c:v>32.4493468134142</c:v>
                </c:pt>
                <c:pt idx="268">
                  <c:v>9.74996997517537</c:v>
                </c:pt>
                <c:pt idx="269">
                  <c:v>8.94761950029328</c:v>
                </c:pt>
                <c:pt idx="270">
                  <c:v>7.77621285943634</c:v>
                </c:pt>
                <c:pt idx="271">
                  <c:v>4.06288921683795</c:v>
                </c:pt>
                <c:pt idx="272">
                  <c:v>39.5049742860556</c:v>
                </c:pt>
                <c:pt idx="273">
                  <c:v>29.3393660603777</c:v>
                </c:pt>
                <c:pt idx="274">
                  <c:v>-26.0759704938075</c:v>
                </c:pt>
                <c:pt idx="275">
                  <c:v>34.126576431903</c:v>
                </c:pt>
                <c:pt idx="276">
                  <c:v>27.1092276145106</c:v>
                </c:pt>
                <c:pt idx="277">
                  <c:v>-29.9572949539222</c:v>
                </c:pt>
                <c:pt idx="278">
                  <c:v>-19.0365504362105</c:v>
                </c:pt>
                <c:pt idx="279">
                  <c:v>-33.343983862964</c:v>
                </c:pt>
                <c:pt idx="280">
                  <c:v>-0.737263790371588</c:v>
                </c:pt>
                <c:pt idx="281">
                  <c:v>-22.0606308277045</c:v>
                </c:pt>
                <c:pt idx="282">
                  <c:v>-16.7640363000191</c:v>
                </c:pt>
                <c:pt idx="283">
                  <c:v>9.46282611648268</c:v>
                </c:pt>
                <c:pt idx="284">
                  <c:v>33.5132874894982</c:v>
                </c:pt>
                <c:pt idx="285">
                  <c:v>3.76624285666555</c:v>
                </c:pt>
                <c:pt idx="286">
                  <c:v>-5.04948829979028</c:v>
                </c:pt>
                <c:pt idx="287">
                  <c:v>6.64409488385945</c:v>
                </c:pt>
                <c:pt idx="288">
                  <c:v>-20.2422442828344</c:v>
                </c:pt>
                <c:pt idx="289">
                  <c:v>-25.6083683824127</c:v>
                </c:pt>
                <c:pt idx="290">
                  <c:v>-1.07078985938661</c:v>
                </c:pt>
                <c:pt idx="291">
                  <c:v>-5.67986217596555</c:v>
                </c:pt>
                <c:pt idx="292">
                  <c:v>36.026714393723</c:v>
                </c:pt>
                <c:pt idx="293">
                  <c:v>38.3078824033427</c:v>
                </c:pt>
                <c:pt idx="294">
                  <c:v>8.53788872730722</c:v>
                </c:pt>
                <c:pt idx="295">
                  <c:v>0.0875195229242811</c:v>
                </c:pt>
                <c:pt idx="296">
                  <c:v>10.7149634654074</c:v>
                </c:pt>
                <c:pt idx="297">
                  <c:v>29.5605085083319</c:v>
                </c:pt>
                <c:pt idx="298">
                  <c:v>40.5435503457688</c:v>
                </c:pt>
                <c:pt idx="299">
                  <c:v>-1.75026101845884</c:v>
                </c:pt>
                <c:pt idx="300">
                  <c:v>37.5271495938712</c:v>
                </c:pt>
                <c:pt idx="301">
                  <c:v>6.72523312543264</c:v>
                </c:pt>
                <c:pt idx="302">
                  <c:v>3.44818976294164</c:v>
                </c:pt>
                <c:pt idx="303">
                  <c:v>-4.59830330487002</c:v>
                </c:pt>
                <c:pt idx="304">
                  <c:v>23.3801708305211</c:v>
                </c:pt>
                <c:pt idx="305">
                  <c:v>4.5403901394864</c:v>
                </c:pt>
                <c:pt idx="306">
                  <c:v>39.1388276590222</c:v>
                </c:pt>
                <c:pt idx="307">
                  <c:v>-5.17246568732711</c:v>
                </c:pt>
                <c:pt idx="308">
                  <c:v>1.48153473765954</c:v>
                </c:pt>
                <c:pt idx="309">
                  <c:v>-31.4404189866554</c:v>
                </c:pt>
                <c:pt idx="310">
                  <c:v>26.8896976709921</c:v>
                </c:pt>
                <c:pt idx="311">
                  <c:v>32.7634447181773</c:v>
                </c:pt>
                <c:pt idx="312">
                  <c:v>24.7888487121049</c:v>
                </c:pt>
                <c:pt idx="313">
                  <c:v>21.63942761318</c:v>
                </c:pt>
                <c:pt idx="314">
                  <c:v>-17.5434406945655</c:v>
                </c:pt>
                <c:pt idx="315">
                  <c:v>37.1473687457472</c:v>
                </c:pt>
                <c:pt idx="316">
                  <c:v>34.9896165596291</c:v>
                </c:pt>
                <c:pt idx="317">
                  <c:v>29.8058076361668</c:v>
                </c:pt>
                <c:pt idx="318">
                  <c:v>-23.0203328993346</c:v>
                </c:pt>
                <c:pt idx="319">
                  <c:v>-22.093010795587</c:v>
                </c:pt>
                <c:pt idx="320">
                  <c:v>-33.7620558839946</c:v>
                </c:pt>
                <c:pt idx="321">
                  <c:v>22.5870629998948</c:v>
                </c:pt>
                <c:pt idx="322">
                  <c:v>-5.81907529525075</c:v>
                </c:pt>
                <c:pt idx="323">
                  <c:v>27.3346718530925</c:v>
                </c:pt>
                <c:pt idx="324">
                  <c:v>-23.1809975922354</c:v>
                </c:pt>
                <c:pt idx="325">
                  <c:v>29.494491997317</c:v>
                </c:pt>
                <c:pt idx="326">
                  <c:v>9.77268119371277</c:v>
                </c:pt>
                <c:pt idx="327">
                  <c:v>-31.1728574918323</c:v>
                </c:pt>
                <c:pt idx="328">
                  <c:v>29.0400063824067</c:v>
                </c:pt>
                <c:pt idx="329">
                  <c:v>-3.88375619469084</c:v>
                </c:pt>
                <c:pt idx="330">
                  <c:v>29.2631114558008</c:v>
                </c:pt>
                <c:pt idx="331">
                  <c:v>-21.9873968830022</c:v>
                </c:pt>
                <c:pt idx="332">
                  <c:v>-18.8709353103246</c:v>
                </c:pt>
                <c:pt idx="333">
                  <c:v>-1.42592786240854</c:v>
                </c:pt>
                <c:pt idx="334">
                  <c:v>3.47883099035954</c:v>
                </c:pt>
                <c:pt idx="335">
                  <c:v>-19.8298937181691</c:v>
                </c:pt>
                <c:pt idx="336">
                  <c:v>-33.0575616116048</c:v>
                </c:pt>
                <c:pt idx="337">
                  <c:v>-20.6257938094386</c:v>
                </c:pt>
                <c:pt idx="338">
                  <c:v>-22.4455123037499</c:v>
                </c:pt>
                <c:pt idx="339">
                  <c:v>9.56833792814525</c:v>
                </c:pt>
                <c:pt idx="340">
                  <c:v>-21.4207032516372</c:v>
                </c:pt>
                <c:pt idx="341">
                  <c:v>-23.8827790440885</c:v>
                </c:pt>
                <c:pt idx="342">
                  <c:v>-31.6602203719693</c:v>
                </c:pt>
                <c:pt idx="343">
                  <c:v>-31.7904520309515</c:v>
                </c:pt>
                <c:pt idx="344">
                  <c:v>-18.3868751555791</c:v>
                </c:pt>
                <c:pt idx="345">
                  <c:v>-5.97151916314116</c:v>
                </c:pt>
                <c:pt idx="346">
                  <c:v>-19.8049752498564</c:v>
                </c:pt>
                <c:pt idx="347">
                  <c:v>26.3325457028553</c:v>
                </c:pt>
                <c:pt idx="348">
                  <c:v>-29.6328307647163</c:v>
                </c:pt>
                <c:pt idx="349">
                  <c:v>25.4069060044194</c:v>
                </c:pt>
                <c:pt idx="350">
                  <c:v>-23.9435236000584</c:v>
                </c:pt>
                <c:pt idx="351">
                  <c:v>3.67109245098681</c:v>
                </c:pt>
                <c:pt idx="352">
                  <c:v>28.8618677286308</c:v>
                </c:pt>
                <c:pt idx="353">
                  <c:v>-33.1856485369692</c:v>
                </c:pt>
                <c:pt idx="354">
                  <c:v>-18.1236511926086</c:v>
                </c:pt>
                <c:pt idx="355">
                  <c:v>11.4031989431082</c:v>
                </c:pt>
                <c:pt idx="356">
                  <c:v>-24.1301793077967</c:v>
                </c:pt>
                <c:pt idx="357">
                  <c:v>0.933770905072274</c:v>
                </c:pt>
                <c:pt idx="358">
                  <c:v>32.637503880131</c:v>
                </c:pt>
                <c:pt idx="359">
                  <c:v>30.139397394694</c:v>
                </c:pt>
                <c:pt idx="360">
                  <c:v>-1.46421687968843</c:v>
                </c:pt>
                <c:pt idx="361">
                  <c:v>13.5181672951275</c:v>
                </c:pt>
                <c:pt idx="362">
                  <c:v>34.1346818167431</c:v>
                </c:pt>
                <c:pt idx="363">
                  <c:v>-18.2040235015468</c:v>
                </c:pt>
                <c:pt idx="364">
                  <c:v>23.585834189914</c:v>
                </c:pt>
                <c:pt idx="365">
                  <c:v>27.1305192741482</c:v>
                </c:pt>
                <c:pt idx="366">
                  <c:v>33.6098465373433</c:v>
                </c:pt>
                <c:pt idx="367">
                  <c:v>9.17385558478455</c:v>
                </c:pt>
                <c:pt idx="368">
                  <c:v>-34.0109395610596</c:v>
                </c:pt>
                <c:pt idx="369">
                  <c:v>8.22168394261721</c:v>
                </c:pt>
                <c:pt idx="370">
                  <c:v>25.0204066444396</c:v>
                </c:pt>
                <c:pt idx="371">
                  <c:v>25.2238428502178</c:v>
                </c:pt>
                <c:pt idx="372">
                  <c:v>33.4348775847582</c:v>
                </c:pt>
                <c:pt idx="373">
                  <c:v>2.60752485024116</c:v>
                </c:pt>
                <c:pt idx="374">
                  <c:v>-1.53777182532716</c:v>
                </c:pt>
                <c:pt idx="375">
                  <c:v>-22.0965556281098</c:v>
                </c:pt>
                <c:pt idx="376">
                  <c:v>-28.6938175292131</c:v>
                </c:pt>
                <c:pt idx="377">
                  <c:v>37.900874372316</c:v>
                </c:pt>
                <c:pt idx="378">
                  <c:v>-27.8783379091124</c:v>
                </c:pt>
                <c:pt idx="379">
                  <c:v>31.7822478662477</c:v>
                </c:pt>
                <c:pt idx="380">
                  <c:v>21.4035415445359</c:v>
                </c:pt>
                <c:pt idx="381">
                  <c:v>34.6359234738917</c:v>
                </c:pt>
                <c:pt idx="382">
                  <c:v>22.4144806793608</c:v>
                </c:pt>
                <c:pt idx="383">
                  <c:v>-34.0578662679681</c:v>
                </c:pt>
                <c:pt idx="384">
                  <c:v>-24.9898952085535</c:v>
                </c:pt>
                <c:pt idx="385">
                  <c:v>-22.0129904727663</c:v>
                </c:pt>
                <c:pt idx="386">
                  <c:v>2.25855869661473</c:v>
                </c:pt>
                <c:pt idx="387">
                  <c:v>4.84444360992962</c:v>
                </c:pt>
                <c:pt idx="388">
                  <c:v>-4.22729339159033</c:v>
                </c:pt>
                <c:pt idx="389">
                  <c:v>-22.3918728069397</c:v>
                </c:pt>
                <c:pt idx="390">
                  <c:v>32.5391038854109</c:v>
                </c:pt>
                <c:pt idx="391">
                  <c:v>-2.03676039939869</c:v>
                </c:pt>
                <c:pt idx="392">
                  <c:v>-18.9508728016286</c:v>
                </c:pt>
                <c:pt idx="393">
                  <c:v>6.06724078996731</c:v>
                </c:pt>
                <c:pt idx="394">
                  <c:v>-3.76890811852298</c:v>
                </c:pt>
                <c:pt idx="395">
                  <c:v>40.575258807114</c:v>
                </c:pt>
                <c:pt idx="396">
                  <c:v>26.0220478404583</c:v>
                </c:pt>
                <c:pt idx="397">
                  <c:v>-5.20136503573417</c:v>
                </c:pt>
                <c:pt idx="398">
                  <c:v>36.7441215059106</c:v>
                </c:pt>
                <c:pt idx="399">
                  <c:v>-25.9339948701342</c:v>
                </c:pt>
                <c:pt idx="400">
                  <c:v>-3.57533089899792</c:v>
                </c:pt>
                <c:pt idx="401">
                  <c:v>34.2454584061914</c:v>
                </c:pt>
                <c:pt idx="402">
                  <c:v>24.5282625705374</c:v>
                </c:pt>
                <c:pt idx="403">
                  <c:v>5.5744003766969</c:v>
                </c:pt>
                <c:pt idx="404">
                  <c:v>9.71783334372167</c:v>
                </c:pt>
                <c:pt idx="405">
                  <c:v>-27.5987176589845</c:v>
                </c:pt>
                <c:pt idx="406">
                  <c:v>23.6985574527733</c:v>
                </c:pt>
                <c:pt idx="407">
                  <c:v>26.4154727278551</c:v>
                </c:pt>
                <c:pt idx="408">
                  <c:v>-22.1482319504686</c:v>
                </c:pt>
                <c:pt idx="409">
                  <c:v>-4.32497775694041</c:v>
                </c:pt>
                <c:pt idx="410">
                  <c:v>1.2196730708884</c:v>
                </c:pt>
                <c:pt idx="411">
                  <c:v>-23.5653478133299</c:v>
                </c:pt>
                <c:pt idx="412">
                  <c:v>32.6799980768986</c:v>
                </c:pt>
                <c:pt idx="413">
                  <c:v>25.1377046744815</c:v>
                </c:pt>
                <c:pt idx="414">
                  <c:v>29.0065385353982</c:v>
                </c:pt>
                <c:pt idx="415">
                  <c:v>36.8384091713732</c:v>
                </c:pt>
                <c:pt idx="416">
                  <c:v>-17.6486891848196</c:v>
                </c:pt>
                <c:pt idx="417">
                  <c:v>-31.1983714085619</c:v>
                </c:pt>
                <c:pt idx="418">
                  <c:v>-22.9521563761996</c:v>
                </c:pt>
                <c:pt idx="419">
                  <c:v>31.0962321115142</c:v>
                </c:pt>
                <c:pt idx="420">
                  <c:v>-0.593160216952966</c:v>
                </c:pt>
                <c:pt idx="421">
                  <c:v>-2.18428284489313</c:v>
                </c:pt>
                <c:pt idx="422">
                  <c:v>-21.2320644473145</c:v>
                </c:pt>
                <c:pt idx="423">
                  <c:v>3.76131805590142</c:v>
                </c:pt>
                <c:pt idx="424">
                  <c:v>28.3609630667793</c:v>
                </c:pt>
                <c:pt idx="425">
                  <c:v>-35.0542760627732</c:v>
                </c:pt>
                <c:pt idx="426">
                  <c:v>29.666350318673</c:v>
                </c:pt>
                <c:pt idx="427">
                  <c:v>27.4594799881316</c:v>
                </c:pt>
                <c:pt idx="428">
                  <c:v>33.4196558080433</c:v>
                </c:pt>
                <c:pt idx="429">
                  <c:v>32.781051581409</c:v>
                </c:pt>
                <c:pt idx="430">
                  <c:v>37.6554704663839</c:v>
                </c:pt>
                <c:pt idx="431">
                  <c:v>23.1646687542869</c:v>
                </c:pt>
                <c:pt idx="432">
                  <c:v>-5.70717381703795</c:v>
                </c:pt>
                <c:pt idx="433">
                  <c:v>-22.8339780675157</c:v>
                </c:pt>
                <c:pt idx="434">
                  <c:v>-32.908690575272</c:v>
                </c:pt>
                <c:pt idx="435">
                  <c:v>-24.44625824666</c:v>
                </c:pt>
                <c:pt idx="436">
                  <c:v>31.6370980202261</c:v>
                </c:pt>
                <c:pt idx="437">
                  <c:v>-30.6239764656334</c:v>
                </c:pt>
                <c:pt idx="438">
                  <c:v>-25.7535424302208</c:v>
                </c:pt>
                <c:pt idx="439">
                  <c:v>1.49800866331652</c:v>
                </c:pt>
                <c:pt idx="440">
                  <c:v>-2.52867168077287</c:v>
                </c:pt>
                <c:pt idx="441">
                  <c:v>38.7838186156592</c:v>
                </c:pt>
                <c:pt idx="442">
                  <c:v>5.18657196296738</c:v>
                </c:pt>
                <c:pt idx="443">
                  <c:v>34.0532245426683</c:v>
                </c:pt>
                <c:pt idx="444">
                  <c:v>4.39691872385248</c:v>
                </c:pt>
                <c:pt idx="445">
                  <c:v>-26.6406862251906</c:v>
                </c:pt>
                <c:pt idx="446">
                  <c:v>-29.3700170238377</c:v>
                </c:pt>
                <c:pt idx="447">
                  <c:v>-31.4631840180422</c:v>
                </c:pt>
                <c:pt idx="448">
                  <c:v>-3.91826836904824</c:v>
                </c:pt>
                <c:pt idx="449">
                  <c:v>3.0561593903593</c:v>
                </c:pt>
                <c:pt idx="450">
                  <c:v>40.317258793269</c:v>
                </c:pt>
                <c:pt idx="451">
                  <c:v>-23.304865725734</c:v>
                </c:pt>
                <c:pt idx="452">
                  <c:v>-0.718098704251837</c:v>
                </c:pt>
                <c:pt idx="453">
                  <c:v>-34.8343810870069</c:v>
                </c:pt>
                <c:pt idx="454">
                  <c:v>-27.2937140150077</c:v>
                </c:pt>
                <c:pt idx="455">
                  <c:v>-20.5228855904951</c:v>
                </c:pt>
                <c:pt idx="456">
                  <c:v>-31.3947629811296</c:v>
                </c:pt>
                <c:pt idx="457">
                  <c:v>25.3668875544288</c:v>
                </c:pt>
                <c:pt idx="458">
                  <c:v>-3.70853798241211</c:v>
                </c:pt>
                <c:pt idx="459">
                  <c:v>-15.565440435545</c:v>
                </c:pt>
                <c:pt idx="460">
                  <c:v>21.7944584633206</c:v>
                </c:pt>
                <c:pt idx="461">
                  <c:v>35.5580785970939</c:v>
                </c:pt>
                <c:pt idx="462">
                  <c:v>-32.9829607810263</c:v>
                </c:pt>
                <c:pt idx="463">
                  <c:v>37.4058318392827</c:v>
                </c:pt>
                <c:pt idx="464">
                  <c:v>31.1028991188636</c:v>
                </c:pt>
                <c:pt idx="465">
                  <c:v>40.2075881788275</c:v>
                </c:pt>
                <c:pt idx="466">
                  <c:v>22.10103432955</c:v>
                </c:pt>
                <c:pt idx="467">
                  <c:v>6.83971353485652</c:v>
                </c:pt>
                <c:pt idx="468">
                  <c:v>-28.7941394970831</c:v>
                </c:pt>
                <c:pt idx="469">
                  <c:v>-31.1360588124307</c:v>
                </c:pt>
                <c:pt idx="470">
                  <c:v>-30.0172111960319</c:v>
                </c:pt>
                <c:pt idx="471">
                  <c:v>30.775721571718</c:v>
                </c:pt>
                <c:pt idx="472">
                  <c:v>21.3830879566676</c:v>
                </c:pt>
                <c:pt idx="473">
                  <c:v>6.69636307105719</c:v>
                </c:pt>
                <c:pt idx="474">
                  <c:v>32.9233937906969</c:v>
                </c:pt>
                <c:pt idx="475">
                  <c:v>-26.1020066157204</c:v>
                </c:pt>
                <c:pt idx="476">
                  <c:v>24.0698621626586</c:v>
                </c:pt>
                <c:pt idx="477">
                  <c:v>-25.6337386936682</c:v>
                </c:pt>
                <c:pt idx="478">
                  <c:v>-23.3534076104091</c:v>
                </c:pt>
                <c:pt idx="479">
                  <c:v>-32.1237455023649</c:v>
                </c:pt>
                <c:pt idx="480">
                  <c:v>-1.0024324609112</c:v>
                </c:pt>
                <c:pt idx="481">
                  <c:v>-2.20052948205819</c:v>
                </c:pt>
                <c:pt idx="482">
                  <c:v>-19.8290061110973</c:v>
                </c:pt>
                <c:pt idx="483">
                  <c:v>11.4156553689895</c:v>
                </c:pt>
                <c:pt idx="484">
                  <c:v>25.1622995068547</c:v>
                </c:pt>
                <c:pt idx="485">
                  <c:v>-5.4897452954881</c:v>
                </c:pt>
                <c:pt idx="486">
                  <c:v>37.8152506727122</c:v>
                </c:pt>
                <c:pt idx="487">
                  <c:v>20.7649663807726</c:v>
                </c:pt>
                <c:pt idx="488">
                  <c:v>30.6840113906728</c:v>
                </c:pt>
                <c:pt idx="489">
                  <c:v>36.1384920580803</c:v>
                </c:pt>
                <c:pt idx="490">
                  <c:v>-25.441871537126</c:v>
                </c:pt>
                <c:pt idx="491">
                  <c:v>-3.64334870632819</c:v>
                </c:pt>
                <c:pt idx="492">
                  <c:v>30.3226918032191</c:v>
                </c:pt>
                <c:pt idx="493">
                  <c:v>37.2445035136783</c:v>
                </c:pt>
                <c:pt idx="494">
                  <c:v>-30.0889930950888</c:v>
                </c:pt>
                <c:pt idx="495">
                  <c:v>39.2064647908095</c:v>
                </c:pt>
                <c:pt idx="496">
                  <c:v>33.2546613182248</c:v>
                </c:pt>
                <c:pt idx="497">
                  <c:v>-2.92694571463686</c:v>
                </c:pt>
                <c:pt idx="498">
                  <c:v>36.5412525465564</c:v>
                </c:pt>
                <c:pt idx="499">
                  <c:v>5.41730672712445</c:v>
                </c:pt>
                <c:pt idx="500">
                  <c:v>-2.491609057191</c:v>
                </c:pt>
                <c:pt idx="501">
                  <c:v>-18.5968391266248</c:v>
                </c:pt>
                <c:pt idx="502">
                  <c:v>-26.4543442294192</c:v>
                </c:pt>
                <c:pt idx="503">
                  <c:v>3.91369093032727</c:v>
                </c:pt>
                <c:pt idx="504">
                  <c:v>-20.7547848303468</c:v>
                </c:pt>
                <c:pt idx="505">
                  <c:v>32.9431910921118</c:v>
                </c:pt>
                <c:pt idx="506">
                  <c:v>-25.4770776894889</c:v>
                </c:pt>
                <c:pt idx="507">
                  <c:v>31.4559678812317</c:v>
                </c:pt>
                <c:pt idx="508">
                  <c:v>-3.17557605436357</c:v>
                </c:pt>
                <c:pt idx="509">
                  <c:v>-21.6972632432492</c:v>
                </c:pt>
                <c:pt idx="510">
                  <c:v>21.4358594006579</c:v>
                </c:pt>
                <c:pt idx="511">
                  <c:v>8.2619981405464</c:v>
                </c:pt>
                <c:pt idx="512">
                  <c:v>-16.2074810516561</c:v>
                </c:pt>
                <c:pt idx="513">
                  <c:v>12.1607089668534</c:v>
                </c:pt>
                <c:pt idx="514">
                  <c:v>1.42494629470512</c:v>
                </c:pt>
                <c:pt idx="515">
                  <c:v>7.88391035984399</c:v>
                </c:pt>
                <c:pt idx="516">
                  <c:v>22.8323247835989</c:v>
                </c:pt>
                <c:pt idx="517">
                  <c:v>27.4523050553088</c:v>
                </c:pt>
                <c:pt idx="518">
                  <c:v>-22.7919608977954</c:v>
                </c:pt>
                <c:pt idx="519">
                  <c:v>10.0537818654839</c:v>
                </c:pt>
                <c:pt idx="520">
                  <c:v>6.60494485142445</c:v>
                </c:pt>
                <c:pt idx="521">
                  <c:v>-16.5147727671998</c:v>
                </c:pt>
                <c:pt idx="522">
                  <c:v>-21.8837643973625</c:v>
                </c:pt>
                <c:pt idx="523">
                  <c:v>26.1932736047026</c:v>
                </c:pt>
                <c:pt idx="524">
                  <c:v>-20.8633638763091</c:v>
                </c:pt>
                <c:pt idx="525">
                  <c:v>35.2458502755049</c:v>
                </c:pt>
                <c:pt idx="526">
                  <c:v>-29.0269616268185</c:v>
                </c:pt>
                <c:pt idx="527">
                  <c:v>39.1303053413197</c:v>
                </c:pt>
                <c:pt idx="528">
                  <c:v>28.6546813378155</c:v>
                </c:pt>
                <c:pt idx="529">
                  <c:v>29.7935339232098</c:v>
                </c:pt>
                <c:pt idx="530">
                  <c:v>-19.8037590853835</c:v>
                </c:pt>
                <c:pt idx="531">
                  <c:v>25.7740159074184</c:v>
                </c:pt>
                <c:pt idx="532">
                  <c:v>-2.26749255864186</c:v>
                </c:pt>
                <c:pt idx="533">
                  <c:v>-31.8144549710391</c:v>
                </c:pt>
                <c:pt idx="534">
                  <c:v>24.9779069540263</c:v>
                </c:pt>
                <c:pt idx="535">
                  <c:v>24.1991188767743</c:v>
                </c:pt>
                <c:pt idx="536">
                  <c:v>-1.89295383100051</c:v>
                </c:pt>
                <c:pt idx="537">
                  <c:v>23.4502799815125</c:v>
                </c:pt>
                <c:pt idx="538">
                  <c:v>-25.3248060350417</c:v>
                </c:pt>
                <c:pt idx="539">
                  <c:v>36.7486838920128</c:v>
                </c:pt>
                <c:pt idx="540">
                  <c:v>-27.0030079437161</c:v>
                </c:pt>
                <c:pt idx="541">
                  <c:v>-29.2023018682782</c:v>
                </c:pt>
                <c:pt idx="542">
                  <c:v>-19.6344781571958</c:v>
                </c:pt>
                <c:pt idx="543">
                  <c:v>28.9837016396045</c:v>
                </c:pt>
                <c:pt idx="544">
                  <c:v>37.6497298028163</c:v>
                </c:pt>
                <c:pt idx="545">
                  <c:v>-1.7929840753808</c:v>
                </c:pt>
                <c:pt idx="546">
                  <c:v>34.5655925172884</c:v>
                </c:pt>
                <c:pt idx="547">
                  <c:v>24.7536976584342</c:v>
                </c:pt>
                <c:pt idx="548">
                  <c:v>-32.1823453993237</c:v>
                </c:pt>
                <c:pt idx="549">
                  <c:v>36.3128087647103</c:v>
                </c:pt>
                <c:pt idx="550">
                  <c:v>26.3069178420415</c:v>
                </c:pt>
                <c:pt idx="551">
                  <c:v>-21.0510370364248</c:v>
                </c:pt>
                <c:pt idx="552">
                  <c:v>8.04448583853162</c:v>
                </c:pt>
                <c:pt idx="553">
                  <c:v>-24.8321296712419</c:v>
                </c:pt>
                <c:pt idx="554">
                  <c:v>5.56286132646245</c:v>
                </c:pt>
                <c:pt idx="555">
                  <c:v>-31.6774145937239</c:v>
                </c:pt>
                <c:pt idx="556">
                  <c:v>4.84991480402642</c:v>
                </c:pt>
                <c:pt idx="557">
                  <c:v>-29.5734463051972</c:v>
                </c:pt>
                <c:pt idx="558">
                  <c:v>6.13963864950553</c:v>
                </c:pt>
                <c:pt idx="559">
                  <c:v>24.7871645010201</c:v>
                </c:pt>
                <c:pt idx="560">
                  <c:v>10.2463633571299</c:v>
                </c:pt>
                <c:pt idx="561">
                  <c:v>-18.2971702771264</c:v>
                </c:pt>
                <c:pt idx="562">
                  <c:v>5.09338349205784</c:v>
                </c:pt>
                <c:pt idx="563">
                  <c:v>-15.9171764875137</c:v>
                </c:pt>
                <c:pt idx="564">
                  <c:v>23.4703743365199</c:v>
                </c:pt>
                <c:pt idx="565">
                  <c:v>-4.63434140517844</c:v>
                </c:pt>
                <c:pt idx="566">
                  <c:v>-33.934295163279</c:v>
                </c:pt>
                <c:pt idx="567">
                  <c:v>35.2872560288364</c:v>
                </c:pt>
                <c:pt idx="568">
                  <c:v>24.6658410328421</c:v>
                </c:pt>
                <c:pt idx="569">
                  <c:v>-18.8540624409608</c:v>
                </c:pt>
                <c:pt idx="570">
                  <c:v>4.19574700342724</c:v>
                </c:pt>
                <c:pt idx="571">
                  <c:v>26.3573069846405</c:v>
                </c:pt>
                <c:pt idx="572">
                  <c:v>21.2090489544623</c:v>
                </c:pt>
                <c:pt idx="573">
                  <c:v>-22.1517474413603</c:v>
                </c:pt>
                <c:pt idx="574">
                  <c:v>34.5864183531365</c:v>
                </c:pt>
                <c:pt idx="575">
                  <c:v>2.72294909084801</c:v>
                </c:pt>
                <c:pt idx="576">
                  <c:v>5.06312716938503</c:v>
                </c:pt>
                <c:pt idx="577">
                  <c:v>-21.1214931117923</c:v>
                </c:pt>
                <c:pt idx="578">
                  <c:v>6.73583884816814</c:v>
                </c:pt>
                <c:pt idx="579">
                  <c:v>13.4758241521443</c:v>
                </c:pt>
                <c:pt idx="580">
                  <c:v>-32.8459102889448</c:v>
                </c:pt>
                <c:pt idx="581">
                  <c:v>1.43573523633147</c:v>
                </c:pt>
                <c:pt idx="582">
                  <c:v>-19.4364601153994</c:v>
                </c:pt>
                <c:pt idx="583">
                  <c:v>35.1017996932814</c:v>
                </c:pt>
                <c:pt idx="584">
                  <c:v>2.91795903710165</c:v>
                </c:pt>
                <c:pt idx="585">
                  <c:v>-25.1307584045602</c:v>
                </c:pt>
                <c:pt idx="586">
                  <c:v>-20.380045152139</c:v>
                </c:pt>
                <c:pt idx="587">
                  <c:v>-2.56807375571863</c:v>
                </c:pt>
                <c:pt idx="588">
                  <c:v>27.6688580929921</c:v>
                </c:pt>
                <c:pt idx="589">
                  <c:v>13.0334625891436</c:v>
                </c:pt>
                <c:pt idx="590">
                  <c:v>32.6682174023108</c:v>
                </c:pt>
                <c:pt idx="591">
                  <c:v>-20.9675691531473</c:v>
                </c:pt>
                <c:pt idx="592">
                  <c:v>13.0453809089397</c:v>
                </c:pt>
                <c:pt idx="593">
                  <c:v>7.91692569728412</c:v>
                </c:pt>
                <c:pt idx="594">
                  <c:v>32.7315030338882</c:v>
                </c:pt>
                <c:pt idx="595">
                  <c:v>29.1585527616982</c:v>
                </c:pt>
                <c:pt idx="596">
                  <c:v>-17.8969761144221</c:v>
                </c:pt>
                <c:pt idx="597">
                  <c:v>-34.7199054142854</c:v>
                </c:pt>
                <c:pt idx="598">
                  <c:v>28.1973102428862</c:v>
                </c:pt>
                <c:pt idx="599">
                  <c:v>3.31458235715503</c:v>
                </c:pt>
                <c:pt idx="600">
                  <c:v>-22.5506836398433</c:v>
                </c:pt>
                <c:pt idx="601">
                  <c:v>-28.6941331397904</c:v>
                </c:pt>
                <c:pt idx="602">
                  <c:v>23.296044606455</c:v>
                </c:pt>
                <c:pt idx="603">
                  <c:v>5.22272299667249</c:v>
                </c:pt>
                <c:pt idx="604">
                  <c:v>-17.3985571227047</c:v>
                </c:pt>
                <c:pt idx="605">
                  <c:v>-1.32531112488323</c:v>
                </c:pt>
                <c:pt idx="606">
                  <c:v>-31.1836422942931</c:v>
                </c:pt>
                <c:pt idx="607">
                  <c:v>-30.4193465959247</c:v>
                </c:pt>
                <c:pt idx="608">
                  <c:v>34.5712672824638</c:v>
                </c:pt>
                <c:pt idx="609">
                  <c:v>32.1040050535384</c:v>
                </c:pt>
                <c:pt idx="610">
                  <c:v>-18.747752930205</c:v>
                </c:pt>
                <c:pt idx="611">
                  <c:v>21.8538360364523</c:v>
                </c:pt>
                <c:pt idx="612">
                  <c:v>38.9563970879723</c:v>
                </c:pt>
                <c:pt idx="613">
                  <c:v>-25.9567936972276</c:v>
                </c:pt>
                <c:pt idx="614">
                  <c:v>11.3776170966339</c:v>
                </c:pt>
                <c:pt idx="615">
                  <c:v>31.8636995806889</c:v>
                </c:pt>
                <c:pt idx="616">
                  <c:v>10.5003855721951</c:v>
                </c:pt>
                <c:pt idx="617">
                  <c:v>-1.26750174205508</c:v>
                </c:pt>
                <c:pt idx="618">
                  <c:v>12.2862476474214</c:v>
                </c:pt>
                <c:pt idx="619">
                  <c:v>-21.8160005479031</c:v>
                </c:pt>
                <c:pt idx="620">
                  <c:v>-21.8994293213832</c:v>
                </c:pt>
                <c:pt idx="621">
                  <c:v>-24.3345945689789</c:v>
                </c:pt>
                <c:pt idx="622">
                  <c:v>-1.67304709810517</c:v>
                </c:pt>
                <c:pt idx="623">
                  <c:v>3.09433143486221</c:v>
                </c:pt>
                <c:pt idx="624">
                  <c:v>-33.7908925694753</c:v>
                </c:pt>
                <c:pt idx="625">
                  <c:v>-33.8090446016561</c:v>
                </c:pt>
                <c:pt idx="626">
                  <c:v>9.27537364788197</c:v>
                </c:pt>
                <c:pt idx="627">
                  <c:v>-33.1037122301654</c:v>
                </c:pt>
                <c:pt idx="628">
                  <c:v>33.431375894965</c:v>
                </c:pt>
                <c:pt idx="629">
                  <c:v>28.5210444051349</c:v>
                </c:pt>
                <c:pt idx="630">
                  <c:v>-34.2056434852284</c:v>
                </c:pt>
                <c:pt idx="631">
                  <c:v>-31.6209175959723</c:v>
                </c:pt>
                <c:pt idx="632">
                  <c:v>-16.4423485946648</c:v>
                </c:pt>
                <c:pt idx="633">
                  <c:v>-16.3635822755624</c:v>
                </c:pt>
                <c:pt idx="634">
                  <c:v>-19.6093301972211</c:v>
                </c:pt>
                <c:pt idx="635">
                  <c:v>30.2824419788626</c:v>
                </c:pt>
                <c:pt idx="636">
                  <c:v>-0.95528076085161</c:v>
                </c:pt>
                <c:pt idx="637">
                  <c:v>-27.9510771742388</c:v>
                </c:pt>
                <c:pt idx="638">
                  <c:v>22.3070694653745</c:v>
                </c:pt>
                <c:pt idx="639">
                  <c:v>34.8069039960098</c:v>
                </c:pt>
                <c:pt idx="640">
                  <c:v>6.64176240707019</c:v>
                </c:pt>
                <c:pt idx="641">
                  <c:v>26.6644616966812</c:v>
                </c:pt>
                <c:pt idx="642">
                  <c:v>-19.9955213780832</c:v>
                </c:pt>
                <c:pt idx="643">
                  <c:v>9.97857549047875</c:v>
                </c:pt>
                <c:pt idx="644">
                  <c:v>25.1518779530807</c:v>
                </c:pt>
                <c:pt idx="645">
                  <c:v>-21.2888682975544</c:v>
                </c:pt>
                <c:pt idx="646">
                  <c:v>-4.86720201013595</c:v>
                </c:pt>
                <c:pt idx="647">
                  <c:v>24.5791163620828</c:v>
                </c:pt>
                <c:pt idx="648">
                  <c:v>-0.594762884581171</c:v>
                </c:pt>
                <c:pt idx="649">
                  <c:v>34.7674090493813</c:v>
                </c:pt>
                <c:pt idx="650">
                  <c:v>-32.2344389651352</c:v>
                </c:pt>
                <c:pt idx="651">
                  <c:v>33.3831030475285</c:v>
                </c:pt>
                <c:pt idx="652">
                  <c:v>21.125418997405</c:v>
                </c:pt>
                <c:pt idx="653">
                  <c:v>40.1764141660781</c:v>
                </c:pt>
                <c:pt idx="654">
                  <c:v>-26.7288717556022</c:v>
                </c:pt>
                <c:pt idx="655">
                  <c:v>-33.4149539594605</c:v>
                </c:pt>
                <c:pt idx="656">
                  <c:v>0.342139163074403</c:v>
                </c:pt>
                <c:pt idx="657">
                  <c:v>-26.8421397303973</c:v>
                </c:pt>
                <c:pt idx="658">
                  <c:v>36.4728714879204</c:v>
                </c:pt>
                <c:pt idx="659">
                  <c:v>33.2592946526718</c:v>
                </c:pt>
                <c:pt idx="660">
                  <c:v>3.30678041770268</c:v>
                </c:pt>
                <c:pt idx="661">
                  <c:v>5.30352239029653</c:v>
                </c:pt>
                <c:pt idx="662">
                  <c:v>-16.108253987743</c:v>
                </c:pt>
                <c:pt idx="663">
                  <c:v>-25.5610704266509</c:v>
                </c:pt>
                <c:pt idx="664">
                  <c:v>30.6658961977442</c:v>
                </c:pt>
                <c:pt idx="665">
                  <c:v>33.0479491713967</c:v>
                </c:pt>
                <c:pt idx="666">
                  <c:v>1.54427981402206</c:v>
                </c:pt>
                <c:pt idx="667">
                  <c:v>8.48763219828871</c:v>
                </c:pt>
                <c:pt idx="668">
                  <c:v>1.11829272308356</c:v>
                </c:pt>
                <c:pt idx="669">
                  <c:v>32.0064609949376</c:v>
                </c:pt>
                <c:pt idx="670">
                  <c:v>-15.901809335497</c:v>
                </c:pt>
                <c:pt idx="671">
                  <c:v>-34.4105788498111</c:v>
                </c:pt>
                <c:pt idx="672">
                  <c:v>-5.96123361200992</c:v>
                </c:pt>
                <c:pt idx="673">
                  <c:v>30.2329979314518</c:v>
                </c:pt>
                <c:pt idx="674">
                  <c:v>38.8569265697666</c:v>
                </c:pt>
                <c:pt idx="675">
                  <c:v>-20.2587709470958</c:v>
                </c:pt>
                <c:pt idx="676">
                  <c:v>21.8303329992881</c:v>
                </c:pt>
                <c:pt idx="677">
                  <c:v>29.5211093470544</c:v>
                </c:pt>
                <c:pt idx="678">
                  <c:v>-0.587748596794155</c:v>
                </c:pt>
                <c:pt idx="679">
                  <c:v>-26.2836588382985</c:v>
                </c:pt>
                <c:pt idx="680">
                  <c:v>-19.676742914019</c:v>
                </c:pt>
                <c:pt idx="681">
                  <c:v>34.3545939981598</c:v>
                </c:pt>
                <c:pt idx="682">
                  <c:v>-33.6750547418879</c:v>
                </c:pt>
                <c:pt idx="683">
                  <c:v>6.04279775446275</c:v>
                </c:pt>
                <c:pt idx="684">
                  <c:v>-27.8244436157249</c:v>
                </c:pt>
                <c:pt idx="685">
                  <c:v>7.970505999736</c:v>
                </c:pt>
                <c:pt idx="686">
                  <c:v>-19.9450153515601</c:v>
                </c:pt>
                <c:pt idx="687">
                  <c:v>5.54845484511713</c:v>
                </c:pt>
                <c:pt idx="688">
                  <c:v>-3.07669863340123</c:v>
                </c:pt>
                <c:pt idx="689">
                  <c:v>21.1653841338301</c:v>
                </c:pt>
                <c:pt idx="690">
                  <c:v>-29.7922467636121</c:v>
                </c:pt>
                <c:pt idx="691">
                  <c:v>-0.068047117870754</c:v>
                </c:pt>
                <c:pt idx="692">
                  <c:v>-27.8336858911972</c:v>
                </c:pt>
                <c:pt idx="693">
                  <c:v>-6.31892197463338</c:v>
                </c:pt>
                <c:pt idx="694">
                  <c:v>4.56051227104381</c:v>
                </c:pt>
                <c:pt idx="695">
                  <c:v>-26.6186505865952</c:v>
                </c:pt>
                <c:pt idx="696">
                  <c:v>-28.3174392361457</c:v>
                </c:pt>
                <c:pt idx="697">
                  <c:v>-0.691172601013691</c:v>
                </c:pt>
                <c:pt idx="698">
                  <c:v>39.8968655929211</c:v>
                </c:pt>
                <c:pt idx="699">
                  <c:v>-23.1045075236225</c:v>
                </c:pt>
                <c:pt idx="700">
                  <c:v>-2.97424050323207</c:v>
                </c:pt>
                <c:pt idx="701">
                  <c:v>-3.01239115039373</c:v>
                </c:pt>
                <c:pt idx="702">
                  <c:v>31.7407362098679</c:v>
                </c:pt>
                <c:pt idx="703">
                  <c:v>12.2997500067059</c:v>
                </c:pt>
                <c:pt idx="704">
                  <c:v>-33.6396807414184</c:v>
                </c:pt>
                <c:pt idx="705">
                  <c:v>-6.29020627740522</c:v>
                </c:pt>
                <c:pt idx="706">
                  <c:v>8.10684051640452</c:v>
                </c:pt>
                <c:pt idx="707">
                  <c:v>1.29957177353489</c:v>
                </c:pt>
                <c:pt idx="708">
                  <c:v>-29.0640242407402</c:v>
                </c:pt>
                <c:pt idx="709">
                  <c:v>23.3823544987401</c:v>
                </c:pt>
                <c:pt idx="710">
                  <c:v>34.9905815059779</c:v>
                </c:pt>
                <c:pt idx="711">
                  <c:v>29.0823671726834</c:v>
                </c:pt>
                <c:pt idx="712">
                  <c:v>38.3647464864766</c:v>
                </c:pt>
                <c:pt idx="713">
                  <c:v>-17.4040059707173</c:v>
                </c:pt>
                <c:pt idx="714">
                  <c:v>-29.6792918684369</c:v>
                </c:pt>
                <c:pt idx="715">
                  <c:v>38.3774604197292</c:v>
                </c:pt>
                <c:pt idx="716">
                  <c:v>33.5150850369891</c:v>
                </c:pt>
                <c:pt idx="717">
                  <c:v>-26.5722923549123</c:v>
                </c:pt>
                <c:pt idx="718">
                  <c:v>-28.0017761722388</c:v>
                </c:pt>
                <c:pt idx="719">
                  <c:v>-24.5585130351058</c:v>
                </c:pt>
                <c:pt idx="720">
                  <c:v>-1.68163169837442</c:v>
                </c:pt>
                <c:pt idx="721">
                  <c:v>12.9923890977729</c:v>
                </c:pt>
                <c:pt idx="722">
                  <c:v>-17.578875118703</c:v>
                </c:pt>
                <c:pt idx="723">
                  <c:v>38.1557320088295</c:v>
                </c:pt>
                <c:pt idx="724">
                  <c:v>24.5596782049588</c:v>
                </c:pt>
                <c:pt idx="725">
                  <c:v>8.8536986251662</c:v>
                </c:pt>
                <c:pt idx="726">
                  <c:v>31.1415434615667</c:v>
                </c:pt>
                <c:pt idx="727">
                  <c:v>33.8216995719993</c:v>
                </c:pt>
                <c:pt idx="728">
                  <c:v>6.23623147743839</c:v>
                </c:pt>
                <c:pt idx="729">
                  <c:v>-15.7495204999877</c:v>
                </c:pt>
                <c:pt idx="730">
                  <c:v>9.84069195109025</c:v>
                </c:pt>
                <c:pt idx="731">
                  <c:v>-27.6159869886842</c:v>
                </c:pt>
                <c:pt idx="732">
                  <c:v>-2.86383828147048</c:v>
                </c:pt>
                <c:pt idx="733">
                  <c:v>0.498778706790099</c:v>
                </c:pt>
                <c:pt idx="734">
                  <c:v>-31.5297425515198</c:v>
                </c:pt>
                <c:pt idx="735">
                  <c:v>38.4597684919999</c:v>
                </c:pt>
                <c:pt idx="736">
                  <c:v>-6.04227989603905</c:v>
                </c:pt>
                <c:pt idx="737">
                  <c:v>13.3890867656068</c:v>
                </c:pt>
                <c:pt idx="738">
                  <c:v>-6.13120996569895</c:v>
                </c:pt>
                <c:pt idx="739">
                  <c:v>-29.9304429274632</c:v>
                </c:pt>
                <c:pt idx="740">
                  <c:v>-31.096559344975</c:v>
                </c:pt>
                <c:pt idx="741">
                  <c:v>36.9256188301875</c:v>
                </c:pt>
                <c:pt idx="742">
                  <c:v>38.3274293051974</c:v>
                </c:pt>
                <c:pt idx="743">
                  <c:v>0.0935180305236356</c:v>
                </c:pt>
                <c:pt idx="744">
                  <c:v>26.9395062562306</c:v>
                </c:pt>
                <c:pt idx="745">
                  <c:v>27.2545099591226</c:v>
                </c:pt>
                <c:pt idx="746">
                  <c:v>36.1449013452243</c:v>
                </c:pt>
                <c:pt idx="747">
                  <c:v>30.5662168418352</c:v>
                </c:pt>
                <c:pt idx="748">
                  <c:v>26.7249328830483</c:v>
                </c:pt>
                <c:pt idx="749">
                  <c:v>-19.9714673138628</c:v>
                </c:pt>
                <c:pt idx="750">
                  <c:v>-15.6078960434533</c:v>
                </c:pt>
                <c:pt idx="751">
                  <c:v>-24.2274939103755</c:v>
                </c:pt>
                <c:pt idx="752">
                  <c:v>27.1276042448653</c:v>
                </c:pt>
                <c:pt idx="753">
                  <c:v>27.2248717642429</c:v>
                </c:pt>
                <c:pt idx="754">
                  <c:v>-30.5098098297442</c:v>
                </c:pt>
                <c:pt idx="755">
                  <c:v>-2.4839781837396</c:v>
                </c:pt>
                <c:pt idx="756">
                  <c:v>1.93245626910567</c:v>
                </c:pt>
                <c:pt idx="757">
                  <c:v>10.5099498313049</c:v>
                </c:pt>
                <c:pt idx="758">
                  <c:v>11.833977121434</c:v>
                </c:pt>
                <c:pt idx="759">
                  <c:v>30.2762785834894</c:v>
                </c:pt>
                <c:pt idx="760">
                  <c:v>25.9842616919053</c:v>
                </c:pt>
                <c:pt idx="761">
                  <c:v>-22.7739184721525</c:v>
                </c:pt>
                <c:pt idx="762">
                  <c:v>34.5773410584127</c:v>
                </c:pt>
                <c:pt idx="763">
                  <c:v>-24.7224337508366</c:v>
                </c:pt>
                <c:pt idx="764">
                  <c:v>33.9927910112703</c:v>
                </c:pt>
                <c:pt idx="765">
                  <c:v>28.6472100029013</c:v>
                </c:pt>
                <c:pt idx="766">
                  <c:v>-32.097186487767</c:v>
                </c:pt>
                <c:pt idx="767">
                  <c:v>-3.11432522230667</c:v>
                </c:pt>
                <c:pt idx="768">
                  <c:v>31.3454278479106</c:v>
                </c:pt>
                <c:pt idx="769">
                  <c:v>7.35508243403241</c:v>
                </c:pt>
                <c:pt idx="770">
                  <c:v>-24.0698768863972</c:v>
                </c:pt>
                <c:pt idx="771">
                  <c:v>21.6003826349618</c:v>
                </c:pt>
                <c:pt idx="772">
                  <c:v>-21.3043222948653</c:v>
                </c:pt>
                <c:pt idx="773">
                  <c:v>24.4882666498456</c:v>
                </c:pt>
                <c:pt idx="774">
                  <c:v>38.4168756775165</c:v>
                </c:pt>
                <c:pt idx="775">
                  <c:v>8.56805159218094</c:v>
                </c:pt>
                <c:pt idx="776">
                  <c:v>-24.5332154680868</c:v>
                </c:pt>
                <c:pt idx="777">
                  <c:v>-18.0579224906148</c:v>
                </c:pt>
                <c:pt idx="778">
                  <c:v>-1.8848001028204</c:v>
                </c:pt>
                <c:pt idx="779">
                  <c:v>2.1682087752963</c:v>
                </c:pt>
                <c:pt idx="780">
                  <c:v>38.769380207743</c:v>
                </c:pt>
                <c:pt idx="781">
                  <c:v>30.2573834932238</c:v>
                </c:pt>
                <c:pt idx="782">
                  <c:v>-30.1033677768492</c:v>
                </c:pt>
                <c:pt idx="783">
                  <c:v>-27.636337055375</c:v>
                </c:pt>
                <c:pt idx="784">
                  <c:v>-18.0254446471436</c:v>
                </c:pt>
                <c:pt idx="785">
                  <c:v>-15.9057757351848</c:v>
                </c:pt>
                <c:pt idx="786">
                  <c:v>-34.494054436639</c:v>
                </c:pt>
                <c:pt idx="787">
                  <c:v>-0.857535987012666</c:v>
                </c:pt>
                <c:pt idx="788">
                  <c:v>31.7899148845288</c:v>
                </c:pt>
                <c:pt idx="789">
                  <c:v>-27.7947252852481</c:v>
                </c:pt>
                <c:pt idx="790">
                  <c:v>9.84895989184055</c:v>
                </c:pt>
                <c:pt idx="791">
                  <c:v>-33.4495617733375</c:v>
                </c:pt>
                <c:pt idx="792">
                  <c:v>39.3638071158327</c:v>
                </c:pt>
                <c:pt idx="793">
                  <c:v>-4.10154967440918</c:v>
                </c:pt>
                <c:pt idx="794">
                  <c:v>35.6628913435665</c:v>
                </c:pt>
                <c:pt idx="795">
                  <c:v>-34.4605271517158</c:v>
                </c:pt>
                <c:pt idx="796">
                  <c:v>3.08977818951367</c:v>
                </c:pt>
                <c:pt idx="797">
                  <c:v>31.398315343917</c:v>
                </c:pt>
                <c:pt idx="798">
                  <c:v>9.17700512822065</c:v>
                </c:pt>
                <c:pt idx="799">
                  <c:v>-17.8409177514868</c:v>
                </c:pt>
                <c:pt idx="800">
                  <c:v>-17.01732787611</c:v>
                </c:pt>
                <c:pt idx="801">
                  <c:v>-31.1457479741652</c:v>
                </c:pt>
                <c:pt idx="802">
                  <c:v>5.2061303760166</c:v>
                </c:pt>
                <c:pt idx="803">
                  <c:v>-20.8897822930256</c:v>
                </c:pt>
                <c:pt idx="804">
                  <c:v>34.2229052474006</c:v>
                </c:pt>
                <c:pt idx="805">
                  <c:v>5.9269920767709</c:v>
                </c:pt>
                <c:pt idx="806">
                  <c:v>31.562003986414</c:v>
                </c:pt>
                <c:pt idx="807">
                  <c:v>-21.4035701056222</c:v>
                </c:pt>
                <c:pt idx="808">
                  <c:v>-34.5872812484469</c:v>
                </c:pt>
                <c:pt idx="809">
                  <c:v>6.86801862924515</c:v>
                </c:pt>
                <c:pt idx="810">
                  <c:v>-29.657234314356</c:v>
                </c:pt>
                <c:pt idx="811">
                  <c:v>32.3698014809062</c:v>
                </c:pt>
                <c:pt idx="812">
                  <c:v>-34.9589743561774</c:v>
                </c:pt>
                <c:pt idx="813">
                  <c:v>36.1418269629395</c:v>
                </c:pt>
                <c:pt idx="814">
                  <c:v>-16.5029592228875</c:v>
                </c:pt>
                <c:pt idx="815">
                  <c:v>-2.14798456963828</c:v>
                </c:pt>
                <c:pt idx="816">
                  <c:v>-30.7521075491264</c:v>
                </c:pt>
                <c:pt idx="817">
                  <c:v>-32.4338667494407</c:v>
                </c:pt>
                <c:pt idx="818">
                  <c:v>-25.7933137332743</c:v>
                </c:pt>
                <c:pt idx="819">
                  <c:v>-33.584986503781</c:v>
                </c:pt>
                <c:pt idx="820">
                  <c:v>26.6096690267898</c:v>
                </c:pt>
                <c:pt idx="821">
                  <c:v>34.969021915331</c:v>
                </c:pt>
                <c:pt idx="822">
                  <c:v>3.65801781361224</c:v>
                </c:pt>
                <c:pt idx="823">
                  <c:v>2.08967755647281</c:v>
                </c:pt>
                <c:pt idx="824">
                  <c:v>-23.1663814778697</c:v>
                </c:pt>
                <c:pt idx="825">
                  <c:v>31.0397450081663</c:v>
                </c:pt>
                <c:pt idx="826">
                  <c:v>35.6728663944312</c:v>
                </c:pt>
                <c:pt idx="827">
                  <c:v>-1.86579744092682</c:v>
                </c:pt>
                <c:pt idx="828">
                  <c:v>11.0007258267647</c:v>
                </c:pt>
                <c:pt idx="829">
                  <c:v>8.6235212354668</c:v>
                </c:pt>
                <c:pt idx="830">
                  <c:v>-4.04516410637958</c:v>
                </c:pt>
                <c:pt idx="831">
                  <c:v>-19.3154175114789</c:v>
                </c:pt>
                <c:pt idx="832">
                  <c:v>36.3429584793261</c:v>
                </c:pt>
                <c:pt idx="833">
                  <c:v>4.20798486449733</c:v>
                </c:pt>
                <c:pt idx="834">
                  <c:v>-35.1807703574213</c:v>
                </c:pt>
                <c:pt idx="835">
                  <c:v>6.96838114380778</c:v>
                </c:pt>
                <c:pt idx="836">
                  <c:v>35.3960418059781</c:v>
                </c:pt>
                <c:pt idx="837">
                  <c:v>-18.6381009966685</c:v>
                </c:pt>
                <c:pt idx="838">
                  <c:v>-26.6545509521794</c:v>
                </c:pt>
                <c:pt idx="839">
                  <c:v>-25.9549347170094</c:v>
                </c:pt>
                <c:pt idx="840">
                  <c:v>0.151075515185922</c:v>
                </c:pt>
                <c:pt idx="841">
                  <c:v>-17.7545719627801</c:v>
                </c:pt>
                <c:pt idx="842">
                  <c:v>-16.460774286281</c:v>
                </c:pt>
                <c:pt idx="843">
                  <c:v>-21.5406087619657</c:v>
                </c:pt>
                <c:pt idx="844">
                  <c:v>0.368781904224914</c:v>
                </c:pt>
                <c:pt idx="845">
                  <c:v>-16.2584363334876</c:v>
                </c:pt>
                <c:pt idx="846">
                  <c:v>20.8062068067936</c:v>
                </c:pt>
                <c:pt idx="847">
                  <c:v>-2.30969627254611</c:v>
                </c:pt>
                <c:pt idx="848">
                  <c:v>29.8366885788417</c:v>
                </c:pt>
                <c:pt idx="849">
                  <c:v>-29.4311813115898</c:v>
                </c:pt>
                <c:pt idx="850">
                  <c:v>0.142581658834503</c:v>
                </c:pt>
                <c:pt idx="851">
                  <c:v>29.9560895780304</c:v>
                </c:pt>
                <c:pt idx="852">
                  <c:v>29.2512930989051</c:v>
                </c:pt>
                <c:pt idx="853">
                  <c:v>35.3009360894294</c:v>
                </c:pt>
                <c:pt idx="854">
                  <c:v>-1.65871853167309</c:v>
                </c:pt>
                <c:pt idx="855">
                  <c:v>39.6207947145606</c:v>
                </c:pt>
                <c:pt idx="856">
                  <c:v>27.5196357316316</c:v>
                </c:pt>
                <c:pt idx="857">
                  <c:v>24.9868007956878</c:v>
                </c:pt>
                <c:pt idx="858">
                  <c:v>-29.5064069495268</c:v>
                </c:pt>
                <c:pt idx="859">
                  <c:v>-19.5877667910704</c:v>
                </c:pt>
                <c:pt idx="860">
                  <c:v>21.8597959440559</c:v>
                </c:pt>
                <c:pt idx="861">
                  <c:v>21.5404728712612</c:v>
                </c:pt>
                <c:pt idx="862">
                  <c:v>7.61605542483264</c:v>
                </c:pt>
                <c:pt idx="863">
                  <c:v>-17.6052765843812</c:v>
                </c:pt>
                <c:pt idx="864">
                  <c:v>-20.2567646372955</c:v>
                </c:pt>
                <c:pt idx="865">
                  <c:v>30.2102572825937</c:v>
                </c:pt>
                <c:pt idx="866">
                  <c:v>33.8437551198224</c:v>
                </c:pt>
                <c:pt idx="867">
                  <c:v>6.4128018242105</c:v>
                </c:pt>
                <c:pt idx="868">
                  <c:v>28.3620636748394</c:v>
                </c:pt>
                <c:pt idx="869">
                  <c:v>-32.1164338676158</c:v>
                </c:pt>
                <c:pt idx="870">
                  <c:v>-34.0316382133223</c:v>
                </c:pt>
                <c:pt idx="871">
                  <c:v>3.08418360486997</c:v>
                </c:pt>
                <c:pt idx="872">
                  <c:v>35.5138345725193</c:v>
                </c:pt>
                <c:pt idx="873">
                  <c:v>7.277903755364</c:v>
                </c:pt>
                <c:pt idx="874">
                  <c:v>12.8387796413975</c:v>
                </c:pt>
                <c:pt idx="875">
                  <c:v>-19.5961645545177</c:v>
                </c:pt>
                <c:pt idx="876">
                  <c:v>39.5983269139483</c:v>
                </c:pt>
                <c:pt idx="877">
                  <c:v>-27.8363095895086</c:v>
                </c:pt>
                <c:pt idx="878">
                  <c:v>-3.30911717013391</c:v>
                </c:pt>
                <c:pt idx="879">
                  <c:v>-33.4984943435495</c:v>
                </c:pt>
                <c:pt idx="880">
                  <c:v>8.14000823769261</c:v>
                </c:pt>
                <c:pt idx="881">
                  <c:v>-26.6503202963328</c:v>
                </c:pt>
                <c:pt idx="882">
                  <c:v>0.514925500954358</c:v>
                </c:pt>
                <c:pt idx="883">
                  <c:v>-19.3961459759158</c:v>
                </c:pt>
                <c:pt idx="884">
                  <c:v>-0.4485988028108</c:v>
                </c:pt>
                <c:pt idx="885">
                  <c:v>0.559066913994929</c:v>
                </c:pt>
                <c:pt idx="886">
                  <c:v>22.9636638019872</c:v>
                </c:pt>
                <c:pt idx="887">
                  <c:v>-0.215834007792557</c:v>
                </c:pt>
                <c:pt idx="888">
                  <c:v>8.37660396387268</c:v>
                </c:pt>
                <c:pt idx="889">
                  <c:v>7.21292033207263</c:v>
                </c:pt>
                <c:pt idx="890">
                  <c:v>-15.4008829353311</c:v>
                </c:pt>
                <c:pt idx="891">
                  <c:v>36.7900852251499</c:v>
                </c:pt>
                <c:pt idx="892">
                  <c:v>33.6117779607619</c:v>
                </c:pt>
                <c:pt idx="893">
                  <c:v>-32.6140618296511</c:v>
                </c:pt>
                <c:pt idx="894">
                  <c:v>3.89505445716266</c:v>
                </c:pt>
                <c:pt idx="895">
                  <c:v>24.7982063662716</c:v>
                </c:pt>
                <c:pt idx="896">
                  <c:v>-20.1192264167791</c:v>
                </c:pt>
                <c:pt idx="897">
                  <c:v>-31.8364020074104</c:v>
                </c:pt>
                <c:pt idx="898">
                  <c:v>35.5152843426294</c:v>
                </c:pt>
                <c:pt idx="899">
                  <c:v>-25.0901300736177</c:v>
                </c:pt>
                <c:pt idx="900">
                  <c:v>27.0584234738428</c:v>
                </c:pt>
                <c:pt idx="901">
                  <c:v>-33.6221064991041</c:v>
                </c:pt>
                <c:pt idx="902">
                  <c:v>-6.09354528084747</c:v>
                </c:pt>
                <c:pt idx="903">
                  <c:v>3.84424096003225</c:v>
                </c:pt>
                <c:pt idx="904">
                  <c:v>0.992500625344797</c:v>
                </c:pt>
                <c:pt idx="905">
                  <c:v>38.595180886017</c:v>
                </c:pt>
                <c:pt idx="906">
                  <c:v>10.9441974725267</c:v>
                </c:pt>
                <c:pt idx="907">
                  <c:v>13.3198950934366</c:v>
                </c:pt>
                <c:pt idx="908">
                  <c:v>28.2290823472366</c:v>
                </c:pt>
                <c:pt idx="909">
                  <c:v>-34.884463611306</c:v>
                </c:pt>
                <c:pt idx="910">
                  <c:v>29.0039978328576</c:v>
                </c:pt>
                <c:pt idx="911">
                  <c:v>-33.8526397855404</c:v>
                </c:pt>
                <c:pt idx="912">
                  <c:v>-18.5609100310659</c:v>
                </c:pt>
                <c:pt idx="913">
                  <c:v>-4.73268460873112</c:v>
                </c:pt>
                <c:pt idx="914">
                  <c:v>-23.0134908528268</c:v>
                </c:pt>
                <c:pt idx="915">
                  <c:v>-4.8898620811238</c:v>
                </c:pt>
                <c:pt idx="916">
                  <c:v>-19.8172658588317</c:v>
                </c:pt>
                <c:pt idx="917">
                  <c:v>-26.5391198582922</c:v>
                </c:pt>
                <c:pt idx="918">
                  <c:v>2.44516464969998</c:v>
                </c:pt>
                <c:pt idx="919">
                  <c:v>-31.161389184939</c:v>
                </c:pt>
                <c:pt idx="920">
                  <c:v>3.12522956687366</c:v>
                </c:pt>
                <c:pt idx="921">
                  <c:v>-17.0919631341094</c:v>
                </c:pt>
                <c:pt idx="922">
                  <c:v>36.8148461317694</c:v>
                </c:pt>
                <c:pt idx="923">
                  <c:v>35.097694721046</c:v>
                </c:pt>
                <c:pt idx="924">
                  <c:v>-24.3830203591255</c:v>
                </c:pt>
                <c:pt idx="925">
                  <c:v>9.23548902841988</c:v>
                </c:pt>
                <c:pt idx="926">
                  <c:v>6.95193630901047</c:v>
                </c:pt>
                <c:pt idx="927">
                  <c:v>-4.85934063579025</c:v>
                </c:pt>
                <c:pt idx="928">
                  <c:v>-2.57030411641059</c:v>
                </c:pt>
                <c:pt idx="929">
                  <c:v>35.2845144437638</c:v>
                </c:pt>
                <c:pt idx="930">
                  <c:v>32.82913471962</c:v>
                </c:pt>
                <c:pt idx="931">
                  <c:v>22.464422298435</c:v>
                </c:pt>
                <c:pt idx="932">
                  <c:v>-21.5048011957434</c:v>
                </c:pt>
                <c:pt idx="933">
                  <c:v>-34.1882105639994</c:v>
                </c:pt>
                <c:pt idx="934">
                  <c:v>27.930722314027</c:v>
                </c:pt>
                <c:pt idx="935">
                  <c:v>40.1699184751983</c:v>
                </c:pt>
                <c:pt idx="936">
                  <c:v>-30.3004016470337</c:v>
                </c:pt>
                <c:pt idx="937">
                  <c:v>-34.8484652095361</c:v>
                </c:pt>
                <c:pt idx="938">
                  <c:v>34.6531510267485</c:v>
                </c:pt>
                <c:pt idx="939">
                  <c:v>38.7504521684542</c:v>
                </c:pt>
                <c:pt idx="940">
                  <c:v>-21.2899374288847</c:v>
                </c:pt>
                <c:pt idx="941">
                  <c:v>35.7814313670595</c:v>
                </c:pt>
                <c:pt idx="942">
                  <c:v>22.53175357203</c:v>
                </c:pt>
                <c:pt idx="943">
                  <c:v>-18.2878253271774</c:v>
                </c:pt>
                <c:pt idx="944">
                  <c:v>-32.2641720695642</c:v>
                </c:pt>
                <c:pt idx="945">
                  <c:v>2.02708359914792</c:v>
                </c:pt>
                <c:pt idx="946">
                  <c:v>-27.6271908752066</c:v>
                </c:pt>
                <c:pt idx="947">
                  <c:v>30.023522986253</c:v>
                </c:pt>
                <c:pt idx="948">
                  <c:v>-21.8476226830965</c:v>
                </c:pt>
                <c:pt idx="949">
                  <c:v>23.9721832672189</c:v>
                </c:pt>
                <c:pt idx="950">
                  <c:v>5.73637305863177</c:v>
                </c:pt>
                <c:pt idx="951">
                  <c:v>-18.0047559156971</c:v>
                </c:pt>
                <c:pt idx="952">
                  <c:v>27.9097133618327</c:v>
                </c:pt>
                <c:pt idx="953">
                  <c:v>26.0452317589955</c:v>
                </c:pt>
                <c:pt idx="954">
                  <c:v>34.4025938861191</c:v>
                </c:pt>
                <c:pt idx="955">
                  <c:v>-22.2460238792509</c:v>
                </c:pt>
                <c:pt idx="956">
                  <c:v>25.858493737907</c:v>
                </c:pt>
                <c:pt idx="957">
                  <c:v>29.3023697081269</c:v>
                </c:pt>
                <c:pt idx="958">
                  <c:v>4.19122730212293</c:v>
                </c:pt>
                <c:pt idx="959">
                  <c:v>-2.06448330731487</c:v>
                </c:pt>
                <c:pt idx="960">
                  <c:v>-19.4655148292166</c:v>
                </c:pt>
                <c:pt idx="961">
                  <c:v>-1.61577977685071</c:v>
                </c:pt>
                <c:pt idx="962">
                  <c:v>28.374003384135</c:v>
                </c:pt>
                <c:pt idx="963">
                  <c:v>-0.666758348519739</c:v>
                </c:pt>
                <c:pt idx="964">
                  <c:v>5.35351288616751</c:v>
                </c:pt>
                <c:pt idx="965">
                  <c:v>29.4833573155484</c:v>
                </c:pt>
                <c:pt idx="966">
                  <c:v>24.6091283967331</c:v>
                </c:pt>
                <c:pt idx="967">
                  <c:v>-31.6046851944998</c:v>
                </c:pt>
                <c:pt idx="968">
                  <c:v>-15.7645159430416</c:v>
                </c:pt>
                <c:pt idx="969">
                  <c:v>-25.4466760634147</c:v>
                </c:pt>
                <c:pt idx="970">
                  <c:v>24.6904521602193</c:v>
                </c:pt>
                <c:pt idx="971">
                  <c:v>-32.1992706377168</c:v>
                </c:pt>
                <c:pt idx="972">
                  <c:v>38.8608225522967</c:v>
                </c:pt>
                <c:pt idx="973">
                  <c:v>4.27332445352587</c:v>
                </c:pt>
                <c:pt idx="974">
                  <c:v>-17.2585507550999</c:v>
                </c:pt>
                <c:pt idx="975">
                  <c:v>39.3881003730311</c:v>
                </c:pt>
                <c:pt idx="976">
                  <c:v>-32.1195489613616</c:v>
                </c:pt>
                <c:pt idx="977">
                  <c:v>7.66784532925703</c:v>
                </c:pt>
                <c:pt idx="978">
                  <c:v>-32.6689505683618</c:v>
                </c:pt>
                <c:pt idx="979">
                  <c:v>2.24433927193591</c:v>
                </c:pt>
                <c:pt idx="980">
                  <c:v>39.5930223411169</c:v>
                </c:pt>
                <c:pt idx="981">
                  <c:v>-0.487327788416029</c:v>
                </c:pt>
                <c:pt idx="982">
                  <c:v>-33.2777664550812</c:v>
                </c:pt>
                <c:pt idx="983">
                  <c:v>34.8496613283767</c:v>
                </c:pt>
                <c:pt idx="984">
                  <c:v>11.5681020858027</c:v>
                </c:pt>
                <c:pt idx="985">
                  <c:v>-33.8570471049854</c:v>
                </c:pt>
                <c:pt idx="986">
                  <c:v>-26.3165157259981</c:v>
                </c:pt>
                <c:pt idx="987">
                  <c:v>34.4046444375765</c:v>
                </c:pt>
                <c:pt idx="988">
                  <c:v>4.98619970567079</c:v>
                </c:pt>
                <c:pt idx="989">
                  <c:v>-15.771877026746</c:v>
                </c:pt>
                <c:pt idx="990">
                  <c:v>-33.797571268315</c:v>
                </c:pt>
                <c:pt idx="991">
                  <c:v>29.1617404727943</c:v>
                </c:pt>
                <c:pt idx="992">
                  <c:v>-20.8893316678125</c:v>
                </c:pt>
                <c:pt idx="993">
                  <c:v>-32.2731039149961</c:v>
                </c:pt>
                <c:pt idx="994">
                  <c:v>-24.9854724121049</c:v>
                </c:pt>
                <c:pt idx="995">
                  <c:v>33.8463694778519</c:v>
                </c:pt>
                <c:pt idx="996">
                  <c:v>22.9359204267214</c:v>
                </c:pt>
                <c:pt idx="997">
                  <c:v>29.4693820736614</c:v>
                </c:pt>
                <c:pt idx="998">
                  <c:v>-35.1971740768004</c:v>
                </c:pt>
                <c:pt idx="999">
                  <c:v>-0.995072094602869</c:v>
                </c:pt>
                <c:pt idx="1000">
                  <c:v>-3.7312251402968</c:v>
                </c:pt>
                <c:pt idx="1001">
                  <c:v>2.03134752050429</c:v>
                </c:pt>
                <c:pt idx="1002">
                  <c:v>22.0705986801653</c:v>
                </c:pt>
                <c:pt idx="1003">
                  <c:v>35.0873864367541</c:v>
                </c:pt>
                <c:pt idx="1004">
                  <c:v>-20.1902282268983</c:v>
                </c:pt>
                <c:pt idx="1005">
                  <c:v>-0.15254854943803</c:v>
                </c:pt>
                <c:pt idx="1006">
                  <c:v>-22.2223777379882</c:v>
                </c:pt>
                <c:pt idx="1007">
                  <c:v>-33.2245405884004</c:v>
                </c:pt>
                <c:pt idx="1008">
                  <c:v>10.072466688559</c:v>
                </c:pt>
                <c:pt idx="1009">
                  <c:v>-28.9477659499271</c:v>
                </c:pt>
                <c:pt idx="1010">
                  <c:v>-5.52383973419809</c:v>
                </c:pt>
                <c:pt idx="1011">
                  <c:v>-3.78327344098913</c:v>
                </c:pt>
                <c:pt idx="1012">
                  <c:v>11.2055785283245</c:v>
                </c:pt>
                <c:pt idx="1013">
                  <c:v>-2.75012776446477</c:v>
                </c:pt>
                <c:pt idx="1014">
                  <c:v>28.5498396419268</c:v>
                </c:pt>
                <c:pt idx="1015">
                  <c:v>6.51327576754604</c:v>
                </c:pt>
                <c:pt idx="1016">
                  <c:v>8.35299051335843</c:v>
                </c:pt>
                <c:pt idx="1017">
                  <c:v>1.32129369288631</c:v>
                </c:pt>
                <c:pt idx="1018">
                  <c:v>27.1219464166111</c:v>
                </c:pt>
                <c:pt idx="1019">
                  <c:v>37.5051057516895</c:v>
                </c:pt>
                <c:pt idx="1020">
                  <c:v>-25.6812648404415</c:v>
                </c:pt>
                <c:pt idx="1021">
                  <c:v>31.6055779631954</c:v>
                </c:pt>
                <c:pt idx="1022">
                  <c:v>-34.657486727659</c:v>
                </c:pt>
                <c:pt idx="1023">
                  <c:v>12.7516572216846</c:v>
                </c:pt>
                <c:pt idx="1024">
                  <c:v>-5.00787213372686</c:v>
                </c:pt>
                <c:pt idx="1025">
                  <c:v>-22.596235370799</c:v>
                </c:pt>
                <c:pt idx="1026">
                  <c:v>37.9470902990202</c:v>
                </c:pt>
                <c:pt idx="1027">
                  <c:v>-18.9896934966403</c:v>
                </c:pt>
                <c:pt idx="1028">
                  <c:v>13.4671954844568</c:v>
                </c:pt>
                <c:pt idx="1029">
                  <c:v>-17.1391721617016</c:v>
                </c:pt>
                <c:pt idx="1030">
                  <c:v>-33.7900753860637</c:v>
                </c:pt>
                <c:pt idx="1031">
                  <c:v>1.09182050445878</c:v>
                </c:pt>
                <c:pt idx="1032">
                  <c:v>-1.72322308412422</c:v>
                </c:pt>
                <c:pt idx="1033">
                  <c:v>32.7945383496461</c:v>
                </c:pt>
                <c:pt idx="1034">
                  <c:v>10.3139767661133</c:v>
                </c:pt>
                <c:pt idx="1035">
                  <c:v>-21.1477601276264</c:v>
                </c:pt>
                <c:pt idx="1036">
                  <c:v>-32.5337437642345</c:v>
                </c:pt>
                <c:pt idx="1037">
                  <c:v>10.4161786804601</c:v>
                </c:pt>
                <c:pt idx="1038">
                  <c:v>-4.44145553511072</c:v>
                </c:pt>
                <c:pt idx="1039">
                  <c:v>26.8904531669718</c:v>
                </c:pt>
                <c:pt idx="1040">
                  <c:v>-25.2061683555218</c:v>
                </c:pt>
                <c:pt idx="1041">
                  <c:v>4.82145475208114</c:v>
                </c:pt>
                <c:pt idx="1042">
                  <c:v>8.88150123268722</c:v>
                </c:pt>
                <c:pt idx="1043">
                  <c:v>-20.7863489497198</c:v>
                </c:pt>
                <c:pt idx="1044">
                  <c:v>30.7529784577229</c:v>
                </c:pt>
                <c:pt idx="1045">
                  <c:v>-34.3546072680417</c:v>
                </c:pt>
                <c:pt idx="1046">
                  <c:v>40.0830460466907</c:v>
                </c:pt>
                <c:pt idx="1047">
                  <c:v>11.7231302625415</c:v>
                </c:pt>
                <c:pt idx="1048">
                  <c:v>-32.7171529699194</c:v>
                </c:pt>
                <c:pt idx="1049">
                  <c:v>-31.7827560641065</c:v>
                </c:pt>
                <c:pt idx="1050">
                  <c:v>32.1980159365887</c:v>
                </c:pt>
                <c:pt idx="1051">
                  <c:v>37.7218118425893</c:v>
                </c:pt>
                <c:pt idx="1052">
                  <c:v>31.6608678944279</c:v>
                </c:pt>
                <c:pt idx="1053">
                  <c:v>38.9352455974092</c:v>
                </c:pt>
                <c:pt idx="1054">
                  <c:v>4.49019897420914</c:v>
                </c:pt>
                <c:pt idx="1055">
                  <c:v>3.03770152566081</c:v>
                </c:pt>
                <c:pt idx="1056">
                  <c:v>-24.9960836434043</c:v>
                </c:pt>
                <c:pt idx="1057">
                  <c:v>24.25293349963</c:v>
                </c:pt>
                <c:pt idx="1058">
                  <c:v>21.0454520351771</c:v>
                </c:pt>
                <c:pt idx="1059">
                  <c:v>-21.9848496872644</c:v>
                </c:pt>
                <c:pt idx="1060">
                  <c:v>8.03976049216776</c:v>
                </c:pt>
                <c:pt idx="1061">
                  <c:v>29.7679618956635</c:v>
                </c:pt>
                <c:pt idx="1062">
                  <c:v>2.89828642780916</c:v>
                </c:pt>
                <c:pt idx="1063">
                  <c:v>-24.0584103317623</c:v>
                </c:pt>
                <c:pt idx="1064">
                  <c:v>4.52158073682474</c:v>
                </c:pt>
                <c:pt idx="1065">
                  <c:v>33.8390742459068</c:v>
                </c:pt>
                <c:pt idx="1066">
                  <c:v>39.6774325898666</c:v>
                </c:pt>
                <c:pt idx="1067">
                  <c:v>-32.3393507435923</c:v>
                </c:pt>
                <c:pt idx="1068">
                  <c:v>-24.7390331220913</c:v>
                </c:pt>
                <c:pt idx="1069">
                  <c:v>4.84597293050671</c:v>
                </c:pt>
                <c:pt idx="1070">
                  <c:v>7.36818875705268</c:v>
                </c:pt>
                <c:pt idx="1071">
                  <c:v>0.365434549093545</c:v>
                </c:pt>
                <c:pt idx="1072">
                  <c:v>6.44466935331115</c:v>
                </c:pt>
                <c:pt idx="1073">
                  <c:v>40.6475663326879</c:v>
                </c:pt>
                <c:pt idx="1074">
                  <c:v>1.5826940382504</c:v>
                </c:pt>
                <c:pt idx="1075">
                  <c:v>-23.453607293914</c:v>
                </c:pt>
                <c:pt idx="1076">
                  <c:v>-30.8329826450388</c:v>
                </c:pt>
                <c:pt idx="1077">
                  <c:v>-28.026041642354</c:v>
                </c:pt>
                <c:pt idx="1078">
                  <c:v>-3.40155801638823</c:v>
                </c:pt>
                <c:pt idx="1079">
                  <c:v>4.14960747999921</c:v>
                </c:pt>
                <c:pt idx="1080">
                  <c:v>21.0047381063345</c:v>
                </c:pt>
                <c:pt idx="1081">
                  <c:v>21.8600494971214</c:v>
                </c:pt>
                <c:pt idx="1082">
                  <c:v>-25.2688312867519</c:v>
                </c:pt>
                <c:pt idx="1083">
                  <c:v>29.5006162316342</c:v>
                </c:pt>
                <c:pt idx="1084">
                  <c:v>11.5681043080946</c:v>
                </c:pt>
                <c:pt idx="1085">
                  <c:v>32.3557869060586</c:v>
                </c:pt>
                <c:pt idx="1086">
                  <c:v>-15.478122536402</c:v>
                </c:pt>
                <c:pt idx="1087">
                  <c:v>-16.9705516091149</c:v>
                </c:pt>
                <c:pt idx="1088">
                  <c:v>22.6584311255752</c:v>
                </c:pt>
                <c:pt idx="1089">
                  <c:v>-29.3935996806525</c:v>
                </c:pt>
                <c:pt idx="1090">
                  <c:v>-22.9353312354506</c:v>
                </c:pt>
                <c:pt idx="1091">
                  <c:v>-4.14210034917766</c:v>
                </c:pt>
                <c:pt idx="1092">
                  <c:v>-5.65076086205492</c:v>
                </c:pt>
                <c:pt idx="1093">
                  <c:v>-2.5600120041642</c:v>
                </c:pt>
                <c:pt idx="1094">
                  <c:v>24.5207895736158</c:v>
                </c:pt>
                <c:pt idx="1095">
                  <c:v>-30.3284366319138</c:v>
                </c:pt>
                <c:pt idx="1096">
                  <c:v>36.6717214110521</c:v>
                </c:pt>
                <c:pt idx="1097">
                  <c:v>-0.126585476727712</c:v>
                </c:pt>
                <c:pt idx="1098">
                  <c:v>-27.389501853941</c:v>
                </c:pt>
                <c:pt idx="1099">
                  <c:v>10.7125662293336</c:v>
                </c:pt>
                <c:pt idx="1100">
                  <c:v>22.8693499369185</c:v>
                </c:pt>
                <c:pt idx="1101">
                  <c:v>4.3402229801781</c:v>
                </c:pt>
                <c:pt idx="1102">
                  <c:v>10.7985661213839</c:v>
                </c:pt>
                <c:pt idx="1103">
                  <c:v>-18.3232541648695</c:v>
                </c:pt>
                <c:pt idx="1104">
                  <c:v>8.06195113361895</c:v>
                </c:pt>
                <c:pt idx="1105">
                  <c:v>28.2937061070011</c:v>
                </c:pt>
                <c:pt idx="1106">
                  <c:v>39.9158282975859</c:v>
                </c:pt>
                <c:pt idx="1107">
                  <c:v>-18.6572135969696</c:v>
                </c:pt>
                <c:pt idx="1108">
                  <c:v>25.2780893201572</c:v>
                </c:pt>
                <c:pt idx="1109">
                  <c:v>-25.0792540030557</c:v>
                </c:pt>
                <c:pt idx="1110">
                  <c:v>-16.6040071933297</c:v>
                </c:pt>
                <c:pt idx="1111">
                  <c:v>21.888746920811</c:v>
                </c:pt>
                <c:pt idx="1112">
                  <c:v>-21.4718743801606</c:v>
                </c:pt>
                <c:pt idx="1113">
                  <c:v>38.2172812937991</c:v>
                </c:pt>
                <c:pt idx="1114">
                  <c:v>8.81075781515004</c:v>
                </c:pt>
                <c:pt idx="1115">
                  <c:v>8.9514584068641</c:v>
                </c:pt>
                <c:pt idx="1116">
                  <c:v>-16.426516462019</c:v>
                </c:pt>
                <c:pt idx="1117">
                  <c:v>-27.1162332614396</c:v>
                </c:pt>
                <c:pt idx="1118">
                  <c:v>-15.3944941990002</c:v>
                </c:pt>
                <c:pt idx="1119">
                  <c:v>10.1281471420326</c:v>
                </c:pt>
                <c:pt idx="1120">
                  <c:v>-33.2413121634406</c:v>
                </c:pt>
                <c:pt idx="1121">
                  <c:v>29.5377141627638</c:v>
                </c:pt>
                <c:pt idx="1122">
                  <c:v>-19.1794868667062</c:v>
                </c:pt>
                <c:pt idx="1123">
                  <c:v>-22.7745172553559</c:v>
                </c:pt>
                <c:pt idx="1124">
                  <c:v>8.34603283225927</c:v>
                </c:pt>
                <c:pt idx="1125">
                  <c:v>-25.1305331129571</c:v>
                </c:pt>
                <c:pt idx="1126">
                  <c:v>-22.7118070412663</c:v>
                </c:pt>
                <c:pt idx="1127">
                  <c:v>23.5536051802585</c:v>
                </c:pt>
                <c:pt idx="1128">
                  <c:v>39.9433042701655</c:v>
                </c:pt>
                <c:pt idx="1129">
                  <c:v>29.8449214980576</c:v>
                </c:pt>
                <c:pt idx="1130">
                  <c:v>-28.054154797373</c:v>
                </c:pt>
                <c:pt idx="1131">
                  <c:v>1.86439081518884</c:v>
                </c:pt>
                <c:pt idx="1132">
                  <c:v>20.9804357619443</c:v>
                </c:pt>
                <c:pt idx="1133">
                  <c:v>6.70117442840794</c:v>
                </c:pt>
                <c:pt idx="1134">
                  <c:v>-26.1197265483812</c:v>
                </c:pt>
                <c:pt idx="1135">
                  <c:v>2.4368664514644</c:v>
                </c:pt>
                <c:pt idx="1136">
                  <c:v>-21.6414395576469</c:v>
                </c:pt>
                <c:pt idx="1137">
                  <c:v>-31.276433538798</c:v>
                </c:pt>
                <c:pt idx="1138">
                  <c:v>-27.2859913541855</c:v>
                </c:pt>
                <c:pt idx="1139">
                  <c:v>33.8569414201003</c:v>
                </c:pt>
                <c:pt idx="1140">
                  <c:v>-34.8433713030118</c:v>
                </c:pt>
                <c:pt idx="1141">
                  <c:v>9.30465066828815</c:v>
                </c:pt>
                <c:pt idx="1142">
                  <c:v>-29.8054356203826</c:v>
                </c:pt>
                <c:pt idx="1143">
                  <c:v>-32.2965418178453</c:v>
                </c:pt>
                <c:pt idx="1144">
                  <c:v>9.69845102763051</c:v>
                </c:pt>
                <c:pt idx="1145">
                  <c:v>34.8915068923217</c:v>
                </c:pt>
                <c:pt idx="1146">
                  <c:v>10.2908295260295</c:v>
                </c:pt>
                <c:pt idx="1147">
                  <c:v>9.11202824578653</c:v>
                </c:pt>
                <c:pt idx="1148">
                  <c:v>32.2505205644619</c:v>
                </c:pt>
                <c:pt idx="1149">
                  <c:v>21.3677957741991</c:v>
                </c:pt>
                <c:pt idx="1150">
                  <c:v>-16.3657581953431</c:v>
                </c:pt>
                <c:pt idx="1151">
                  <c:v>-17.6954256442223</c:v>
                </c:pt>
                <c:pt idx="1152">
                  <c:v>27.4465308500947</c:v>
                </c:pt>
                <c:pt idx="1153">
                  <c:v>-31.3866339536541</c:v>
                </c:pt>
                <c:pt idx="1154">
                  <c:v>27.5855326939813</c:v>
                </c:pt>
                <c:pt idx="1155">
                  <c:v>-17.8205715131478</c:v>
                </c:pt>
                <c:pt idx="1156">
                  <c:v>39.910811000108</c:v>
                </c:pt>
                <c:pt idx="1157">
                  <c:v>34.4973538444143</c:v>
                </c:pt>
                <c:pt idx="1158">
                  <c:v>40.4829647019147</c:v>
                </c:pt>
                <c:pt idx="1159">
                  <c:v>-19.916177983753</c:v>
                </c:pt>
                <c:pt idx="1160">
                  <c:v>-3.07707184604584</c:v>
                </c:pt>
                <c:pt idx="1161">
                  <c:v>-4.62413863668295</c:v>
                </c:pt>
                <c:pt idx="1162">
                  <c:v>-33.6264798548336</c:v>
                </c:pt>
                <c:pt idx="1163">
                  <c:v>40.1666618516711</c:v>
                </c:pt>
                <c:pt idx="1164">
                  <c:v>31.3491232066508</c:v>
                </c:pt>
                <c:pt idx="1165">
                  <c:v>9.15046130870285</c:v>
                </c:pt>
                <c:pt idx="1166">
                  <c:v>24.4317299087422</c:v>
                </c:pt>
                <c:pt idx="1167">
                  <c:v>-25.4741219742508</c:v>
                </c:pt>
                <c:pt idx="1168">
                  <c:v>-4.07134750504685</c:v>
                </c:pt>
                <c:pt idx="1169">
                  <c:v>8.85693464192608</c:v>
                </c:pt>
                <c:pt idx="1170">
                  <c:v>37.6641084027794</c:v>
                </c:pt>
                <c:pt idx="1171">
                  <c:v>-2.23810653932337</c:v>
                </c:pt>
                <c:pt idx="1172">
                  <c:v>-29.7632894909314</c:v>
                </c:pt>
                <c:pt idx="1173">
                  <c:v>-29.233351439176</c:v>
                </c:pt>
                <c:pt idx="1174">
                  <c:v>26.9341549682794</c:v>
                </c:pt>
                <c:pt idx="1175">
                  <c:v>37.1148237752744</c:v>
                </c:pt>
                <c:pt idx="1176">
                  <c:v>33.7275472384726</c:v>
                </c:pt>
                <c:pt idx="1177">
                  <c:v>3.16747174264225</c:v>
                </c:pt>
                <c:pt idx="1178">
                  <c:v>-21.1362595207365</c:v>
                </c:pt>
                <c:pt idx="1179">
                  <c:v>36.324038489263</c:v>
                </c:pt>
                <c:pt idx="1180">
                  <c:v>20.8575279655394</c:v>
                </c:pt>
                <c:pt idx="1181">
                  <c:v>38.2256478990219</c:v>
                </c:pt>
                <c:pt idx="1182">
                  <c:v>-0.779515014853747</c:v>
                </c:pt>
                <c:pt idx="1183">
                  <c:v>26.4332128963612</c:v>
                </c:pt>
                <c:pt idx="1184">
                  <c:v>25.1788028729585</c:v>
                </c:pt>
                <c:pt idx="1185">
                  <c:v>-5.64448944167948</c:v>
                </c:pt>
                <c:pt idx="1186">
                  <c:v>29.5756255859415</c:v>
                </c:pt>
                <c:pt idx="1187">
                  <c:v>-21.4437351959082</c:v>
                </c:pt>
                <c:pt idx="1188">
                  <c:v>10.3108298313836</c:v>
                </c:pt>
                <c:pt idx="1189">
                  <c:v>4.41583739759596</c:v>
                </c:pt>
                <c:pt idx="1190">
                  <c:v>8.88933548510097</c:v>
                </c:pt>
                <c:pt idx="1191">
                  <c:v>32.7575340587432</c:v>
                </c:pt>
                <c:pt idx="1192">
                  <c:v>-4.54458063549327</c:v>
                </c:pt>
                <c:pt idx="1193">
                  <c:v>-27.6052834345431</c:v>
                </c:pt>
                <c:pt idx="1194">
                  <c:v>-25.1630204152134</c:v>
                </c:pt>
                <c:pt idx="1195">
                  <c:v>-21.3144477290687</c:v>
                </c:pt>
                <c:pt idx="1196">
                  <c:v>33.8069119667385</c:v>
                </c:pt>
                <c:pt idx="1197">
                  <c:v>-24.3109203307729</c:v>
                </c:pt>
                <c:pt idx="1198">
                  <c:v>-33.1467244240509</c:v>
                </c:pt>
                <c:pt idx="1199">
                  <c:v>-34.6237537341727</c:v>
                </c:pt>
                <c:pt idx="1200">
                  <c:v>39.6334646298924</c:v>
                </c:pt>
                <c:pt idx="1201">
                  <c:v>-26.0420989981883</c:v>
                </c:pt>
                <c:pt idx="1202">
                  <c:v>3.15605867951461</c:v>
                </c:pt>
                <c:pt idx="1203">
                  <c:v>37.2328767175019</c:v>
                </c:pt>
                <c:pt idx="1204">
                  <c:v>-33.2311635458838</c:v>
                </c:pt>
                <c:pt idx="1205">
                  <c:v>27.7483731859944</c:v>
                </c:pt>
                <c:pt idx="1206">
                  <c:v>-1.21352616590213</c:v>
                </c:pt>
                <c:pt idx="1207">
                  <c:v>5.63854730894604</c:v>
                </c:pt>
                <c:pt idx="1208">
                  <c:v>36.2250141216743</c:v>
                </c:pt>
                <c:pt idx="1209">
                  <c:v>-30.9909686868316</c:v>
                </c:pt>
                <c:pt idx="1210">
                  <c:v>34.0198046330415</c:v>
                </c:pt>
                <c:pt idx="1211">
                  <c:v>32.6635187709515</c:v>
                </c:pt>
                <c:pt idx="1212">
                  <c:v>3.80492475690788</c:v>
                </c:pt>
                <c:pt idx="1213">
                  <c:v>6.9248485337423</c:v>
                </c:pt>
                <c:pt idx="1214">
                  <c:v>25.2269512948195</c:v>
                </c:pt>
                <c:pt idx="1215">
                  <c:v>-5.91794134019529</c:v>
                </c:pt>
                <c:pt idx="1216">
                  <c:v>10.8249768195918</c:v>
                </c:pt>
                <c:pt idx="1217">
                  <c:v>-5.11026058362934</c:v>
                </c:pt>
                <c:pt idx="1218">
                  <c:v>-17.9509655228907</c:v>
                </c:pt>
                <c:pt idx="1219">
                  <c:v>-21.1351420004245</c:v>
                </c:pt>
                <c:pt idx="1220">
                  <c:v>-23.6671290424217</c:v>
                </c:pt>
                <c:pt idx="1221">
                  <c:v>2.20006857251033</c:v>
                </c:pt>
                <c:pt idx="1222">
                  <c:v>-24.3610057424746</c:v>
                </c:pt>
                <c:pt idx="1223">
                  <c:v>26.3008205113591</c:v>
                </c:pt>
                <c:pt idx="1224">
                  <c:v>-32.7809103579036</c:v>
                </c:pt>
                <c:pt idx="1225">
                  <c:v>33.3876388224054</c:v>
                </c:pt>
                <c:pt idx="1226">
                  <c:v>-28.6807591208676</c:v>
                </c:pt>
                <c:pt idx="1227">
                  <c:v>-19.2073767954264</c:v>
                </c:pt>
                <c:pt idx="1228">
                  <c:v>-34.0415687289389</c:v>
                </c:pt>
                <c:pt idx="1229">
                  <c:v>8.77872492981486</c:v>
                </c:pt>
                <c:pt idx="1230">
                  <c:v>1.35020156610138</c:v>
                </c:pt>
                <c:pt idx="1231">
                  <c:v>8.84595221855196</c:v>
                </c:pt>
                <c:pt idx="1232">
                  <c:v>-2.44274455372351</c:v>
                </c:pt>
                <c:pt idx="1233">
                  <c:v>9.54558696759801</c:v>
                </c:pt>
                <c:pt idx="1234">
                  <c:v>23.3566776044911</c:v>
                </c:pt>
                <c:pt idx="1235">
                  <c:v>-23.1770794767848</c:v>
                </c:pt>
                <c:pt idx="1236">
                  <c:v>-32.1998936907003</c:v>
                </c:pt>
                <c:pt idx="1237">
                  <c:v>-34.0880632534734</c:v>
                </c:pt>
                <c:pt idx="1238">
                  <c:v>29.2733475817193</c:v>
                </c:pt>
                <c:pt idx="1239">
                  <c:v>25.9496115610246</c:v>
                </c:pt>
                <c:pt idx="1240">
                  <c:v>-22.8383278854917</c:v>
                </c:pt>
                <c:pt idx="1241">
                  <c:v>25.5514120701393</c:v>
                </c:pt>
                <c:pt idx="1242">
                  <c:v>-16.5258607075419</c:v>
                </c:pt>
                <c:pt idx="1243">
                  <c:v>35.3003265260535</c:v>
                </c:pt>
                <c:pt idx="1244">
                  <c:v>-17.1866703487973</c:v>
                </c:pt>
                <c:pt idx="1245">
                  <c:v>10.2091235471269</c:v>
                </c:pt>
                <c:pt idx="1246">
                  <c:v>22.3308964346368</c:v>
                </c:pt>
                <c:pt idx="1247">
                  <c:v>-24.4857289759283</c:v>
                </c:pt>
                <c:pt idx="1248">
                  <c:v>-27.9175349286462</c:v>
                </c:pt>
                <c:pt idx="1249">
                  <c:v>-16.7562388365358</c:v>
                </c:pt>
                <c:pt idx="1250">
                  <c:v>-17.1660786570451</c:v>
                </c:pt>
                <c:pt idx="1251">
                  <c:v>-31.1693619393669</c:v>
                </c:pt>
                <c:pt idx="1252">
                  <c:v>3.44569450885267</c:v>
                </c:pt>
                <c:pt idx="1253">
                  <c:v>-2.84800138984485</c:v>
                </c:pt>
                <c:pt idx="1254">
                  <c:v>29.7977897958594</c:v>
                </c:pt>
                <c:pt idx="1255">
                  <c:v>-24.9257814335135</c:v>
                </c:pt>
                <c:pt idx="1256">
                  <c:v>-17.860007921987</c:v>
                </c:pt>
                <c:pt idx="1257">
                  <c:v>-20.7669189739449</c:v>
                </c:pt>
                <c:pt idx="1258">
                  <c:v>-31.1263939675658</c:v>
                </c:pt>
                <c:pt idx="1259">
                  <c:v>27.7415523284923</c:v>
                </c:pt>
                <c:pt idx="1260">
                  <c:v>39.2345378881671</c:v>
                </c:pt>
                <c:pt idx="1261">
                  <c:v>28.5758467323394</c:v>
                </c:pt>
                <c:pt idx="1262">
                  <c:v>22.2338030591634</c:v>
                </c:pt>
                <c:pt idx="1263">
                  <c:v>22.4913789622173</c:v>
                </c:pt>
                <c:pt idx="1264">
                  <c:v>-3.50488705398947</c:v>
                </c:pt>
                <c:pt idx="1265">
                  <c:v>-5.2676689951409</c:v>
                </c:pt>
                <c:pt idx="1266">
                  <c:v>-27.1041176736276</c:v>
                </c:pt>
                <c:pt idx="1267">
                  <c:v>8.25138041483039</c:v>
                </c:pt>
                <c:pt idx="1268">
                  <c:v>-0.672558314779492</c:v>
                </c:pt>
                <c:pt idx="1269">
                  <c:v>-28.6970205555284</c:v>
                </c:pt>
                <c:pt idx="1270">
                  <c:v>-30.8277165340788</c:v>
                </c:pt>
                <c:pt idx="1271">
                  <c:v>11.7827554839892</c:v>
                </c:pt>
                <c:pt idx="1272">
                  <c:v>35.1330401515447</c:v>
                </c:pt>
                <c:pt idx="1273">
                  <c:v>-28.9356891473821</c:v>
                </c:pt>
                <c:pt idx="1274">
                  <c:v>-33.9700964994364</c:v>
                </c:pt>
                <c:pt idx="1275">
                  <c:v>-26.0966780943056</c:v>
                </c:pt>
                <c:pt idx="1276">
                  <c:v>-16.3944045796876</c:v>
                </c:pt>
                <c:pt idx="1277">
                  <c:v>6.66966940851815</c:v>
                </c:pt>
                <c:pt idx="1278">
                  <c:v>-18.1637141120785</c:v>
                </c:pt>
                <c:pt idx="1279">
                  <c:v>9.50560987331628</c:v>
                </c:pt>
                <c:pt idx="1280">
                  <c:v>29.3290435952232</c:v>
                </c:pt>
                <c:pt idx="1281">
                  <c:v>22.0786207998067</c:v>
                </c:pt>
                <c:pt idx="1282">
                  <c:v>-29.2170693339732</c:v>
                </c:pt>
                <c:pt idx="1283">
                  <c:v>-6.12853557845349</c:v>
                </c:pt>
                <c:pt idx="1284">
                  <c:v>22.9302816610282</c:v>
                </c:pt>
                <c:pt idx="1285">
                  <c:v>23.128911086133</c:v>
                </c:pt>
                <c:pt idx="1286">
                  <c:v>38.4891260780861</c:v>
                </c:pt>
                <c:pt idx="1287">
                  <c:v>3.34288641761258</c:v>
                </c:pt>
                <c:pt idx="1288">
                  <c:v>28.7118131382404</c:v>
                </c:pt>
                <c:pt idx="1289">
                  <c:v>9.40042995084349</c:v>
                </c:pt>
                <c:pt idx="1290">
                  <c:v>5.78178356058005</c:v>
                </c:pt>
                <c:pt idx="1291">
                  <c:v>36.7199897929661</c:v>
                </c:pt>
                <c:pt idx="1292">
                  <c:v>-34.94187216808</c:v>
                </c:pt>
                <c:pt idx="1293">
                  <c:v>-28.2791516736128</c:v>
                </c:pt>
                <c:pt idx="1294">
                  <c:v>-1.85925196397749</c:v>
                </c:pt>
                <c:pt idx="1295">
                  <c:v>-20.6114246140038</c:v>
                </c:pt>
                <c:pt idx="1296">
                  <c:v>-25.8797142583909</c:v>
                </c:pt>
                <c:pt idx="1297">
                  <c:v>-0.305268144227347</c:v>
                </c:pt>
                <c:pt idx="1298">
                  <c:v>7.28738002988702</c:v>
                </c:pt>
                <c:pt idx="1299">
                  <c:v>1.79782089322877</c:v>
                </c:pt>
                <c:pt idx="1300">
                  <c:v>-25.4705299112513</c:v>
                </c:pt>
                <c:pt idx="1301">
                  <c:v>38.6501373300977</c:v>
                </c:pt>
                <c:pt idx="1302">
                  <c:v>-18.3766711023964</c:v>
                </c:pt>
                <c:pt idx="1303">
                  <c:v>-28.2030716967172</c:v>
                </c:pt>
                <c:pt idx="1304">
                  <c:v>-27.4801611367775</c:v>
                </c:pt>
                <c:pt idx="1305">
                  <c:v>-19.5512923688194</c:v>
                </c:pt>
                <c:pt idx="1306">
                  <c:v>-20.9892446889887</c:v>
                </c:pt>
                <c:pt idx="1307">
                  <c:v>-18.3694360032583</c:v>
                </c:pt>
                <c:pt idx="1308">
                  <c:v>-18.2351468008175</c:v>
                </c:pt>
                <c:pt idx="1309">
                  <c:v>-21.8826846741973</c:v>
                </c:pt>
                <c:pt idx="1310">
                  <c:v>3.94312589099862</c:v>
                </c:pt>
                <c:pt idx="1311">
                  <c:v>37.8059771135056</c:v>
                </c:pt>
                <c:pt idx="1312">
                  <c:v>10.2256613828281</c:v>
                </c:pt>
                <c:pt idx="1313">
                  <c:v>5.16995650598498</c:v>
                </c:pt>
                <c:pt idx="1314">
                  <c:v>4.51625046781446</c:v>
                </c:pt>
                <c:pt idx="1315">
                  <c:v>-33.438856229447</c:v>
                </c:pt>
                <c:pt idx="1316">
                  <c:v>37.9348654001859</c:v>
                </c:pt>
                <c:pt idx="1317">
                  <c:v>29.1524901182631</c:v>
                </c:pt>
                <c:pt idx="1318">
                  <c:v>-25.4563386428771</c:v>
                </c:pt>
                <c:pt idx="1319">
                  <c:v>-24.0090091828845</c:v>
                </c:pt>
                <c:pt idx="1320">
                  <c:v>40.7013627476471</c:v>
                </c:pt>
                <c:pt idx="1321">
                  <c:v>-19.7699564635086</c:v>
                </c:pt>
                <c:pt idx="1322">
                  <c:v>-28.7862551405083</c:v>
                </c:pt>
                <c:pt idx="1323">
                  <c:v>-1.61947106443039</c:v>
                </c:pt>
                <c:pt idx="1324">
                  <c:v>-33.02436637193</c:v>
                </c:pt>
                <c:pt idx="1325">
                  <c:v>-26.3904703549294</c:v>
                </c:pt>
                <c:pt idx="1326">
                  <c:v>25.6208190015216</c:v>
                </c:pt>
                <c:pt idx="1327">
                  <c:v>4.04929667609279</c:v>
                </c:pt>
                <c:pt idx="1328">
                  <c:v>-4.87708218364195</c:v>
                </c:pt>
                <c:pt idx="1329">
                  <c:v>39.0946060596263</c:v>
                </c:pt>
                <c:pt idx="1330">
                  <c:v>5.58667829764737</c:v>
                </c:pt>
                <c:pt idx="1331">
                  <c:v>26.0901389285173</c:v>
                </c:pt>
                <c:pt idx="1332">
                  <c:v>-3.10891851311473</c:v>
                </c:pt>
                <c:pt idx="1333">
                  <c:v>-26.3576812930611</c:v>
                </c:pt>
                <c:pt idx="1334">
                  <c:v>8.6097858373205</c:v>
                </c:pt>
                <c:pt idx="1335">
                  <c:v>-23.9794328179006</c:v>
                </c:pt>
                <c:pt idx="1336">
                  <c:v>-30.2432929711289</c:v>
                </c:pt>
                <c:pt idx="1337">
                  <c:v>23.7625759658712</c:v>
                </c:pt>
                <c:pt idx="1338">
                  <c:v>22.5257446550645</c:v>
                </c:pt>
                <c:pt idx="1339">
                  <c:v>-17.197446539712</c:v>
                </c:pt>
                <c:pt idx="1340">
                  <c:v>-29.5181597000546</c:v>
                </c:pt>
                <c:pt idx="1341">
                  <c:v>-19.9432399085699</c:v>
                </c:pt>
                <c:pt idx="1342">
                  <c:v>25.37606037694</c:v>
                </c:pt>
                <c:pt idx="1343">
                  <c:v>-19.4975344972726</c:v>
                </c:pt>
                <c:pt idx="1344">
                  <c:v>-28.7597460474681</c:v>
                </c:pt>
                <c:pt idx="1345">
                  <c:v>8.42610020863141</c:v>
                </c:pt>
                <c:pt idx="1346">
                  <c:v>10.6431507009123</c:v>
                </c:pt>
                <c:pt idx="1347">
                  <c:v>-3.53068129573595</c:v>
                </c:pt>
                <c:pt idx="1348">
                  <c:v>13.4431240928612</c:v>
                </c:pt>
                <c:pt idx="1349">
                  <c:v>6.22577023444783</c:v>
                </c:pt>
                <c:pt idx="1350">
                  <c:v>0.44601715992109</c:v>
                </c:pt>
                <c:pt idx="1351">
                  <c:v>26.0679697916011</c:v>
                </c:pt>
                <c:pt idx="1352">
                  <c:v>-18.9385210536933</c:v>
                </c:pt>
                <c:pt idx="1353">
                  <c:v>-22.4192370282593</c:v>
                </c:pt>
                <c:pt idx="1354">
                  <c:v>-5.52138637229211</c:v>
                </c:pt>
                <c:pt idx="1355">
                  <c:v>-22.6567055034883</c:v>
                </c:pt>
                <c:pt idx="1356">
                  <c:v>21.4907334191859</c:v>
                </c:pt>
                <c:pt idx="1357">
                  <c:v>33.3666783973948</c:v>
                </c:pt>
                <c:pt idx="1358">
                  <c:v>-26.1399008710214</c:v>
                </c:pt>
                <c:pt idx="1359">
                  <c:v>-28.0420019060445</c:v>
                </c:pt>
                <c:pt idx="1360">
                  <c:v>22.4637284320584</c:v>
                </c:pt>
                <c:pt idx="1361">
                  <c:v>-24.580236553059</c:v>
                </c:pt>
                <c:pt idx="1362">
                  <c:v>-17.564080620272</c:v>
                </c:pt>
                <c:pt idx="1363">
                  <c:v>-19.3027323845836</c:v>
                </c:pt>
                <c:pt idx="1364">
                  <c:v>8.72303273326984</c:v>
                </c:pt>
                <c:pt idx="1365">
                  <c:v>36.612394434022</c:v>
                </c:pt>
                <c:pt idx="1366">
                  <c:v>13.0847720222057</c:v>
                </c:pt>
                <c:pt idx="1367">
                  <c:v>35.2542024174613</c:v>
                </c:pt>
                <c:pt idx="1368">
                  <c:v>8.46221833784773</c:v>
                </c:pt>
                <c:pt idx="1369">
                  <c:v>-25.8536459486206</c:v>
                </c:pt>
                <c:pt idx="1370">
                  <c:v>4.82889509898638</c:v>
                </c:pt>
                <c:pt idx="1371">
                  <c:v>-27.5278634886964</c:v>
                </c:pt>
                <c:pt idx="1372">
                  <c:v>-5.78099756587559</c:v>
                </c:pt>
                <c:pt idx="1373">
                  <c:v>-30.1249728088606</c:v>
                </c:pt>
                <c:pt idx="1374">
                  <c:v>-26.182435224522</c:v>
                </c:pt>
                <c:pt idx="1375">
                  <c:v>-16.5523188572342</c:v>
                </c:pt>
                <c:pt idx="1376">
                  <c:v>2.34550230592573</c:v>
                </c:pt>
                <c:pt idx="1377">
                  <c:v>-20.365378810994</c:v>
                </c:pt>
                <c:pt idx="1378">
                  <c:v>-16.2837156921278</c:v>
                </c:pt>
                <c:pt idx="1379">
                  <c:v>-2.92704323441221</c:v>
                </c:pt>
                <c:pt idx="1380">
                  <c:v>4.15737464292123</c:v>
                </c:pt>
                <c:pt idx="1381">
                  <c:v>0.686303586704991</c:v>
                </c:pt>
                <c:pt idx="1382">
                  <c:v>-31.5496284198876</c:v>
                </c:pt>
                <c:pt idx="1383">
                  <c:v>6.74729724526878</c:v>
                </c:pt>
                <c:pt idx="1384">
                  <c:v>-26.3912228325819</c:v>
                </c:pt>
                <c:pt idx="1385">
                  <c:v>25.1760120337445</c:v>
                </c:pt>
                <c:pt idx="1386">
                  <c:v>-35.1707398355126</c:v>
                </c:pt>
                <c:pt idx="1387">
                  <c:v>12.7414238838677</c:v>
                </c:pt>
                <c:pt idx="1388">
                  <c:v>35.5887733434617</c:v>
                </c:pt>
                <c:pt idx="1389">
                  <c:v>-29.9190530444464</c:v>
                </c:pt>
                <c:pt idx="1390">
                  <c:v>-15.8368879520395</c:v>
                </c:pt>
                <c:pt idx="1391">
                  <c:v>5.33137852143738</c:v>
                </c:pt>
                <c:pt idx="1392">
                  <c:v>-2.68039315391425</c:v>
                </c:pt>
                <c:pt idx="1393">
                  <c:v>3.70320683234668</c:v>
                </c:pt>
                <c:pt idx="1394">
                  <c:v>33.4949309196596</c:v>
                </c:pt>
                <c:pt idx="1395">
                  <c:v>24.1549439263935</c:v>
                </c:pt>
                <c:pt idx="1396">
                  <c:v>33.3269220336321</c:v>
                </c:pt>
                <c:pt idx="1397">
                  <c:v>-34.190138104785</c:v>
                </c:pt>
                <c:pt idx="1398">
                  <c:v>-18.4226871564228</c:v>
                </c:pt>
                <c:pt idx="1399">
                  <c:v>-0.362578060702685</c:v>
                </c:pt>
                <c:pt idx="1400">
                  <c:v>25.0668824640093</c:v>
                </c:pt>
                <c:pt idx="1401">
                  <c:v>1.47876896238664</c:v>
                </c:pt>
                <c:pt idx="1402">
                  <c:v>37.586277003486</c:v>
                </c:pt>
                <c:pt idx="1403">
                  <c:v>-18.8973292464393</c:v>
                </c:pt>
                <c:pt idx="1404">
                  <c:v>-18.1556314704374</c:v>
                </c:pt>
                <c:pt idx="1405">
                  <c:v>-3.80415338840618</c:v>
                </c:pt>
                <c:pt idx="1406">
                  <c:v>23.6919407504715</c:v>
                </c:pt>
                <c:pt idx="1407">
                  <c:v>3.48265306515549</c:v>
                </c:pt>
                <c:pt idx="1408">
                  <c:v>23.2747986258101</c:v>
                </c:pt>
                <c:pt idx="1409">
                  <c:v>-29.4200830739571</c:v>
                </c:pt>
                <c:pt idx="1410">
                  <c:v>-23.4138988096246</c:v>
                </c:pt>
                <c:pt idx="1411">
                  <c:v>-0.639312955216156</c:v>
                </c:pt>
                <c:pt idx="1412">
                  <c:v>-22.4080127421591</c:v>
                </c:pt>
                <c:pt idx="1413">
                  <c:v>-32.0517807141656</c:v>
                </c:pt>
                <c:pt idx="1414">
                  <c:v>3.99993564292863</c:v>
                </c:pt>
                <c:pt idx="1415">
                  <c:v>30.0810835781929</c:v>
                </c:pt>
                <c:pt idx="1416">
                  <c:v>22.1900450478878</c:v>
                </c:pt>
                <c:pt idx="1417">
                  <c:v>-16.4282223018455</c:v>
                </c:pt>
                <c:pt idx="1418">
                  <c:v>34.9721651941344</c:v>
                </c:pt>
                <c:pt idx="1419">
                  <c:v>24.1260872026966</c:v>
                </c:pt>
                <c:pt idx="1420">
                  <c:v>31.0610631445274</c:v>
                </c:pt>
                <c:pt idx="1421">
                  <c:v>-33.3900473130049</c:v>
                </c:pt>
                <c:pt idx="1422">
                  <c:v>-18.7106676440709</c:v>
                </c:pt>
                <c:pt idx="1423">
                  <c:v>39.3236006890887</c:v>
                </c:pt>
                <c:pt idx="1424">
                  <c:v>-31.5890693235402</c:v>
                </c:pt>
                <c:pt idx="1425">
                  <c:v>-25.604982434441</c:v>
                </c:pt>
                <c:pt idx="1426">
                  <c:v>12.2690242883604</c:v>
                </c:pt>
                <c:pt idx="1427">
                  <c:v>-29.3531169162695</c:v>
                </c:pt>
                <c:pt idx="1428">
                  <c:v>-29.5136780660033</c:v>
                </c:pt>
                <c:pt idx="1429">
                  <c:v>23.4961398954884</c:v>
                </c:pt>
                <c:pt idx="1430">
                  <c:v>22.9795419691564</c:v>
                </c:pt>
                <c:pt idx="1431">
                  <c:v>37.1091083711106</c:v>
                </c:pt>
                <c:pt idx="1432">
                  <c:v>-25.6098432486591</c:v>
                </c:pt>
                <c:pt idx="1433">
                  <c:v>0.000602883625790084</c:v>
                </c:pt>
                <c:pt idx="1434">
                  <c:v>39.1544888509709</c:v>
                </c:pt>
                <c:pt idx="1435">
                  <c:v>-17.1474596797771</c:v>
                </c:pt>
                <c:pt idx="1436">
                  <c:v>37.3710337102119</c:v>
                </c:pt>
                <c:pt idx="1437">
                  <c:v>6.39003648319786</c:v>
                </c:pt>
                <c:pt idx="1438">
                  <c:v>-18.7859287876742</c:v>
                </c:pt>
                <c:pt idx="1439">
                  <c:v>-21.8866973491053</c:v>
                </c:pt>
                <c:pt idx="1440">
                  <c:v>-16.8963416370087</c:v>
                </c:pt>
                <c:pt idx="1441">
                  <c:v>-15.6896733039129</c:v>
                </c:pt>
                <c:pt idx="1442">
                  <c:v>8.49830868775908</c:v>
                </c:pt>
                <c:pt idx="1443">
                  <c:v>-18.9607330344076</c:v>
                </c:pt>
                <c:pt idx="1444">
                  <c:v>10.8932637022266</c:v>
                </c:pt>
                <c:pt idx="1445">
                  <c:v>32.0515968290791</c:v>
                </c:pt>
                <c:pt idx="1446">
                  <c:v>27.8044358103183</c:v>
                </c:pt>
                <c:pt idx="1447">
                  <c:v>-32.0598956040507</c:v>
                </c:pt>
                <c:pt idx="1448">
                  <c:v>4.34775892699525</c:v>
                </c:pt>
                <c:pt idx="1449">
                  <c:v>34.9671519719325</c:v>
                </c:pt>
                <c:pt idx="1450">
                  <c:v>-17.9555660105851</c:v>
                </c:pt>
                <c:pt idx="1451">
                  <c:v>-30.2179513453772</c:v>
                </c:pt>
                <c:pt idx="1452">
                  <c:v>7.34317771120328</c:v>
                </c:pt>
                <c:pt idx="1453">
                  <c:v>1.44291796213083</c:v>
                </c:pt>
                <c:pt idx="1454">
                  <c:v>8.95575099548174</c:v>
                </c:pt>
                <c:pt idx="1455">
                  <c:v>21.2258550517686</c:v>
                </c:pt>
                <c:pt idx="1456">
                  <c:v>33.2635502835596</c:v>
                </c:pt>
                <c:pt idx="1457">
                  <c:v>9.45615502946659</c:v>
                </c:pt>
                <c:pt idx="1458">
                  <c:v>35.8525093980434</c:v>
                </c:pt>
                <c:pt idx="1459">
                  <c:v>-22.3974710114386</c:v>
                </c:pt>
                <c:pt idx="1460">
                  <c:v>3.85215415975568</c:v>
                </c:pt>
                <c:pt idx="1461">
                  <c:v>5.17460281787502</c:v>
                </c:pt>
                <c:pt idx="1462">
                  <c:v>-4.62986008267405</c:v>
                </c:pt>
                <c:pt idx="1463">
                  <c:v>-1.82966777099437</c:v>
                </c:pt>
                <c:pt idx="1464">
                  <c:v>24.2416696371022</c:v>
                </c:pt>
                <c:pt idx="1465">
                  <c:v>-3.33304363410449</c:v>
                </c:pt>
                <c:pt idx="1466">
                  <c:v>21.0402051733347</c:v>
                </c:pt>
                <c:pt idx="1467">
                  <c:v>-31.778205839829</c:v>
                </c:pt>
                <c:pt idx="1468">
                  <c:v>-33.2170411108642</c:v>
                </c:pt>
                <c:pt idx="1469">
                  <c:v>5.03310054632464</c:v>
                </c:pt>
                <c:pt idx="1470">
                  <c:v>31.0800602748023</c:v>
                </c:pt>
                <c:pt idx="1471">
                  <c:v>-25.4374985636008</c:v>
                </c:pt>
                <c:pt idx="1472">
                  <c:v>35.3384140019444</c:v>
                </c:pt>
                <c:pt idx="1473">
                  <c:v>-33.6218292872803</c:v>
                </c:pt>
                <c:pt idx="1474">
                  <c:v>29.7284906079747</c:v>
                </c:pt>
                <c:pt idx="1475">
                  <c:v>30.3155437410094</c:v>
                </c:pt>
                <c:pt idx="1476">
                  <c:v>-25.2782323183813</c:v>
                </c:pt>
                <c:pt idx="1477">
                  <c:v>-6.30026021565055</c:v>
                </c:pt>
                <c:pt idx="1478">
                  <c:v>-29.7320322118684</c:v>
                </c:pt>
                <c:pt idx="1479">
                  <c:v>-17.6287965095435</c:v>
                </c:pt>
                <c:pt idx="1480">
                  <c:v>3.62829268336944</c:v>
                </c:pt>
                <c:pt idx="1481">
                  <c:v>-24.3267040363983</c:v>
                </c:pt>
                <c:pt idx="1482">
                  <c:v>-22.6814517271728</c:v>
                </c:pt>
                <c:pt idx="1483">
                  <c:v>7.93497335951896</c:v>
                </c:pt>
                <c:pt idx="1484">
                  <c:v>36.6001026732598</c:v>
                </c:pt>
                <c:pt idx="1485">
                  <c:v>-31.7678494569153</c:v>
                </c:pt>
                <c:pt idx="1486">
                  <c:v>-32.923507353393</c:v>
                </c:pt>
                <c:pt idx="1487">
                  <c:v>-0.0655439592914346</c:v>
                </c:pt>
                <c:pt idx="1488">
                  <c:v>12.9812463417676</c:v>
                </c:pt>
                <c:pt idx="1489">
                  <c:v>-18.5996953442253</c:v>
                </c:pt>
                <c:pt idx="1490">
                  <c:v>-15.9123812372766</c:v>
                </c:pt>
                <c:pt idx="1491">
                  <c:v>38.3798936418733</c:v>
                </c:pt>
                <c:pt idx="1492">
                  <c:v>-27.30955493499</c:v>
                </c:pt>
                <c:pt idx="1493">
                  <c:v>27.5204853305971</c:v>
                </c:pt>
                <c:pt idx="1494">
                  <c:v>-4.98402206558954</c:v>
                </c:pt>
                <c:pt idx="1495">
                  <c:v>-5.36776574863954</c:v>
                </c:pt>
                <c:pt idx="1496">
                  <c:v>-31.2339493773612</c:v>
                </c:pt>
                <c:pt idx="1497">
                  <c:v>-30.1356758637936</c:v>
                </c:pt>
                <c:pt idx="1498">
                  <c:v>28.079445335043</c:v>
                </c:pt>
                <c:pt idx="1499">
                  <c:v>-35.0682259179813</c:v>
                </c:pt>
                <c:pt idx="1500">
                  <c:v>28.4383003432597</c:v>
                </c:pt>
                <c:pt idx="1501">
                  <c:v>9.23202051709221</c:v>
                </c:pt>
                <c:pt idx="1502">
                  <c:v>-23.3739768560457</c:v>
                </c:pt>
                <c:pt idx="1503">
                  <c:v>-31.3502021581736</c:v>
                </c:pt>
                <c:pt idx="1504">
                  <c:v>23.7368173445676</c:v>
                </c:pt>
                <c:pt idx="1505">
                  <c:v>31.0008125898456</c:v>
                </c:pt>
                <c:pt idx="1506">
                  <c:v>-15.6618841927157</c:v>
                </c:pt>
                <c:pt idx="1507">
                  <c:v>-31.9894505703677</c:v>
                </c:pt>
                <c:pt idx="1508">
                  <c:v>-26.4465461855055</c:v>
                </c:pt>
                <c:pt idx="1509">
                  <c:v>13.1809679378184</c:v>
                </c:pt>
                <c:pt idx="1510">
                  <c:v>-3.43509258311006</c:v>
                </c:pt>
                <c:pt idx="1511">
                  <c:v>5.29873457041693</c:v>
                </c:pt>
                <c:pt idx="1512">
                  <c:v>30.9613533253735</c:v>
                </c:pt>
                <c:pt idx="1513">
                  <c:v>-25.8157452927731</c:v>
                </c:pt>
                <c:pt idx="1514">
                  <c:v>40.0510513929068</c:v>
                </c:pt>
                <c:pt idx="1515">
                  <c:v>23.1025343724425</c:v>
                </c:pt>
                <c:pt idx="1516">
                  <c:v>1.76231141666729</c:v>
                </c:pt>
                <c:pt idx="1517">
                  <c:v>-25.3067539399669</c:v>
                </c:pt>
                <c:pt idx="1518">
                  <c:v>-29.9124933515323</c:v>
                </c:pt>
                <c:pt idx="1519">
                  <c:v>-17.8111778874778</c:v>
                </c:pt>
                <c:pt idx="1520">
                  <c:v>12.1853768451522</c:v>
                </c:pt>
                <c:pt idx="1521">
                  <c:v>-30.4181806104096</c:v>
                </c:pt>
                <c:pt idx="1522">
                  <c:v>32.7210851946383</c:v>
                </c:pt>
                <c:pt idx="1523">
                  <c:v>-30.5714030580189</c:v>
                </c:pt>
                <c:pt idx="1524">
                  <c:v>-26.3391597038119</c:v>
                </c:pt>
                <c:pt idx="1525">
                  <c:v>-20.801631967529</c:v>
                </c:pt>
                <c:pt idx="1526">
                  <c:v>-29.0262913009991</c:v>
                </c:pt>
                <c:pt idx="1527">
                  <c:v>25.8551340941692</c:v>
                </c:pt>
                <c:pt idx="1528">
                  <c:v>-17.2318026189824</c:v>
                </c:pt>
                <c:pt idx="1529">
                  <c:v>1.13548307794909</c:v>
                </c:pt>
                <c:pt idx="1530">
                  <c:v>-23.2003940555056</c:v>
                </c:pt>
                <c:pt idx="1531">
                  <c:v>35.5367065271224</c:v>
                </c:pt>
                <c:pt idx="1532">
                  <c:v>-23.9940428838656</c:v>
                </c:pt>
                <c:pt idx="1533">
                  <c:v>12.8836082055226</c:v>
                </c:pt>
                <c:pt idx="1534">
                  <c:v>38.2286853938998</c:v>
                </c:pt>
                <c:pt idx="1535">
                  <c:v>10.2699800221263</c:v>
                </c:pt>
                <c:pt idx="1536">
                  <c:v>-4.60230955648937</c:v>
                </c:pt>
                <c:pt idx="1537">
                  <c:v>23.6097796188554</c:v>
                </c:pt>
                <c:pt idx="1538">
                  <c:v>11.6157257503007</c:v>
                </c:pt>
                <c:pt idx="1539">
                  <c:v>-5.85121644047722</c:v>
                </c:pt>
                <c:pt idx="1540">
                  <c:v>-25.5617113712362</c:v>
                </c:pt>
                <c:pt idx="1541">
                  <c:v>6.50321456249082</c:v>
                </c:pt>
                <c:pt idx="1542">
                  <c:v>39.0032328899774</c:v>
                </c:pt>
                <c:pt idx="1543">
                  <c:v>-20.5257417076458</c:v>
                </c:pt>
                <c:pt idx="1544">
                  <c:v>26.6244387448688</c:v>
                </c:pt>
                <c:pt idx="1545">
                  <c:v>-22.7414504079386</c:v>
                </c:pt>
                <c:pt idx="1546">
                  <c:v>-32.0543515733803</c:v>
                </c:pt>
                <c:pt idx="1547">
                  <c:v>6.90747389420425</c:v>
                </c:pt>
                <c:pt idx="1548">
                  <c:v>7.98391566863031</c:v>
                </c:pt>
                <c:pt idx="1549">
                  <c:v>-22.1317651631966</c:v>
                </c:pt>
                <c:pt idx="1550">
                  <c:v>-15.7016073106327</c:v>
                </c:pt>
                <c:pt idx="1551">
                  <c:v>36.1506862124203</c:v>
                </c:pt>
                <c:pt idx="1552">
                  <c:v>8.01243024598132</c:v>
                </c:pt>
                <c:pt idx="1553">
                  <c:v>0.238763696011862</c:v>
                </c:pt>
                <c:pt idx="1554">
                  <c:v>4.80256506935402</c:v>
                </c:pt>
                <c:pt idx="1555">
                  <c:v>-35.2643600870756</c:v>
                </c:pt>
                <c:pt idx="1556">
                  <c:v>8.02826782384949</c:v>
                </c:pt>
                <c:pt idx="1557">
                  <c:v>-31.7562060331866</c:v>
                </c:pt>
                <c:pt idx="1558">
                  <c:v>38.2948854568549</c:v>
                </c:pt>
                <c:pt idx="1559">
                  <c:v>8.91071671100529</c:v>
                </c:pt>
                <c:pt idx="1560">
                  <c:v>22.8024105297174</c:v>
                </c:pt>
                <c:pt idx="1561">
                  <c:v>2.80571030881284</c:v>
                </c:pt>
                <c:pt idx="1562">
                  <c:v>-23.4270696496082</c:v>
                </c:pt>
                <c:pt idx="1563">
                  <c:v>-35.2293135403089</c:v>
                </c:pt>
                <c:pt idx="1564">
                  <c:v>7.74387564607946</c:v>
                </c:pt>
                <c:pt idx="1565">
                  <c:v>-34.2097991855619</c:v>
                </c:pt>
                <c:pt idx="1566">
                  <c:v>28.8209693143945</c:v>
                </c:pt>
                <c:pt idx="1567">
                  <c:v>40.3137988045123</c:v>
                </c:pt>
                <c:pt idx="1568">
                  <c:v>32.5589494051906</c:v>
                </c:pt>
                <c:pt idx="1569">
                  <c:v>22.3251316822552</c:v>
                </c:pt>
                <c:pt idx="1570">
                  <c:v>8.23971011722353</c:v>
                </c:pt>
                <c:pt idx="1571">
                  <c:v>22.5232155976273</c:v>
                </c:pt>
                <c:pt idx="1572">
                  <c:v>-30.3484818097308</c:v>
                </c:pt>
                <c:pt idx="1573">
                  <c:v>33.5639245277151</c:v>
                </c:pt>
                <c:pt idx="1574">
                  <c:v>34.2085680961305</c:v>
                </c:pt>
                <c:pt idx="1575">
                  <c:v>28.7280569913435</c:v>
                </c:pt>
                <c:pt idx="1576">
                  <c:v>-16.124300322059</c:v>
                </c:pt>
                <c:pt idx="1577">
                  <c:v>7.83955653701225</c:v>
                </c:pt>
                <c:pt idx="1578">
                  <c:v>36.5318993114655</c:v>
                </c:pt>
                <c:pt idx="1579">
                  <c:v>-17.9105570181848</c:v>
                </c:pt>
                <c:pt idx="1580">
                  <c:v>4.10938279572692</c:v>
                </c:pt>
                <c:pt idx="1581">
                  <c:v>23.1330862645488</c:v>
                </c:pt>
                <c:pt idx="1582">
                  <c:v>40.2837585196589</c:v>
                </c:pt>
                <c:pt idx="1583">
                  <c:v>-6.28651966286684</c:v>
                </c:pt>
                <c:pt idx="1584">
                  <c:v>28.9002639106699</c:v>
                </c:pt>
                <c:pt idx="1585">
                  <c:v>28.8776836369588</c:v>
                </c:pt>
                <c:pt idx="1586">
                  <c:v>35.3803521567636</c:v>
                </c:pt>
                <c:pt idx="1587">
                  <c:v>1.34194861072217</c:v>
                </c:pt>
                <c:pt idx="1588">
                  <c:v>-22.8315869515311</c:v>
                </c:pt>
                <c:pt idx="1589">
                  <c:v>-30.4232960123478</c:v>
                </c:pt>
                <c:pt idx="1590">
                  <c:v>40.3830021930401</c:v>
                </c:pt>
                <c:pt idx="1591">
                  <c:v>-16.584575590038</c:v>
                </c:pt>
                <c:pt idx="1592">
                  <c:v>2.66076091364971</c:v>
                </c:pt>
                <c:pt idx="1593">
                  <c:v>-24.1961381254291</c:v>
                </c:pt>
                <c:pt idx="1594">
                  <c:v>32.5983609802419</c:v>
                </c:pt>
                <c:pt idx="1595">
                  <c:v>4.24740132799574</c:v>
                </c:pt>
                <c:pt idx="1596">
                  <c:v>1.30502844481881</c:v>
                </c:pt>
                <c:pt idx="1597">
                  <c:v>8.43554261515074</c:v>
                </c:pt>
                <c:pt idx="1598">
                  <c:v>35.9009939024486</c:v>
                </c:pt>
                <c:pt idx="1599">
                  <c:v>40.1675523343968</c:v>
                </c:pt>
                <c:pt idx="1600">
                  <c:v>11.7952290461328</c:v>
                </c:pt>
                <c:pt idx="1601">
                  <c:v>2.08869368674107</c:v>
                </c:pt>
                <c:pt idx="1602">
                  <c:v>-32.7304886491342</c:v>
                </c:pt>
                <c:pt idx="1603">
                  <c:v>0.651848310076829</c:v>
                </c:pt>
                <c:pt idx="1604">
                  <c:v>-26.6956786805782</c:v>
                </c:pt>
                <c:pt idx="1605">
                  <c:v>-4.81739160567092</c:v>
                </c:pt>
                <c:pt idx="1606">
                  <c:v>38.061332350453</c:v>
                </c:pt>
                <c:pt idx="1607">
                  <c:v>28.0471072712424</c:v>
                </c:pt>
                <c:pt idx="1608">
                  <c:v>-23.7885518852706</c:v>
                </c:pt>
                <c:pt idx="1609">
                  <c:v>1.96822021135119</c:v>
                </c:pt>
                <c:pt idx="1610">
                  <c:v>2.79243835760457</c:v>
                </c:pt>
                <c:pt idx="1611">
                  <c:v>13.3505748832575</c:v>
                </c:pt>
                <c:pt idx="1612">
                  <c:v>-30.5260819886332</c:v>
                </c:pt>
                <c:pt idx="1613">
                  <c:v>-29.0354291363705</c:v>
                </c:pt>
                <c:pt idx="1614">
                  <c:v>-20.1138648344352</c:v>
                </c:pt>
                <c:pt idx="1615">
                  <c:v>11.9527785727159</c:v>
                </c:pt>
                <c:pt idx="1616">
                  <c:v>23.8798220421457</c:v>
                </c:pt>
                <c:pt idx="1617">
                  <c:v>3.39145244098572</c:v>
                </c:pt>
                <c:pt idx="1618">
                  <c:v>32.7035204002257</c:v>
                </c:pt>
                <c:pt idx="1619">
                  <c:v>3.98427536480227</c:v>
                </c:pt>
                <c:pt idx="1620">
                  <c:v>-27.010129024779</c:v>
                </c:pt>
                <c:pt idx="1621">
                  <c:v>-17.214339161092</c:v>
                </c:pt>
                <c:pt idx="1622">
                  <c:v>21.1502118921921</c:v>
                </c:pt>
                <c:pt idx="1623">
                  <c:v>-34.9474237409446</c:v>
                </c:pt>
                <c:pt idx="1624">
                  <c:v>-31.5738129652547</c:v>
                </c:pt>
                <c:pt idx="1625">
                  <c:v>9.47824228141418</c:v>
                </c:pt>
                <c:pt idx="1626">
                  <c:v>3.56660960964461</c:v>
                </c:pt>
                <c:pt idx="1627">
                  <c:v>-15.4242384776773</c:v>
                </c:pt>
                <c:pt idx="1628">
                  <c:v>38.6305036843684</c:v>
                </c:pt>
                <c:pt idx="1629">
                  <c:v>-15.9428965009934</c:v>
                </c:pt>
                <c:pt idx="1630">
                  <c:v>24.1160444270351</c:v>
                </c:pt>
                <c:pt idx="1631">
                  <c:v>-34.2942399653872</c:v>
                </c:pt>
                <c:pt idx="1632">
                  <c:v>4.55300804645951</c:v>
                </c:pt>
                <c:pt idx="1633">
                  <c:v>-24.6363213647216</c:v>
                </c:pt>
                <c:pt idx="1634">
                  <c:v>9.22524453863341</c:v>
                </c:pt>
                <c:pt idx="1635">
                  <c:v>24.1272859451764</c:v>
                </c:pt>
                <c:pt idx="1636">
                  <c:v>-15.9133967626517</c:v>
                </c:pt>
                <c:pt idx="1637">
                  <c:v>7.28581862787048</c:v>
                </c:pt>
                <c:pt idx="1638">
                  <c:v>-25.272355849879</c:v>
                </c:pt>
                <c:pt idx="1639">
                  <c:v>-29.6820474746357</c:v>
                </c:pt>
                <c:pt idx="1640">
                  <c:v>0.592660433081419</c:v>
                </c:pt>
                <c:pt idx="1641">
                  <c:v>11.3911044757327</c:v>
                </c:pt>
                <c:pt idx="1642">
                  <c:v>-5.14422926669968</c:v>
                </c:pt>
                <c:pt idx="1643">
                  <c:v>3.43451291307158</c:v>
                </c:pt>
                <c:pt idx="1644">
                  <c:v>-30.2310043233513</c:v>
                </c:pt>
                <c:pt idx="1645">
                  <c:v>-30.7763681601796</c:v>
                </c:pt>
                <c:pt idx="1646">
                  <c:v>-26.0143779824727</c:v>
                </c:pt>
                <c:pt idx="1647">
                  <c:v>12.352611729123</c:v>
                </c:pt>
                <c:pt idx="1648">
                  <c:v>-26.0761142691621</c:v>
                </c:pt>
                <c:pt idx="1649">
                  <c:v>-29.0771812233762</c:v>
                </c:pt>
                <c:pt idx="1650">
                  <c:v>31.5979753635053</c:v>
                </c:pt>
                <c:pt idx="1651">
                  <c:v>-4.6270332207431</c:v>
                </c:pt>
                <c:pt idx="1652">
                  <c:v>-30.7379593341295</c:v>
                </c:pt>
                <c:pt idx="1653">
                  <c:v>-33.6797249240359</c:v>
                </c:pt>
                <c:pt idx="1654">
                  <c:v>29.8399274415012</c:v>
                </c:pt>
                <c:pt idx="1655">
                  <c:v>30.1064974694434</c:v>
                </c:pt>
                <c:pt idx="1656">
                  <c:v>33.0859448887142</c:v>
                </c:pt>
                <c:pt idx="1657">
                  <c:v>-34.9088956006567</c:v>
                </c:pt>
                <c:pt idx="1658">
                  <c:v>35.1781381584636</c:v>
                </c:pt>
                <c:pt idx="1659">
                  <c:v>-1.83472842342838</c:v>
                </c:pt>
                <c:pt idx="1660">
                  <c:v>-2.90009762825635</c:v>
                </c:pt>
                <c:pt idx="1661">
                  <c:v>0.00185765877356036</c:v>
                </c:pt>
                <c:pt idx="1662">
                  <c:v>-3.80155957198512</c:v>
                </c:pt>
                <c:pt idx="1663">
                  <c:v>29.6136501992147</c:v>
                </c:pt>
                <c:pt idx="1664">
                  <c:v>-22.4828764470098</c:v>
                </c:pt>
                <c:pt idx="1665">
                  <c:v>23.134843233014</c:v>
                </c:pt>
                <c:pt idx="1666">
                  <c:v>-31.9683918131628</c:v>
                </c:pt>
                <c:pt idx="1667">
                  <c:v>-27.6726057678832</c:v>
                </c:pt>
                <c:pt idx="1668">
                  <c:v>-19.2064518657645</c:v>
                </c:pt>
                <c:pt idx="1669">
                  <c:v>21.7859128651912</c:v>
                </c:pt>
                <c:pt idx="1670">
                  <c:v>30.6895399539178</c:v>
                </c:pt>
                <c:pt idx="1671">
                  <c:v>7.66019248141968</c:v>
                </c:pt>
                <c:pt idx="1672">
                  <c:v>1.62959445740292</c:v>
                </c:pt>
                <c:pt idx="1673">
                  <c:v>37.2224756212147</c:v>
                </c:pt>
                <c:pt idx="1674">
                  <c:v>26.7579718565128</c:v>
                </c:pt>
                <c:pt idx="1675">
                  <c:v>39.4271485477047</c:v>
                </c:pt>
                <c:pt idx="1676">
                  <c:v>30.8592181766208</c:v>
                </c:pt>
                <c:pt idx="1677">
                  <c:v>-33.3734388324023</c:v>
                </c:pt>
                <c:pt idx="1678">
                  <c:v>0.628561534115491</c:v>
                </c:pt>
                <c:pt idx="1679">
                  <c:v>7.7754774319344</c:v>
                </c:pt>
                <c:pt idx="1680">
                  <c:v>-29.1455708505257</c:v>
                </c:pt>
                <c:pt idx="1681">
                  <c:v>-2.77900091429325</c:v>
                </c:pt>
                <c:pt idx="1682">
                  <c:v>38.3945097902899</c:v>
                </c:pt>
                <c:pt idx="1683">
                  <c:v>-5.3013524308073</c:v>
                </c:pt>
                <c:pt idx="1684">
                  <c:v>2.94959298784997</c:v>
                </c:pt>
                <c:pt idx="1685">
                  <c:v>-24.0525696815142</c:v>
                </c:pt>
                <c:pt idx="1686">
                  <c:v>31.8667153812324</c:v>
                </c:pt>
                <c:pt idx="1687">
                  <c:v>29.023300985178</c:v>
                </c:pt>
                <c:pt idx="1688">
                  <c:v>32.9612172130283</c:v>
                </c:pt>
                <c:pt idx="1689">
                  <c:v>-27.3442202969876</c:v>
                </c:pt>
                <c:pt idx="1690">
                  <c:v>-24.1006983872977</c:v>
                </c:pt>
                <c:pt idx="1691">
                  <c:v>-20.8371507981624</c:v>
                </c:pt>
                <c:pt idx="1692">
                  <c:v>12.9010808256134</c:v>
                </c:pt>
                <c:pt idx="1693">
                  <c:v>-25.7646260192791</c:v>
                </c:pt>
                <c:pt idx="1694">
                  <c:v>-16.6422940507319</c:v>
                </c:pt>
                <c:pt idx="1695">
                  <c:v>7.28923294191019</c:v>
                </c:pt>
                <c:pt idx="1696">
                  <c:v>-16.1134175216252</c:v>
                </c:pt>
                <c:pt idx="1697">
                  <c:v>2.5574581663939</c:v>
                </c:pt>
                <c:pt idx="1698">
                  <c:v>-1.54997904509582</c:v>
                </c:pt>
                <c:pt idx="1699">
                  <c:v>34.0820482983095</c:v>
                </c:pt>
                <c:pt idx="1700">
                  <c:v>-29.8018287946863</c:v>
                </c:pt>
                <c:pt idx="1701">
                  <c:v>29.5551703045875</c:v>
                </c:pt>
                <c:pt idx="1702">
                  <c:v>13.015648944865</c:v>
                </c:pt>
                <c:pt idx="1703">
                  <c:v>-20.2431678842261</c:v>
                </c:pt>
                <c:pt idx="1704">
                  <c:v>-30.9188896706378</c:v>
                </c:pt>
                <c:pt idx="1705">
                  <c:v>30.8112993523729</c:v>
                </c:pt>
                <c:pt idx="1706">
                  <c:v>-3.86704897884987</c:v>
                </c:pt>
                <c:pt idx="1707">
                  <c:v>29.7828737417724</c:v>
                </c:pt>
                <c:pt idx="1708">
                  <c:v>5.79122856599759</c:v>
                </c:pt>
                <c:pt idx="1709">
                  <c:v>-5.20378375658223</c:v>
                </c:pt>
                <c:pt idx="1710">
                  <c:v>38.2835719490936</c:v>
                </c:pt>
                <c:pt idx="1711">
                  <c:v>0.236883747485071</c:v>
                </c:pt>
                <c:pt idx="1712">
                  <c:v>-22.0047800620948</c:v>
                </c:pt>
                <c:pt idx="1713">
                  <c:v>8.25704811157841</c:v>
                </c:pt>
                <c:pt idx="1714">
                  <c:v>25.9464475248735</c:v>
                </c:pt>
                <c:pt idx="1715">
                  <c:v>40.6915417437067</c:v>
                </c:pt>
                <c:pt idx="1716">
                  <c:v>-18.3594452159339</c:v>
                </c:pt>
                <c:pt idx="1717">
                  <c:v>-32.8342121079041</c:v>
                </c:pt>
                <c:pt idx="1718">
                  <c:v>2.95833866841238</c:v>
                </c:pt>
                <c:pt idx="1719">
                  <c:v>36.028613272795</c:v>
                </c:pt>
                <c:pt idx="1720">
                  <c:v>5.01356302645279</c:v>
                </c:pt>
                <c:pt idx="1721">
                  <c:v>-5.60616911798561</c:v>
                </c:pt>
                <c:pt idx="1722">
                  <c:v>-16.8487826996318</c:v>
                </c:pt>
                <c:pt idx="1723">
                  <c:v>5.13901172786391</c:v>
                </c:pt>
                <c:pt idx="1724">
                  <c:v>-21.8335380288701</c:v>
                </c:pt>
                <c:pt idx="1725">
                  <c:v>8.13602756054605</c:v>
                </c:pt>
                <c:pt idx="1726">
                  <c:v>10.2817854230124</c:v>
                </c:pt>
                <c:pt idx="1727">
                  <c:v>-20.3216898258471</c:v>
                </c:pt>
                <c:pt idx="1728">
                  <c:v>-34.3931663538497</c:v>
                </c:pt>
                <c:pt idx="1729">
                  <c:v>-2.26298159010044</c:v>
                </c:pt>
                <c:pt idx="1730">
                  <c:v>5.78184745321494</c:v>
                </c:pt>
                <c:pt idx="1731">
                  <c:v>39.2319562480761</c:v>
                </c:pt>
                <c:pt idx="1732">
                  <c:v>2.53447999084213</c:v>
                </c:pt>
                <c:pt idx="1733">
                  <c:v>37.8272187187711</c:v>
                </c:pt>
                <c:pt idx="1734">
                  <c:v>-32.7125122815895</c:v>
                </c:pt>
                <c:pt idx="1735">
                  <c:v>-5.07124875618186</c:v>
                </c:pt>
                <c:pt idx="1736">
                  <c:v>-28.1310555403424</c:v>
                </c:pt>
                <c:pt idx="1737">
                  <c:v>-2.85036146855123</c:v>
                </c:pt>
                <c:pt idx="1738">
                  <c:v>-29.4729519768369</c:v>
                </c:pt>
                <c:pt idx="1739">
                  <c:v>30.4818095896341</c:v>
                </c:pt>
                <c:pt idx="1740">
                  <c:v>-33.6713116974772</c:v>
                </c:pt>
                <c:pt idx="1741">
                  <c:v>37.4753141667079</c:v>
                </c:pt>
                <c:pt idx="1742">
                  <c:v>22.6765434137236</c:v>
                </c:pt>
                <c:pt idx="1743">
                  <c:v>11.674331942896</c:v>
                </c:pt>
                <c:pt idx="1744">
                  <c:v>35.1859944495517</c:v>
                </c:pt>
                <c:pt idx="1745">
                  <c:v>-26.4065562663807</c:v>
                </c:pt>
                <c:pt idx="1746">
                  <c:v>26.4366916266556</c:v>
                </c:pt>
                <c:pt idx="1747">
                  <c:v>36.5155132437648</c:v>
                </c:pt>
                <c:pt idx="1748">
                  <c:v>-21.7315274782035</c:v>
                </c:pt>
                <c:pt idx="1749">
                  <c:v>6.39823550893978</c:v>
                </c:pt>
                <c:pt idx="1750">
                  <c:v>0.964570013459634</c:v>
                </c:pt>
                <c:pt idx="1751">
                  <c:v>-18.8535850945292</c:v>
                </c:pt>
                <c:pt idx="1752">
                  <c:v>-17.8244936996404</c:v>
                </c:pt>
                <c:pt idx="1753">
                  <c:v>-16.5445092432323</c:v>
                </c:pt>
                <c:pt idx="1754">
                  <c:v>9.76004864170902</c:v>
                </c:pt>
                <c:pt idx="1755">
                  <c:v>-15.9833716979983</c:v>
                </c:pt>
                <c:pt idx="1756">
                  <c:v>-28.3671142690597</c:v>
                </c:pt>
                <c:pt idx="1757">
                  <c:v>8.54991693270443</c:v>
                </c:pt>
                <c:pt idx="1758">
                  <c:v>8.69910835997015</c:v>
                </c:pt>
                <c:pt idx="1759">
                  <c:v>3.13175782795755</c:v>
                </c:pt>
                <c:pt idx="1760">
                  <c:v>-25.5796910544204</c:v>
                </c:pt>
                <c:pt idx="1761">
                  <c:v>35.9880741948683</c:v>
                </c:pt>
                <c:pt idx="1762">
                  <c:v>-35.0949155830614</c:v>
                </c:pt>
                <c:pt idx="1763">
                  <c:v>-26.0017131375962</c:v>
                </c:pt>
                <c:pt idx="1764">
                  <c:v>-15.9220606196308</c:v>
                </c:pt>
                <c:pt idx="1765">
                  <c:v>-27.3151001903116</c:v>
                </c:pt>
                <c:pt idx="1766">
                  <c:v>27.0906952219454</c:v>
                </c:pt>
                <c:pt idx="1767">
                  <c:v>-24.8826311680652</c:v>
                </c:pt>
                <c:pt idx="1768">
                  <c:v>21.5828976717251</c:v>
                </c:pt>
                <c:pt idx="1769">
                  <c:v>-18.9609453684558</c:v>
                </c:pt>
                <c:pt idx="1770">
                  <c:v>11.1008521244233</c:v>
                </c:pt>
                <c:pt idx="1771">
                  <c:v>30.1106541000904</c:v>
                </c:pt>
                <c:pt idx="1772">
                  <c:v>-16.3563479505121</c:v>
                </c:pt>
                <c:pt idx="1773">
                  <c:v>-16.6108451372436</c:v>
                </c:pt>
                <c:pt idx="1774">
                  <c:v>9.29903457282727</c:v>
                </c:pt>
                <c:pt idx="1775">
                  <c:v>-3.88189636184019</c:v>
                </c:pt>
                <c:pt idx="1776">
                  <c:v>-22.1073954540951</c:v>
                </c:pt>
                <c:pt idx="1777">
                  <c:v>-6.08130929338831</c:v>
                </c:pt>
                <c:pt idx="1778">
                  <c:v>32.9560151831437</c:v>
                </c:pt>
                <c:pt idx="1779">
                  <c:v>37.1822788557128</c:v>
                </c:pt>
                <c:pt idx="1780">
                  <c:v>37.0293636207102</c:v>
                </c:pt>
                <c:pt idx="1781">
                  <c:v>6.27960842916232</c:v>
                </c:pt>
                <c:pt idx="1782">
                  <c:v>8.19321734381284</c:v>
                </c:pt>
                <c:pt idx="1783">
                  <c:v>12.9589921398677</c:v>
                </c:pt>
                <c:pt idx="1784">
                  <c:v>32.7469641856505</c:v>
                </c:pt>
                <c:pt idx="1785">
                  <c:v>26.6151817146302</c:v>
                </c:pt>
                <c:pt idx="1786">
                  <c:v>6.87244616979021</c:v>
                </c:pt>
                <c:pt idx="1787">
                  <c:v>-29.0589872327743</c:v>
                </c:pt>
                <c:pt idx="1788">
                  <c:v>26.2524958345667</c:v>
                </c:pt>
                <c:pt idx="1789">
                  <c:v>-2.80855860458953</c:v>
                </c:pt>
                <c:pt idx="1790">
                  <c:v>8.90465190229563</c:v>
                </c:pt>
                <c:pt idx="1791">
                  <c:v>6.88393401267813</c:v>
                </c:pt>
                <c:pt idx="1792">
                  <c:v>39.9783274996366</c:v>
                </c:pt>
                <c:pt idx="1793">
                  <c:v>34.5076165129208</c:v>
                </c:pt>
                <c:pt idx="1794">
                  <c:v>2.08378214392117</c:v>
                </c:pt>
                <c:pt idx="1795">
                  <c:v>23.4924480176993</c:v>
                </c:pt>
                <c:pt idx="1796">
                  <c:v>7.57880895647756</c:v>
                </c:pt>
                <c:pt idx="1797">
                  <c:v>11.2012266704317</c:v>
                </c:pt>
                <c:pt idx="1798">
                  <c:v>-26.0303410184123</c:v>
                </c:pt>
                <c:pt idx="1799">
                  <c:v>28.2118479946189</c:v>
                </c:pt>
                <c:pt idx="1800">
                  <c:v>-2.10215423845432</c:v>
                </c:pt>
                <c:pt idx="1801">
                  <c:v>-15.5574664830837</c:v>
                </c:pt>
                <c:pt idx="1802">
                  <c:v>20.7735841396286</c:v>
                </c:pt>
                <c:pt idx="1803">
                  <c:v>-20.0744673345728</c:v>
                </c:pt>
                <c:pt idx="1804">
                  <c:v>4.4935040274401</c:v>
                </c:pt>
                <c:pt idx="1805">
                  <c:v>27.2187700995183</c:v>
                </c:pt>
                <c:pt idx="1806">
                  <c:v>0.784354955960055</c:v>
                </c:pt>
                <c:pt idx="1807">
                  <c:v>30.8563880729139</c:v>
                </c:pt>
                <c:pt idx="1808">
                  <c:v>31.5164141188048</c:v>
                </c:pt>
                <c:pt idx="1809">
                  <c:v>40.3744637166473</c:v>
                </c:pt>
                <c:pt idx="1810">
                  <c:v>36.8464927732631</c:v>
                </c:pt>
                <c:pt idx="1811">
                  <c:v>20.7973659921777</c:v>
                </c:pt>
                <c:pt idx="1812">
                  <c:v>-17.0703864919002</c:v>
                </c:pt>
                <c:pt idx="1813">
                  <c:v>-24.5918703561144</c:v>
                </c:pt>
                <c:pt idx="1814">
                  <c:v>7.22655861570257</c:v>
                </c:pt>
                <c:pt idx="1815">
                  <c:v>-28.7747168541931</c:v>
                </c:pt>
                <c:pt idx="1816">
                  <c:v>-24.3580399047406</c:v>
                </c:pt>
                <c:pt idx="1817">
                  <c:v>-4.70512753550094</c:v>
                </c:pt>
                <c:pt idx="1818">
                  <c:v>-27.6513143792005</c:v>
                </c:pt>
                <c:pt idx="1819">
                  <c:v>30.0657549675754</c:v>
                </c:pt>
                <c:pt idx="1820">
                  <c:v>-22.3136744078827</c:v>
                </c:pt>
                <c:pt idx="1821">
                  <c:v>-22.0672947774384</c:v>
                </c:pt>
                <c:pt idx="1822">
                  <c:v>-0.632319673425455</c:v>
                </c:pt>
                <c:pt idx="1823">
                  <c:v>-16.8094082324427</c:v>
                </c:pt>
                <c:pt idx="1824">
                  <c:v>22.7089639800989</c:v>
                </c:pt>
                <c:pt idx="1825">
                  <c:v>-26.2286560995914</c:v>
                </c:pt>
                <c:pt idx="1826">
                  <c:v>9.1278187634732</c:v>
                </c:pt>
                <c:pt idx="1827">
                  <c:v>23.1001598101119</c:v>
                </c:pt>
                <c:pt idx="1828">
                  <c:v>40.1391653606613</c:v>
                </c:pt>
                <c:pt idx="1829">
                  <c:v>11.5494407493638</c:v>
                </c:pt>
                <c:pt idx="1830">
                  <c:v>-2.25916674333854</c:v>
                </c:pt>
                <c:pt idx="1831">
                  <c:v>-19.3414387595419</c:v>
                </c:pt>
                <c:pt idx="1832">
                  <c:v>38.4704036921202</c:v>
                </c:pt>
                <c:pt idx="1833">
                  <c:v>12.6534700076122</c:v>
                </c:pt>
                <c:pt idx="1834">
                  <c:v>-22.6170369379548</c:v>
                </c:pt>
                <c:pt idx="1835">
                  <c:v>-26.6195403463776</c:v>
                </c:pt>
                <c:pt idx="1836">
                  <c:v>10.6037021219893</c:v>
                </c:pt>
                <c:pt idx="1837">
                  <c:v>-22.2634068360157</c:v>
                </c:pt>
                <c:pt idx="1838">
                  <c:v>-16.3086609043525</c:v>
                </c:pt>
                <c:pt idx="1839">
                  <c:v>28.9493227646028</c:v>
                </c:pt>
                <c:pt idx="1840">
                  <c:v>32.9854613880678</c:v>
                </c:pt>
                <c:pt idx="1841">
                  <c:v>-32.9708348494867</c:v>
                </c:pt>
                <c:pt idx="1842">
                  <c:v>28.7088003859035</c:v>
                </c:pt>
                <c:pt idx="1843">
                  <c:v>32.7938155193901</c:v>
                </c:pt>
                <c:pt idx="1844">
                  <c:v>29.9181690416922</c:v>
                </c:pt>
                <c:pt idx="1845">
                  <c:v>6.13767505518495</c:v>
                </c:pt>
                <c:pt idx="1846">
                  <c:v>21.1389069987907</c:v>
                </c:pt>
                <c:pt idx="1847">
                  <c:v>2.40397369302861</c:v>
                </c:pt>
                <c:pt idx="1848">
                  <c:v>-5.01027013412404</c:v>
                </c:pt>
                <c:pt idx="1849">
                  <c:v>38.3368018954084</c:v>
                </c:pt>
                <c:pt idx="1850">
                  <c:v>-27.7026743079337</c:v>
                </c:pt>
                <c:pt idx="1851">
                  <c:v>9.68146741406089</c:v>
                </c:pt>
                <c:pt idx="1852">
                  <c:v>-2.95210237727689</c:v>
                </c:pt>
                <c:pt idx="1853">
                  <c:v>13.4787534049508</c:v>
                </c:pt>
                <c:pt idx="1854">
                  <c:v>-20.6366565570688</c:v>
                </c:pt>
                <c:pt idx="1855">
                  <c:v>-5.45316144088403</c:v>
                </c:pt>
                <c:pt idx="1856">
                  <c:v>11.3419586762681</c:v>
                </c:pt>
                <c:pt idx="1857">
                  <c:v>34.3574952573343</c:v>
                </c:pt>
                <c:pt idx="1858">
                  <c:v>-0.529279428957477</c:v>
                </c:pt>
                <c:pt idx="1859">
                  <c:v>38.8175727332114</c:v>
                </c:pt>
                <c:pt idx="1860">
                  <c:v>8.90798959117645</c:v>
                </c:pt>
                <c:pt idx="1861">
                  <c:v>-15.7519395051596</c:v>
                </c:pt>
                <c:pt idx="1862">
                  <c:v>-23.7391995163161</c:v>
                </c:pt>
                <c:pt idx="1863">
                  <c:v>-0.69618124654129</c:v>
                </c:pt>
                <c:pt idx="1864">
                  <c:v>-32.001916469607</c:v>
                </c:pt>
                <c:pt idx="1865">
                  <c:v>21.3587789310618</c:v>
                </c:pt>
                <c:pt idx="1866">
                  <c:v>35.6091387489585</c:v>
                </c:pt>
                <c:pt idx="1867">
                  <c:v>10.1016082502053</c:v>
                </c:pt>
                <c:pt idx="1868">
                  <c:v>38.3897190834103</c:v>
                </c:pt>
                <c:pt idx="1869">
                  <c:v>-24.2887491138333</c:v>
                </c:pt>
                <c:pt idx="1870">
                  <c:v>-4.34765954315937</c:v>
                </c:pt>
                <c:pt idx="1871">
                  <c:v>-6.15763865872272</c:v>
                </c:pt>
                <c:pt idx="1872">
                  <c:v>-29.3607969143346</c:v>
                </c:pt>
                <c:pt idx="1873">
                  <c:v>27.7404142149073</c:v>
                </c:pt>
                <c:pt idx="1874">
                  <c:v>28.705245111715</c:v>
                </c:pt>
                <c:pt idx="1875">
                  <c:v>-34.3130848627288</c:v>
                </c:pt>
                <c:pt idx="1876">
                  <c:v>39.4263879400947</c:v>
                </c:pt>
                <c:pt idx="1877">
                  <c:v>-32.285724185425</c:v>
                </c:pt>
                <c:pt idx="1878">
                  <c:v>-20.6904581415797</c:v>
                </c:pt>
                <c:pt idx="1879">
                  <c:v>2.61933191276351</c:v>
                </c:pt>
                <c:pt idx="1880">
                  <c:v>30.8672987918986</c:v>
                </c:pt>
                <c:pt idx="1881">
                  <c:v>-16.6997339370053</c:v>
                </c:pt>
                <c:pt idx="1882">
                  <c:v>-33.792362480917</c:v>
                </c:pt>
                <c:pt idx="1883">
                  <c:v>-4.38124579069818</c:v>
                </c:pt>
                <c:pt idx="1884">
                  <c:v>10.1181351179386</c:v>
                </c:pt>
                <c:pt idx="1885">
                  <c:v>-19.4686513954303</c:v>
                </c:pt>
                <c:pt idx="1886">
                  <c:v>32.5963879815493</c:v>
                </c:pt>
                <c:pt idx="1887">
                  <c:v>35.3809559124939</c:v>
                </c:pt>
                <c:pt idx="1888">
                  <c:v>-4.74096702515175</c:v>
                </c:pt>
                <c:pt idx="1889">
                  <c:v>13.2840307300846</c:v>
                </c:pt>
                <c:pt idx="1890">
                  <c:v>-4.32196071725819</c:v>
                </c:pt>
                <c:pt idx="1891">
                  <c:v>10.0595108534758</c:v>
                </c:pt>
                <c:pt idx="1892">
                  <c:v>22.0611968323982</c:v>
                </c:pt>
                <c:pt idx="1893">
                  <c:v>33.5086110837226</c:v>
                </c:pt>
                <c:pt idx="1894">
                  <c:v>-32.2433200744529</c:v>
                </c:pt>
                <c:pt idx="1895">
                  <c:v>-3.56717682469842</c:v>
                </c:pt>
                <c:pt idx="1896">
                  <c:v>-4.79096895871386</c:v>
                </c:pt>
                <c:pt idx="1897">
                  <c:v>-32.3220222764434</c:v>
                </c:pt>
                <c:pt idx="1898">
                  <c:v>-21.3353253080416</c:v>
                </c:pt>
                <c:pt idx="1899">
                  <c:v>9.32476306370638</c:v>
                </c:pt>
                <c:pt idx="1900">
                  <c:v>-22.4489134508638</c:v>
                </c:pt>
                <c:pt idx="1901">
                  <c:v>29.3536593839884</c:v>
                </c:pt>
                <c:pt idx="1902">
                  <c:v>-26.1375017175216</c:v>
                </c:pt>
                <c:pt idx="1903">
                  <c:v>-30.739181724772</c:v>
                </c:pt>
                <c:pt idx="1904">
                  <c:v>27.8742909764868</c:v>
                </c:pt>
                <c:pt idx="1905">
                  <c:v>23.6124908070952</c:v>
                </c:pt>
                <c:pt idx="1906">
                  <c:v>-28.2410317620023</c:v>
                </c:pt>
                <c:pt idx="1907">
                  <c:v>-18.8673276145387</c:v>
                </c:pt>
                <c:pt idx="1908">
                  <c:v>-4.67742199675417</c:v>
                </c:pt>
                <c:pt idx="1909">
                  <c:v>-25.1434695429218</c:v>
                </c:pt>
                <c:pt idx="1910">
                  <c:v>12.1566294576978</c:v>
                </c:pt>
                <c:pt idx="1911">
                  <c:v>-32.1837781723759</c:v>
                </c:pt>
                <c:pt idx="1912">
                  <c:v>35.19696577217</c:v>
                </c:pt>
                <c:pt idx="1913">
                  <c:v>-31.8335362763491</c:v>
                </c:pt>
                <c:pt idx="1914">
                  <c:v>34.1288363362496</c:v>
                </c:pt>
                <c:pt idx="1915">
                  <c:v>21.3256139178982</c:v>
                </c:pt>
                <c:pt idx="1916">
                  <c:v>22.9192644680204</c:v>
                </c:pt>
                <c:pt idx="1917">
                  <c:v>7.52583350020847</c:v>
                </c:pt>
                <c:pt idx="1918">
                  <c:v>-5.6160672928108</c:v>
                </c:pt>
                <c:pt idx="1919">
                  <c:v>28.136989683428</c:v>
                </c:pt>
                <c:pt idx="1920">
                  <c:v>-27.7801669572794</c:v>
                </c:pt>
                <c:pt idx="1921">
                  <c:v>13.3641755541466</c:v>
                </c:pt>
                <c:pt idx="1922">
                  <c:v>33.6980791303468</c:v>
                </c:pt>
                <c:pt idx="1923">
                  <c:v>33.5703432737913</c:v>
                </c:pt>
                <c:pt idx="1924">
                  <c:v>-16.9564462965124</c:v>
                </c:pt>
                <c:pt idx="1925">
                  <c:v>31.1753573267387</c:v>
                </c:pt>
                <c:pt idx="1926">
                  <c:v>37.82763059527</c:v>
                </c:pt>
                <c:pt idx="1927">
                  <c:v>-20.5680466960168</c:v>
                </c:pt>
                <c:pt idx="1928">
                  <c:v>7.46098596837902</c:v>
                </c:pt>
                <c:pt idx="1929">
                  <c:v>30.117352559853</c:v>
                </c:pt>
                <c:pt idx="1930">
                  <c:v>33.8462786541853</c:v>
                </c:pt>
                <c:pt idx="1931">
                  <c:v>31.2072547279933</c:v>
                </c:pt>
                <c:pt idx="1932">
                  <c:v>-18.4355068544456</c:v>
                </c:pt>
                <c:pt idx="1933">
                  <c:v>-31.5714857997719</c:v>
                </c:pt>
                <c:pt idx="1934">
                  <c:v>-22.3713744914885</c:v>
                </c:pt>
                <c:pt idx="1935">
                  <c:v>38.070853660554</c:v>
                </c:pt>
                <c:pt idx="1936">
                  <c:v>-15.5452240813672</c:v>
                </c:pt>
                <c:pt idx="1937">
                  <c:v>3.67349844712665</c:v>
                </c:pt>
                <c:pt idx="1938">
                  <c:v>3.30821546674734</c:v>
                </c:pt>
                <c:pt idx="1939">
                  <c:v>8.37273188292249</c:v>
                </c:pt>
                <c:pt idx="1940">
                  <c:v>-24.448725557782</c:v>
                </c:pt>
                <c:pt idx="1941">
                  <c:v>35.2818134267989</c:v>
                </c:pt>
                <c:pt idx="1942">
                  <c:v>37.4223376713916</c:v>
                </c:pt>
                <c:pt idx="1943">
                  <c:v>11.2685931315732</c:v>
                </c:pt>
                <c:pt idx="1944">
                  <c:v>-5.27303570958311</c:v>
                </c:pt>
                <c:pt idx="1945">
                  <c:v>39.1855824939903</c:v>
                </c:pt>
                <c:pt idx="1946">
                  <c:v>-29.1157554258287</c:v>
                </c:pt>
                <c:pt idx="1947">
                  <c:v>39.963708929556</c:v>
                </c:pt>
                <c:pt idx="1948">
                  <c:v>26.4157006219871</c:v>
                </c:pt>
                <c:pt idx="1949">
                  <c:v>7.96440358709552</c:v>
                </c:pt>
                <c:pt idx="1950">
                  <c:v>27.3174291615202</c:v>
                </c:pt>
                <c:pt idx="1951">
                  <c:v>24.7214172338082</c:v>
                </c:pt>
                <c:pt idx="1952">
                  <c:v>-21.4706891677737</c:v>
                </c:pt>
                <c:pt idx="1953">
                  <c:v>7.49095545383767</c:v>
                </c:pt>
                <c:pt idx="1954">
                  <c:v>28.0136056099225</c:v>
                </c:pt>
                <c:pt idx="1955">
                  <c:v>2.95425234869151</c:v>
                </c:pt>
                <c:pt idx="1956">
                  <c:v>27.5216924518209</c:v>
                </c:pt>
                <c:pt idx="1957">
                  <c:v>8.36529646212366</c:v>
                </c:pt>
                <c:pt idx="1958">
                  <c:v>-28.5579078785906</c:v>
                </c:pt>
                <c:pt idx="1959">
                  <c:v>-0.883657808449423</c:v>
                </c:pt>
                <c:pt idx="1960">
                  <c:v>-21.0293844980471</c:v>
                </c:pt>
                <c:pt idx="1961">
                  <c:v>-26.6648646238374</c:v>
                </c:pt>
                <c:pt idx="1962">
                  <c:v>5.49005851012319</c:v>
                </c:pt>
                <c:pt idx="1963">
                  <c:v>-2.73898392372773</c:v>
                </c:pt>
                <c:pt idx="1964">
                  <c:v>0.813546036663058</c:v>
                </c:pt>
                <c:pt idx="1965">
                  <c:v>-24.9052289746621</c:v>
                </c:pt>
                <c:pt idx="1966">
                  <c:v>10.546041517814</c:v>
                </c:pt>
                <c:pt idx="1967">
                  <c:v>-16.459565975865</c:v>
                </c:pt>
                <c:pt idx="1968">
                  <c:v>-5.43426158747496</c:v>
                </c:pt>
                <c:pt idx="1969">
                  <c:v>-16.8994435396203</c:v>
                </c:pt>
                <c:pt idx="1970">
                  <c:v>40.328954132076</c:v>
                </c:pt>
                <c:pt idx="1971">
                  <c:v>-25.7069881206535</c:v>
                </c:pt>
                <c:pt idx="1972">
                  <c:v>29.1019901870224</c:v>
                </c:pt>
                <c:pt idx="1973">
                  <c:v>22.2704039255751</c:v>
                </c:pt>
                <c:pt idx="1974">
                  <c:v>35.1026733703303</c:v>
                </c:pt>
                <c:pt idx="1975">
                  <c:v>0.789877818455596</c:v>
                </c:pt>
                <c:pt idx="1976">
                  <c:v>-2.1618203142286</c:v>
                </c:pt>
                <c:pt idx="1977">
                  <c:v>24.9558285617031</c:v>
                </c:pt>
                <c:pt idx="1978">
                  <c:v>-24.1051113424189</c:v>
                </c:pt>
                <c:pt idx="1979">
                  <c:v>-32.3878679860553</c:v>
                </c:pt>
                <c:pt idx="1980">
                  <c:v>8.43149737657533</c:v>
                </c:pt>
                <c:pt idx="1981">
                  <c:v>-22.2036607420435</c:v>
                </c:pt>
                <c:pt idx="1982">
                  <c:v>11.5863811823489</c:v>
                </c:pt>
                <c:pt idx="1983">
                  <c:v>8.48122278609504</c:v>
                </c:pt>
                <c:pt idx="1984">
                  <c:v>-19.5302222072975</c:v>
                </c:pt>
                <c:pt idx="1985">
                  <c:v>25.9952863581814</c:v>
                </c:pt>
                <c:pt idx="1986">
                  <c:v>24.3963320579362</c:v>
                </c:pt>
                <c:pt idx="1987">
                  <c:v>32.100853291084</c:v>
                </c:pt>
                <c:pt idx="1988">
                  <c:v>-23.3441720487745</c:v>
                </c:pt>
                <c:pt idx="1989">
                  <c:v>5.318614527678</c:v>
                </c:pt>
                <c:pt idx="1990">
                  <c:v>38.1904184394357</c:v>
                </c:pt>
                <c:pt idx="1991">
                  <c:v>-4.77337731204548</c:v>
                </c:pt>
                <c:pt idx="1992">
                  <c:v>29.2465135594518</c:v>
                </c:pt>
                <c:pt idx="1993">
                  <c:v>24.8301298948012</c:v>
                </c:pt>
                <c:pt idx="1994">
                  <c:v>37.0541233855437</c:v>
                </c:pt>
                <c:pt idx="1995">
                  <c:v>-21.4015761507417</c:v>
                </c:pt>
                <c:pt idx="1996">
                  <c:v>-25.1138161058452</c:v>
                </c:pt>
                <c:pt idx="1997">
                  <c:v>-2.2441263793541</c:v>
                </c:pt>
                <c:pt idx="1998">
                  <c:v>31.6197248254384</c:v>
                </c:pt>
                <c:pt idx="1999">
                  <c:v>-26.885433146948</c:v>
                </c:pt>
                <c:pt idx="2000">
                  <c:v>1.27434473978292</c:v>
                </c:pt>
                <c:pt idx="2001">
                  <c:v>-23.2625054919851</c:v>
                </c:pt>
                <c:pt idx="2002">
                  <c:v>13.3627853816967</c:v>
                </c:pt>
                <c:pt idx="2003">
                  <c:v>1.16677370338048</c:v>
                </c:pt>
                <c:pt idx="2004">
                  <c:v>-32.7357487269147</c:v>
                </c:pt>
                <c:pt idx="2005">
                  <c:v>22.6733155715303</c:v>
                </c:pt>
                <c:pt idx="2006">
                  <c:v>-34.0163752793672</c:v>
                </c:pt>
                <c:pt idx="2007">
                  <c:v>0.825336198203527</c:v>
                </c:pt>
                <c:pt idx="2008">
                  <c:v>-16.0595458608283</c:v>
                </c:pt>
                <c:pt idx="2009">
                  <c:v>-4.66924851171521</c:v>
                </c:pt>
                <c:pt idx="2010">
                  <c:v>35.9955859191291</c:v>
                </c:pt>
                <c:pt idx="2011">
                  <c:v>-16.6481959739933</c:v>
                </c:pt>
                <c:pt idx="2012">
                  <c:v>29.0252542005588</c:v>
                </c:pt>
                <c:pt idx="2013">
                  <c:v>-22.7153581143563</c:v>
                </c:pt>
                <c:pt idx="2014">
                  <c:v>13.4298815847406</c:v>
                </c:pt>
                <c:pt idx="2015">
                  <c:v>-25.8168258707264</c:v>
                </c:pt>
                <c:pt idx="2016">
                  <c:v>9.75145432519113</c:v>
                </c:pt>
                <c:pt idx="2017">
                  <c:v>36.7061716576093</c:v>
                </c:pt>
                <c:pt idx="2018">
                  <c:v>-3.99854181212789</c:v>
                </c:pt>
                <c:pt idx="2019">
                  <c:v>5.82734178263223</c:v>
                </c:pt>
                <c:pt idx="2020">
                  <c:v>-29.775887704408</c:v>
                </c:pt>
                <c:pt idx="2021">
                  <c:v>8.2424267925291</c:v>
                </c:pt>
                <c:pt idx="2022">
                  <c:v>-15.9016169350611</c:v>
                </c:pt>
                <c:pt idx="2023">
                  <c:v>6.46031533488749</c:v>
                </c:pt>
                <c:pt idx="2024">
                  <c:v>21.6953800823638</c:v>
                </c:pt>
                <c:pt idx="2025">
                  <c:v>12.0052088705044</c:v>
                </c:pt>
                <c:pt idx="2026">
                  <c:v>-20.2510105623922</c:v>
                </c:pt>
                <c:pt idx="2027">
                  <c:v>5.95919527959844</c:v>
                </c:pt>
                <c:pt idx="2028">
                  <c:v>40.4559154931037</c:v>
                </c:pt>
                <c:pt idx="2029">
                  <c:v>38.1588988681402</c:v>
                </c:pt>
                <c:pt idx="2030">
                  <c:v>37.2306266112357</c:v>
                </c:pt>
                <c:pt idx="2031">
                  <c:v>8.75428339662719</c:v>
                </c:pt>
                <c:pt idx="2032">
                  <c:v>38.3340103461928</c:v>
                </c:pt>
                <c:pt idx="2033">
                  <c:v>-3.04000798222114</c:v>
                </c:pt>
                <c:pt idx="2034">
                  <c:v>-25.6314658658811</c:v>
                </c:pt>
                <c:pt idx="2035">
                  <c:v>-29.7927639427883</c:v>
                </c:pt>
                <c:pt idx="2036">
                  <c:v>-5.89939609101776</c:v>
                </c:pt>
                <c:pt idx="2037">
                  <c:v>27.917596159786</c:v>
                </c:pt>
                <c:pt idx="2038">
                  <c:v>38.4856439045025</c:v>
                </c:pt>
                <c:pt idx="2039">
                  <c:v>27.5235021452161</c:v>
                </c:pt>
                <c:pt idx="2040">
                  <c:v>2.08651602887258</c:v>
                </c:pt>
                <c:pt idx="2041">
                  <c:v>4.85793249695052</c:v>
                </c:pt>
                <c:pt idx="2042">
                  <c:v>0.280634794164382</c:v>
                </c:pt>
                <c:pt idx="2043">
                  <c:v>13.2146083960265</c:v>
                </c:pt>
                <c:pt idx="2044">
                  <c:v>30.8810406311849</c:v>
                </c:pt>
                <c:pt idx="2045">
                  <c:v>32.5849942134833</c:v>
                </c:pt>
                <c:pt idx="2046">
                  <c:v>1.0582190157341</c:v>
                </c:pt>
                <c:pt idx="2047">
                  <c:v>12.2998713034793</c:v>
                </c:pt>
                <c:pt idx="2048">
                  <c:v>24.9934650627052</c:v>
                </c:pt>
                <c:pt idx="2049">
                  <c:v>39.2003961878666</c:v>
                </c:pt>
                <c:pt idx="2050">
                  <c:v>0.961288857839609</c:v>
                </c:pt>
                <c:pt idx="2051">
                  <c:v>-15.5482950281116</c:v>
                </c:pt>
                <c:pt idx="2052">
                  <c:v>-34.3299264062091</c:v>
                </c:pt>
                <c:pt idx="2053">
                  <c:v>27.3699090378325</c:v>
                </c:pt>
                <c:pt idx="2054">
                  <c:v>39.1103153243333</c:v>
                </c:pt>
                <c:pt idx="2055">
                  <c:v>-32.7969917986756</c:v>
                </c:pt>
                <c:pt idx="2056">
                  <c:v>-30.0043713390796</c:v>
                </c:pt>
                <c:pt idx="2057">
                  <c:v>10.3793720232133</c:v>
                </c:pt>
                <c:pt idx="2058">
                  <c:v>-22.3856856295761</c:v>
                </c:pt>
                <c:pt idx="2059">
                  <c:v>11.6604728206883</c:v>
                </c:pt>
                <c:pt idx="2060">
                  <c:v>-33.637028899912</c:v>
                </c:pt>
                <c:pt idx="2061">
                  <c:v>-22.8802105112364</c:v>
                </c:pt>
                <c:pt idx="2062">
                  <c:v>37.924140237834</c:v>
                </c:pt>
                <c:pt idx="2063">
                  <c:v>30.1188894844231</c:v>
                </c:pt>
                <c:pt idx="2064">
                  <c:v>-3.20600861989817</c:v>
                </c:pt>
                <c:pt idx="2065">
                  <c:v>-27.0226294917779</c:v>
                </c:pt>
                <c:pt idx="2066">
                  <c:v>-20.3376511922717</c:v>
                </c:pt>
                <c:pt idx="2067">
                  <c:v>11.7416821345202</c:v>
                </c:pt>
                <c:pt idx="2068">
                  <c:v>21.9905313524558</c:v>
                </c:pt>
                <c:pt idx="2069">
                  <c:v>-15.7692456335326</c:v>
                </c:pt>
                <c:pt idx="2070">
                  <c:v>-19.5590548066976</c:v>
                </c:pt>
                <c:pt idx="2071">
                  <c:v>-26.6427050151976</c:v>
                </c:pt>
                <c:pt idx="2072">
                  <c:v>3.054506622299</c:v>
                </c:pt>
                <c:pt idx="2073">
                  <c:v>9.45613677253629</c:v>
                </c:pt>
                <c:pt idx="2074">
                  <c:v>31.5919019985719</c:v>
                </c:pt>
                <c:pt idx="2075">
                  <c:v>36.2448282076185</c:v>
                </c:pt>
                <c:pt idx="2076">
                  <c:v>1.29223991711711</c:v>
                </c:pt>
                <c:pt idx="2077">
                  <c:v>3.41136789816883</c:v>
                </c:pt>
                <c:pt idx="2078">
                  <c:v>30.4399357950885</c:v>
                </c:pt>
                <c:pt idx="2079">
                  <c:v>-2.30643802118917</c:v>
                </c:pt>
                <c:pt idx="2080">
                  <c:v>22.422819536221</c:v>
                </c:pt>
                <c:pt idx="2081">
                  <c:v>-26.8687728738312</c:v>
                </c:pt>
                <c:pt idx="2082">
                  <c:v>-35.199436075818</c:v>
                </c:pt>
                <c:pt idx="2083">
                  <c:v>5.43969106178081</c:v>
                </c:pt>
                <c:pt idx="2084">
                  <c:v>-24.6680515825005</c:v>
                </c:pt>
                <c:pt idx="2085">
                  <c:v>7.53042246910281</c:v>
                </c:pt>
                <c:pt idx="2086">
                  <c:v>-26.6667976413832</c:v>
                </c:pt>
                <c:pt idx="2087">
                  <c:v>0.919569345637584</c:v>
                </c:pt>
                <c:pt idx="2088">
                  <c:v>-24.1189812467707</c:v>
                </c:pt>
                <c:pt idx="2089">
                  <c:v>39.4431560526136</c:v>
                </c:pt>
                <c:pt idx="2090">
                  <c:v>24.4081075663511</c:v>
                </c:pt>
                <c:pt idx="2091">
                  <c:v>0.133310273829303</c:v>
                </c:pt>
                <c:pt idx="2092">
                  <c:v>-33.3505681440943</c:v>
                </c:pt>
                <c:pt idx="2093">
                  <c:v>4.46589771867899</c:v>
                </c:pt>
                <c:pt idx="2094">
                  <c:v>-30.2679975793388</c:v>
                </c:pt>
                <c:pt idx="2095">
                  <c:v>39.0828659289295</c:v>
                </c:pt>
                <c:pt idx="2096">
                  <c:v>35.9321850382995</c:v>
                </c:pt>
                <c:pt idx="2097">
                  <c:v>29.2536400260697</c:v>
                </c:pt>
                <c:pt idx="2098">
                  <c:v>-4.52040011604501</c:v>
                </c:pt>
                <c:pt idx="2099">
                  <c:v>8.32445212430349</c:v>
                </c:pt>
                <c:pt idx="2100">
                  <c:v>21.9292385485426</c:v>
                </c:pt>
                <c:pt idx="2101">
                  <c:v>1.41793113142428</c:v>
                </c:pt>
                <c:pt idx="2102">
                  <c:v>-1.69015766574539</c:v>
                </c:pt>
                <c:pt idx="2103">
                  <c:v>-21.09877265784</c:v>
                </c:pt>
                <c:pt idx="2104">
                  <c:v>-34.585632339266</c:v>
                </c:pt>
                <c:pt idx="2105">
                  <c:v>31.5352812556628</c:v>
                </c:pt>
                <c:pt idx="2106">
                  <c:v>13.5557743528942</c:v>
                </c:pt>
                <c:pt idx="2107">
                  <c:v>-16.2290071071991</c:v>
                </c:pt>
                <c:pt idx="2108">
                  <c:v>28.3204493580896</c:v>
                </c:pt>
                <c:pt idx="2109">
                  <c:v>34.4843794420761</c:v>
                </c:pt>
                <c:pt idx="2110">
                  <c:v>-31.402680295047</c:v>
                </c:pt>
                <c:pt idx="2111">
                  <c:v>-31.0077770705603</c:v>
                </c:pt>
                <c:pt idx="2112">
                  <c:v>-31.4944442186707</c:v>
                </c:pt>
                <c:pt idx="2113">
                  <c:v>-5.94950943940513</c:v>
                </c:pt>
                <c:pt idx="2114">
                  <c:v>8.95045765102389</c:v>
                </c:pt>
                <c:pt idx="2115">
                  <c:v>37.8552934483654</c:v>
                </c:pt>
                <c:pt idx="2116">
                  <c:v>-2.41057129094424</c:v>
                </c:pt>
                <c:pt idx="2117">
                  <c:v>-1.02449460361114</c:v>
                </c:pt>
                <c:pt idx="2118">
                  <c:v>33.162258773976</c:v>
                </c:pt>
                <c:pt idx="2119">
                  <c:v>-21.479807664746</c:v>
                </c:pt>
                <c:pt idx="2120">
                  <c:v>-30.7773619947351</c:v>
                </c:pt>
                <c:pt idx="2121">
                  <c:v>36.1560213756461</c:v>
                </c:pt>
                <c:pt idx="2122">
                  <c:v>38.4374609599726</c:v>
                </c:pt>
                <c:pt idx="2123">
                  <c:v>24.0945826951675</c:v>
                </c:pt>
                <c:pt idx="2124">
                  <c:v>-1.36481417744546</c:v>
                </c:pt>
                <c:pt idx="2125">
                  <c:v>30.9434527242661</c:v>
                </c:pt>
                <c:pt idx="2126">
                  <c:v>38.4535288080742</c:v>
                </c:pt>
                <c:pt idx="2127">
                  <c:v>22.1106809020136</c:v>
                </c:pt>
                <c:pt idx="2128">
                  <c:v>33.522971398988</c:v>
                </c:pt>
                <c:pt idx="2129">
                  <c:v>-25.1852575001454</c:v>
                </c:pt>
                <c:pt idx="2130">
                  <c:v>-1.41861253924184</c:v>
                </c:pt>
                <c:pt idx="2131">
                  <c:v>-6.19075253644668</c:v>
                </c:pt>
                <c:pt idx="2132">
                  <c:v>-0.694765165951217</c:v>
                </c:pt>
                <c:pt idx="2133">
                  <c:v>29.0578350060517</c:v>
                </c:pt>
                <c:pt idx="2134">
                  <c:v>21.5739225859391</c:v>
                </c:pt>
                <c:pt idx="2135">
                  <c:v>-22.3992469652199</c:v>
                </c:pt>
                <c:pt idx="2136">
                  <c:v>12.5680651701914</c:v>
                </c:pt>
                <c:pt idx="2137">
                  <c:v>27.7620847408567</c:v>
                </c:pt>
                <c:pt idx="2138">
                  <c:v>35.165699183317</c:v>
                </c:pt>
                <c:pt idx="2139">
                  <c:v>-28.4102257273635</c:v>
                </c:pt>
                <c:pt idx="2140">
                  <c:v>22.55958307169</c:v>
                </c:pt>
                <c:pt idx="2141">
                  <c:v>-31.3906516239107</c:v>
                </c:pt>
                <c:pt idx="2142">
                  <c:v>3.76733769623568</c:v>
                </c:pt>
                <c:pt idx="2143">
                  <c:v>6.50320816454857</c:v>
                </c:pt>
                <c:pt idx="2144">
                  <c:v>-2.29924310423289</c:v>
                </c:pt>
                <c:pt idx="2145">
                  <c:v>-18.9504097791634</c:v>
                </c:pt>
                <c:pt idx="2146">
                  <c:v>-23.7597430118628</c:v>
                </c:pt>
                <c:pt idx="2147">
                  <c:v>-25.6648023686933</c:v>
                </c:pt>
                <c:pt idx="2148">
                  <c:v>-24.8200465158992</c:v>
                </c:pt>
                <c:pt idx="2149">
                  <c:v>-1.16886106787248</c:v>
                </c:pt>
                <c:pt idx="2150">
                  <c:v>7.91475445179785</c:v>
                </c:pt>
                <c:pt idx="2151">
                  <c:v>12.8559352862869</c:v>
                </c:pt>
                <c:pt idx="2152">
                  <c:v>32.7337797371686</c:v>
                </c:pt>
                <c:pt idx="2153">
                  <c:v>3.83883696019858</c:v>
                </c:pt>
                <c:pt idx="2154">
                  <c:v>5.41422485238885</c:v>
                </c:pt>
                <c:pt idx="2155">
                  <c:v>30.6183697692836</c:v>
                </c:pt>
                <c:pt idx="2156">
                  <c:v>4.88591281584323</c:v>
                </c:pt>
                <c:pt idx="2157">
                  <c:v>5.49419139607217</c:v>
                </c:pt>
                <c:pt idx="2158">
                  <c:v>-5.62799884051733</c:v>
                </c:pt>
                <c:pt idx="2159">
                  <c:v>22.8453760145921</c:v>
                </c:pt>
                <c:pt idx="2160">
                  <c:v>-25.2313841661304</c:v>
                </c:pt>
                <c:pt idx="2161">
                  <c:v>34.5820663776282</c:v>
                </c:pt>
                <c:pt idx="2162">
                  <c:v>27.4799801918024</c:v>
                </c:pt>
                <c:pt idx="2163">
                  <c:v>35.6246803410889</c:v>
                </c:pt>
                <c:pt idx="2164">
                  <c:v>36.1865713545942</c:v>
                </c:pt>
                <c:pt idx="2165">
                  <c:v>26.4185807693218</c:v>
                </c:pt>
                <c:pt idx="2166">
                  <c:v>9.31729760644646</c:v>
                </c:pt>
                <c:pt idx="2167">
                  <c:v>-28.8837247552214</c:v>
                </c:pt>
                <c:pt idx="2168">
                  <c:v>22.8031961289126</c:v>
                </c:pt>
                <c:pt idx="2169">
                  <c:v>40.4882608911816</c:v>
                </c:pt>
                <c:pt idx="2170">
                  <c:v>35.7418702419178</c:v>
                </c:pt>
                <c:pt idx="2171">
                  <c:v>29.9315695218041</c:v>
                </c:pt>
                <c:pt idx="2172">
                  <c:v>30.5883286522733</c:v>
                </c:pt>
                <c:pt idx="2173">
                  <c:v>25.7697203569121</c:v>
                </c:pt>
                <c:pt idx="2174">
                  <c:v>-18.6423700947347</c:v>
                </c:pt>
                <c:pt idx="2175">
                  <c:v>-4.90595563045089</c:v>
                </c:pt>
                <c:pt idx="2176">
                  <c:v>27.9715612006427</c:v>
                </c:pt>
                <c:pt idx="2177">
                  <c:v>-3.02068513367489</c:v>
                </c:pt>
                <c:pt idx="2178">
                  <c:v>-2.2057450705923</c:v>
                </c:pt>
                <c:pt idx="2179">
                  <c:v>35.2331090394822</c:v>
                </c:pt>
                <c:pt idx="2180">
                  <c:v>-15.8504029690428</c:v>
                </c:pt>
                <c:pt idx="2181">
                  <c:v>22.5900959741987</c:v>
                </c:pt>
                <c:pt idx="2182">
                  <c:v>23.5843448165335</c:v>
                </c:pt>
                <c:pt idx="2183">
                  <c:v>1.7112218386275</c:v>
                </c:pt>
                <c:pt idx="2184">
                  <c:v>35.6403992392386</c:v>
                </c:pt>
                <c:pt idx="2185">
                  <c:v>7.03659929703144</c:v>
                </c:pt>
                <c:pt idx="2186">
                  <c:v>-1.40456340866022</c:v>
                </c:pt>
                <c:pt idx="2187">
                  <c:v>12.5920191727886</c:v>
                </c:pt>
                <c:pt idx="2188">
                  <c:v>8.02059960318183</c:v>
                </c:pt>
                <c:pt idx="2189">
                  <c:v>-18.4526174942915</c:v>
                </c:pt>
                <c:pt idx="2190">
                  <c:v>39.0082518220876</c:v>
                </c:pt>
                <c:pt idx="2191">
                  <c:v>29.8471584585328</c:v>
                </c:pt>
                <c:pt idx="2192">
                  <c:v>35.7845407607487</c:v>
                </c:pt>
                <c:pt idx="2193">
                  <c:v>-21.6330642418843</c:v>
                </c:pt>
                <c:pt idx="2194">
                  <c:v>-4.64156089123098</c:v>
                </c:pt>
                <c:pt idx="2195">
                  <c:v>39.5165292175839</c:v>
                </c:pt>
                <c:pt idx="2196">
                  <c:v>-1.79627331442622</c:v>
                </c:pt>
                <c:pt idx="2197">
                  <c:v>-32.2202214667752</c:v>
                </c:pt>
                <c:pt idx="2198">
                  <c:v>0.0293071912804672</c:v>
                </c:pt>
                <c:pt idx="2199">
                  <c:v>-30.1519085098618</c:v>
                </c:pt>
                <c:pt idx="2200">
                  <c:v>-33.3493480422377</c:v>
                </c:pt>
                <c:pt idx="2201">
                  <c:v>25.0894076735189</c:v>
                </c:pt>
                <c:pt idx="2202">
                  <c:v>31.5340228738162</c:v>
                </c:pt>
                <c:pt idx="2203">
                  <c:v>-32.7363081226274</c:v>
                </c:pt>
                <c:pt idx="2204">
                  <c:v>8.53640653597776</c:v>
                </c:pt>
                <c:pt idx="2205">
                  <c:v>6.98576049382355</c:v>
                </c:pt>
                <c:pt idx="2206">
                  <c:v>-0.200867473212727</c:v>
                </c:pt>
                <c:pt idx="2207">
                  <c:v>40.6436009871968</c:v>
                </c:pt>
                <c:pt idx="2208">
                  <c:v>35.1383681478311</c:v>
                </c:pt>
                <c:pt idx="2209">
                  <c:v>-27.3984672578865</c:v>
                </c:pt>
                <c:pt idx="2210">
                  <c:v>7.30498596447532</c:v>
                </c:pt>
                <c:pt idx="2211">
                  <c:v>-32.5122512343513</c:v>
                </c:pt>
                <c:pt idx="2212">
                  <c:v>-22.0442486479955</c:v>
                </c:pt>
                <c:pt idx="2213">
                  <c:v>-25.3009184954232</c:v>
                </c:pt>
                <c:pt idx="2214">
                  <c:v>0.000196830206427911</c:v>
                </c:pt>
                <c:pt idx="2215">
                  <c:v>-28.4084832452761</c:v>
                </c:pt>
                <c:pt idx="2216">
                  <c:v>-4.03803287571817</c:v>
                </c:pt>
                <c:pt idx="2217">
                  <c:v>-21.0602995965431</c:v>
                </c:pt>
                <c:pt idx="2218">
                  <c:v>11.5504605689358</c:v>
                </c:pt>
                <c:pt idx="2219">
                  <c:v>-26.6921338257937</c:v>
                </c:pt>
                <c:pt idx="2220">
                  <c:v>4.84973232310749</c:v>
                </c:pt>
                <c:pt idx="2221">
                  <c:v>2.78734596550302</c:v>
                </c:pt>
                <c:pt idx="2222">
                  <c:v>9.17382442880682</c:v>
                </c:pt>
                <c:pt idx="2223">
                  <c:v>33.2923805920994</c:v>
                </c:pt>
                <c:pt idx="2224">
                  <c:v>9.5363490581954</c:v>
                </c:pt>
                <c:pt idx="2225">
                  <c:v>-31.7780747555293</c:v>
                </c:pt>
                <c:pt idx="2226">
                  <c:v>0.201155049715104</c:v>
                </c:pt>
                <c:pt idx="2227">
                  <c:v>38.2868031835894</c:v>
                </c:pt>
                <c:pt idx="2228">
                  <c:v>27.3496036933763</c:v>
                </c:pt>
                <c:pt idx="2229">
                  <c:v>-15.6930249746208</c:v>
                </c:pt>
                <c:pt idx="2230">
                  <c:v>7.55937514421345</c:v>
                </c:pt>
                <c:pt idx="2231">
                  <c:v>-25.3391604772788</c:v>
                </c:pt>
                <c:pt idx="2232">
                  <c:v>33.8358316437152</c:v>
                </c:pt>
                <c:pt idx="2233">
                  <c:v>40.5148111160606</c:v>
                </c:pt>
                <c:pt idx="2234">
                  <c:v>30.1279394217183</c:v>
                </c:pt>
                <c:pt idx="2235">
                  <c:v>27.0201581439304</c:v>
                </c:pt>
                <c:pt idx="2236">
                  <c:v>29.0534442426923</c:v>
                </c:pt>
                <c:pt idx="2237">
                  <c:v>33.7298323573613</c:v>
                </c:pt>
                <c:pt idx="2238">
                  <c:v>-5.23950664841174</c:v>
                </c:pt>
                <c:pt idx="2239">
                  <c:v>38.6685605010887</c:v>
                </c:pt>
                <c:pt idx="2240">
                  <c:v>-33.5813548229199</c:v>
                </c:pt>
                <c:pt idx="2241">
                  <c:v>21.2133923690551</c:v>
                </c:pt>
                <c:pt idx="2242">
                  <c:v>29.9112134332091</c:v>
                </c:pt>
                <c:pt idx="2243">
                  <c:v>-25.7322388558031</c:v>
                </c:pt>
                <c:pt idx="2244">
                  <c:v>-0.912110742854102</c:v>
                </c:pt>
                <c:pt idx="2245">
                  <c:v>34.6758136431859</c:v>
                </c:pt>
                <c:pt idx="2246">
                  <c:v>-19.4457225569841</c:v>
                </c:pt>
                <c:pt idx="2247">
                  <c:v>-29.8412009953972</c:v>
                </c:pt>
                <c:pt idx="2248">
                  <c:v>-17.0605212184406</c:v>
                </c:pt>
                <c:pt idx="2249">
                  <c:v>11.1888964389373</c:v>
                </c:pt>
                <c:pt idx="2250">
                  <c:v>-24.9990828017329</c:v>
                </c:pt>
                <c:pt idx="2251">
                  <c:v>-29.6527398826418</c:v>
                </c:pt>
                <c:pt idx="2252">
                  <c:v>-3.73466336159143</c:v>
                </c:pt>
                <c:pt idx="2253">
                  <c:v>-32.7783630746653</c:v>
                </c:pt>
                <c:pt idx="2254">
                  <c:v>29.4381594843414</c:v>
                </c:pt>
                <c:pt idx="2255">
                  <c:v>27.038021604521</c:v>
                </c:pt>
                <c:pt idx="2256">
                  <c:v>26.8257377125813</c:v>
                </c:pt>
                <c:pt idx="2257">
                  <c:v>36.2235162435857</c:v>
                </c:pt>
                <c:pt idx="2258">
                  <c:v>-1.62450552704763</c:v>
                </c:pt>
                <c:pt idx="2259">
                  <c:v>-26.546167051517</c:v>
                </c:pt>
                <c:pt idx="2260">
                  <c:v>36.0421801363799</c:v>
                </c:pt>
                <c:pt idx="2261">
                  <c:v>-31.6208447163198</c:v>
                </c:pt>
                <c:pt idx="2262">
                  <c:v>-5.11885708743471</c:v>
                </c:pt>
                <c:pt idx="2263">
                  <c:v>-34.0538574974775</c:v>
                </c:pt>
                <c:pt idx="2264">
                  <c:v>2.26208617095771</c:v>
                </c:pt>
                <c:pt idx="2265">
                  <c:v>24.4958931661283</c:v>
                </c:pt>
                <c:pt idx="2266">
                  <c:v>-24.117364582408</c:v>
                </c:pt>
                <c:pt idx="2267">
                  <c:v>-35.0136029938003</c:v>
                </c:pt>
                <c:pt idx="2268">
                  <c:v>-26.3374785060387</c:v>
                </c:pt>
                <c:pt idx="2269">
                  <c:v>-6.08962912565189</c:v>
                </c:pt>
                <c:pt idx="2270">
                  <c:v>-0.414430757594151</c:v>
                </c:pt>
                <c:pt idx="2271">
                  <c:v>25.7305009252242</c:v>
                </c:pt>
                <c:pt idx="2272">
                  <c:v>35.679703968889</c:v>
                </c:pt>
                <c:pt idx="2273">
                  <c:v>30.9613398698803</c:v>
                </c:pt>
                <c:pt idx="2274">
                  <c:v>-15.4248519833942</c:v>
                </c:pt>
                <c:pt idx="2275">
                  <c:v>34.0820103403288</c:v>
                </c:pt>
                <c:pt idx="2276">
                  <c:v>8.53867906817798</c:v>
                </c:pt>
                <c:pt idx="2277">
                  <c:v>6.48343946010236</c:v>
                </c:pt>
                <c:pt idx="2278">
                  <c:v>23.1901729532663</c:v>
                </c:pt>
                <c:pt idx="2279">
                  <c:v>7.22449061770356</c:v>
                </c:pt>
                <c:pt idx="2280">
                  <c:v>37.8417309984083</c:v>
                </c:pt>
                <c:pt idx="2281">
                  <c:v>-29.3421586177644</c:v>
                </c:pt>
                <c:pt idx="2282">
                  <c:v>-18.8658793353124</c:v>
                </c:pt>
                <c:pt idx="2283">
                  <c:v>1.59070253888402</c:v>
                </c:pt>
                <c:pt idx="2284">
                  <c:v>-23.2017085738135</c:v>
                </c:pt>
                <c:pt idx="2285">
                  <c:v>-4.85384569697271</c:v>
                </c:pt>
                <c:pt idx="2286">
                  <c:v>-30.2270737286818</c:v>
                </c:pt>
                <c:pt idx="2287">
                  <c:v>37.5422866786211</c:v>
                </c:pt>
                <c:pt idx="2288">
                  <c:v>-31.7034636655411</c:v>
                </c:pt>
                <c:pt idx="2289">
                  <c:v>13.4547800936425</c:v>
                </c:pt>
                <c:pt idx="2290">
                  <c:v>13.5573248686685</c:v>
                </c:pt>
                <c:pt idx="2291">
                  <c:v>26.6987541633547</c:v>
                </c:pt>
                <c:pt idx="2292">
                  <c:v>34.6152957075707</c:v>
                </c:pt>
                <c:pt idx="2293">
                  <c:v>2.59422245469204</c:v>
                </c:pt>
                <c:pt idx="2294">
                  <c:v>35.7350328999996</c:v>
                </c:pt>
                <c:pt idx="2295">
                  <c:v>-28.8262338863857</c:v>
                </c:pt>
                <c:pt idx="2296">
                  <c:v>11.0644784429422</c:v>
                </c:pt>
                <c:pt idx="2297">
                  <c:v>-22.5126464052064</c:v>
                </c:pt>
                <c:pt idx="2298">
                  <c:v>5.08442010294813</c:v>
                </c:pt>
                <c:pt idx="2299">
                  <c:v>7.92613614568358</c:v>
                </c:pt>
                <c:pt idx="2300">
                  <c:v>-23.8408734944379</c:v>
                </c:pt>
                <c:pt idx="2301">
                  <c:v>-18.5954418730461</c:v>
                </c:pt>
                <c:pt idx="2302">
                  <c:v>5.22073143160228</c:v>
                </c:pt>
                <c:pt idx="2303">
                  <c:v>-17.8516648951397</c:v>
                </c:pt>
                <c:pt idx="2304">
                  <c:v>1.03865003211686</c:v>
                </c:pt>
                <c:pt idx="2305">
                  <c:v>1.98607926691821</c:v>
                </c:pt>
                <c:pt idx="2306">
                  <c:v>0.374414891633004</c:v>
                </c:pt>
                <c:pt idx="2307">
                  <c:v>6.473361362352</c:v>
                </c:pt>
                <c:pt idx="2308">
                  <c:v>-1.62337673224117</c:v>
                </c:pt>
                <c:pt idx="2309">
                  <c:v>-21.6401709622788</c:v>
                </c:pt>
                <c:pt idx="2310">
                  <c:v>31.1530277058748</c:v>
                </c:pt>
                <c:pt idx="2311">
                  <c:v>-26.3689343020795</c:v>
                </c:pt>
                <c:pt idx="2312">
                  <c:v>39.259292481222</c:v>
                </c:pt>
                <c:pt idx="2313">
                  <c:v>-32.0585413965707</c:v>
                </c:pt>
                <c:pt idx="2314">
                  <c:v>6.11373348137509</c:v>
                </c:pt>
                <c:pt idx="2315">
                  <c:v>5.6402869789183</c:v>
                </c:pt>
                <c:pt idx="2316">
                  <c:v>2.71321992714082</c:v>
                </c:pt>
                <c:pt idx="2317">
                  <c:v>3.10956017239234</c:v>
                </c:pt>
                <c:pt idx="2318">
                  <c:v>5.03099993558081</c:v>
                </c:pt>
                <c:pt idx="2319">
                  <c:v>8.57249206135263</c:v>
                </c:pt>
                <c:pt idx="2320">
                  <c:v>34.0798554741645</c:v>
                </c:pt>
                <c:pt idx="2321">
                  <c:v>-28.6474253311257</c:v>
                </c:pt>
                <c:pt idx="2322">
                  <c:v>-3.98074504981858</c:v>
                </c:pt>
                <c:pt idx="2323">
                  <c:v>30.4080565614024</c:v>
                </c:pt>
                <c:pt idx="2324">
                  <c:v>21.1361043470259</c:v>
                </c:pt>
                <c:pt idx="2325">
                  <c:v>1.58633539774956</c:v>
                </c:pt>
                <c:pt idx="2326">
                  <c:v>33.1177792933981</c:v>
                </c:pt>
                <c:pt idx="2327">
                  <c:v>-4.66916130433032</c:v>
                </c:pt>
                <c:pt idx="2328">
                  <c:v>22.680947605969</c:v>
                </c:pt>
                <c:pt idx="2329">
                  <c:v>13.5799300478356</c:v>
                </c:pt>
                <c:pt idx="2330">
                  <c:v>27.410483476529</c:v>
                </c:pt>
                <c:pt idx="2331">
                  <c:v>32.9014732388027</c:v>
                </c:pt>
                <c:pt idx="2332">
                  <c:v>-16.4781639633069</c:v>
                </c:pt>
                <c:pt idx="2333">
                  <c:v>-25.4537170547205</c:v>
                </c:pt>
                <c:pt idx="2334">
                  <c:v>3.05655962766003</c:v>
                </c:pt>
                <c:pt idx="2335">
                  <c:v>36.0852986130466</c:v>
                </c:pt>
                <c:pt idx="2336">
                  <c:v>11.1225181572151</c:v>
                </c:pt>
                <c:pt idx="2337">
                  <c:v>8.46549369255411</c:v>
                </c:pt>
                <c:pt idx="2338">
                  <c:v>-3.21654875699329</c:v>
                </c:pt>
                <c:pt idx="2339">
                  <c:v>23.3907771889519</c:v>
                </c:pt>
                <c:pt idx="2340">
                  <c:v>26.5361789066767</c:v>
                </c:pt>
                <c:pt idx="2341">
                  <c:v>13.3092751070673</c:v>
                </c:pt>
                <c:pt idx="2342">
                  <c:v>30.9781026692237</c:v>
                </c:pt>
                <c:pt idx="2343">
                  <c:v>36.4187516990296</c:v>
                </c:pt>
                <c:pt idx="2344">
                  <c:v>29.8588759220581</c:v>
                </c:pt>
                <c:pt idx="2345">
                  <c:v>-19.4696545436208</c:v>
                </c:pt>
                <c:pt idx="2346">
                  <c:v>6.38469197173215</c:v>
                </c:pt>
                <c:pt idx="2347">
                  <c:v>24.5411973843851</c:v>
                </c:pt>
                <c:pt idx="2348">
                  <c:v>29.9394408597185</c:v>
                </c:pt>
                <c:pt idx="2349">
                  <c:v>0.00612717254873285</c:v>
                </c:pt>
                <c:pt idx="2350">
                  <c:v>39.3629390699549</c:v>
                </c:pt>
                <c:pt idx="2351">
                  <c:v>-4.26021430278328</c:v>
                </c:pt>
                <c:pt idx="2352">
                  <c:v>27.4111102557588</c:v>
                </c:pt>
                <c:pt idx="2353">
                  <c:v>-29.4490518051237</c:v>
                </c:pt>
                <c:pt idx="2354">
                  <c:v>22.4685346588235</c:v>
                </c:pt>
                <c:pt idx="2355">
                  <c:v>32.8325366056423</c:v>
                </c:pt>
                <c:pt idx="2356">
                  <c:v>-18.1073097649039</c:v>
                </c:pt>
                <c:pt idx="2357">
                  <c:v>-18.2106705721551</c:v>
                </c:pt>
                <c:pt idx="2358">
                  <c:v>-22.6263590088529</c:v>
                </c:pt>
                <c:pt idx="2359">
                  <c:v>-23.1640797873426</c:v>
                </c:pt>
                <c:pt idx="2360">
                  <c:v>-3.88324653506831</c:v>
                </c:pt>
                <c:pt idx="2361">
                  <c:v>40.6280705761438</c:v>
                </c:pt>
                <c:pt idx="2362">
                  <c:v>-27.7893662928914</c:v>
                </c:pt>
                <c:pt idx="2363">
                  <c:v>27.022775196472</c:v>
                </c:pt>
                <c:pt idx="2364">
                  <c:v>4.8462852975552</c:v>
                </c:pt>
                <c:pt idx="2365">
                  <c:v>10.917908859585</c:v>
                </c:pt>
                <c:pt idx="2366">
                  <c:v>-16.0006558224177</c:v>
                </c:pt>
                <c:pt idx="2367">
                  <c:v>-4.0773564605696</c:v>
                </c:pt>
                <c:pt idx="2368">
                  <c:v>32.4517570471463</c:v>
                </c:pt>
                <c:pt idx="2369">
                  <c:v>-17.198670777628</c:v>
                </c:pt>
                <c:pt idx="2370">
                  <c:v>13.0614985214653</c:v>
                </c:pt>
                <c:pt idx="2371">
                  <c:v>-0.481396854982553</c:v>
                </c:pt>
                <c:pt idx="2372">
                  <c:v>30.1915718217483</c:v>
                </c:pt>
                <c:pt idx="2373">
                  <c:v>11.2614193320914</c:v>
                </c:pt>
                <c:pt idx="2374">
                  <c:v>-1.26036264531858</c:v>
                </c:pt>
                <c:pt idx="2375">
                  <c:v>36.307391271571</c:v>
                </c:pt>
                <c:pt idx="2376">
                  <c:v>36.7267131962712</c:v>
                </c:pt>
                <c:pt idx="2377">
                  <c:v>-30.402714028767</c:v>
                </c:pt>
                <c:pt idx="2378">
                  <c:v>-1.37598930401218</c:v>
                </c:pt>
                <c:pt idx="2379">
                  <c:v>-3.17262867932201</c:v>
                </c:pt>
                <c:pt idx="2380">
                  <c:v>-17.9530163621151</c:v>
                </c:pt>
                <c:pt idx="2381">
                  <c:v>-26.6276947632054</c:v>
                </c:pt>
                <c:pt idx="2382">
                  <c:v>2.03992155536478</c:v>
                </c:pt>
                <c:pt idx="2383">
                  <c:v>9.78294998873182</c:v>
                </c:pt>
                <c:pt idx="2384">
                  <c:v>30.9813131219535</c:v>
                </c:pt>
                <c:pt idx="2385">
                  <c:v>2.05222896759499</c:v>
                </c:pt>
                <c:pt idx="2386">
                  <c:v>-19.9499615313265</c:v>
                </c:pt>
                <c:pt idx="2387">
                  <c:v>-3.53322011283499</c:v>
                </c:pt>
                <c:pt idx="2388">
                  <c:v>36.81369040026</c:v>
                </c:pt>
                <c:pt idx="2389">
                  <c:v>36.0474078792324</c:v>
                </c:pt>
                <c:pt idx="2390">
                  <c:v>34.5632243873866</c:v>
                </c:pt>
                <c:pt idx="2391">
                  <c:v>39.069475118855</c:v>
                </c:pt>
                <c:pt idx="2392">
                  <c:v>9.70088389101242</c:v>
                </c:pt>
                <c:pt idx="2393">
                  <c:v>-31.883064360921</c:v>
                </c:pt>
                <c:pt idx="2394">
                  <c:v>1.127973543967</c:v>
                </c:pt>
                <c:pt idx="2395">
                  <c:v>1.10000906647448</c:v>
                </c:pt>
                <c:pt idx="2396">
                  <c:v>-1.80980098191354</c:v>
                </c:pt>
                <c:pt idx="2397">
                  <c:v>9.35873637412795</c:v>
                </c:pt>
                <c:pt idx="2398">
                  <c:v>29.047778482375</c:v>
                </c:pt>
                <c:pt idx="2399">
                  <c:v>39.4046378580246</c:v>
                </c:pt>
                <c:pt idx="2400">
                  <c:v>4.46169541414292</c:v>
                </c:pt>
                <c:pt idx="2401">
                  <c:v>32.9630888198852</c:v>
                </c:pt>
                <c:pt idx="2402">
                  <c:v>-30.3374182883244</c:v>
                </c:pt>
                <c:pt idx="2403">
                  <c:v>27.2959995939884</c:v>
                </c:pt>
                <c:pt idx="2404">
                  <c:v>1.59140296550819</c:v>
                </c:pt>
                <c:pt idx="2405">
                  <c:v>1.90061515955794</c:v>
                </c:pt>
                <c:pt idx="2406">
                  <c:v>-3.25869526257231</c:v>
                </c:pt>
                <c:pt idx="2407">
                  <c:v>39.4587163800082</c:v>
                </c:pt>
                <c:pt idx="2408">
                  <c:v>29.4578125016257</c:v>
                </c:pt>
                <c:pt idx="2409">
                  <c:v>36.1410596097677</c:v>
                </c:pt>
                <c:pt idx="2410">
                  <c:v>0.922358590980398</c:v>
                </c:pt>
                <c:pt idx="2411">
                  <c:v>-16.8436513764064</c:v>
                </c:pt>
                <c:pt idx="2412">
                  <c:v>-20.8819748418542</c:v>
                </c:pt>
                <c:pt idx="2413">
                  <c:v>3.37821168548869</c:v>
                </c:pt>
                <c:pt idx="2414">
                  <c:v>31.556208729583</c:v>
                </c:pt>
                <c:pt idx="2415">
                  <c:v>30.6792087220868</c:v>
                </c:pt>
                <c:pt idx="2416">
                  <c:v>-18.0106470535019</c:v>
                </c:pt>
                <c:pt idx="2417">
                  <c:v>-20.2307194408271</c:v>
                </c:pt>
                <c:pt idx="2418">
                  <c:v>5.5169703651814</c:v>
                </c:pt>
                <c:pt idx="2419">
                  <c:v>3.01973066593313</c:v>
                </c:pt>
                <c:pt idx="2420">
                  <c:v>0.575650760859342</c:v>
                </c:pt>
                <c:pt idx="2421">
                  <c:v>11.276286029545</c:v>
                </c:pt>
                <c:pt idx="2422">
                  <c:v>13.2463452261843</c:v>
                </c:pt>
                <c:pt idx="2423">
                  <c:v>8.68222276218585</c:v>
                </c:pt>
                <c:pt idx="2424">
                  <c:v>33.1414847053731</c:v>
                </c:pt>
                <c:pt idx="2425">
                  <c:v>6.11967163517271</c:v>
                </c:pt>
                <c:pt idx="2426">
                  <c:v>-32.3375495025844</c:v>
                </c:pt>
                <c:pt idx="2427">
                  <c:v>-3.85640866422588</c:v>
                </c:pt>
                <c:pt idx="2428">
                  <c:v>-21.074374125292</c:v>
                </c:pt>
                <c:pt idx="2429">
                  <c:v>25.4577043860292</c:v>
                </c:pt>
                <c:pt idx="2430">
                  <c:v>11.8363800799626</c:v>
                </c:pt>
                <c:pt idx="2431">
                  <c:v>5.14053124272639</c:v>
                </c:pt>
                <c:pt idx="2432">
                  <c:v>-30.352104309154</c:v>
                </c:pt>
                <c:pt idx="2433">
                  <c:v>-1.74037891391419</c:v>
                </c:pt>
                <c:pt idx="2434">
                  <c:v>-3.34930679718515</c:v>
                </c:pt>
                <c:pt idx="2435">
                  <c:v>4.54975530452626</c:v>
                </c:pt>
                <c:pt idx="2436">
                  <c:v>-19.9366890295174</c:v>
                </c:pt>
                <c:pt idx="2437">
                  <c:v>-5.09587851121845</c:v>
                </c:pt>
                <c:pt idx="2438">
                  <c:v>-1.81581220014723</c:v>
                </c:pt>
                <c:pt idx="2439">
                  <c:v>-5.61156332797088</c:v>
                </c:pt>
                <c:pt idx="2440">
                  <c:v>0.253692731493612</c:v>
                </c:pt>
                <c:pt idx="2441">
                  <c:v>25.1289628261385</c:v>
                </c:pt>
                <c:pt idx="2442">
                  <c:v>-23.9124434982005</c:v>
                </c:pt>
                <c:pt idx="2443">
                  <c:v>-15.3717789343284</c:v>
                </c:pt>
                <c:pt idx="2444">
                  <c:v>8.94165270394148</c:v>
                </c:pt>
                <c:pt idx="2445">
                  <c:v>36.5040914697506</c:v>
                </c:pt>
                <c:pt idx="2446">
                  <c:v>-17.4432975835135</c:v>
                </c:pt>
                <c:pt idx="2447">
                  <c:v>-17.0637684146769</c:v>
                </c:pt>
                <c:pt idx="2448">
                  <c:v>-24.4396125297541</c:v>
                </c:pt>
                <c:pt idx="2449">
                  <c:v>-19.9684845592619</c:v>
                </c:pt>
                <c:pt idx="2450">
                  <c:v>-24.4037349402819</c:v>
                </c:pt>
                <c:pt idx="2451">
                  <c:v>7.05080444001961</c:v>
                </c:pt>
                <c:pt idx="2452">
                  <c:v>31.1650521240509</c:v>
                </c:pt>
                <c:pt idx="2453">
                  <c:v>-4.88112418837554</c:v>
                </c:pt>
                <c:pt idx="2454">
                  <c:v>39.1315606870667</c:v>
                </c:pt>
                <c:pt idx="2455">
                  <c:v>21.3343873692237</c:v>
                </c:pt>
                <c:pt idx="2456">
                  <c:v>-26.5276052699774</c:v>
                </c:pt>
                <c:pt idx="2457">
                  <c:v>-31.1862900979761</c:v>
                </c:pt>
                <c:pt idx="2458">
                  <c:v>8.620749113342</c:v>
                </c:pt>
                <c:pt idx="2459">
                  <c:v>-34.054381779274</c:v>
                </c:pt>
                <c:pt idx="2460">
                  <c:v>7.10735760708083</c:v>
                </c:pt>
                <c:pt idx="2461">
                  <c:v>-30.5398129423042</c:v>
                </c:pt>
                <c:pt idx="2462">
                  <c:v>8.73889768657251</c:v>
                </c:pt>
                <c:pt idx="2463">
                  <c:v>12.3769726554393</c:v>
                </c:pt>
                <c:pt idx="2464">
                  <c:v>-29.684863231524</c:v>
                </c:pt>
                <c:pt idx="2465">
                  <c:v>32.4441574782506</c:v>
                </c:pt>
                <c:pt idx="2466">
                  <c:v>-17.1824746524855</c:v>
                </c:pt>
                <c:pt idx="2467">
                  <c:v>23.4809519781113</c:v>
                </c:pt>
                <c:pt idx="2468">
                  <c:v>-34.7040800910895</c:v>
                </c:pt>
                <c:pt idx="2469">
                  <c:v>-23.2734845409202</c:v>
                </c:pt>
                <c:pt idx="2470">
                  <c:v>-1.3518252216138</c:v>
                </c:pt>
                <c:pt idx="2471">
                  <c:v>10.1980755087992</c:v>
                </c:pt>
                <c:pt idx="2472">
                  <c:v>24.1088047321873</c:v>
                </c:pt>
                <c:pt idx="2473">
                  <c:v>-24.0234171836716</c:v>
                </c:pt>
                <c:pt idx="2474">
                  <c:v>11.679041979722</c:v>
                </c:pt>
                <c:pt idx="2475">
                  <c:v>-21.5129791353358</c:v>
                </c:pt>
                <c:pt idx="2476">
                  <c:v>-26.1113395402235</c:v>
                </c:pt>
                <c:pt idx="2477">
                  <c:v>8.36666989376112</c:v>
                </c:pt>
                <c:pt idx="2478">
                  <c:v>-25.2405385611998</c:v>
                </c:pt>
                <c:pt idx="2479">
                  <c:v>-15.3302529863697</c:v>
                </c:pt>
                <c:pt idx="2480">
                  <c:v>39.8665535165272</c:v>
                </c:pt>
                <c:pt idx="2481">
                  <c:v>28.2084095835354</c:v>
                </c:pt>
                <c:pt idx="2482">
                  <c:v>1.24417424443406</c:v>
                </c:pt>
                <c:pt idx="2483">
                  <c:v>33.7120451096815</c:v>
                </c:pt>
                <c:pt idx="2484">
                  <c:v>13.5100871659687</c:v>
                </c:pt>
                <c:pt idx="2485">
                  <c:v>-0.733613407801879</c:v>
                </c:pt>
                <c:pt idx="2486">
                  <c:v>5.7488789980039</c:v>
                </c:pt>
                <c:pt idx="2487">
                  <c:v>-27.8326384482536</c:v>
                </c:pt>
                <c:pt idx="2488">
                  <c:v>-1.93384209684755</c:v>
                </c:pt>
                <c:pt idx="2489">
                  <c:v>-19.16040189028</c:v>
                </c:pt>
                <c:pt idx="2490">
                  <c:v>-19.8227653023119</c:v>
                </c:pt>
                <c:pt idx="2491">
                  <c:v>-18.204493026382</c:v>
                </c:pt>
                <c:pt idx="2492">
                  <c:v>-19.6111686267193</c:v>
                </c:pt>
                <c:pt idx="2493">
                  <c:v>39.1464155614959</c:v>
                </c:pt>
                <c:pt idx="2494">
                  <c:v>9.07157834995699</c:v>
                </c:pt>
                <c:pt idx="2495">
                  <c:v>31.8624304488199</c:v>
                </c:pt>
                <c:pt idx="2496">
                  <c:v>-18.7391893985879</c:v>
                </c:pt>
                <c:pt idx="2497">
                  <c:v>-17.0992191547837</c:v>
                </c:pt>
                <c:pt idx="2498">
                  <c:v>7.46822329542048</c:v>
                </c:pt>
                <c:pt idx="2499">
                  <c:v>-33.6580829200152</c:v>
                </c:pt>
                <c:pt idx="2500">
                  <c:v>6.43153748545509</c:v>
                </c:pt>
                <c:pt idx="2501">
                  <c:v>31.639803757407</c:v>
                </c:pt>
                <c:pt idx="2502">
                  <c:v>-23.2758334217146</c:v>
                </c:pt>
                <c:pt idx="2503">
                  <c:v>-24.7985512676196</c:v>
                </c:pt>
                <c:pt idx="2504">
                  <c:v>38.144761815022</c:v>
                </c:pt>
                <c:pt idx="2505">
                  <c:v>8.53138308996636</c:v>
                </c:pt>
                <c:pt idx="2506">
                  <c:v>-26.5694917755505</c:v>
                </c:pt>
                <c:pt idx="2507">
                  <c:v>26.5646115043526</c:v>
                </c:pt>
                <c:pt idx="2508">
                  <c:v>-27.5872768463746</c:v>
                </c:pt>
                <c:pt idx="2509">
                  <c:v>-25.8872975289274</c:v>
                </c:pt>
                <c:pt idx="2510">
                  <c:v>-28.4612661793736</c:v>
                </c:pt>
                <c:pt idx="2511">
                  <c:v>24.5955184492504</c:v>
                </c:pt>
                <c:pt idx="2512">
                  <c:v>7.1549342241744</c:v>
                </c:pt>
                <c:pt idx="2513">
                  <c:v>-32.6985296633523</c:v>
                </c:pt>
                <c:pt idx="2514">
                  <c:v>7.11407697067564</c:v>
                </c:pt>
                <c:pt idx="2515">
                  <c:v>-33.8594116233542</c:v>
                </c:pt>
                <c:pt idx="2516">
                  <c:v>-22.5481241347733</c:v>
                </c:pt>
                <c:pt idx="2517">
                  <c:v>-19.6597286725944</c:v>
                </c:pt>
                <c:pt idx="2518">
                  <c:v>-18.8026668473476</c:v>
                </c:pt>
                <c:pt idx="2519">
                  <c:v>-15.6127152230022</c:v>
                </c:pt>
                <c:pt idx="2520">
                  <c:v>-32.7949378073733</c:v>
                </c:pt>
                <c:pt idx="2521">
                  <c:v>-1.97453599533531</c:v>
                </c:pt>
                <c:pt idx="2522">
                  <c:v>27.3229231847712</c:v>
                </c:pt>
                <c:pt idx="2523">
                  <c:v>-31.2208969538325</c:v>
                </c:pt>
                <c:pt idx="2524">
                  <c:v>39.9626129726141</c:v>
                </c:pt>
                <c:pt idx="2525">
                  <c:v>5.69195148105268</c:v>
                </c:pt>
                <c:pt idx="2526">
                  <c:v>2.96449107782963</c:v>
                </c:pt>
                <c:pt idx="2527">
                  <c:v>32.1277251140311</c:v>
                </c:pt>
                <c:pt idx="2528">
                  <c:v>0.828177787197831</c:v>
                </c:pt>
                <c:pt idx="2529">
                  <c:v>12.2777175124804</c:v>
                </c:pt>
                <c:pt idx="2530">
                  <c:v>22.3666021303636</c:v>
                </c:pt>
                <c:pt idx="2531">
                  <c:v>31.6422228823445</c:v>
                </c:pt>
                <c:pt idx="2532">
                  <c:v>-17.8135641979133</c:v>
                </c:pt>
                <c:pt idx="2533">
                  <c:v>0.264806501484865</c:v>
                </c:pt>
                <c:pt idx="2534">
                  <c:v>-26.8397478050069</c:v>
                </c:pt>
                <c:pt idx="2535">
                  <c:v>-18.2512906145352</c:v>
                </c:pt>
                <c:pt idx="2536">
                  <c:v>31.8430925848794</c:v>
                </c:pt>
                <c:pt idx="2537">
                  <c:v>22.5079942889756</c:v>
                </c:pt>
                <c:pt idx="2538">
                  <c:v>-27.6160974314434</c:v>
                </c:pt>
                <c:pt idx="2539">
                  <c:v>24.8273665127325</c:v>
                </c:pt>
                <c:pt idx="2540">
                  <c:v>-27.8240582426262</c:v>
                </c:pt>
                <c:pt idx="2541">
                  <c:v>38.4485732529739</c:v>
                </c:pt>
                <c:pt idx="2542">
                  <c:v>-17.4444776330404</c:v>
                </c:pt>
                <c:pt idx="2543">
                  <c:v>10.8594671243766</c:v>
                </c:pt>
                <c:pt idx="2544">
                  <c:v>-4.42895578895159</c:v>
                </c:pt>
                <c:pt idx="2545">
                  <c:v>31.7608589383915</c:v>
                </c:pt>
                <c:pt idx="2546">
                  <c:v>-25.3762637321736</c:v>
                </c:pt>
                <c:pt idx="2547">
                  <c:v>-22.5449885614019</c:v>
                </c:pt>
                <c:pt idx="2548">
                  <c:v>-0.750664334110434</c:v>
                </c:pt>
                <c:pt idx="2549">
                  <c:v>13.5806167337326</c:v>
                </c:pt>
                <c:pt idx="2550">
                  <c:v>-35.1414502006979</c:v>
                </c:pt>
                <c:pt idx="2551">
                  <c:v>1.0457440903685</c:v>
                </c:pt>
                <c:pt idx="2552">
                  <c:v>0.56411795179133</c:v>
                </c:pt>
                <c:pt idx="2553">
                  <c:v>12.9650165357625</c:v>
                </c:pt>
                <c:pt idx="2554">
                  <c:v>-1.33132102767703</c:v>
                </c:pt>
                <c:pt idx="2555">
                  <c:v>32.9896475557689</c:v>
                </c:pt>
                <c:pt idx="2556">
                  <c:v>-27.8795790328521</c:v>
                </c:pt>
                <c:pt idx="2557">
                  <c:v>-33.1315731849176</c:v>
                </c:pt>
                <c:pt idx="2558">
                  <c:v>4.72553469957453</c:v>
                </c:pt>
                <c:pt idx="2559">
                  <c:v>-17.1423325895141</c:v>
                </c:pt>
                <c:pt idx="2560">
                  <c:v>30.3414600459193</c:v>
                </c:pt>
                <c:pt idx="2561">
                  <c:v>-21.8616083624971</c:v>
                </c:pt>
                <c:pt idx="2562">
                  <c:v>-31.1990670546161</c:v>
                </c:pt>
                <c:pt idx="2563">
                  <c:v>39.0627187863466</c:v>
                </c:pt>
                <c:pt idx="2564">
                  <c:v>30.0973901158717</c:v>
                </c:pt>
                <c:pt idx="2565">
                  <c:v>-23.7586032427937</c:v>
                </c:pt>
                <c:pt idx="2566">
                  <c:v>-16.3893897133649</c:v>
                </c:pt>
                <c:pt idx="2567">
                  <c:v>-21.0253177186193</c:v>
                </c:pt>
                <c:pt idx="2568">
                  <c:v>24.6732065203662</c:v>
                </c:pt>
                <c:pt idx="2569">
                  <c:v>21.4137338824314</c:v>
                </c:pt>
                <c:pt idx="2570">
                  <c:v>6.21417398454409</c:v>
                </c:pt>
                <c:pt idx="2571">
                  <c:v>-32.0418612168564</c:v>
                </c:pt>
                <c:pt idx="2572">
                  <c:v>-2.82210412856267</c:v>
                </c:pt>
                <c:pt idx="2573">
                  <c:v>-28.3218646029193</c:v>
                </c:pt>
                <c:pt idx="2574">
                  <c:v>35.9930989580281</c:v>
                </c:pt>
                <c:pt idx="2575">
                  <c:v>22.4574143285025</c:v>
                </c:pt>
                <c:pt idx="2576">
                  <c:v>-1.77887633353041</c:v>
                </c:pt>
                <c:pt idx="2577">
                  <c:v>36.797420205894</c:v>
                </c:pt>
                <c:pt idx="2578">
                  <c:v>-1.00630099219578</c:v>
                </c:pt>
                <c:pt idx="2579">
                  <c:v>26.3593750075644</c:v>
                </c:pt>
                <c:pt idx="2580">
                  <c:v>11.0994956834297</c:v>
                </c:pt>
                <c:pt idx="2581">
                  <c:v>38.7384890628851</c:v>
                </c:pt>
                <c:pt idx="2582">
                  <c:v>37.4168812979785</c:v>
                </c:pt>
                <c:pt idx="2583">
                  <c:v>-31.9910729889894</c:v>
                </c:pt>
                <c:pt idx="2584">
                  <c:v>35.4019159079749</c:v>
                </c:pt>
                <c:pt idx="2585">
                  <c:v>39.3841242230967</c:v>
                </c:pt>
                <c:pt idx="2586">
                  <c:v>-18.6346639499737</c:v>
                </c:pt>
                <c:pt idx="2587">
                  <c:v>-20.1065345733749</c:v>
                </c:pt>
                <c:pt idx="2588">
                  <c:v>27.9666990431517</c:v>
                </c:pt>
                <c:pt idx="2589">
                  <c:v>-35.2009849944524</c:v>
                </c:pt>
                <c:pt idx="2590">
                  <c:v>10.3015403334446</c:v>
                </c:pt>
                <c:pt idx="2591">
                  <c:v>3.906828205411</c:v>
                </c:pt>
                <c:pt idx="2592">
                  <c:v>-28.3355527407282</c:v>
                </c:pt>
                <c:pt idx="2593">
                  <c:v>9.6284971663211</c:v>
                </c:pt>
                <c:pt idx="2594">
                  <c:v>-34.8500269466359</c:v>
                </c:pt>
                <c:pt idx="2595">
                  <c:v>-20.5578175623167</c:v>
                </c:pt>
                <c:pt idx="2596">
                  <c:v>29.3742475212047</c:v>
                </c:pt>
                <c:pt idx="2597">
                  <c:v>-23.0243795266153</c:v>
                </c:pt>
                <c:pt idx="2598">
                  <c:v>-4.01109934237602</c:v>
                </c:pt>
                <c:pt idx="2599">
                  <c:v>-30.0170702998112</c:v>
                </c:pt>
                <c:pt idx="2600">
                  <c:v>10.8653939674527</c:v>
                </c:pt>
                <c:pt idx="2601">
                  <c:v>29.490995303273</c:v>
                </c:pt>
                <c:pt idx="2602">
                  <c:v>-30.5738619601862</c:v>
                </c:pt>
                <c:pt idx="2603">
                  <c:v>-34.868592562511</c:v>
                </c:pt>
                <c:pt idx="2604">
                  <c:v>25.0727999326043</c:v>
                </c:pt>
                <c:pt idx="2605">
                  <c:v>-22.0988441453918</c:v>
                </c:pt>
                <c:pt idx="2606">
                  <c:v>23.953481682517</c:v>
                </c:pt>
                <c:pt idx="2607">
                  <c:v>26.5410533361421</c:v>
                </c:pt>
                <c:pt idx="2608">
                  <c:v>-23.7021158133818</c:v>
                </c:pt>
                <c:pt idx="2609">
                  <c:v>33.1317515825584</c:v>
                </c:pt>
                <c:pt idx="2610">
                  <c:v>8.00684215815221</c:v>
                </c:pt>
                <c:pt idx="2611">
                  <c:v>33.7878952150277</c:v>
                </c:pt>
                <c:pt idx="2612">
                  <c:v>-2.53245219937908</c:v>
                </c:pt>
                <c:pt idx="2613">
                  <c:v>5.45768054149539</c:v>
                </c:pt>
                <c:pt idx="2614">
                  <c:v>-23.7610958136451</c:v>
                </c:pt>
                <c:pt idx="2615">
                  <c:v>0.59245040237779</c:v>
                </c:pt>
                <c:pt idx="2616">
                  <c:v>4.68696624923685</c:v>
                </c:pt>
                <c:pt idx="2617">
                  <c:v>34.3604699841424</c:v>
                </c:pt>
                <c:pt idx="2618">
                  <c:v>32.8653219752137</c:v>
                </c:pt>
                <c:pt idx="2619">
                  <c:v>26.716938440193</c:v>
                </c:pt>
                <c:pt idx="2620">
                  <c:v>4.87456593707816</c:v>
                </c:pt>
                <c:pt idx="2621">
                  <c:v>-21.6830522607157</c:v>
                </c:pt>
                <c:pt idx="2622">
                  <c:v>37.9477195500791</c:v>
                </c:pt>
                <c:pt idx="2623">
                  <c:v>31.1972328923608</c:v>
                </c:pt>
                <c:pt idx="2624">
                  <c:v>5.2767852294056</c:v>
                </c:pt>
                <c:pt idx="2625">
                  <c:v>-16.799820242546</c:v>
                </c:pt>
                <c:pt idx="2626">
                  <c:v>26.3294618826573</c:v>
                </c:pt>
                <c:pt idx="2627">
                  <c:v>-17.8190200042475</c:v>
                </c:pt>
                <c:pt idx="2628">
                  <c:v>7.81877891766284</c:v>
                </c:pt>
                <c:pt idx="2629">
                  <c:v>12.2254909857445</c:v>
                </c:pt>
                <c:pt idx="2630">
                  <c:v>5.41109415301645</c:v>
                </c:pt>
                <c:pt idx="2631">
                  <c:v>-3.56694083339738</c:v>
                </c:pt>
                <c:pt idx="2632">
                  <c:v>1.57595533970613</c:v>
                </c:pt>
                <c:pt idx="2633">
                  <c:v>25.7738817556628</c:v>
                </c:pt>
                <c:pt idx="2634">
                  <c:v>-15.7939043842319</c:v>
                </c:pt>
                <c:pt idx="2635">
                  <c:v>-23.8654808742973</c:v>
                </c:pt>
                <c:pt idx="2636">
                  <c:v>40.2219870868615</c:v>
                </c:pt>
                <c:pt idx="2637">
                  <c:v>1.09982583673231</c:v>
                </c:pt>
                <c:pt idx="2638">
                  <c:v>-20.9081220691569</c:v>
                </c:pt>
                <c:pt idx="2639">
                  <c:v>30.9890150069741</c:v>
                </c:pt>
                <c:pt idx="2640">
                  <c:v>21.4471186959379</c:v>
                </c:pt>
                <c:pt idx="2641">
                  <c:v>28.8050021015887</c:v>
                </c:pt>
                <c:pt idx="2642">
                  <c:v>-0.767962605916079</c:v>
                </c:pt>
                <c:pt idx="2643">
                  <c:v>35.1609720724471</c:v>
                </c:pt>
                <c:pt idx="2644">
                  <c:v>10.5951259289281</c:v>
                </c:pt>
                <c:pt idx="2645">
                  <c:v>31.0007916391452</c:v>
                </c:pt>
                <c:pt idx="2646">
                  <c:v>8.76654309698965</c:v>
                </c:pt>
                <c:pt idx="2647">
                  <c:v>-34.728259972657</c:v>
                </c:pt>
                <c:pt idx="2648">
                  <c:v>21.0159212169829</c:v>
                </c:pt>
                <c:pt idx="2649">
                  <c:v>2.66921360498312</c:v>
                </c:pt>
                <c:pt idx="2650">
                  <c:v>29.4019326978592</c:v>
                </c:pt>
                <c:pt idx="2651">
                  <c:v>28.0642585499074</c:v>
                </c:pt>
                <c:pt idx="2652">
                  <c:v>10.7940450302685</c:v>
                </c:pt>
                <c:pt idx="2653">
                  <c:v>-31.5110304084583</c:v>
                </c:pt>
                <c:pt idx="2654">
                  <c:v>33.0351245453655</c:v>
                </c:pt>
                <c:pt idx="2655">
                  <c:v>-34.6502091394835</c:v>
                </c:pt>
                <c:pt idx="2656">
                  <c:v>31.6304261957491</c:v>
                </c:pt>
                <c:pt idx="2657">
                  <c:v>-5.87004700760277</c:v>
                </c:pt>
                <c:pt idx="2658">
                  <c:v>22.7649520989227</c:v>
                </c:pt>
                <c:pt idx="2659">
                  <c:v>-18.7926540224058</c:v>
                </c:pt>
                <c:pt idx="2660">
                  <c:v>11.5290367634964</c:v>
                </c:pt>
                <c:pt idx="2661">
                  <c:v>-17.4737419174092</c:v>
                </c:pt>
                <c:pt idx="2662">
                  <c:v>-24.5738933996684</c:v>
                </c:pt>
                <c:pt idx="2663">
                  <c:v>38.2900024570963</c:v>
                </c:pt>
                <c:pt idx="2664">
                  <c:v>32.9006477581939</c:v>
                </c:pt>
                <c:pt idx="2665">
                  <c:v>33.388523177169</c:v>
                </c:pt>
                <c:pt idx="2666">
                  <c:v>11.8687186489371</c:v>
                </c:pt>
                <c:pt idx="2667">
                  <c:v>38.1230679574045</c:v>
                </c:pt>
                <c:pt idx="2668">
                  <c:v>21.772095302802</c:v>
                </c:pt>
                <c:pt idx="2669">
                  <c:v>2.95572758722035</c:v>
                </c:pt>
                <c:pt idx="2670">
                  <c:v>-28.7425037890287</c:v>
                </c:pt>
                <c:pt idx="2671">
                  <c:v>-24.4782482267134</c:v>
                </c:pt>
                <c:pt idx="2672">
                  <c:v>25.6819586069526</c:v>
                </c:pt>
                <c:pt idx="2673">
                  <c:v>-21.0552364196576</c:v>
                </c:pt>
                <c:pt idx="2674">
                  <c:v>-26.7719940867945</c:v>
                </c:pt>
                <c:pt idx="2675">
                  <c:v>28.9055980404584</c:v>
                </c:pt>
                <c:pt idx="2676">
                  <c:v>-22.0214108984927</c:v>
                </c:pt>
                <c:pt idx="2677">
                  <c:v>31.3545459091469</c:v>
                </c:pt>
                <c:pt idx="2678">
                  <c:v>36.4727370686726</c:v>
                </c:pt>
                <c:pt idx="2679">
                  <c:v>39.9775784127617</c:v>
                </c:pt>
                <c:pt idx="2680">
                  <c:v>5.21291128307542</c:v>
                </c:pt>
                <c:pt idx="2681">
                  <c:v>2.7796699488098</c:v>
                </c:pt>
                <c:pt idx="2682">
                  <c:v>35.5675632778839</c:v>
                </c:pt>
                <c:pt idx="2683">
                  <c:v>4.91217257529362</c:v>
                </c:pt>
                <c:pt idx="2684">
                  <c:v>25.8591685709477</c:v>
                </c:pt>
                <c:pt idx="2685">
                  <c:v>-16.7211946035894</c:v>
                </c:pt>
                <c:pt idx="2686">
                  <c:v>-29.1142690944241</c:v>
                </c:pt>
                <c:pt idx="2687">
                  <c:v>-32.5776305051787</c:v>
                </c:pt>
                <c:pt idx="2688">
                  <c:v>22.0052911906835</c:v>
                </c:pt>
                <c:pt idx="2689">
                  <c:v>21.3116140305239</c:v>
                </c:pt>
                <c:pt idx="2690">
                  <c:v>-2.73935171701477</c:v>
                </c:pt>
                <c:pt idx="2691">
                  <c:v>2.05646581181562</c:v>
                </c:pt>
                <c:pt idx="2692">
                  <c:v>30.6816623832049</c:v>
                </c:pt>
                <c:pt idx="2693">
                  <c:v>-31.9652239959848</c:v>
                </c:pt>
                <c:pt idx="2694">
                  <c:v>-17.2807145836625</c:v>
                </c:pt>
                <c:pt idx="2695">
                  <c:v>34.1058154176163</c:v>
                </c:pt>
                <c:pt idx="2696">
                  <c:v>21.5073923575813</c:v>
                </c:pt>
                <c:pt idx="2697">
                  <c:v>-5.42804911424902</c:v>
                </c:pt>
                <c:pt idx="2698">
                  <c:v>35.2811450774269</c:v>
                </c:pt>
                <c:pt idx="2699">
                  <c:v>-18.4216476465738</c:v>
                </c:pt>
                <c:pt idx="2700">
                  <c:v>-0.334990553862007</c:v>
                </c:pt>
                <c:pt idx="2701">
                  <c:v>-3.69782565887298</c:v>
                </c:pt>
                <c:pt idx="2702">
                  <c:v>35.2883067148062</c:v>
                </c:pt>
                <c:pt idx="2703">
                  <c:v>38.3707931676502</c:v>
                </c:pt>
                <c:pt idx="2704">
                  <c:v>-25.4906675805839</c:v>
                </c:pt>
                <c:pt idx="2705">
                  <c:v>38.622834901096</c:v>
                </c:pt>
                <c:pt idx="2706">
                  <c:v>38.6812461360987</c:v>
                </c:pt>
                <c:pt idx="2707">
                  <c:v>-1.39085441560268</c:v>
                </c:pt>
                <c:pt idx="2708">
                  <c:v>10.7035606404622</c:v>
                </c:pt>
                <c:pt idx="2709">
                  <c:v>28.4678319865677</c:v>
                </c:pt>
                <c:pt idx="2710">
                  <c:v>8.06646534313421</c:v>
                </c:pt>
                <c:pt idx="2711">
                  <c:v>-30.4703540511352</c:v>
                </c:pt>
                <c:pt idx="2712">
                  <c:v>-22.6721533878632</c:v>
                </c:pt>
                <c:pt idx="2713">
                  <c:v>33.7463716824687</c:v>
                </c:pt>
                <c:pt idx="2714">
                  <c:v>5.54686558866042</c:v>
                </c:pt>
                <c:pt idx="2715">
                  <c:v>1.44448703281227</c:v>
                </c:pt>
                <c:pt idx="2716">
                  <c:v>-29.05495759121</c:v>
                </c:pt>
                <c:pt idx="2717">
                  <c:v>3.11159622993481</c:v>
                </c:pt>
                <c:pt idx="2718">
                  <c:v>-5.1881867754159</c:v>
                </c:pt>
                <c:pt idx="2719">
                  <c:v>6.35784685293232</c:v>
                </c:pt>
                <c:pt idx="2720">
                  <c:v>25.6156628517023</c:v>
                </c:pt>
                <c:pt idx="2721">
                  <c:v>13.2038386641197</c:v>
                </c:pt>
                <c:pt idx="2722">
                  <c:v>-4.59257543443906</c:v>
                </c:pt>
                <c:pt idx="2723">
                  <c:v>29.4459777343715</c:v>
                </c:pt>
                <c:pt idx="2724">
                  <c:v>36.3765645387837</c:v>
                </c:pt>
                <c:pt idx="2725">
                  <c:v>-23.0134705210519</c:v>
                </c:pt>
                <c:pt idx="2726">
                  <c:v>-5.98091447914864</c:v>
                </c:pt>
                <c:pt idx="2727">
                  <c:v>28.029316289782</c:v>
                </c:pt>
                <c:pt idx="2728">
                  <c:v>0.349274905502871</c:v>
                </c:pt>
                <c:pt idx="2729">
                  <c:v>-5.50134311097683</c:v>
                </c:pt>
                <c:pt idx="2730">
                  <c:v>8.82673446955804</c:v>
                </c:pt>
                <c:pt idx="2731">
                  <c:v>-19.0805188666432</c:v>
                </c:pt>
                <c:pt idx="2732">
                  <c:v>-1.44690822141059</c:v>
                </c:pt>
                <c:pt idx="2733">
                  <c:v>-17.4668321540171</c:v>
                </c:pt>
                <c:pt idx="2734">
                  <c:v>37.7732573608295</c:v>
                </c:pt>
                <c:pt idx="2735">
                  <c:v>26.3054647035091</c:v>
                </c:pt>
                <c:pt idx="2736">
                  <c:v>4.9547997928658</c:v>
                </c:pt>
                <c:pt idx="2737">
                  <c:v>3.26192571743964</c:v>
                </c:pt>
                <c:pt idx="2738">
                  <c:v>-27.3298908261223</c:v>
                </c:pt>
                <c:pt idx="2739">
                  <c:v>-26.9732370341541</c:v>
                </c:pt>
                <c:pt idx="2740">
                  <c:v>21.433635794541</c:v>
                </c:pt>
                <c:pt idx="2741">
                  <c:v>-26.6714330059689</c:v>
                </c:pt>
                <c:pt idx="2742">
                  <c:v>-17.6695274941236</c:v>
                </c:pt>
                <c:pt idx="2743">
                  <c:v>-1.27637997769768</c:v>
                </c:pt>
                <c:pt idx="2744">
                  <c:v>0.0817480958276863</c:v>
                </c:pt>
                <c:pt idx="2745">
                  <c:v>6.67514753654869</c:v>
                </c:pt>
                <c:pt idx="2746">
                  <c:v>-17.5789732948903</c:v>
                </c:pt>
                <c:pt idx="2747">
                  <c:v>-29.3833813107661</c:v>
                </c:pt>
                <c:pt idx="2748">
                  <c:v>11.1205745000879</c:v>
                </c:pt>
                <c:pt idx="2749">
                  <c:v>36.5992299861134</c:v>
                </c:pt>
                <c:pt idx="2750">
                  <c:v>-33.7203753599055</c:v>
                </c:pt>
                <c:pt idx="2751">
                  <c:v>-34.1612255657396</c:v>
                </c:pt>
                <c:pt idx="2752">
                  <c:v>27.5254636426505</c:v>
                </c:pt>
                <c:pt idx="2753">
                  <c:v>1.67619626641724</c:v>
                </c:pt>
                <c:pt idx="2754">
                  <c:v>40.5044502517604</c:v>
                </c:pt>
                <c:pt idx="2755">
                  <c:v>9.1896971763928</c:v>
                </c:pt>
                <c:pt idx="2756">
                  <c:v>28.1596092165242</c:v>
                </c:pt>
                <c:pt idx="2757">
                  <c:v>-21.3568827286752</c:v>
                </c:pt>
                <c:pt idx="2758">
                  <c:v>-18.1643911897642</c:v>
                </c:pt>
                <c:pt idx="2759">
                  <c:v>-3.63345677471754</c:v>
                </c:pt>
                <c:pt idx="2760">
                  <c:v>26.469783462249</c:v>
                </c:pt>
                <c:pt idx="2761">
                  <c:v>31.1104369842897</c:v>
                </c:pt>
                <c:pt idx="2762">
                  <c:v>29.3607138904926</c:v>
                </c:pt>
                <c:pt idx="2763">
                  <c:v>-2.66687559196953</c:v>
                </c:pt>
                <c:pt idx="2764">
                  <c:v>-27.9434734139516</c:v>
                </c:pt>
                <c:pt idx="2765">
                  <c:v>13.4145457882279</c:v>
                </c:pt>
                <c:pt idx="2766">
                  <c:v>23.0245097355964</c:v>
                </c:pt>
                <c:pt idx="2767">
                  <c:v>-2.47154223624761</c:v>
                </c:pt>
                <c:pt idx="2768">
                  <c:v>-19.7582997825148</c:v>
                </c:pt>
                <c:pt idx="2769">
                  <c:v>-15.8545381131914</c:v>
                </c:pt>
                <c:pt idx="2770">
                  <c:v>-29.1735691974455</c:v>
                </c:pt>
                <c:pt idx="2771">
                  <c:v>22.5332371571249</c:v>
                </c:pt>
                <c:pt idx="2772">
                  <c:v>-33.9594201054309</c:v>
                </c:pt>
                <c:pt idx="2773">
                  <c:v>31.604382945281</c:v>
                </c:pt>
                <c:pt idx="2774">
                  <c:v>10.4670655618163</c:v>
                </c:pt>
                <c:pt idx="2775">
                  <c:v>0.710070959868875</c:v>
                </c:pt>
                <c:pt idx="2776">
                  <c:v>-30.5341671750627</c:v>
                </c:pt>
                <c:pt idx="2777">
                  <c:v>-17.7067858729346</c:v>
                </c:pt>
                <c:pt idx="2778">
                  <c:v>-28.2489811842687</c:v>
                </c:pt>
                <c:pt idx="2779">
                  <c:v>-4.57165534163297</c:v>
                </c:pt>
                <c:pt idx="2780">
                  <c:v>-30.0375269062619</c:v>
                </c:pt>
                <c:pt idx="2781">
                  <c:v>-16.8385230062569</c:v>
                </c:pt>
                <c:pt idx="2782">
                  <c:v>34.1937942393779</c:v>
                </c:pt>
                <c:pt idx="2783">
                  <c:v>12.8790247560363</c:v>
                </c:pt>
                <c:pt idx="2784">
                  <c:v>6.34106237703063</c:v>
                </c:pt>
                <c:pt idx="2785">
                  <c:v>40.147209682108</c:v>
                </c:pt>
                <c:pt idx="2786">
                  <c:v>11.569987351733</c:v>
                </c:pt>
                <c:pt idx="2787">
                  <c:v>-2.80276224278391</c:v>
                </c:pt>
                <c:pt idx="2788">
                  <c:v>3.76210611468373</c:v>
                </c:pt>
                <c:pt idx="2789">
                  <c:v>-6.22097139776212</c:v>
                </c:pt>
                <c:pt idx="2790">
                  <c:v>0.768607539424349</c:v>
                </c:pt>
                <c:pt idx="2791">
                  <c:v>24.5138766257791</c:v>
                </c:pt>
                <c:pt idx="2792">
                  <c:v>-5.31199671214722</c:v>
                </c:pt>
                <c:pt idx="2793">
                  <c:v>-33.6852024186605</c:v>
                </c:pt>
                <c:pt idx="2794">
                  <c:v>7.29960509233381</c:v>
                </c:pt>
                <c:pt idx="2795">
                  <c:v>-2.54887752938901</c:v>
                </c:pt>
                <c:pt idx="2796">
                  <c:v>-21.6244510394913</c:v>
                </c:pt>
                <c:pt idx="2797">
                  <c:v>-28.8585871447587</c:v>
                </c:pt>
                <c:pt idx="2798">
                  <c:v>-1.42797327292282</c:v>
                </c:pt>
                <c:pt idx="2799">
                  <c:v>9.01536852988532</c:v>
                </c:pt>
                <c:pt idx="2800">
                  <c:v>35.5984571560045</c:v>
                </c:pt>
                <c:pt idx="2801">
                  <c:v>-18.3611767053377</c:v>
                </c:pt>
                <c:pt idx="2802">
                  <c:v>29.3990967464312</c:v>
                </c:pt>
                <c:pt idx="2803">
                  <c:v>5.80994159803304</c:v>
                </c:pt>
                <c:pt idx="2804">
                  <c:v>27.8311098062365</c:v>
                </c:pt>
                <c:pt idx="2805">
                  <c:v>12.8830840801589</c:v>
                </c:pt>
                <c:pt idx="2806">
                  <c:v>-16.8239050023436</c:v>
                </c:pt>
                <c:pt idx="2807">
                  <c:v>22.1160724591345</c:v>
                </c:pt>
                <c:pt idx="2808">
                  <c:v>39.5243073487191</c:v>
                </c:pt>
                <c:pt idx="2809">
                  <c:v>4.51402745784662</c:v>
                </c:pt>
                <c:pt idx="2810">
                  <c:v>20.805319927813</c:v>
                </c:pt>
                <c:pt idx="2811">
                  <c:v>34.0494834251399</c:v>
                </c:pt>
                <c:pt idx="2812">
                  <c:v>-5.07981411067223</c:v>
                </c:pt>
                <c:pt idx="2813">
                  <c:v>23.190573686457</c:v>
                </c:pt>
                <c:pt idx="2814">
                  <c:v>-2.70076016708291</c:v>
                </c:pt>
                <c:pt idx="2815">
                  <c:v>-30.4285445431619</c:v>
                </c:pt>
                <c:pt idx="2816">
                  <c:v>20.8271497346785</c:v>
                </c:pt>
                <c:pt idx="2817">
                  <c:v>0.782682112140626</c:v>
                </c:pt>
                <c:pt idx="2818">
                  <c:v>-29.4934379192555</c:v>
                </c:pt>
                <c:pt idx="2819">
                  <c:v>-31.1201893909914</c:v>
                </c:pt>
                <c:pt idx="2820">
                  <c:v>-20.2516971281847</c:v>
                </c:pt>
                <c:pt idx="2821">
                  <c:v>7.82668100122378</c:v>
                </c:pt>
                <c:pt idx="2822">
                  <c:v>-20.6127195060719</c:v>
                </c:pt>
                <c:pt idx="2823">
                  <c:v>12.2845288123613</c:v>
                </c:pt>
                <c:pt idx="2824">
                  <c:v>-18.7294085516333</c:v>
                </c:pt>
                <c:pt idx="2825">
                  <c:v>31.2618254601828</c:v>
                </c:pt>
                <c:pt idx="2826">
                  <c:v>28.864461610593</c:v>
                </c:pt>
                <c:pt idx="2827">
                  <c:v>12.2716451761984</c:v>
                </c:pt>
                <c:pt idx="2828">
                  <c:v>-29.3335857322159</c:v>
                </c:pt>
                <c:pt idx="2829">
                  <c:v>-1.9775851365013</c:v>
                </c:pt>
                <c:pt idx="2830">
                  <c:v>0.222031663985017</c:v>
                </c:pt>
                <c:pt idx="2831">
                  <c:v>36.0372998367469</c:v>
                </c:pt>
                <c:pt idx="2832">
                  <c:v>-25.4469816812414</c:v>
                </c:pt>
                <c:pt idx="2833">
                  <c:v>11.741027709402</c:v>
                </c:pt>
                <c:pt idx="2834">
                  <c:v>-24.6644036869546</c:v>
                </c:pt>
                <c:pt idx="2835">
                  <c:v>27.1274553667023</c:v>
                </c:pt>
                <c:pt idx="2836">
                  <c:v>-5.52084874579159</c:v>
                </c:pt>
                <c:pt idx="2837">
                  <c:v>31.0882816319845</c:v>
                </c:pt>
                <c:pt idx="2838">
                  <c:v>12.6249661586074</c:v>
                </c:pt>
                <c:pt idx="2839">
                  <c:v>-16.32246305133</c:v>
                </c:pt>
                <c:pt idx="2840">
                  <c:v>28.1433643948333</c:v>
                </c:pt>
                <c:pt idx="2841">
                  <c:v>-18.9598540759171</c:v>
                </c:pt>
                <c:pt idx="2842">
                  <c:v>6.89856660013232</c:v>
                </c:pt>
                <c:pt idx="2843">
                  <c:v>38.6995359826931</c:v>
                </c:pt>
                <c:pt idx="2844">
                  <c:v>21.8238619626134</c:v>
                </c:pt>
                <c:pt idx="2845">
                  <c:v>-18.1257901108874</c:v>
                </c:pt>
                <c:pt idx="2846">
                  <c:v>27.9430920827011</c:v>
                </c:pt>
                <c:pt idx="2847">
                  <c:v>-30.2452186001143</c:v>
                </c:pt>
                <c:pt idx="2848">
                  <c:v>-33.1597311573508</c:v>
                </c:pt>
                <c:pt idx="2849">
                  <c:v>8.79550154624989</c:v>
                </c:pt>
                <c:pt idx="2850">
                  <c:v>-1.51463912221929</c:v>
                </c:pt>
                <c:pt idx="2851">
                  <c:v>0.776235343901711</c:v>
                </c:pt>
                <c:pt idx="2852">
                  <c:v>-28.3575757255141</c:v>
                </c:pt>
                <c:pt idx="2853">
                  <c:v>-27.6373206614223</c:v>
                </c:pt>
                <c:pt idx="2854">
                  <c:v>-0.886157298093689</c:v>
                </c:pt>
                <c:pt idx="2855">
                  <c:v>37.6703534560652</c:v>
                </c:pt>
                <c:pt idx="2856">
                  <c:v>31.1251127649808</c:v>
                </c:pt>
                <c:pt idx="2857">
                  <c:v>-5.0457024227113</c:v>
                </c:pt>
                <c:pt idx="2858">
                  <c:v>33.4051183367286</c:v>
                </c:pt>
                <c:pt idx="2859">
                  <c:v>-17.8697250483731</c:v>
                </c:pt>
                <c:pt idx="2860">
                  <c:v>24.9284310275263</c:v>
                </c:pt>
                <c:pt idx="2861">
                  <c:v>26.4264037702552</c:v>
                </c:pt>
                <c:pt idx="2862">
                  <c:v>-5.98146617840742</c:v>
                </c:pt>
                <c:pt idx="2863">
                  <c:v>-18.7133846668312</c:v>
                </c:pt>
                <c:pt idx="2864">
                  <c:v>-2.86042586442091</c:v>
                </c:pt>
                <c:pt idx="2865">
                  <c:v>-26.8830268361513</c:v>
                </c:pt>
                <c:pt idx="2866">
                  <c:v>-0.858143389853923</c:v>
                </c:pt>
                <c:pt idx="2867">
                  <c:v>8.23878193737483</c:v>
                </c:pt>
                <c:pt idx="2868">
                  <c:v>-21.8854799142671</c:v>
                </c:pt>
                <c:pt idx="2869">
                  <c:v>-4.78679666009288</c:v>
                </c:pt>
                <c:pt idx="2870">
                  <c:v>-5.56587917026812</c:v>
                </c:pt>
                <c:pt idx="2871">
                  <c:v>8.82882800659644</c:v>
                </c:pt>
                <c:pt idx="2872">
                  <c:v>-30.5307471182083</c:v>
                </c:pt>
                <c:pt idx="2873">
                  <c:v>24.397490089728</c:v>
                </c:pt>
                <c:pt idx="2874">
                  <c:v>-27.9878374508951</c:v>
                </c:pt>
                <c:pt idx="2875">
                  <c:v>12.4388449291101</c:v>
                </c:pt>
                <c:pt idx="2876">
                  <c:v>25.9193289064869</c:v>
                </c:pt>
                <c:pt idx="2877">
                  <c:v>34.8526976309994</c:v>
                </c:pt>
                <c:pt idx="2878">
                  <c:v>-31.4641662280213</c:v>
                </c:pt>
                <c:pt idx="2879">
                  <c:v>35.7580193344388</c:v>
                </c:pt>
                <c:pt idx="2880">
                  <c:v>35.0613934430709</c:v>
                </c:pt>
                <c:pt idx="2881">
                  <c:v>26.0627700251013</c:v>
                </c:pt>
                <c:pt idx="2882">
                  <c:v>-26.8315670074959</c:v>
                </c:pt>
                <c:pt idx="2883">
                  <c:v>-29.866257277935</c:v>
                </c:pt>
                <c:pt idx="2884">
                  <c:v>32.1335228424861</c:v>
                </c:pt>
                <c:pt idx="2885">
                  <c:v>-27.3247767934512</c:v>
                </c:pt>
                <c:pt idx="2886">
                  <c:v>-4.77073636390131</c:v>
                </c:pt>
                <c:pt idx="2887">
                  <c:v>-5.39215921497549</c:v>
                </c:pt>
                <c:pt idx="2888">
                  <c:v>26.2884451336577</c:v>
                </c:pt>
                <c:pt idx="2889">
                  <c:v>38.664869395172</c:v>
                </c:pt>
                <c:pt idx="2890">
                  <c:v>6.14367024890428</c:v>
                </c:pt>
                <c:pt idx="2891">
                  <c:v>37.5115620944524</c:v>
                </c:pt>
                <c:pt idx="2892">
                  <c:v>27.6178179578055</c:v>
                </c:pt>
                <c:pt idx="2893">
                  <c:v>33.5728964973571</c:v>
                </c:pt>
                <c:pt idx="2894">
                  <c:v>27.9060887541357</c:v>
                </c:pt>
                <c:pt idx="2895">
                  <c:v>-0.929815922348241</c:v>
                </c:pt>
                <c:pt idx="2896">
                  <c:v>20.9693514201809</c:v>
                </c:pt>
                <c:pt idx="2897">
                  <c:v>32.5147830829952</c:v>
                </c:pt>
                <c:pt idx="2898">
                  <c:v>-22.6237242596246</c:v>
                </c:pt>
                <c:pt idx="2899">
                  <c:v>-5.48068063891293</c:v>
                </c:pt>
                <c:pt idx="2900">
                  <c:v>11.886757858934</c:v>
                </c:pt>
                <c:pt idx="2901">
                  <c:v>31.5362873306538</c:v>
                </c:pt>
                <c:pt idx="2902">
                  <c:v>-18.1371461810852</c:v>
                </c:pt>
                <c:pt idx="2903">
                  <c:v>7.53450357923127</c:v>
                </c:pt>
                <c:pt idx="2904">
                  <c:v>21.2558656884149</c:v>
                </c:pt>
                <c:pt idx="2905">
                  <c:v>9.02490351340493</c:v>
                </c:pt>
                <c:pt idx="2906">
                  <c:v>-34.3191596160642</c:v>
                </c:pt>
                <c:pt idx="2907">
                  <c:v>3.43943648166488</c:v>
                </c:pt>
                <c:pt idx="2908">
                  <c:v>6.50683583765979</c:v>
                </c:pt>
                <c:pt idx="2909">
                  <c:v>33.6860537921796</c:v>
                </c:pt>
                <c:pt idx="2910">
                  <c:v>-1.30495531151711</c:v>
                </c:pt>
                <c:pt idx="2911">
                  <c:v>34.7249541789413</c:v>
                </c:pt>
                <c:pt idx="2912">
                  <c:v>-2.34523945662089</c:v>
                </c:pt>
                <c:pt idx="2913">
                  <c:v>40.0945373566793</c:v>
                </c:pt>
                <c:pt idx="2914">
                  <c:v>-31.0281450547925</c:v>
                </c:pt>
                <c:pt idx="2915">
                  <c:v>32.469718849539</c:v>
                </c:pt>
                <c:pt idx="2916">
                  <c:v>-29.1005675789414</c:v>
                </c:pt>
                <c:pt idx="2917">
                  <c:v>-1.75401495445937</c:v>
                </c:pt>
                <c:pt idx="2918">
                  <c:v>-4.69119251745838</c:v>
                </c:pt>
                <c:pt idx="2919">
                  <c:v>31.2157684423672</c:v>
                </c:pt>
                <c:pt idx="2920">
                  <c:v>36.1229214129199</c:v>
                </c:pt>
                <c:pt idx="2921">
                  <c:v>3.73895603999066</c:v>
                </c:pt>
                <c:pt idx="2922">
                  <c:v>-18.7092887997323</c:v>
                </c:pt>
                <c:pt idx="2923">
                  <c:v>25.3064759648134</c:v>
                </c:pt>
                <c:pt idx="2924">
                  <c:v>-32.4846919283269</c:v>
                </c:pt>
                <c:pt idx="2925">
                  <c:v>-2.2276205204601</c:v>
                </c:pt>
                <c:pt idx="2926">
                  <c:v>-28.0179841562876</c:v>
                </c:pt>
                <c:pt idx="2927">
                  <c:v>-21.4270011174737</c:v>
                </c:pt>
                <c:pt idx="2928">
                  <c:v>2.67927571549955</c:v>
                </c:pt>
                <c:pt idx="2929">
                  <c:v>-3.55394157075986</c:v>
                </c:pt>
                <c:pt idx="2930">
                  <c:v>-22.0069872508579</c:v>
                </c:pt>
                <c:pt idx="2931">
                  <c:v>27.7016316304816</c:v>
                </c:pt>
                <c:pt idx="2932">
                  <c:v>-22.3074923698357</c:v>
                </c:pt>
                <c:pt idx="2933">
                  <c:v>-20.4843853831271</c:v>
                </c:pt>
                <c:pt idx="2934">
                  <c:v>31.2624420284519</c:v>
                </c:pt>
                <c:pt idx="2935">
                  <c:v>3.77877228915091</c:v>
                </c:pt>
                <c:pt idx="2936">
                  <c:v>29.6498565420207</c:v>
                </c:pt>
                <c:pt idx="2937">
                  <c:v>0.471184704312498</c:v>
                </c:pt>
                <c:pt idx="2938">
                  <c:v>28.6514188563632</c:v>
                </c:pt>
                <c:pt idx="2939">
                  <c:v>31.4209564826948</c:v>
                </c:pt>
                <c:pt idx="2940">
                  <c:v>-17.2541000060606</c:v>
                </c:pt>
                <c:pt idx="2941">
                  <c:v>38.7977527846925</c:v>
                </c:pt>
                <c:pt idx="2942">
                  <c:v>-32.8102538647084</c:v>
                </c:pt>
                <c:pt idx="2943">
                  <c:v>-29.1858175665439</c:v>
                </c:pt>
                <c:pt idx="2944">
                  <c:v>37.2763911423222</c:v>
                </c:pt>
                <c:pt idx="2945">
                  <c:v>10.081759954627</c:v>
                </c:pt>
                <c:pt idx="2946">
                  <c:v>36.0516565353965</c:v>
                </c:pt>
                <c:pt idx="2947">
                  <c:v>10.1499400451505</c:v>
                </c:pt>
                <c:pt idx="2948">
                  <c:v>-34.6041133490448</c:v>
                </c:pt>
                <c:pt idx="2949">
                  <c:v>-4.17067656651253</c:v>
                </c:pt>
                <c:pt idx="2950">
                  <c:v>-2.41671843822819</c:v>
                </c:pt>
                <c:pt idx="2951">
                  <c:v>23.1424053085203</c:v>
                </c:pt>
                <c:pt idx="2952">
                  <c:v>33.4463426124459</c:v>
                </c:pt>
                <c:pt idx="2953">
                  <c:v>-27.916917789441</c:v>
                </c:pt>
                <c:pt idx="2954">
                  <c:v>-32.9979824592831</c:v>
                </c:pt>
                <c:pt idx="2955">
                  <c:v>20.8174661359966</c:v>
                </c:pt>
                <c:pt idx="2956">
                  <c:v>22.9759138465989</c:v>
                </c:pt>
                <c:pt idx="2957">
                  <c:v>-1.43375816473112</c:v>
                </c:pt>
                <c:pt idx="2958">
                  <c:v>26.2761216323408</c:v>
                </c:pt>
                <c:pt idx="2959">
                  <c:v>12.6021379669138</c:v>
                </c:pt>
                <c:pt idx="2960">
                  <c:v>32.198829023902</c:v>
                </c:pt>
                <c:pt idx="2961">
                  <c:v>22.8194307069246</c:v>
                </c:pt>
                <c:pt idx="2962">
                  <c:v>-19.0798384810783</c:v>
                </c:pt>
                <c:pt idx="2963">
                  <c:v>-24.7375814940304</c:v>
                </c:pt>
                <c:pt idx="2964">
                  <c:v>-30.5483363836749</c:v>
                </c:pt>
                <c:pt idx="2965">
                  <c:v>4.24433525040569</c:v>
                </c:pt>
                <c:pt idx="2966">
                  <c:v>32.4972738400283</c:v>
                </c:pt>
                <c:pt idx="2967">
                  <c:v>-29.3688009735339</c:v>
                </c:pt>
                <c:pt idx="2968">
                  <c:v>-26.2212221292125</c:v>
                </c:pt>
                <c:pt idx="2969">
                  <c:v>31.7863965139225</c:v>
                </c:pt>
                <c:pt idx="2970">
                  <c:v>12.1706089883904</c:v>
                </c:pt>
                <c:pt idx="2971">
                  <c:v>1.30255622706264</c:v>
                </c:pt>
                <c:pt idx="2972">
                  <c:v>21.8212035205294</c:v>
                </c:pt>
                <c:pt idx="2973">
                  <c:v>-23.7653995462458</c:v>
                </c:pt>
                <c:pt idx="2974">
                  <c:v>-27.0304148861435</c:v>
                </c:pt>
                <c:pt idx="2975">
                  <c:v>-1.36436713524039</c:v>
                </c:pt>
                <c:pt idx="2976">
                  <c:v>11.4819073883236</c:v>
                </c:pt>
                <c:pt idx="2977">
                  <c:v>35.9968307394804</c:v>
                </c:pt>
                <c:pt idx="2978">
                  <c:v>27.1234891707891</c:v>
                </c:pt>
                <c:pt idx="2979">
                  <c:v>35.1154481175494</c:v>
                </c:pt>
                <c:pt idx="2980">
                  <c:v>-31.5634225164938</c:v>
                </c:pt>
                <c:pt idx="2981">
                  <c:v>2.56708903818052</c:v>
                </c:pt>
                <c:pt idx="2982">
                  <c:v>23.1594542398792</c:v>
                </c:pt>
                <c:pt idx="2983">
                  <c:v>-31.9956561963784</c:v>
                </c:pt>
                <c:pt idx="2984">
                  <c:v>8.4108127391486</c:v>
                </c:pt>
                <c:pt idx="2985">
                  <c:v>38.7919166461004</c:v>
                </c:pt>
                <c:pt idx="2986">
                  <c:v>-20.0243676276879</c:v>
                </c:pt>
                <c:pt idx="2987">
                  <c:v>34.1218805395667</c:v>
                </c:pt>
                <c:pt idx="2988">
                  <c:v>-4.17207541426957</c:v>
                </c:pt>
                <c:pt idx="2989">
                  <c:v>6.56502340542835</c:v>
                </c:pt>
                <c:pt idx="2990">
                  <c:v>28.7160196953051</c:v>
                </c:pt>
                <c:pt idx="2991">
                  <c:v>-33.570445399437</c:v>
                </c:pt>
                <c:pt idx="2992">
                  <c:v>27.3816031668181</c:v>
                </c:pt>
                <c:pt idx="2993">
                  <c:v>33.3122699376728</c:v>
                </c:pt>
                <c:pt idx="2994">
                  <c:v>-17.1139339445818</c:v>
                </c:pt>
                <c:pt idx="2995">
                  <c:v>31.3113265105966</c:v>
                </c:pt>
                <c:pt idx="2996">
                  <c:v>37.2475002521112</c:v>
                </c:pt>
                <c:pt idx="2997">
                  <c:v>26.9410103919575</c:v>
                </c:pt>
                <c:pt idx="2998">
                  <c:v>11.8224985934786</c:v>
                </c:pt>
                <c:pt idx="2999">
                  <c:v>25.9356424626443</c:v>
                </c:pt>
                <c:pt idx="3000">
                  <c:v>32.6421478971183</c:v>
                </c:pt>
                <c:pt idx="3001">
                  <c:v>28.9844654275094</c:v>
                </c:pt>
                <c:pt idx="3002">
                  <c:v>28.2561975322387</c:v>
                </c:pt>
                <c:pt idx="3003">
                  <c:v>-17.5122610219981</c:v>
                </c:pt>
                <c:pt idx="3004">
                  <c:v>-1.89308613919341</c:v>
                </c:pt>
                <c:pt idx="3005">
                  <c:v>27.2547567532121</c:v>
                </c:pt>
                <c:pt idx="3006">
                  <c:v>-34.0561892880615</c:v>
                </c:pt>
                <c:pt idx="3007">
                  <c:v>35.8028538806868</c:v>
                </c:pt>
                <c:pt idx="3008">
                  <c:v>10.9560957736902</c:v>
                </c:pt>
                <c:pt idx="3009">
                  <c:v>9.83835418979905</c:v>
                </c:pt>
                <c:pt idx="3010">
                  <c:v>-27.2363173802698</c:v>
                </c:pt>
                <c:pt idx="3011">
                  <c:v>0.308232037691237</c:v>
                </c:pt>
                <c:pt idx="3012">
                  <c:v>-1.11652495051005</c:v>
                </c:pt>
                <c:pt idx="3013">
                  <c:v>-5.9405159581768</c:v>
                </c:pt>
                <c:pt idx="3014">
                  <c:v>21.3844717593001</c:v>
                </c:pt>
                <c:pt idx="3015">
                  <c:v>39.3305420419119</c:v>
                </c:pt>
                <c:pt idx="3016">
                  <c:v>22.9781897937029</c:v>
                </c:pt>
                <c:pt idx="3017">
                  <c:v>29.6833413901689</c:v>
                </c:pt>
                <c:pt idx="3018">
                  <c:v>-22.301577410684</c:v>
                </c:pt>
                <c:pt idx="3019">
                  <c:v>-29.9739836121365</c:v>
                </c:pt>
                <c:pt idx="3020">
                  <c:v>-6.22784629569261</c:v>
                </c:pt>
                <c:pt idx="3021">
                  <c:v>28.3597421971599</c:v>
                </c:pt>
                <c:pt idx="3022">
                  <c:v>1.49935702997003</c:v>
                </c:pt>
                <c:pt idx="3023">
                  <c:v>33.0782227281971</c:v>
                </c:pt>
                <c:pt idx="3024">
                  <c:v>-2.56192307822792</c:v>
                </c:pt>
                <c:pt idx="3025">
                  <c:v>28.623828312776</c:v>
                </c:pt>
                <c:pt idx="3026">
                  <c:v>35.2049200806973</c:v>
                </c:pt>
                <c:pt idx="3027">
                  <c:v>13.1681255023452</c:v>
                </c:pt>
                <c:pt idx="3028">
                  <c:v>-3.82378820859265</c:v>
                </c:pt>
                <c:pt idx="3029">
                  <c:v>9.44349310171861</c:v>
                </c:pt>
                <c:pt idx="3030">
                  <c:v>9.28694714812202</c:v>
                </c:pt>
                <c:pt idx="3031">
                  <c:v>36.0067725962408</c:v>
                </c:pt>
                <c:pt idx="3032">
                  <c:v>21.0283689534538</c:v>
                </c:pt>
                <c:pt idx="3033">
                  <c:v>2.81112862943574</c:v>
                </c:pt>
                <c:pt idx="3034">
                  <c:v>-29.571049201286</c:v>
                </c:pt>
                <c:pt idx="3035">
                  <c:v>31.2649367997068</c:v>
                </c:pt>
                <c:pt idx="3036">
                  <c:v>-23.0503328795693</c:v>
                </c:pt>
                <c:pt idx="3037">
                  <c:v>-16.0171101082003</c:v>
                </c:pt>
                <c:pt idx="3038">
                  <c:v>-1.66930823362891</c:v>
                </c:pt>
                <c:pt idx="3039">
                  <c:v>10.3275016892232</c:v>
                </c:pt>
                <c:pt idx="3040">
                  <c:v>27.9744529066891</c:v>
                </c:pt>
                <c:pt idx="3041">
                  <c:v>24.7654589866245</c:v>
                </c:pt>
                <c:pt idx="3042">
                  <c:v>32.2025836890184</c:v>
                </c:pt>
                <c:pt idx="3043">
                  <c:v>7.33181088113791</c:v>
                </c:pt>
                <c:pt idx="3044">
                  <c:v>-26.3158663822315</c:v>
                </c:pt>
                <c:pt idx="3045">
                  <c:v>-1.06169950092639</c:v>
                </c:pt>
                <c:pt idx="3046">
                  <c:v>-3.70898617746571</c:v>
                </c:pt>
                <c:pt idx="3047">
                  <c:v>-22.4909412372622</c:v>
                </c:pt>
                <c:pt idx="3048">
                  <c:v>-0.708344819804861</c:v>
                </c:pt>
                <c:pt idx="3049">
                  <c:v>35.0023632917805</c:v>
                </c:pt>
                <c:pt idx="3050">
                  <c:v>-24.3573313244168</c:v>
                </c:pt>
                <c:pt idx="3051">
                  <c:v>3.60230509146725</c:v>
                </c:pt>
                <c:pt idx="3052">
                  <c:v>26.3217484097332</c:v>
                </c:pt>
                <c:pt idx="3053">
                  <c:v>38.9981772179945</c:v>
                </c:pt>
                <c:pt idx="3054">
                  <c:v>22.7395779293124</c:v>
                </c:pt>
                <c:pt idx="3055">
                  <c:v>-2.08986554904959</c:v>
                </c:pt>
                <c:pt idx="3056">
                  <c:v>21.6688672338341</c:v>
                </c:pt>
                <c:pt idx="3057">
                  <c:v>-32.5878974471068</c:v>
                </c:pt>
                <c:pt idx="3058">
                  <c:v>-31.9349704362328</c:v>
                </c:pt>
                <c:pt idx="3059">
                  <c:v>-32.699916278877</c:v>
                </c:pt>
                <c:pt idx="3060">
                  <c:v>-17.3715711993468</c:v>
                </c:pt>
                <c:pt idx="3061">
                  <c:v>38.1769733922141</c:v>
                </c:pt>
                <c:pt idx="3062">
                  <c:v>-16.7628033766142</c:v>
                </c:pt>
                <c:pt idx="3063">
                  <c:v>5.04310403477381</c:v>
                </c:pt>
                <c:pt idx="3064">
                  <c:v>9.60617773080923</c:v>
                </c:pt>
                <c:pt idx="3065">
                  <c:v>2.03421496933458</c:v>
                </c:pt>
                <c:pt idx="3066">
                  <c:v>-29.2321952229824</c:v>
                </c:pt>
                <c:pt idx="3067">
                  <c:v>-33.0432853219555</c:v>
                </c:pt>
                <c:pt idx="3068">
                  <c:v>30.900821831673</c:v>
                </c:pt>
                <c:pt idx="3069">
                  <c:v>40.7279836334254</c:v>
                </c:pt>
                <c:pt idx="3070">
                  <c:v>-34.5461437406126</c:v>
                </c:pt>
                <c:pt idx="3071">
                  <c:v>-5.53175591682063</c:v>
                </c:pt>
                <c:pt idx="3072">
                  <c:v>26.4998705585589</c:v>
                </c:pt>
                <c:pt idx="3073">
                  <c:v>-29.4504591740472</c:v>
                </c:pt>
                <c:pt idx="3074">
                  <c:v>24.4085360495004</c:v>
                </c:pt>
                <c:pt idx="3075">
                  <c:v>28.6392116832795</c:v>
                </c:pt>
                <c:pt idx="3076">
                  <c:v>-17.661140675117</c:v>
                </c:pt>
                <c:pt idx="3077">
                  <c:v>13.4944826889522</c:v>
                </c:pt>
                <c:pt idx="3078">
                  <c:v>-25.4228831898526</c:v>
                </c:pt>
                <c:pt idx="3079">
                  <c:v>38.7891686756243</c:v>
                </c:pt>
                <c:pt idx="3080">
                  <c:v>-2.44967481799872</c:v>
                </c:pt>
                <c:pt idx="3081">
                  <c:v>33.04991373733</c:v>
                </c:pt>
                <c:pt idx="3082">
                  <c:v>8.95673252411459</c:v>
                </c:pt>
                <c:pt idx="3083">
                  <c:v>-30.9091498605135</c:v>
                </c:pt>
                <c:pt idx="3084">
                  <c:v>-31.5393830326318</c:v>
                </c:pt>
                <c:pt idx="3085">
                  <c:v>24.413975037369</c:v>
                </c:pt>
                <c:pt idx="3086">
                  <c:v>-24.907318462457</c:v>
                </c:pt>
                <c:pt idx="3087">
                  <c:v>-17.4757749531292</c:v>
                </c:pt>
                <c:pt idx="3088">
                  <c:v>1.29607068268931</c:v>
                </c:pt>
                <c:pt idx="3089">
                  <c:v>-33.7040012271434</c:v>
                </c:pt>
                <c:pt idx="3090">
                  <c:v>31.5239029924109</c:v>
                </c:pt>
                <c:pt idx="3091">
                  <c:v>-25.4442197141813</c:v>
                </c:pt>
                <c:pt idx="3092">
                  <c:v>-33.5977830019273</c:v>
                </c:pt>
                <c:pt idx="3093">
                  <c:v>37.8589788286423</c:v>
                </c:pt>
                <c:pt idx="3094">
                  <c:v>-5.5470313218613</c:v>
                </c:pt>
                <c:pt idx="3095">
                  <c:v>-16.296050100488</c:v>
                </c:pt>
                <c:pt idx="3096">
                  <c:v>5.66800563968554</c:v>
                </c:pt>
                <c:pt idx="3097">
                  <c:v>38.5265233268143</c:v>
                </c:pt>
                <c:pt idx="3098">
                  <c:v>24.9318036520332</c:v>
                </c:pt>
                <c:pt idx="3099">
                  <c:v>37.9125922889922</c:v>
                </c:pt>
                <c:pt idx="3100">
                  <c:v>-1.40507905764357</c:v>
                </c:pt>
                <c:pt idx="3101">
                  <c:v>38.9769725648166</c:v>
                </c:pt>
                <c:pt idx="3102">
                  <c:v>-16.355366188397</c:v>
                </c:pt>
                <c:pt idx="3103">
                  <c:v>25.4881148533447</c:v>
                </c:pt>
                <c:pt idx="3104">
                  <c:v>28.6788590168769</c:v>
                </c:pt>
                <c:pt idx="3105">
                  <c:v>-1.72421312636491</c:v>
                </c:pt>
                <c:pt idx="3106">
                  <c:v>-26.523585029744</c:v>
                </c:pt>
                <c:pt idx="3107">
                  <c:v>11.1347895812888</c:v>
                </c:pt>
                <c:pt idx="3108">
                  <c:v>29.4344261215744</c:v>
                </c:pt>
                <c:pt idx="3109">
                  <c:v>10.7446373436292</c:v>
                </c:pt>
                <c:pt idx="3110">
                  <c:v>40.7062283725274</c:v>
                </c:pt>
                <c:pt idx="3111">
                  <c:v>36.7106904845879</c:v>
                </c:pt>
                <c:pt idx="3112">
                  <c:v>2.07550686176732</c:v>
                </c:pt>
                <c:pt idx="3113">
                  <c:v>-21.1351300525894</c:v>
                </c:pt>
                <c:pt idx="3114">
                  <c:v>40.1652322343462</c:v>
                </c:pt>
                <c:pt idx="3115">
                  <c:v>-31.4319818329253</c:v>
                </c:pt>
                <c:pt idx="3116">
                  <c:v>35.0460465202221</c:v>
                </c:pt>
                <c:pt idx="3117">
                  <c:v>10.4917238220411</c:v>
                </c:pt>
                <c:pt idx="3118">
                  <c:v>32.4790057248394</c:v>
                </c:pt>
                <c:pt idx="3119">
                  <c:v>25.6510537456834</c:v>
                </c:pt>
                <c:pt idx="3120">
                  <c:v>-31.2083166664046</c:v>
                </c:pt>
                <c:pt idx="3121">
                  <c:v>-20.0196694055865</c:v>
                </c:pt>
                <c:pt idx="3122">
                  <c:v>32.2631346158707</c:v>
                </c:pt>
                <c:pt idx="3123">
                  <c:v>-2.16535251701649</c:v>
                </c:pt>
                <c:pt idx="3124">
                  <c:v>21.4516012676954</c:v>
                </c:pt>
                <c:pt idx="3125">
                  <c:v>23.473454923932</c:v>
                </c:pt>
                <c:pt idx="3126">
                  <c:v>27.5875371849152</c:v>
                </c:pt>
                <c:pt idx="3127">
                  <c:v>12.4834431479541</c:v>
                </c:pt>
                <c:pt idx="3128">
                  <c:v>-25.3287010824749</c:v>
                </c:pt>
                <c:pt idx="3129">
                  <c:v>9.46582950526509</c:v>
                </c:pt>
                <c:pt idx="3130">
                  <c:v>26.393104404734</c:v>
                </c:pt>
                <c:pt idx="3131">
                  <c:v>30.4052284546676</c:v>
                </c:pt>
                <c:pt idx="3132">
                  <c:v>-19.1300489734984</c:v>
                </c:pt>
                <c:pt idx="3133">
                  <c:v>0.085551737917914</c:v>
                </c:pt>
                <c:pt idx="3134">
                  <c:v>-0.46640788375102</c:v>
                </c:pt>
                <c:pt idx="3135">
                  <c:v>7.7890677655426</c:v>
                </c:pt>
                <c:pt idx="3136">
                  <c:v>37.2590935488861</c:v>
                </c:pt>
                <c:pt idx="3137">
                  <c:v>37.986776726546</c:v>
                </c:pt>
                <c:pt idx="3138">
                  <c:v>-27.5347632857042</c:v>
                </c:pt>
                <c:pt idx="3139">
                  <c:v>34.499865010822</c:v>
                </c:pt>
                <c:pt idx="3140">
                  <c:v>-19.00422273558</c:v>
                </c:pt>
                <c:pt idx="3141">
                  <c:v>7.84313988069101</c:v>
                </c:pt>
                <c:pt idx="3142">
                  <c:v>22.5636586769112</c:v>
                </c:pt>
                <c:pt idx="3143">
                  <c:v>10.2242337802901</c:v>
                </c:pt>
                <c:pt idx="3144">
                  <c:v>32.986297667822</c:v>
                </c:pt>
                <c:pt idx="3145">
                  <c:v>-35.0496560819716</c:v>
                </c:pt>
                <c:pt idx="3146">
                  <c:v>-15.9389869019899</c:v>
                </c:pt>
                <c:pt idx="3147">
                  <c:v>22.5003063208939</c:v>
                </c:pt>
                <c:pt idx="3148">
                  <c:v>-30.7908830483967</c:v>
                </c:pt>
                <c:pt idx="3149">
                  <c:v>21.8100106580624</c:v>
                </c:pt>
                <c:pt idx="3150">
                  <c:v>0.688768701835992</c:v>
                </c:pt>
                <c:pt idx="3151">
                  <c:v>11.0126865816565</c:v>
                </c:pt>
                <c:pt idx="3152">
                  <c:v>-22.713254870262</c:v>
                </c:pt>
                <c:pt idx="3153">
                  <c:v>30.9735321578754</c:v>
                </c:pt>
                <c:pt idx="3154">
                  <c:v>-4.16632320542409</c:v>
                </c:pt>
                <c:pt idx="3155">
                  <c:v>6.06421637334732</c:v>
                </c:pt>
                <c:pt idx="3156">
                  <c:v>2.04133310562181</c:v>
                </c:pt>
                <c:pt idx="3157">
                  <c:v>8.87145491953375</c:v>
                </c:pt>
                <c:pt idx="3158">
                  <c:v>-5.98350463248043</c:v>
                </c:pt>
                <c:pt idx="3159">
                  <c:v>38.8565247863813</c:v>
                </c:pt>
                <c:pt idx="3160">
                  <c:v>-22.4350610185681</c:v>
                </c:pt>
                <c:pt idx="3161">
                  <c:v>4.65433891112623</c:v>
                </c:pt>
                <c:pt idx="3162">
                  <c:v>36.790219220504</c:v>
                </c:pt>
                <c:pt idx="3163">
                  <c:v>-27.8165937291851</c:v>
                </c:pt>
                <c:pt idx="3164">
                  <c:v>23.4268866043037</c:v>
                </c:pt>
                <c:pt idx="3165">
                  <c:v>-33.4587856499403</c:v>
                </c:pt>
                <c:pt idx="3166">
                  <c:v>22.5947384970703</c:v>
                </c:pt>
                <c:pt idx="3167">
                  <c:v>-3.1672297447997</c:v>
                </c:pt>
                <c:pt idx="3168">
                  <c:v>33.8137812169891</c:v>
                </c:pt>
                <c:pt idx="3169">
                  <c:v>30.4096041720902</c:v>
                </c:pt>
                <c:pt idx="3170">
                  <c:v>1.63147407715597</c:v>
                </c:pt>
                <c:pt idx="3171">
                  <c:v>-33.9560747422985</c:v>
                </c:pt>
                <c:pt idx="3172">
                  <c:v>2.65038762880837</c:v>
                </c:pt>
                <c:pt idx="3173">
                  <c:v>-0.508078210403705</c:v>
                </c:pt>
                <c:pt idx="3174">
                  <c:v>10.486035274904</c:v>
                </c:pt>
                <c:pt idx="3175">
                  <c:v>28.5718504156285</c:v>
                </c:pt>
                <c:pt idx="3176">
                  <c:v>36.1861064100817</c:v>
                </c:pt>
                <c:pt idx="3177">
                  <c:v>-29.1837709654876</c:v>
                </c:pt>
                <c:pt idx="3178">
                  <c:v>12.3723190394094</c:v>
                </c:pt>
                <c:pt idx="3179">
                  <c:v>33.9133713453302</c:v>
                </c:pt>
                <c:pt idx="3180">
                  <c:v>-5.80849911970965</c:v>
                </c:pt>
                <c:pt idx="3181">
                  <c:v>31.0816899333007</c:v>
                </c:pt>
                <c:pt idx="3182">
                  <c:v>-34.4689918834402</c:v>
                </c:pt>
                <c:pt idx="3183">
                  <c:v>10.8665702582407</c:v>
                </c:pt>
                <c:pt idx="3184">
                  <c:v>-34.0282288940081</c:v>
                </c:pt>
                <c:pt idx="3185">
                  <c:v>-22.1515023197239</c:v>
                </c:pt>
                <c:pt idx="3186">
                  <c:v>-1.94277899873596</c:v>
                </c:pt>
                <c:pt idx="3187">
                  <c:v>-24.8200572153821</c:v>
                </c:pt>
                <c:pt idx="3188">
                  <c:v>-33.9065843715598</c:v>
                </c:pt>
                <c:pt idx="3189">
                  <c:v>-22.4581345471989</c:v>
                </c:pt>
                <c:pt idx="3190">
                  <c:v>-26.1265946861455</c:v>
                </c:pt>
                <c:pt idx="3191">
                  <c:v>1.8118421771444</c:v>
                </c:pt>
                <c:pt idx="3192">
                  <c:v>30.8755244983425</c:v>
                </c:pt>
                <c:pt idx="3193">
                  <c:v>11.8188496251606</c:v>
                </c:pt>
                <c:pt idx="3194">
                  <c:v>-22.4101754985223</c:v>
                </c:pt>
                <c:pt idx="3195">
                  <c:v>-29.1230118819837</c:v>
                </c:pt>
                <c:pt idx="3196">
                  <c:v>-30.40020590464</c:v>
                </c:pt>
                <c:pt idx="3197">
                  <c:v>0.0956559861036394</c:v>
                </c:pt>
                <c:pt idx="3198">
                  <c:v>-4.92631911786543</c:v>
                </c:pt>
                <c:pt idx="3199">
                  <c:v>22.6334216685427</c:v>
                </c:pt>
                <c:pt idx="3200">
                  <c:v>27.0509692809383</c:v>
                </c:pt>
                <c:pt idx="3201">
                  <c:v>24.7951584722672</c:v>
                </c:pt>
                <c:pt idx="3202">
                  <c:v>-17.4572800451328</c:v>
                </c:pt>
                <c:pt idx="3203">
                  <c:v>-24.6507421349446</c:v>
                </c:pt>
                <c:pt idx="3204">
                  <c:v>10.7010233552196</c:v>
                </c:pt>
                <c:pt idx="3205">
                  <c:v>22.3981850547492</c:v>
                </c:pt>
                <c:pt idx="3206">
                  <c:v>-6.27171266761125</c:v>
                </c:pt>
                <c:pt idx="3207">
                  <c:v>-22.752828879813</c:v>
                </c:pt>
                <c:pt idx="3208">
                  <c:v>13.0062056812984</c:v>
                </c:pt>
                <c:pt idx="3209">
                  <c:v>38.7223475931977</c:v>
                </c:pt>
                <c:pt idx="3210">
                  <c:v>26.7055906652558</c:v>
                </c:pt>
                <c:pt idx="3211">
                  <c:v>26.8496079316548</c:v>
                </c:pt>
                <c:pt idx="3212">
                  <c:v>-22.2330124267999</c:v>
                </c:pt>
                <c:pt idx="3213">
                  <c:v>-29.5314300026514</c:v>
                </c:pt>
                <c:pt idx="3214">
                  <c:v>-35.0569874193226</c:v>
                </c:pt>
                <c:pt idx="3215">
                  <c:v>-18.8794603190697</c:v>
                </c:pt>
                <c:pt idx="3216">
                  <c:v>26.2033463030333</c:v>
                </c:pt>
                <c:pt idx="3217">
                  <c:v>29.0612860591196</c:v>
                </c:pt>
                <c:pt idx="3218">
                  <c:v>-0.131792817909722</c:v>
                </c:pt>
                <c:pt idx="3219">
                  <c:v>-34.9120489378351</c:v>
                </c:pt>
                <c:pt idx="3220">
                  <c:v>4.72628863137535</c:v>
                </c:pt>
                <c:pt idx="3221">
                  <c:v>-30.8154465346367</c:v>
                </c:pt>
                <c:pt idx="3222">
                  <c:v>-25.4183266752637</c:v>
                </c:pt>
                <c:pt idx="3223">
                  <c:v>-20.5942631456137</c:v>
                </c:pt>
                <c:pt idx="3224">
                  <c:v>-1.46755030377433</c:v>
                </c:pt>
                <c:pt idx="3225">
                  <c:v>-26.1488613842755</c:v>
                </c:pt>
                <c:pt idx="3226">
                  <c:v>22.7209683759294</c:v>
                </c:pt>
                <c:pt idx="3227">
                  <c:v>-3.85956548728187</c:v>
                </c:pt>
                <c:pt idx="3228">
                  <c:v>25.2781818722453</c:v>
                </c:pt>
                <c:pt idx="3229">
                  <c:v>4.16306628048231</c:v>
                </c:pt>
                <c:pt idx="3230">
                  <c:v>-24.8755361929456</c:v>
                </c:pt>
                <c:pt idx="3231">
                  <c:v>7.32303596575335</c:v>
                </c:pt>
                <c:pt idx="3232">
                  <c:v>-34.8251895319456</c:v>
                </c:pt>
                <c:pt idx="3233">
                  <c:v>7.71906212450421</c:v>
                </c:pt>
                <c:pt idx="3234">
                  <c:v>-34.2245504243873</c:v>
                </c:pt>
                <c:pt idx="3235">
                  <c:v>-30.4930916654611</c:v>
                </c:pt>
                <c:pt idx="3236">
                  <c:v>12.7093122948533</c:v>
                </c:pt>
                <c:pt idx="3237">
                  <c:v>9.57568406842894</c:v>
                </c:pt>
                <c:pt idx="3238">
                  <c:v>-28.8227782116606</c:v>
                </c:pt>
                <c:pt idx="3239">
                  <c:v>25.456272877024</c:v>
                </c:pt>
                <c:pt idx="3240">
                  <c:v>31.9274160128024</c:v>
                </c:pt>
                <c:pt idx="3241">
                  <c:v>-15.9694871376802</c:v>
                </c:pt>
                <c:pt idx="3242">
                  <c:v>38.4236666305975</c:v>
                </c:pt>
                <c:pt idx="3243">
                  <c:v>0.200093114441685</c:v>
                </c:pt>
                <c:pt idx="3244">
                  <c:v>-20.2908947439065</c:v>
                </c:pt>
                <c:pt idx="3245">
                  <c:v>-21.0583433092554</c:v>
                </c:pt>
                <c:pt idx="3246">
                  <c:v>7.95116465858519</c:v>
                </c:pt>
                <c:pt idx="3247">
                  <c:v>-4.81734653218533</c:v>
                </c:pt>
                <c:pt idx="3248">
                  <c:v>5.68398915296922</c:v>
                </c:pt>
                <c:pt idx="3249">
                  <c:v>35.8760613943619</c:v>
                </c:pt>
                <c:pt idx="3250">
                  <c:v>-1.64028298187871</c:v>
                </c:pt>
                <c:pt idx="3251">
                  <c:v>-18.5949239537387</c:v>
                </c:pt>
                <c:pt idx="3252">
                  <c:v>23.8259863884786</c:v>
                </c:pt>
                <c:pt idx="3253">
                  <c:v>-1.08408439125758</c:v>
                </c:pt>
                <c:pt idx="3254">
                  <c:v>7.24897210044186</c:v>
                </c:pt>
                <c:pt idx="3255">
                  <c:v>5.42619718662526</c:v>
                </c:pt>
                <c:pt idx="3256">
                  <c:v>0.138920434138331</c:v>
                </c:pt>
                <c:pt idx="3257">
                  <c:v>-5.93726306950488</c:v>
                </c:pt>
                <c:pt idx="3258">
                  <c:v>-27.854348112099</c:v>
                </c:pt>
                <c:pt idx="3259">
                  <c:v>-3.3534133454962</c:v>
                </c:pt>
                <c:pt idx="3260">
                  <c:v>-3.28165316750229</c:v>
                </c:pt>
                <c:pt idx="3261">
                  <c:v>-3.51871127369843</c:v>
                </c:pt>
                <c:pt idx="3262">
                  <c:v>-26.509982082261</c:v>
                </c:pt>
                <c:pt idx="3263">
                  <c:v>-5.45072122454248</c:v>
                </c:pt>
                <c:pt idx="3264">
                  <c:v>-4.6008409400699</c:v>
                </c:pt>
                <c:pt idx="3265">
                  <c:v>22.0166504234995</c:v>
                </c:pt>
                <c:pt idx="3266">
                  <c:v>-17.0575828534561</c:v>
                </c:pt>
                <c:pt idx="3267">
                  <c:v>-26.6768261383873</c:v>
                </c:pt>
                <c:pt idx="3268">
                  <c:v>26.5887244534695</c:v>
                </c:pt>
                <c:pt idx="3269">
                  <c:v>6.69735627201746</c:v>
                </c:pt>
                <c:pt idx="3270">
                  <c:v>5.09275801841088</c:v>
                </c:pt>
                <c:pt idx="3271">
                  <c:v>-22.6016052394278</c:v>
                </c:pt>
                <c:pt idx="3272">
                  <c:v>38.5423840365401</c:v>
                </c:pt>
                <c:pt idx="3273">
                  <c:v>30.9163785889582</c:v>
                </c:pt>
                <c:pt idx="3274">
                  <c:v>23.9712673571806</c:v>
                </c:pt>
                <c:pt idx="3275">
                  <c:v>3.67898232690991</c:v>
                </c:pt>
                <c:pt idx="3276">
                  <c:v>-34.5731761364403</c:v>
                </c:pt>
                <c:pt idx="3277">
                  <c:v>0.907951537720955</c:v>
                </c:pt>
                <c:pt idx="3278">
                  <c:v>5.30201298898259</c:v>
                </c:pt>
                <c:pt idx="3279">
                  <c:v>35.6718704487857</c:v>
                </c:pt>
                <c:pt idx="3280">
                  <c:v>36.0053642997223</c:v>
                </c:pt>
                <c:pt idx="3281">
                  <c:v>38.5505867145768</c:v>
                </c:pt>
                <c:pt idx="3282">
                  <c:v>-32.4402401448767</c:v>
                </c:pt>
                <c:pt idx="3283">
                  <c:v>31.6612809608911</c:v>
                </c:pt>
                <c:pt idx="3284">
                  <c:v>-34.7709636666335</c:v>
                </c:pt>
                <c:pt idx="3285">
                  <c:v>39.9643684427905</c:v>
                </c:pt>
                <c:pt idx="3286">
                  <c:v>-31.2019669544835</c:v>
                </c:pt>
                <c:pt idx="3287">
                  <c:v>40.0549937040539</c:v>
                </c:pt>
                <c:pt idx="3288">
                  <c:v>36.3920909356531</c:v>
                </c:pt>
                <c:pt idx="3289">
                  <c:v>-21.1597015715263</c:v>
                </c:pt>
                <c:pt idx="3290">
                  <c:v>-31.2006085120792</c:v>
                </c:pt>
                <c:pt idx="3291">
                  <c:v>39.1572971883882</c:v>
                </c:pt>
                <c:pt idx="3292">
                  <c:v>34.3137775187634</c:v>
                </c:pt>
                <c:pt idx="3293">
                  <c:v>29.0203443253421</c:v>
                </c:pt>
                <c:pt idx="3294">
                  <c:v>26.5513323969</c:v>
                </c:pt>
                <c:pt idx="3295">
                  <c:v>28.6759897341848</c:v>
                </c:pt>
                <c:pt idx="3296">
                  <c:v>21.1956921305061</c:v>
                </c:pt>
                <c:pt idx="3297">
                  <c:v>24.8753002434102</c:v>
                </c:pt>
                <c:pt idx="3298">
                  <c:v>11.2568618969872</c:v>
                </c:pt>
                <c:pt idx="3299">
                  <c:v>-3.21641830319535</c:v>
                </c:pt>
                <c:pt idx="3300">
                  <c:v>2.56448835688103</c:v>
                </c:pt>
                <c:pt idx="3301">
                  <c:v>-28.0620316917048</c:v>
                </c:pt>
                <c:pt idx="3302">
                  <c:v>40.7398059599018</c:v>
                </c:pt>
                <c:pt idx="3303">
                  <c:v>-3.03306034976828</c:v>
                </c:pt>
                <c:pt idx="3304">
                  <c:v>11.6394544688282</c:v>
                </c:pt>
                <c:pt idx="3305">
                  <c:v>40.4519744696092</c:v>
                </c:pt>
                <c:pt idx="3306">
                  <c:v>23.2746401481019</c:v>
                </c:pt>
                <c:pt idx="3307">
                  <c:v>33.7365311002172</c:v>
                </c:pt>
                <c:pt idx="3308">
                  <c:v>39.8532339549188</c:v>
                </c:pt>
                <c:pt idx="3309">
                  <c:v>-0.570789907551044</c:v>
                </c:pt>
                <c:pt idx="3310">
                  <c:v>-25.2136043993313</c:v>
                </c:pt>
                <c:pt idx="3311">
                  <c:v>30.5323223855077</c:v>
                </c:pt>
                <c:pt idx="3312">
                  <c:v>-15.3689747782793</c:v>
                </c:pt>
                <c:pt idx="3313">
                  <c:v>10.2531879837988</c:v>
                </c:pt>
                <c:pt idx="3314">
                  <c:v>-5.56459742629991</c:v>
                </c:pt>
                <c:pt idx="3315">
                  <c:v>20.9573993331266</c:v>
                </c:pt>
                <c:pt idx="3316">
                  <c:v>24.0031920926804</c:v>
                </c:pt>
                <c:pt idx="3317">
                  <c:v>-28.4268746207857</c:v>
                </c:pt>
                <c:pt idx="3318">
                  <c:v>-18.9953637265643</c:v>
                </c:pt>
                <c:pt idx="3319">
                  <c:v>-4.52858639604304</c:v>
                </c:pt>
                <c:pt idx="3320">
                  <c:v>-34.4074352400176</c:v>
                </c:pt>
                <c:pt idx="3321">
                  <c:v>-4.69567667617579</c:v>
                </c:pt>
                <c:pt idx="3322">
                  <c:v>-0.470727340392756</c:v>
                </c:pt>
                <c:pt idx="3323">
                  <c:v>-18.3076263970201</c:v>
                </c:pt>
                <c:pt idx="3324">
                  <c:v>-20.6660977563251</c:v>
                </c:pt>
                <c:pt idx="3325">
                  <c:v>-22.3678203414426</c:v>
                </c:pt>
                <c:pt idx="3326">
                  <c:v>4.5143989176657</c:v>
                </c:pt>
                <c:pt idx="3327">
                  <c:v>31.9879367908274</c:v>
                </c:pt>
                <c:pt idx="3328">
                  <c:v>-29.5895111275454</c:v>
                </c:pt>
                <c:pt idx="3329">
                  <c:v>22.4701584342904</c:v>
                </c:pt>
                <c:pt idx="3330">
                  <c:v>-30.0925679714394</c:v>
                </c:pt>
                <c:pt idx="3331">
                  <c:v>-23.9686603431209</c:v>
                </c:pt>
                <c:pt idx="3332">
                  <c:v>-1.06155687923512</c:v>
                </c:pt>
                <c:pt idx="3333">
                  <c:v>-32.1667889048859</c:v>
                </c:pt>
                <c:pt idx="3334">
                  <c:v>8.73764829820839</c:v>
                </c:pt>
                <c:pt idx="3335">
                  <c:v>-23.5177359749765</c:v>
                </c:pt>
                <c:pt idx="3336">
                  <c:v>40.3249211419949</c:v>
                </c:pt>
                <c:pt idx="3337">
                  <c:v>30.3074984907509</c:v>
                </c:pt>
                <c:pt idx="3338">
                  <c:v>4.2110836030429</c:v>
                </c:pt>
                <c:pt idx="3339">
                  <c:v>27.4287363941426</c:v>
                </c:pt>
                <c:pt idx="3340">
                  <c:v>37.8122943153266</c:v>
                </c:pt>
                <c:pt idx="3341">
                  <c:v>-22.1115153953626</c:v>
                </c:pt>
                <c:pt idx="3342">
                  <c:v>-5.22939355014912</c:v>
                </c:pt>
                <c:pt idx="3343">
                  <c:v>12.3878624175729</c:v>
                </c:pt>
                <c:pt idx="3344">
                  <c:v>-3.28741563809469</c:v>
                </c:pt>
                <c:pt idx="3345">
                  <c:v>-3.71730325610915</c:v>
                </c:pt>
                <c:pt idx="3346">
                  <c:v>-34.5402831201677</c:v>
                </c:pt>
                <c:pt idx="3347">
                  <c:v>37.5064094333811</c:v>
                </c:pt>
                <c:pt idx="3348">
                  <c:v>0.35891340333971</c:v>
                </c:pt>
                <c:pt idx="3349">
                  <c:v>-17.4350763676541</c:v>
                </c:pt>
                <c:pt idx="3350">
                  <c:v>13.3902262386579</c:v>
                </c:pt>
                <c:pt idx="3351">
                  <c:v>-18.2356031425073</c:v>
                </c:pt>
                <c:pt idx="3352">
                  <c:v>20.9291947549574</c:v>
                </c:pt>
                <c:pt idx="3353">
                  <c:v>36.7981602425296</c:v>
                </c:pt>
                <c:pt idx="3354">
                  <c:v>6.83466340373614</c:v>
                </c:pt>
                <c:pt idx="3355">
                  <c:v>3.97105154778378</c:v>
                </c:pt>
                <c:pt idx="3356">
                  <c:v>-29.1392448944471</c:v>
                </c:pt>
                <c:pt idx="3357">
                  <c:v>-32.0592720072609</c:v>
                </c:pt>
                <c:pt idx="3358">
                  <c:v>-0.429340128231362</c:v>
                </c:pt>
                <c:pt idx="3359">
                  <c:v>27.5620732788505</c:v>
                </c:pt>
                <c:pt idx="3360">
                  <c:v>8.64343470335687</c:v>
                </c:pt>
                <c:pt idx="3361">
                  <c:v>-20.6045469413651</c:v>
                </c:pt>
                <c:pt idx="3362">
                  <c:v>32.1402279964257</c:v>
                </c:pt>
                <c:pt idx="3363">
                  <c:v>-19.4033290611671</c:v>
                </c:pt>
                <c:pt idx="3364">
                  <c:v>-16.5789392450496</c:v>
                </c:pt>
                <c:pt idx="3365">
                  <c:v>25.6396175253869</c:v>
                </c:pt>
                <c:pt idx="3366">
                  <c:v>-29.9151378356947</c:v>
                </c:pt>
                <c:pt idx="3367">
                  <c:v>30.9917588630243</c:v>
                </c:pt>
                <c:pt idx="3368">
                  <c:v>33.0791344129023</c:v>
                </c:pt>
                <c:pt idx="3369">
                  <c:v>12.7048234216508</c:v>
                </c:pt>
                <c:pt idx="3370">
                  <c:v>-24.9616076112749</c:v>
                </c:pt>
                <c:pt idx="3371">
                  <c:v>-23.1640803057662</c:v>
                </c:pt>
                <c:pt idx="3372">
                  <c:v>31.5059290222966</c:v>
                </c:pt>
                <c:pt idx="3373">
                  <c:v>-19.1036872767638</c:v>
                </c:pt>
                <c:pt idx="3374">
                  <c:v>4.45627968775133</c:v>
                </c:pt>
                <c:pt idx="3375">
                  <c:v>22.956389410537</c:v>
                </c:pt>
                <c:pt idx="3376">
                  <c:v>-22.9150703694619</c:v>
                </c:pt>
                <c:pt idx="3377">
                  <c:v>21.024644759978</c:v>
                </c:pt>
                <c:pt idx="3378">
                  <c:v>-21.9361261666555</c:v>
                </c:pt>
                <c:pt idx="3379">
                  <c:v>-0.555401440820838</c:v>
                </c:pt>
                <c:pt idx="3380">
                  <c:v>-4.41661965028359</c:v>
                </c:pt>
                <c:pt idx="3381">
                  <c:v>-18.6994109025547</c:v>
                </c:pt>
                <c:pt idx="3382">
                  <c:v>24.3940237976165</c:v>
                </c:pt>
                <c:pt idx="3383">
                  <c:v>11.3598373037912</c:v>
                </c:pt>
                <c:pt idx="3384">
                  <c:v>-32.5110894607017</c:v>
                </c:pt>
                <c:pt idx="3385">
                  <c:v>12.68893569142</c:v>
                </c:pt>
                <c:pt idx="3386">
                  <c:v>7.34517307600668</c:v>
                </c:pt>
                <c:pt idx="3387">
                  <c:v>28.6180172384885</c:v>
                </c:pt>
                <c:pt idx="3388">
                  <c:v>-15.612441822341</c:v>
                </c:pt>
                <c:pt idx="3389">
                  <c:v>12.790205367397</c:v>
                </c:pt>
                <c:pt idx="3390">
                  <c:v>21.8286820545879</c:v>
                </c:pt>
                <c:pt idx="3391">
                  <c:v>2.84775226308905</c:v>
                </c:pt>
                <c:pt idx="3392">
                  <c:v>-33.1747372359026</c:v>
                </c:pt>
                <c:pt idx="3393">
                  <c:v>26.7197838791127</c:v>
                </c:pt>
                <c:pt idx="3394">
                  <c:v>21.917404064761</c:v>
                </c:pt>
                <c:pt idx="3395">
                  <c:v>21.0494194401419</c:v>
                </c:pt>
                <c:pt idx="3396">
                  <c:v>28.0762274450933</c:v>
                </c:pt>
                <c:pt idx="3397">
                  <c:v>-3.01060456212842</c:v>
                </c:pt>
                <c:pt idx="3398">
                  <c:v>13.2116298818393</c:v>
                </c:pt>
                <c:pt idx="3399">
                  <c:v>32.5543322106503</c:v>
                </c:pt>
                <c:pt idx="3400">
                  <c:v>23.4276013737284</c:v>
                </c:pt>
                <c:pt idx="3401">
                  <c:v>-28.9227182582131</c:v>
                </c:pt>
                <c:pt idx="3402">
                  <c:v>37.787494692283</c:v>
                </c:pt>
                <c:pt idx="3403">
                  <c:v>27.6289559853328</c:v>
                </c:pt>
                <c:pt idx="3404">
                  <c:v>0.101551750853178</c:v>
                </c:pt>
                <c:pt idx="3405">
                  <c:v>36.7013378768281</c:v>
                </c:pt>
                <c:pt idx="3406">
                  <c:v>34.5949771568939</c:v>
                </c:pt>
                <c:pt idx="3407">
                  <c:v>5.04592424504663</c:v>
                </c:pt>
                <c:pt idx="3408">
                  <c:v>38.8657520539242</c:v>
                </c:pt>
                <c:pt idx="3409">
                  <c:v>-2.44977234871092</c:v>
                </c:pt>
                <c:pt idx="3410">
                  <c:v>-18.7876038798432</c:v>
                </c:pt>
                <c:pt idx="3411">
                  <c:v>7.52930269953233</c:v>
                </c:pt>
                <c:pt idx="3412">
                  <c:v>-32.6140355932593</c:v>
                </c:pt>
                <c:pt idx="3413">
                  <c:v>-25.5297701028529</c:v>
                </c:pt>
                <c:pt idx="3414">
                  <c:v>8.57730309834796</c:v>
                </c:pt>
                <c:pt idx="3415">
                  <c:v>-34.665645134504</c:v>
                </c:pt>
                <c:pt idx="3416">
                  <c:v>39.9802057633881</c:v>
                </c:pt>
                <c:pt idx="3417">
                  <c:v>28.6755039045165</c:v>
                </c:pt>
                <c:pt idx="3418">
                  <c:v>-26.664442830259</c:v>
                </c:pt>
                <c:pt idx="3419">
                  <c:v>-5.72507662060185</c:v>
                </c:pt>
                <c:pt idx="3420">
                  <c:v>13.0436961958756</c:v>
                </c:pt>
                <c:pt idx="3421">
                  <c:v>31.0863356051111</c:v>
                </c:pt>
                <c:pt idx="3422">
                  <c:v>-18.1742142215386</c:v>
                </c:pt>
                <c:pt idx="3423">
                  <c:v>29.0575360648419</c:v>
                </c:pt>
                <c:pt idx="3424">
                  <c:v>-19.7844485590964</c:v>
                </c:pt>
                <c:pt idx="3425">
                  <c:v>24.3380703575174</c:v>
                </c:pt>
                <c:pt idx="3426">
                  <c:v>-15.6602879421246</c:v>
                </c:pt>
                <c:pt idx="3427">
                  <c:v>-21.3125719852943</c:v>
                </c:pt>
                <c:pt idx="3428">
                  <c:v>-18.7119767522852</c:v>
                </c:pt>
                <c:pt idx="3429">
                  <c:v>4.31017338422495</c:v>
                </c:pt>
                <c:pt idx="3430">
                  <c:v>29.6485839357102</c:v>
                </c:pt>
                <c:pt idx="3431">
                  <c:v>32.6660099526536</c:v>
                </c:pt>
                <c:pt idx="3432">
                  <c:v>9.65988495349758</c:v>
                </c:pt>
                <c:pt idx="3433">
                  <c:v>6.99793450604199</c:v>
                </c:pt>
                <c:pt idx="3434">
                  <c:v>10.080505386264</c:v>
                </c:pt>
                <c:pt idx="3435">
                  <c:v>-24.5581944437003</c:v>
                </c:pt>
                <c:pt idx="3436">
                  <c:v>0.655059284113128</c:v>
                </c:pt>
                <c:pt idx="3437">
                  <c:v>35.5334884818647</c:v>
                </c:pt>
                <c:pt idx="3438">
                  <c:v>40.5475970265889</c:v>
                </c:pt>
                <c:pt idx="3439">
                  <c:v>-25.419774820377</c:v>
                </c:pt>
                <c:pt idx="3440">
                  <c:v>-1.61340373666361</c:v>
                </c:pt>
                <c:pt idx="3441">
                  <c:v>38.9971007283092</c:v>
                </c:pt>
                <c:pt idx="3442">
                  <c:v>33.2191268576815</c:v>
                </c:pt>
                <c:pt idx="3443">
                  <c:v>-1.32455719447025</c:v>
                </c:pt>
                <c:pt idx="3444">
                  <c:v>-24.5644033027893</c:v>
                </c:pt>
                <c:pt idx="3445">
                  <c:v>6.44880158007983</c:v>
                </c:pt>
                <c:pt idx="3446">
                  <c:v>-33.752358374207</c:v>
                </c:pt>
                <c:pt idx="3447">
                  <c:v>40.5955596533453</c:v>
                </c:pt>
                <c:pt idx="3448">
                  <c:v>29.3475711826316</c:v>
                </c:pt>
                <c:pt idx="3449">
                  <c:v>1.13179202790379</c:v>
                </c:pt>
                <c:pt idx="3450">
                  <c:v>-21.8182088712466</c:v>
                </c:pt>
                <c:pt idx="3451">
                  <c:v>-23.9368719426523</c:v>
                </c:pt>
                <c:pt idx="3452">
                  <c:v>-5.45673291599926</c:v>
                </c:pt>
                <c:pt idx="3453">
                  <c:v>24.3544002327644</c:v>
                </c:pt>
                <c:pt idx="3454">
                  <c:v>-18.4737942806196</c:v>
                </c:pt>
                <c:pt idx="3455">
                  <c:v>35.7666414394681</c:v>
                </c:pt>
                <c:pt idx="3456">
                  <c:v>9.27192012633096</c:v>
                </c:pt>
                <c:pt idx="3457">
                  <c:v>4.60527113346579</c:v>
                </c:pt>
                <c:pt idx="3458">
                  <c:v>7.88366430550572</c:v>
                </c:pt>
                <c:pt idx="3459">
                  <c:v>-17.0862408521207</c:v>
                </c:pt>
                <c:pt idx="3460">
                  <c:v>2.23258942165301</c:v>
                </c:pt>
                <c:pt idx="3461">
                  <c:v>22.1142358023476</c:v>
                </c:pt>
                <c:pt idx="3462">
                  <c:v>23.7934686615644</c:v>
                </c:pt>
                <c:pt idx="3463">
                  <c:v>10.9146727144109</c:v>
                </c:pt>
                <c:pt idx="3464">
                  <c:v>-29.7361554113898</c:v>
                </c:pt>
                <c:pt idx="3465">
                  <c:v>-27.7986043628006</c:v>
                </c:pt>
                <c:pt idx="3466">
                  <c:v>-17.7211492905386</c:v>
                </c:pt>
                <c:pt idx="3467">
                  <c:v>35.9255468771264</c:v>
                </c:pt>
                <c:pt idx="3468">
                  <c:v>28.7536779341225</c:v>
                </c:pt>
                <c:pt idx="3469">
                  <c:v>37.732892413929</c:v>
                </c:pt>
                <c:pt idx="3470">
                  <c:v>36.053171375008</c:v>
                </c:pt>
                <c:pt idx="3471">
                  <c:v>-17.9730373906508</c:v>
                </c:pt>
                <c:pt idx="3472">
                  <c:v>35.610307596385</c:v>
                </c:pt>
                <c:pt idx="3473">
                  <c:v>3.59780849033846</c:v>
                </c:pt>
                <c:pt idx="3474">
                  <c:v>24.5222427598721</c:v>
                </c:pt>
                <c:pt idx="3475">
                  <c:v>36.2411030975855</c:v>
                </c:pt>
                <c:pt idx="3476">
                  <c:v>2.52339221179574</c:v>
                </c:pt>
                <c:pt idx="3477">
                  <c:v>12.0854399021621</c:v>
                </c:pt>
                <c:pt idx="3478">
                  <c:v>22.1226645898186</c:v>
                </c:pt>
                <c:pt idx="3479">
                  <c:v>-4.26537859930705</c:v>
                </c:pt>
                <c:pt idx="3480">
                  <c:v>13.1126016441894</c:v>
                </c:pt>
                <c:pt idx="3481">
                  <c:v>6.20042345403942</c:v>
                </c:pt>
                <c:pt idx="3482">
                  <c:v>-22.2247517760469</c:v>
                </c:pt>
                <c:pt idx="3483">
                  <c:v>-17.4277355769625</c:v>
                </c:pt>
                <c:pt idx="3484">
                  <c:v>24.2374387530212</c:v>
                </c:pt>
                <c:pt idx="3485">
                  <c:v>-20.8703183698459</c:v>
                </c:pt>
                <c:pt idx="3486">
                  <c:v>12.0937726431967</c:v>
                </c:pt>
                <c:pt idx="3487">
                  <c:v>0.908027790412325</c:v>
                </c:pt>
                <c:pt idx="3488">
                  <c:v>32.4697021512323</c:v>
                </c:pt>
                <c:pt idx="3489">
                  <c:v>-27.7438699871306</c:v>
                </c:pt>
                <c:pt idx="3490">
                  <c:v>-21.616319788503</c:v>
                </c:pt>
                <c:pt idx="3491">
                  <c:v>5.200452063163</c:v>
                </c:pt>
                <c:pt idx="3492">
                  <c:v>-29.2723767760307</c:v>
                </c:pt>
                <c:pt idx="3493">
                  <c:v>-34.465199338043</c:v>
                </c:pt>
                <c:pt idx="3494">
                  <c:v>0.358692663687572</c:v>
                </c:pt>
                <c:pt idx="3495">
                  <c:v>-24.6492534441451</c:v>
                </c:pt>
                <c:pt idx="3496">
                  <c:v>36.7134916019733</c:v>
                </c:pt>
                <c:pt idx="3497">
                  <c:v>5.69721778421428</c:v>
                </c:pt>
                <c:pt idx="3498">
                  <c:v>1.81960480424743</c:v>
                </c:pt>
                <c:pt idx="3499">
                  <c:v>-4.15884615283</c:v>
                </c:pt>
                <c:pt idx="3500">
                  <c:v>-31.6523385515954</c:v>
                </c:pt>
                <c:pt idx="3501">
                  <c:v>-33.0281858096472</c:v>
                </c:pt>
                <c:pt idx="3502">
                  <c:v>-6.08759888294027</c:v>
                </c:pt>
                <c:pt idx="3503">
                  <c:v>29.1562667774988</c:v>
                </c:pt>
                <c:pt idx="3504">
                  <c:v>27.2324245634523</c:v>
                </c:pt>
                <c:pt idx="3505">
                  <c:v>-24.8591690184844</c:v>
                </c:pt>
                <c:pt idx="3506">
                  <c:v>36.9145796188106</c:v>
                </c:pt>
                <c:pt idx="3507">
                  <c:v>29.3927623412582</c:v>
                </c:pt>
                <c:pt idx="3508">
                  <c:v>-32.0289223255687</c:v>
                </c:pt>
                <c:pt idx="3509">
                  <c:v>-16.5332672480848</c:v>
                </c:pt>
                <c:pt idx="3510">
                  <c:v>10.5929691932631</c:v>
                </c:pt>
                <c:pt idx="3511">
                  <c:v>11.7127261328051</c:v>
                </c:pt>
                <c:pt idx="3512">
                  <c:v>7.03700339548401</c:v>
                </c:pt>
                <c:pt idx="3513">
                  <c:v>-18.9602691920269</c:v>
                </c:pt>
                <c:pt idx="3514">
                  <c:v>34.3258486989801</c:v>
                </c:pt>
                <c:pt idx="3515">
                  <c:v>13.0196670364307</c:v>
                </c:pt>
                <c:pt idx="3516">
                  <c:v>-17.9977066416726</c:v>
                </c:pt>
                <c:pt idx="3517">
                  <c:v>-16.7380169015649</c:v>
                </c:pt>
                <c:pt idx="3518">
                  <c:v>31.5143380461257</c:v>
                </c:pt>
                <c:pt idx="3519">
                  <c:v>24.7168063614377</c:v>
                </c:pt>
                <c:pt idx="3520">
                  <c:v>-25.5636087131923</c:v>
                </c:pt>
                <c:pt idx="3521">
                  <c:v>5.37147580791727</c:v>
                </c:pt>
                <c:pt idx="3522">
                  <c:v>13.4683689172816</c:v>
                </c:pt>
                <c:pt idx="3523">
                  <c:v>-32.2087501255142</c:v>
                </c:pt>
                <c:pt idx="3524">
                  <c:v>2.93622856160917</c:v>
                </c:pt>
                <c:pt idx="3525">
                  <c:v>2.1471331069988</c:v>
                </c:pt>
                <c:pt idx="3526">
                  <c:v>-21.642026460794</c:v>
                </c:pt>
                <c:pt idx="3527">
                  <c:v>-17.0877793455253</c:v>
                </c:pt>
                <c:pt idx="3528">
                  <c:v>-20.788099205825</c:v>
                </c:pt>
                <c:pt idx="3529">
                  <c:v>37.1555458513587</c:v>
                </c:pt>
                <c:pt idx="3530">
                  <c:v>5.45013541486272</c:v>
                </c:pt>
                <c:pt idx="3531">
                  <c:v>12.2325495476827</c:v>
                </c:pt>
                <c:pt idx="3532">
                  <c:v>-34.5020816159716</c:v>
                </c:pt>
                <c:pt idx="3533">
                  <c:v>8.84602396978912</c:v>
                </c:pt>
                <c:pt idx="3534">
                  <c:v>24.6524970534067</c:v>
                </c:pt>
                <c:pt idx="3535">
                  <c:v>-26.9570740768385</c:v>
                </c:pt>
                <c:pt idx="3536">
                  <c:v>-22.590942513873</c:v>
                </c:pt>
                <c:pt idx="3537">
                  <c:v>23.1313689633185</c:v>
                </c:pt>
                <c:pt idx="3538">
                  <c:v>-33.7643735689634</c:v>
                </c:pt>
                <c:pt idx="3539">
                  <c:v>-30.8613097995999</c:v>
                </c:pt>
                <c:pt idx="3540">
                  <c:v>-22.5807540922694</c:v>
                </c:pt>
                <c:pt idx="3541">
                  <c:v>-2.55545553275825</c:v>
                </c:pt>
                <c:pt idx="3542">
                  <c:v>28.9434525359935</c:v>
                </c:pt>
                <c:pt idx="3543">
                  <c:v>10.7210916509749</c:v>
                </c:pt>
                <c:pt idx="3544">
                  <c:v>-31.3727673820546</c:v>
                </c:pt>
                <c:pt idx="3545">
                  <c:v>29.7098054943732</c:v>
                </c:pt>
                <c:pt idx="3546">
                  <c:v>-3.86094394954345</c:v>
                </c:pt>
                <c:pt idx="3547">
                  <c:v>-22.1561788314544</c:v>
                </c:pt>
                <c:pt idx="3548">
                  <c:v>38.7298838409235</c:v>
                </c:pt>
                <c:pt idx="3549">
                  <c:v>32.8692283570605</c:v>
                </c:pt>
                <c:pt idx="3550">
                  <c:v>-21.159269186415</c:v>
                </c:pt>
                <c:pt idx="3551">
                  <c:v>2.07266303497349</c:v>
                </c:pt>
                <c:pt idx="3552">
                  <c:v>-22.0178081550095</c:v>
                </c:pt>
                <c:pt idx="3553">
                  <c:v>-22.750146850152</c:v>
                </c:pt>
                <c:pt idx="3554">
                  <c:v>-32.9454463962894</c:v>
                </c:pt>
                <c:pt idx="3555">
                  <c:v>21.1121044822228</c:v>
                </c:pt>
                <c:pt idx="3556">
                  <c:v>37.4946493167969</c:v>
                </c:pt>
                <c:pt idx="3557">
                  <c:v>36.6401075144421</c:v>
                </c:pt>
                <c:pt idx="3558">
                  <c:v>-20.9695295688934</c:v>
                </c:pt>
                <c:pt idx="3559">
                  <c:v>7.39825527276093</c:v>
                </c:pt>
                <c:pt idx="3560">
                  <c:v>8.58361626221159</c:v>
                </c:pt>
                <c:pt idx="3561">
                  <c:v>-18.0787765738422</c:v>
                </c:pt>
                <c:pt idx="3562">
                  <c:v>35.239151087103</c:v>
                </c:pt>
                <c:pt idx="3563">
                  <c:v>-27.154412106897</c:v>
                </c:pt>
                <c:pt idx="3564">
                  <c:v>-28.8219265403933</c:v>
                </c:pt>
                <c:pt idx="3565">
                  <c:v>-6.33397172359811</c:v>
                </c:pt>
                <c:pt idx="3566">
                  <c:v>38.2678126823408</c:v>
                </c:pt>
                <c:pt idx="3567">
                  <c:v>-16.675302177727</c:v>
                </c:pt>
                <c:pt idx="3568">
                  <c:v>-17.4714881591153</c:v>
                </c:pt>
                <c:pt idx="3569">
                  <c:v>27.3526625372819</c:v>
                </c:pt>
                <c:pt idx="3570">
                  <c:v>13.2889760766598</c:v>
                </c:pt>
                <c:pt idx="3571">
                  <c:v>31.9857884140015</c:v>
                </c:pt>
                <c:pt idx="3572">
                  <c:v>34.3005155187585</c:v>
                </c:pt>
                <c:pt idx="3573">
                  <c:v>35.2464494809874</c:v>
                </c:pt>
                <c:pt idx="3574">
                  <c:v>21.6787625989321</c:v>
                </c:pt>
                <c:pt idx="3575">
                  <c:v>-3.7334063513237</c:v>
                </c:pt>
                <c:pt idx="3576">
                  <c:v>31.7472173541927</c:v>
                </c:pt>
                <c:pt idx="3577">
                  <c:v>-25.9357602059576</c:v>
                </c:pt>
                <c:pt idx="3578">
                  <c:v>28.7645849914695</c:v>
                </c:pt>
                <c:pt idx="3579">
                  <c:v>-3.47021488039742</c:v>
                </c:pt>
                <c:pt idx="3580">
                  <c:v>-2.12417545648924</c:v>
                </c:pt>
                <c:pt idx="3581">
                  <c:v>28.5441114603944</c:v>
                </c:pt>
                <c:pt idx="3582">
                  <c:v>33.4363792541922</c:v>
                </c:pt>
                <c:pt idx="3583">
                  <c:v>28.6649018073713</c:v>
                </c:pt>
                <c:pt idx="3584">
                  <c:v>-1.33438521199748</c:v>
                </c:pt>
                <c:pt idx="3585">
                  <c:v>-1.59082740289251</c:v>
                </c:pt>
                <c:pt idx="3586">
                  <c:v>26.5462089671514</c:v>
                </c:pt>
                <c:pt idx="3587">
                  <c:v>2.69671703029418</c:v>
                </c:pt>
                <c:pt idx="3588">
                  <c:v>-21.424049150173</c:v>
                </c:pt>
                <c:pt idx="3589">
                  <c:v>-5.41314135516468</c:v>
                </c:pt>
                <c:pt idx="3590">
                  <c:v>26.0818979969178</c:v>
                </c:pt>
                <c:pt idx="3591">
                  <c:v>12.3689786113262</c:v>
                </c:pt>
                <c:pt idx="3592">
                  <c:v>-27.1558072241771</c:v>
                </c:pt>
                <c:pt idx="3593">
                  <c:v>24.0052508158899</c:v>
                </c:pt>
                <c:pt idx="3594">
                  <c:v>6.83228747963317</c:v>
                </c:pt>
                <c:pt idx="3595">
                  <c:v>-18.5543076548084</c:v>
                </c:pt>
                <c:pt idx="3596">
                  <c:v>-21.3178367845976</c:v>
                </c:pt>
                <c:pt idx="3597">
                  <c:v>-17.4876120187813</c:v>
                </c:pt>
                <c:pt idx="3598">
                  <c:v>2.77425239623776</c:v>
                </c:pt>
                <c:pt idx="3599">
                  <c:v>-32.1063507677791</c:v>
                </c:pt>
                <c:pt idx="3600">
                  <c:v>13.3441683002315</c:v>
                </c:pt>
                <c:pt idx="3601">
                  <c:v>29.665989058696</c:v>
                </c:pt>
                <c:pt idx="3602">
                  <c:v>-1.61106923671509</c:v>
                </c:pt>
                <c:pt idx="3603">
                  <c:v>4.34030209019951</c:v>
                </c:pt>
                <c:pt idx="3604">
                  <c:v>-4.24976127171713</c:v>
                </c:pt>
                <c:pt idx="3605">
                  <c:v>12.9022573186823</c:v>
                </c:pt>
                <c:pt idx="3606">
                  <c:v>6.81617283697621</c:v>
                </c:pt>
                <c:pt idx="3607">
                  <c:v>-33.5543862823737</c:v>
                </c:pt>
                <c:pt idx="3608">
                  <c:v>-32.6704215069292</c:v>
                </c:pt>
                <c:pt idx="3609">
                  <c:v>29.5751605434015</c:v>
                </c:pt>
                <c:pt idx="3610">
                  <c:v>-34.7669601746095</c:v>
                </c:pt>
                <c:pt idx="3611">
                  <c:v>23.2425037033012</c:v>
                </c:pt>
                <c:pt idx="3612">
                  <c:v>38.7787236316684</c:v>
                </c:pt>
                <c:pt idx="3613">
                  <c:v>7.18317650411712</c:v>
                </c:pt>
                <c:pt idx="3614">
                  <c:v>5.92621082556483</c:v>
                </c:pt>
                <c:pt idx="3615">
                  <c:v>23.2742675938987</c:v>
                </c:pt>
                <c:pt idx="3616">
                  <c:v>9.79557372595691</c:v>
                </c:pt>
                <c:pt idx="3617">
                  <c:v>-0.204831706847165</c:v>
                </c:pt>
                <c:pt idx="3618">
                  <c:v>-24.6802731504473</c:v>
                </c:pt>
                <c:pt idx="3619">
                  <c:v>24.1003441303828</c:v>
                </c:pt>
                <c:pt idx="3620">
                  <c:v>9.58310394600523</c:v>
                </c:pt>
                <c:pt idx="3621">
                  <c:v>26.5462182489713</c:v>
                </c:pt>
                <c:pt idx="3622">
                  <c:v>27.6839388523334</c:v>
                </c:pt>
                <c:pt idx="3623">
                  <c:v>37.9943669052105</c:v>
                </c:pt>
                <c:pt idx="3624">
                  <c:v>3.87648090096907</c:v>
                </c:pt>
                <c:pt idx="3625">
                  <c:v>-29.4682398591636</c:v>
                </c:pt>
                <c:pt idx="3626">
                  <c:v>-22.359105332756</c:v>
                </c:pt>
                <c:pt idx="3627">
                  <c:v>-33.1508535176527</c:v>
                </c:pt>
                <c:pt idx="3628">
                  <c:v>40.0418822005902</c:v>
                </c:pt>
                <c:pt idx="3629">
                  <c:v>-1.41313762406219</c:v>
                </c:pt>
                <c:pt idx="3630">
                  <c:v>0.339416645661442</c:v>
                </c:pt>
                <c:pt idx="3631">
                  <c:v>27.1869499063389</c:v>
                </c:pt>
                <c:pt idx="3632">
                  <c:v>-19.062849701841</c:v>
                </c:pt>
                <c:pt idx="3633">
                  <c:v>-16.2522545504374</c:v>
                </c:pt>
                <c:pt idx="3634">
                  <c:v>-18.8837928159455</c:v>
                </c:pt>
                <c:pt idx="3635">
                  <c:v>-34.5085814111946</c:v>
                </c:pt>
                <c:pt idx="3636">
                  <c:v>33.7321222252676</c:v>
                </c:pt>
                <c:pt idx="3637">
                  <c:v>5.00507788580026</c:v>
                </c:pt>
                <c:pt idx="3638">
                  <c:v>12.0617689878697</c:v>
                </c:pt>
                <c:pt idx="3639">
                  <c:v>11.3842825593323</c:v>
                </c:pt>
                <c:pt idx="3640">
                  <c:v>27.3720449046672</c:v>
                </c:pt>
                <c:pt idx="3641">
                  <c:v>-3.06062892799941</c:v>
                </c:pt>
                <c:pt idx="3642">
                  <c:v>-21.6911515077736</c:v>
                </c:pt>
                <c:pt idx="3643">
                  <c:v>37.2876927922751</c:v>
                </c:pt>
                <c:pt idx="3644">
                  <c:v>4.38708440884138</c:v>
                </c:pt>
                <c:pt idx="3645">
                  <c:v>33.3875672210555</c:v>
                </c:pt>
                <c:pt idx="3646">
                  <c:v>31.3608855769462</c:v>
                </c:pt>
                <c:pt idx="3647">
                  <c:v>38.7398787687107</c:v>
                </c:pt>
                <c:pt idx="3648">
                  <c:v>-28.8300359425258</c:v>
                </c:pt>
                <c:pt idx="3649">
                  <c:v>38.3429313439267</c:v>
                </c:pt>
                <c:pt idx="3650">
                  <c:v>39.3584240716034</c:v>
                </c:pt>
                <c:pt idx="3651">
                  <c:v>-25.441445674533</c:v>
                </c:pt>
                <c:pt idx="3652">
                  <c:v>-5.16115361902212</c:v>
                </c:pt>
                <c:pt idx="3653">
                  <c:v>10.851130705161</c:v>
                </c:pt>
                <c:pt idx="3654">
                  <c:v>-33.1749585985574</c:v>
                </c:pt>
                <c:pt idx="3655">
                  <c:v>-19.491638106894</c:v>
                </c:pt>
                <c:pt idx="3656">
                  <c:v>-33.085480661371</c:v>
                </c:pt>
                <c:pt idx="3657">
                  <c:v>-2.97656289321893</c:v>
                </c:pt>
                <c:pt idx="3658">
                  <c:v>-23.5165318386773</c:v>
                </c:pt>
                <c:pt idx="3659">
                  <c:v>26.4568902735714</c:v>
                </c:pt>
                <c:pt idx="3660">
                  <c:v>7.23778802991094</c:v>
                </c:pt>
                <c:pt idx="3661">
                  <c:v>30.0182752449872</c:v>
                </c:pt>
                <c:pt idx="3662">
                  <c:v>-19.1053577005492</c:v>
                </c:pt>
                <c:pt idx="3663">
                  <c:v>-28.4611486596899</c:v>
                </c:pt>
                <c:pt idx="3664">
                  <c:v>-21.2544699667262</c:v>
                </c:pt>
                <c:pt idx="3665">
                  <c:v>38.9403492357211</c:v>
                </c:pt>
                <c:pt idx="3666">
                  <c:v>-16.3498267185704</c:v>
                </c:pt>
                <c:pt idx="3667">
                  <c:v>-22.5537009790154</c:v>
                </c:pt>
                <c:pt idx="3668">
                  <c:v>-17.7985945984263</c:v>
                </c:pt>
                <c:pt idx="3669">
                  <c:v>34.8208906087517</c:v>
                </c:pt>
                <c:pt idx="3670">
                  <c:v>27.2478621569635</c:v>
                </c:pt>
                <c:pt idx="3671">
                  <c:v>1.67969934646583</c:v>
                </c:pt>
                <c:pt idx="3672">
                  <c:v>-4.0808684305634</c:v>
                </c:pt>
                <c:pt idx="3673">
                  <c:v>34.441133926493</c:v>
                </c:pt>
                <c:pt idx="3674">
                  <c:v>38.0417125621328</c:v>
                </c:pt>
                <c:pt idx="3675">
                  <c:v>24.8429478966317</c:v>
                </c:pt>
                <c:pt idx="3676">
                  <c:v>6.69513000475667</c:v>
                </c:pt>
                <c:pt idx="3677">
                  <c:v>28.596126987237</c:v>
                </c:pt>
                <c:pt idx="3678">
                  <c:v>-5.28721225452551</c:v>
                </c:pt>
                <c:pt idx="3679">
                  <c:v>-23.2050402242382</c:v>
                </c:pt>
                <c:pt idx="3680">
                  <c:v>-33.3588028291982</c:v>
                </c:pt>
                <c:pt idx="3681">
                  <c:v>-3.72072338790394</c:v>
                </c:pt>
                <c:pt idx="3682">
                  <c:v>-16.1435163150302</c:v>
                </c:pt>
                <c:pt idx="3683">
                  <c:v>-0.997036862237564</c:v>
                </c:pt>
                <c:pt idx="3684">
                  <c:v>-30.549520463977</c:v>
                </c:pt>
                <c:pt idx="3685">
                  <c:v>20.7734370602275</c:v>
                </c:pt>
                <c:pt idx="3686">
                  <c:v>10.3803103989999</c:v>
                </c:pt>
                <c:pt idx="3687">
                  <c:v>3.59703940843209</c:v>
                </c:pt>
                <c:pt idx="3688">
                  <c:v>6.5499152163926</c:v>
                </c:pt>
                <c:pt idx="3689">
                  <c:v>30.7437012460306</c:v>
                </c:pt>
                <c:pt idx="3690">
                  <c:v>-29.2876859296758</c:v>
                </c:pt>
                <c:pt idx="3691">
                  <c:v>-21.3008871596547</c:v>
                </c:pt>
                <c:pt idx="3692">
                  <c:v>12.5158523102226</c:v>
                </c:pt>
                <c:pt idx="3693">
                  <c:v>37.9381607463837</c:v>
                </c:pt>
                <c:pt idx="3694">
                  <c:v>12.712129135211</c:v>
                </c:pt>
                <c:pt idx="3695">
                  <c:v>-34.4794737407763</c:v>
                </c:pt>
                <c:pt idx="3696">
                  <c:v>34.231814028043</c:v>
                </c:pt>
                <c:pt idx="3697">
                  <c:v>11.8867095903393</c:v>
                </c:pt>
                <c:pt idx="3698">
                  <c:v>-18.6717105985729</c:v>
                </c:pt>
                <c:pt idx="3699">
                  <c:v>34.3004573148872</c:v>
                </c:pt>
                <c:pt idx="3700">
                  <c:v>23.79846854981</c:v>
                </c:pt>
                <c:pt idx="3701">
                  <c:v>-1.8456275154781</c:v>
                </c:pt>
                <c:pt idx="3702">
                  <c:v>7.66175343320148</c:v>
                </c:pt>
                <c:pt idx="3703">
                  <c:v>-0.887805620489433</c:v>
                </c:pt>
                <c:pt idx="3704">
                  <c:v>-5.20415333586007</c:v>
                </c:pt>
                <c:pt idx="3705">
                  <c:v>28.7096985681759</c:v>
                </c:pt>
                <c:pt idx="3706">
                  <c:v>-20.8704232934835</c:v>
                </c:pt>
                <c:pt idx="3707">
                  <c:v>-5.89099373328445</c:v>
                </c:pt>
                <c:pt idx="3708">
                  <c:v>22.5901659899356</c:v>
                </c:pt>
                <c:pt idx="3709">
                  <c:v>-17.0180764433736</c:v>
                </c:pt>
                <c:pt idx="3710">
                  <c:v>28.2566986639274</c:v>
                </c:pt>
                <c:pt idx="3711">
                  <c:v>40.4366767759965</c:v>
                </c:pt>
                <c:pt idx="3712">
                  <c:v>0.207643149242956</c:v>
                </c:pt>
                <c:pt idx="3713">
                  <c:v>27.9256009038684</c:v>
                </c:pt>
                <c:pt idx="3714">
                  <c:v>24.5381195013197</c:v>
                </c:pt>
                <c:pt idx="3715">
                  <c:v>30.7363681688148</c:v>
                </c:pt>
                <c:pt idx="3716">
                  <c:v>3.91825903371093</c:v>
                </c:pt>
                <c:pt idx="3717">
                  <c:v>7.78400553547468</c:v>
                </c:pt>
                <c:pt idx="3718">
                  <c:v>32.8111977285037</c:v>
                </c:pt>
                <c:pt idx="3719">
                  <c:v>-29.043222564237</c:v>
                </c:pt>
                <c:pt idx="3720">
                  <c:v>4.61507074048206</c:v>
                </c:pt>
                <c:pt idx="3721">
                  <c:v>37.9144673786007</c:v>
                </c:pt>
                <c:pt idx="3722">
                  <c:v>7.16847683599002</c:v>
                </c:pt>
                <c:pt idx="3723">
                  <c:v>31.4600032108985</c:v>
                </c:pt>
                <c:pt idx="3724">
                  <c:v>-31.7384885638572</c:v>
                </c:pt>
                <c:pt idx="3725">
                  <c:v>-3.36726922657098</c:v>
                </c:pt>
                <c:pt idx="3726">
                  <c:v>9.86923233823268</c:v>
                </c:pt>
                <c:pt idx="3727">
                  <c:v>29.2708764911853</c:v>
                </c:pt>
                <c:pt idx="3728">
                  <c:v>3.750772965167</c:v>
                </c:pt>
                <c:pt idx="3729">
                  <c:v>-26.9933123017516</c:v>
                </c:pt>
                <c:pt idx="3730">
                  <c:v>36.3913021679306</c:v>
                </c:pt>
                <c:pt idx="3731">
                  <c:v>-15.6538844560741</c:v>
                </c:pt>
                <c:pt idx="3732">
                  <c:v>-23.6649539703548</c:v>
                </c:pt>
                <c:pt idx="3733">
                  <c:v>10.4514248630885</c:v>
                </c:pt>
                <c:pt idx="3734">
                  <c:v>31.5820821491816</c:v>
                </c:pt>
                <c:pt idx="3735">
                  <c:v>40.5575167600701</c:v>
                </c:pt>
                <c:pt idx="3736">
                  <c:v>9.99028488723664</c:v>
                </c:pt>
                <c:pt idx="3737">
                  <c:v>-16.4827181695255</c:v>
                </c:pt>
                <c:pt idx="3738">
                  <c:v>-21.7011043545108</c:v>
                </c:pt>
                <c:pt idx="3739">
                  <c:v>29.5401587320502</c:v>
                </c:pt>
                <c:pt idx="3740">
                  <c:v>-33.6847676183953</c:v>
                </c:pt>
                <c:pt idx="3741">
                  <c:v>-30.7459629176511</c:v>
                </c:pt>
                <c:pt idx="3742">
                  <c:v>37.8857309248955</c:v>
                </c:pt>
                <c:pt idx="3743">
                  <c:v>33.0099103736785</c:v>
                </c:pt>
                <c:pt idx="3744">
                  <c:v>-34.3604530919302</c:v>
                </c:pt>
                <c:pt idx="3745">
                  <c:v>-31.4888657610019</c:v>
                </c:pt>
                <c:pt idx="3746">
                  <c:v>-25.6456618813153</c:v>
                </c:pt>
                <c:pt idx="3747">
                  <c:v>-29.8804075296429</c:v>
                </c:pt>
                <c:pt idx="3748">
                  <c:v>-24.3611850657914</c:v>
                </c:pt>
                <c:pt idx="3749">
                  <c:v>-2.43973070404752</c:v>
                </c:pt>
                <c:pt idx="3750">
                  <c:v>-35.0669189804644</c:v>
                </c:pt>
                <c:pt idx="3751">
                  <c:v>40.7291850699191</c:v>
                </c:pt>
                <c:pt idx="3752">
                  <c:v>-2.68051506063514</c:v>
                </c:pt>
                <c:pt idx="3753">
                  <c:v>39.4569176136715</c:v>
                </c:pt>
                <c:pt idx="3754">
                  <c:v>-30.4921561831112</c:v>
                </c:pt>
                <c:pt idx="3755">
                  <c:v>27.3428560102773</c:v>
                </c:pt>
                <c:pt idx="3756">
                  <c:v>-22.5594151703954</c:v>
                </c:pt>
                <c:pt idx="3757">
                  <c:v>-21.5015847813787</c:v>
                </c:pt>
                <c:pt idx="3758">
                  <c:v>38.4692827956601</c:v>
                </c:pt>
                <c:pt idx="3759">
                  <c:v>-17.6351102152027</c:v>
                </c:pt>
                <c:pt idx="3760">
                  <c:v>-19.5787583087619</c:v>
                </c:pt>
                <c:pt idx="3761">
                  <c:v>23.3098328817587</c:v>
                </c:pt>
                <c:pt idx="3762">
                  <c:v>3.47183170473421</c:v>
                </c:pt>
                <c:pt idx="3763">
                  <c:v>28.9801446426217</c:v>
                </c:pt>
                <c:pt idx="3764">
                  <c:v>33.6871505328011</c:v>
                </c:pt>
                <c:pt idx="3765">
                  <c:v>-27.6142597938056</c:v>
                </c:pt>
                <c:pt idx="3766">
                  <c:v>-17.7487522436713</c:v>
                </c:pt>
                <c:pt idx="3767">
                  <c:v>4.39274175809021</c:v>
                </c:pt>
                <c:pt idx="3768">
                  <c:v>0.41446846596083</c:v>
                </c:pt>
                <c:pt idx="3769">
                  <c:v>25.487008422278</c:v>
                </c:pt>
                <c:pt idx="3770">
                  <c:v>30.2296095095758</c:v>
                </c:pt>
                <c:pt idx="3771">
                  <c:v>-20.9567377550685</c:v>
                </c:pt>
                <c:pt idx="3772">
                  <c:v>2.68358646797068</c:v>
                </c:pt>
                <c:pt idx="3773">
                  <c:v>-2.16359562595592</c:v>
                </c:pt>
                <c:pt idx="3774">
                  <c:v>37.4156933586111</c:v>
                </c:pt>
                <c:pt idx="3775">
                  <c:v>10.711349479167</c:v>
                </c:pt>
                <c:pt idx="3776">
                  <c:v>-16.3465951988316</c:v>
                </c:pt>
                <c:pt idx="3777">
                  <c:v>26.428557212643</c:v>
                </c:pt>
                <c:pt idx="3778">
                  <c:v>22.174909418557</c:v>
                </c:pt>
                <c:pt idx="3779">
                  <c:v>24.805243310366</c:v>
                </c:pt>
                <c:pt idx="3780">
                  <c:v>9.29050509032489</c:v>
                </c:pt>
                <c:pt idx="3781">
                  <c:v>33.8163546529981</c:v>
                </c:pt>
                <c:pt idx="3782">
                  <c:v>39.5735850223993</c:v>
                </c:pt>
                <c:pt idx="3783">
                  <c:v>-19.6059267322366</c:v>
                </c:pt>
                <c:pt idx="3784">
                  <c:v>3.47552096746386</c:v>
                </c:pt>
                <c:pt idx="3785">
                  <c:v>-19.4023870482085</c:v>
                </c:pt>
                <c:pt idx="3786">
                  <c:v>3.66104059486157</c:v>
                </c:pt>
                <c:pt idx="3787">
                  <c:v>-28.5955415316642</c:v>
                </c:pt>
                <c:pt idx="3788">
                  <c:v>7.3583982546832</c:v>
                </c:pt>
                <c:pt idx="3789">
                  <c:v>-3.66075189868503</c:v>
                </c:pt>
                <c:pt idx="3790">
                  <c:v>-30.5183222146864</c:v>
                </c:pt>
                <c:pt idx="3791">
                  <c:v>38.9859036821662</c:v>
                </c:pt>
                <c:pt idx="3792">
                  <c:v>-24.7708747839442</c:v>
                </c:pt>
                <c:pt idx="3793">
                  <c:v>1.05360004358105</c:v>
                </c:pt>
                <c:pt idx="3794">
                  <c:v>38.3056472671498</c:v>
                </c:pt>
                <c:pt idx="3795">
                  <c:v>-23.6138777163794</c:v>
                </c:pt>
                <c:pt idx="3796">
                  <c:v>32.742878020739</c:v>
                </c:pt>
                <c:pt idx="3797">
                  <c:v>27.3604395251433</c:v>
                </c:pt>
                <c:pt idx="3798">
                  <c:v>21.0523081528549</c:v>
                </c:pt>
                <c:pt idx="3799">
                  <c:v>-17.3562609820515</c:v>
                </c:pt>
                <c:pt idx="3800">
                  <c:v>-2.70556197666456</c:v>
                </c:pt>
                <c:pt idx="3801">
                  <c:v>11.8720438681562</c:v>
                </c:pt>
                <c:pt idx="3802">
                  <c:v>29.9926417484293</c:v>
                </c:pt>
                <c:pt idx="3803">
                  <c:v>-25.3717559582908</c:v>
                </c:pt>
                <c:pt idx="3804">
                  <c:v>-17.6827836636275</c:v>
                </c:pt>
                <c:pt idx="3805">
                  <c:v>-19.3847475273278</c:v>
                </c:pt>
                <c:pt idx="3806">
                  <c:v>35.7922986211746</c:v>
                </c:pt>
                <c:pt idx="3807">
                  <c:v>6.90637794000558</c:v>
                </c:pt>
                <c:pt idx="3808">
                  <c:v>-5.51171525488858</c:v>
                </c:pt>
                <c:pt idx="3809">
                  <c:v>36.882518510358</c:v>
                </c:pt>
                <c:pt idx="3810">
                  <c:v>23.7767291909953</c:v>
                </c:pt>
                <c:pt idx="3811">
                  <c:v>-28.0569106650817</c:v>
                </c:pt>
                <c:pt idx="3812">
                  <c:v>-31.5425679725642</c:v>
                </c:pt>
                <c:pt idx="3813">
                  <c:v>-20.2694128799522</c:v>
                </c:pt>
                <c:pt idx="3814">
                  <c:v>-2.36080064547378</c:v>
                </c:pt>
                <c:pt idx="3815">
                  <c:v>28.108125502061</c:v>
                </c:pt>
                <c:pt idx="3816">
                  <c:v>-27.4677918688708</c:v>
                </c:pt>
                <c:pt idx="3817">
                  <c:v>38.7130430989385</c:v>
                </c:pt>
                <c:pt idx="3818">
                  <c:v>31.0802679383712</c:v>
                </c:pt>
                <c:pt idx="3819">
                  <c:v>23.103549045901</c:v>
                </c:pt>
                <c:pt idx="3820">
                  <c:v>26.8629598330241</c:v>
                </c:pt>
                <c:pt idx="3821">
                  <c:v>8.69217281178219</c:v>
                </c:pt>
                <c:pt idx="3822">
                  <c:v>-26.1313346934295</c:v>
                </c:pt>
                <c:pt idx="3823">
                  <c:v>11.6062922529931</c:v>
                </c:pt>
                <c:pt idx="3824">
                  <c:v>-1.79139705038677</c:v>
                </c:pt>
                <c:pt idx="3825">
                  <c:v>-32.1510858132512</c:v>
                </c:pt>
                <c:pt idx="3826">
                  <c:v>1.15174441373137</c:v>
                </c:pt>
                <c:pt idx="3827">
                  <c:v>25.0262899756412</c:v>
                </c:pt>
                <c:pt idx="3828">
                  <c:v>-28.7075793094249</c:v>
                </c:pt>
                <c:pt idx="3829">
                  <c:v>24.2118546663919</c:v>
                </c:pt>
                <c:pt idx="3830">
                  <c:v>8.09296971223358</c:v>
                </c:pt>
                <c:pt idx="3831">
                  <c:v>36.7970048344996</c:v>
                </c:pt>
                <c:pt idx="3832">
                  <c:v>24.1673533782422</c:v>
                </c:pt>
                <c:pt idx="3833">
                  <c:v>-21.2896410403154</c:v>
                </c:pt>
                <c:pt idx="3834">
                  <c:v>27.8554843793186</c:v>
                </c:pt>
                <c:pt idx="3835">
                  <c:v>-28.3547960531036</c:v>
                </c:pt>
                <c:pt idx="3836">
                  <c:v>30.1566403207045</c:v>
                </c:pt>
                <c:pt idx="3837">
                  <c:v>-27.9198094050074</c:v>
                </c:pt>
                <c:pt idx="3838">
                  <c:v>4.24652891492814</c:v>
                </c:pt>
                <c:pt idx="3839">
                  <c:v>-29.4361220985586</c:v>
                </c:pt>
                <c:pt idx="3840">
                  <c:v>-26.9907954222765</c:v>
                </c:pt>
                <c:pt idx="3841">
                  <c:v>-23.5826472703613</c:v>
                </c:pt>
                <c:pt idx="3842">
                  <c:v>13.1014685538545</c:v>
                </c:pt>
                <c:pt idx="3843">
                  <c:v>0.767180198872025</c:v>
                </c:pt>
                <c:pt idx="3844">
                  <c:v>-19.5908264741188</c:v>
                </c:pt>
                <c:pt idx="3845">
                  <c:v>-30.4911353742218</c:v>
                </c:pt>
                <c:pt idx="3846">
                  <c:v>-28.0991538753002</c:v>
                </c:pt>
                <c:pt idx="3847">
                  <c:v>-22.1815362520719</c:v>
                </c:pt>
                <c:pt idx="3848">
                  <c:v>22.2646965407056</c:v>
                </c:pt>
                <c:pt idx="3849">
                  <c:v>9.3877459300223</c:v>
                </c:pt>
                <c:pt idx="3850">
                  <c:v>5.68327298175761</c:v>
                </c:pt>
                <c:pt idx="3851">
                  <c:v>27.6037490288045</c:v>
                </c:pt>
                <c:pt idx="3852">
                  <c:v>31.4373300920405</c:v>
                </c:pt>
                <c:pt idx="3853">
                  <c:v>9.40605705694861</c:v>
                </c:pt>
                <c:pt idx="3854">
                  <c:v>-22.1979469934627</c:v>
                </c:pt>
                <c:pt idx="3855">
                  <c:v>-4.03650297128176</c:v>
                </c:pt>
                <c:pt idx="3856">
                  <c:v>10.9576608846658</c:v>
                </c:pt>
                <c:pt idx="3857">
                  <c:v>28.4526045188036</c:v>
                </c:pt>
                <c:pt idx="3858">
                  <c:v>-21.7216943524112</c:v>
                </c:pt>
                <c:pt idx="3859">
                  <c:v>-18.6263319127868</c:v>
                </c:pt>
                <c:pt idx="3860">
                  <c:v>24.1361119743213</c:v>
                </c:pt>
                <c:pt idx="3861">
                  <c:v>8.11266396313356</c:v>
                </c:pt>
                <c:pt idx="3862">
                  <c:v>39.233213493433</c:v>
                </c:pt>
                <c:pt idx="3863">
                  <c:v>-0.826863933130893</c:v>
                </c:pt>
                <c:pt idx="3864">
                  <c:v>-17.5998971507915</c:v>
                </c:pt>
                <c:pt idx="3865">
                  <c:v>-27.5786574787953</c:v>
                </c:pt>
                <c:pt idx="3866">
                  <c:v>-23.5584934465826</c:v>
                </c:pt>
                <c:pt idx="3867">
                  <c:v>23.1145497535924</c:v>
                </c:pt>
                <c:pt idx="3868">
                  <c:v>40.1130211842495</c:v>
                </c:pt>
                <c:pt idx="3869">
                  <c:v>5.36736275079637</c:v>
                </c:pt>
                <c:pt idx="3870">
                  <c:v>-3.55391271751973</c:v>
                </c:pt>
                <c:pt idx="3871">
                  <c:v>2.15168451602959</c:v>
                </c:pt>
                <c:pt idx="3872">
                  <c:v>23.2349608210042</c:v>
                </c:pt>
                <c:pt idx="3873">
                  <c:v>-19.0853615098755</c:v>
                </c:pt>
                <c:pt idx="3874">
                  <c:v>31.6233548846529</c:v>
                </c:pt>
                <c:pt idx="3875">
                  <c:v>-3.69070675819273</c:v>
                </c:pt>
                <c:pt idx="3876">
                  <c:v>13.4706299502746</c:v>
                </c:pt>
                <c:pt idx="3877">
                  <c:v>-15.5608985279366</c:v>
                </c:pt>
                <c:pt idx="3878">
                  <c:v>-19.4383982065166</c:v>
                </c:pt>
                <c:pt idx="3879">
                  <c:v>-15.7310686716553</c:v>
                </c:pt>
                <c:pt idx="3880">
                  <c:v>27.8718073967248</c:v>
                </c:pt>
                <c:pt idx="3881">
                  <c:v>29.2737553189227</c:v>
                </c:pt>
                <c:pt idx="3882">
                  <c:v>-22.6938075647745</c:v>
                </c:pt>
                <c:pt idx="3883">
                  <c:v>-32.7191581914274</c:v>
                </c:pt>
                <c:pt idx="3884">
                  <c:v>25.8753097434554</c:v>
                </c:pt>
                <c:pt idx="3885">
                  <c:v>-5.10182107573154</c:v>
                </c:pt>
                <c:pt idx="3886">
                  <c:v>6.43175618911282</c:v>
                </c:pt>
                <c:pt idx="3887">
                  <c:v>3.82457695794292</c:v>
                </c:pt>
                <c:pt idx="3888">
                  <c:v>27.3877534489953</c:v>
                </c:pt>
                <c:pt idx="3889">
                  <c:v>39.5302759029878</c:v>
                </c:pt>
                <c:pt idx="3890">
                  <c:v>2.31203192784249</c:v>
                </c:pt>
                <c:pt idx="3891">
                  <c:v>-29.4606894176524</c:v>
                </c:pt>
                <c:pt idx="3892">
                  <c:v>24.7486148492836</c:v>
                </c:pt>
                <c:pt idx="3893">
                  <c:v>-30.6555128921241</c:v>
                </c:pt>
                <c:pt idx="3894">
                  <c:v>-5.60996555479842</c:v>
                </c:pt>
                <c:pt idx="3895">
                  <c:v>23.2343004116583</c:v>
                </c:pt>
                <c:pt idx="3896">
                  <c:v>29.1544766320504</c:v>
                </c:pt>
                <c:pt idx="3897">
                  <c:v>-30.9594718736407</c:v>
                </c:pt>
                <c:pt idx="3898">
                  <c:v>32.7738552771678</c:v>
                </c:pt>
                <c:pt idx="3899">
                  <c:v>-33.4286604194136</c:v>
                </c:pt>
                <c:pt idx="3900">
                  <c:v>-33.1280977315357</c:v>
                </c:pt>
                <c:pt idx="3901">
                  <c:v>-19.9535882012172</c:v>
                </c:pt>
                <c:pt idx="3902">
                  <c:v>-0.954570058306552</c:v>
                </c:pt>
                <c:pt idx="3903">
                  <c:v>11.2628794469823</c:v>
                </c:pt>
                <c:pt idx="3904">
                  <c:v>-27.2082198082657</c:v>
                </c:pt>
                <c:pt idx="3905">
                  <c:v>27.3297993956221</c:v>
                </c:pt>
                <c:pt idx="3906">
                  <c:v>-28.3669429395707</c:v>
                </c:pt>
                <c:pt idx="3907">
                  <c:v>-0.298839284222741</c:v>
                </c:pt>
                <c:pt idx="3908">
                  <c:v>23.5284321861918</c:v>
                </c:pt>
                <c:pt idx="3909">
                  <c:v>38.8052730452253</c:v>
                </c:pt>
                <c:pt idx="3910">
                  <c:v>-5.20357058800336</c:v>
                </c:pt>
                <c:pt idx="3911">
                  <c:v>-24.5266798190138</c:v>
                </c:pt>
                <c:pt idx="3912">
                  <c:v>-16.6442143247838</c:v>
                </c:pt>
                <c:pt idx="3913">
                  <c:v>11.7949228621604</c:v>
                </c:pt>
                <c:pt idx="3914">
                  <c:v>-25.5404233827232</c:v>
                </c:pt>
                <c:pt idx="3915">
                  <c:v>-33.8693969651542</c:v>
                </c:pt>
                <c:pt idx="3916">
                  <c:v>25.3388992055901</c:v>
                </c:pt>
                <c:pt idx="3917">
                  <c:v>-3.58364530052345</c:v>
                </c:pt>
                <c:pt idx="3918">
                  <c:v>-17.2551305164808</c:v>
                </c:pt>
                <c:pt idx="3919">
                  <c:v>-20.6321016168264</c:v>
                </c:pt>
                <c:pt idx="3920">
                  <c:v>36.0123580562499</c:v>
                </c:pt>
                <c:pt idx="3921">
                  <c:v>27.4296866713562</c:v>
                </c:pt>
                <c:pt idx="3922">
                  <c:v>39.2472089954557</c:v>
                </c:pt>
                <c:pt idx="3923">
                  <c:v>-18.6777435985099</c:v>
                </c:pt>
                <c:pt idx="3924">
                  <c:v>-23.2269352386423</c:v>
                </c:pt>
                <c:pt idx="3925">
                  <c:v>-19.0927809303702</c:v>
                </c:pt>
                <c:pt idx="3926">
                  <c:v>28.676640214296</c:v>
                </c:pt>
                <c:pt idx="3927">
                  <c:v>-17.4794081199654</c:v>
                </c:pt>
                <c:pt idx="3928">
                  <c:v>12.3332620883097</c:v>
                </c:pt>
                <c:pt idx="3929">
                  <c:v>-32.4903247101737</c:v>
                </c:pt>
                <c:pt idx="3930">
                  <c:v>-0.747920421893575</c:v>
                </c:pt>
                <c:pt idx="3931">
                  <c:v>3.08654083476811</c:v>
                </c:pt>
                <c:pt idx="3932">
                  <c:v>1.33667159544304</c:v>
                </c:pt>
                <c:pt idx="3933">
                  <c:v>-33.709389641525</c:v>
                </c:pt>
                <c:pt idx="3934">
                  <c:v>3.76382028222938</c:v>
                </c:pt>
                <c:pt idx="3935">
                  <c:v>-15.6170136164517</c:v>
                </c:pt>
                <c:pt idx="3936">
                  <c:v>30.7561851652037</c:v>
                </c:pt>
                <c:pt idx="3937">
                  <c:v>6.08077023464403</c:v>
                </c:pt>
                <c:pt idx="3938">
                  <c:v>31.3139851120003</c:v>
                </c:pt>
                <c:pt idx="3939">
                  <c:v>-22.3935347716229</c:v>
                </c:pt>
                <c:pt idx="3940">
                  <c:v>-2.84584364138364</c:v>
                </c:pt>
                <c:pt idx="3941">
                  <c:v>21.4030204250489</c:v>
                </c:pt>
                <c:pt idx="3942">
                  <c:v>24.3367042478804</c:v>
                </c:pt>
                <c:pt idx="3943">
                  <c:v>-18.8180462687799</c:v>
                </c:pt>
                <c:pt idx="3944">
                  <c:v>-33.1294451452169</c:v>
                </c:pt>
                <c:pt idx="3945">
                  <c:v>23.0089199043929</c:v>
                </c:pt>
                <c:pt idx="3946">
                  <c:v>-26.4668900974391</c:v>
                </c:pt>
                <c:pt idx="3947">
                  <c:v>23.1310036615176</c:v>
                </c:pt>
                <c:pt idx="3948">
                  <c:v>22.0555448776506</c:v>
                </c:pt>
                <c:pt idx="3949">
                  <c:v>-17.3686516687467</c:v>
                </c:pt>
                <c:pt idx="3950">
                  <c:v>-19.5509939511136</c:v>
                </c:pt>
                <c:pt idx="3951">
                  <c:v>24.6866623182724</c:v>
                </c:pt>
                <c:pt idx="3952">
                  <c:v>-2.96247574194066</c:v>
                </c:pt>
                <c:pt idx="3953">
                  <c:v>-26.4680190488509</c:v>
                </c:pt>
                <c:pt idx="3954">
                  <c:v>5.22113100283514</c:v>
                </c:pt>
                <c:pt idx="3955">
                  <c:v>36.4330169784386</c:v>
                </c:pt>
                <c:pt idx="3956">
                  <c:v>10.7467264980671</c:v>
                </c:pt>
                <c:pt idx="3957">
                  <c:v>36.5735635897383</c:v>
                </c:pt>
                <c:pt idx="3958">
                  <c:v>33.5243621799706</c:v>
                </c:pt>
                <c:pt idx="3959">
                  <c:v>-19.5813702599118</c:v>
                </c:pt>
                <c:pt idx="3960">
                  <c:v>13.507631915603</c:v>
                </c:pt>
                <c:pt idx="3961">
                  <c:v>11.6727968487269</c:v>
                </c:pt>
                <c:pt idx="3962">
                  <c:v>25.446030888689</c:v>
                </c:pt>
                <c:pt idx="3963">
                  <c:v>-0.0442867944325051</c:v>
                </c:pt>
                <c:pt idx="3964">
                  <c:v>-5.61891154966357</c:v>
                </c:pt>
                <c:pt idx="3965">
                  <c:v>29.0735581316055</c:v>
                </c:pt>
                <c:pt idx="3966">
                  <c:v>-30.7814227759189</c:v>
                </c:pt>
                <c:pt idx="3967">
                  <c:v>3.19797246390994</c:v>
                </c:pt>
                <c:pt idx="3968">
                  <c:v>37.7799208350474</c:v>
                </c:pt>
                <c:pt idx="3969">
                  <c:v>36.2382406717052</c:v>
                </c:pt>
                <c:pt idx="3970">
                  <c:v>23.0092522079302</c:v>
                </c:pt>
                <c:pt idx="3971">
                  <c:v>-21.76066367935</c:v>
                </c:pt>
                <c:pt idx="3972">
                  <c:v>-20.213181894984</c:v>
                </c:pt>
                <c:pt idx="3973">
                  <c:v>30.196568352318</c:v>
                </c:pt>
                <c:pt idx="3974">
                  <c:v>36.7364270454932</c:v>
                </c:pt>
                <c:pt idx="3975">
                  <c:v>-5.88726238971709</c:v>
                </c:pt>
                <c:pt idx="3976">
                  <c:v>28.0038046846286</c:v>
                </c:pt>
                <c:pt idx="3977">
                  <c:v>-30.7288055506561</c:v>
                </c:pt>
                <c:pt idx="3978">
                  <c:v>10.3071796530168</c:v>
                </c:pt>
                <c:pt idx="3979">
                  <c:v>5.31015666492323</c:v>
                </c:pt>
                <c:pt idx="3980">
                  <c:v>4.89461418208096</c:v>
                </c:pt>
                <c:pt idx="3981">
                  <c:v>40.0386022860702</c:v>
                </c:pt>
                <c:pt idx="3982">
                  <c:v>10.2783278200472</c:v>
                </c:pt>
                <c:pt idx="3983">
                  <c:v>2.06746337561967</c:v>
                </c:pt>
                <c:pt idx="3984">
                  <c:v>-30.7885417364826</c:v>
                </c:pt>
                <c:pt idx="3985">
                  <c:v>-16.8877063716373</c:v>
                </c:pt>
                <c:pt idx="3986">
                  <c:v>33.4523786209164</c:v>
                </c:pt>
                <c:pt idx="3987">
                  <c:v>7.63616969295981</c:v>
                </c:pt>
                <c:pt idx="3988">
                  <c:v>1.30780212666358</c:v>
                </c:pt>
                <c:pt idx="3989">
                  <c:v>-30.9923089491524</c:v>
                </c:pt>
                <c:pt idx="3990">
                  <c:v>-19.4152743625383</c:v>
                </c:pt>
                <c:pt idx="3991">
                  <c:v>34.5209585842574</c:v>
                </c:pt>
                <c:pt idx="3992">
                  <c:v>11.9825598438006</c:v>
                </c:pt>
                <c:pt idx="3993">
                  <c:v>0.802505807820534</c:v>
                </c:pt>
                <c:pt idx="3994">
                  <c:v>28.8740347597751</c:v>
                </c:pt>
                <c:pt idx="3995">
                  <c:v>-19.142299654237</c:v>
                </c:pt>
                <c:pt idx="3996">
                  <c:v>-21.4769306627128</c:v>
                </c:pt>
                <c:pt idx="3997">
                  <c:v>34.3291406851364</c:v>
                </c:pt>
                <c:pt idx="3998">
                  <c:v>22.1052128392186</c:v>
                </c:pt>
                <c:pt idx="3999">
                  <c:v>8.576922702312</c:v>
                </c:pt>
                <c:pt idx="4000">
                  <c:v>-18.8667510229508</c:v>
                </c:pt>
                <c:pt idx="4001">
                  <c:v>36.1606117909231</c:v>
                </c:pt>
                <c:pt idx="4002">
                  <c:v>7.27995833503513</c:v>
                </c:pt>
                <c:pt idx="4003">
                  <c:v>-34.7852718133468</c:v>
                </c:pt>
                <c:pt idx="4004">
                  <c:v>-32.6852147960641</c:v>
                </c:pt>
                <c:pt idx="4005">
                  <c:v>1.81973857957147</c:v>
                </c:pt>
                <c:pt idx="4006">
                  <c:v>34.7748091276507</c:v>
                </c:pt>
                <c:pt idx="4007">
                  <c:v>-29.5261347641423</c:v>
                </c:pt>
                <c:pt idx="4008">
                  <c:v>13.3234666460245</c:v>
                </c:pt>
                <c:pt idx="4009">
                  <c:v>-32.9077993752415</c:v>
                </c:pt>
                <c:pt idx="4010">
                  <c:v>30.2406727559604</c:v>
                </c:pt>
                <c:pt idx="4011">
                  <c:v>25.3802285492574</c:v>
                </c:pt>
                <c:pt idx="4012">
                  <c:v>22.2077980770861</c:v>
                </c:pt>
                <c:pt idx="4013">
                  <c:v>-4.49117104502478</c:v>
                </c:pt>
                <c:pt idx="4014">
                  <c:v>26.2329801303192</c:v>
                </c:pt>
                <c:pt idx="4015">
                  <c:v>0.0462063036551869</c:v>
                </c:pt>
                <c:pt idx="4016">
                  <c:v>-19.1058632109927</c:v>
                </c:pt>
                <c:pt idx="4017">
                  <c:v>4.61388692030687</c:v>
                </c:pt>
                <c:pt idx="4018">
                  <c:v>30.4394565972004</c:v>
                </c:pt>
                <c:pt idx="4019">
                  <c:v>10.8857996555466</c:v>
                </c:pt>
                <c:pt idx="4020">
                  <c:v>-3.68603196800335</c:v>
                </c:pt>
                <c:pt idx="4021">
                  <c:v>-19.1662398140652</c:v>
                </c:pt>
                <c:pt idx="4022">
                  <c:v>27.5042716074878</c:v>
                </c:pt>
                <c:pt idx="4023">
                  <c:v>-0.759238359097874</c:v>
                </c:pt>
                <c:pt idx="4024">
                  <c:v>-24.8188316447702</c:v>
                </c:pt>
                <c:pt idx="4025">
                  <c:v>28.3502885094023</c:v>
                </c:pt>
                <c:pt idx="4026">
                  <c:v>-27.2098419197579</c:v>
                </c:pt>
                <c:pt idx="4027">
                  <c:v>-27.0787255796707</c:v>
                </c:pt>
                <c:pt idx="4028">
                  <c:v>0.90545621277669</c:v>
                </c:pt>
                <c:pt idx="4029">
                  <c:v>7.65262887928514</c:v>
                </c:pt>
                <c:pt idx="4030">
                  <c:v>-19.0136304222918</c:v>
                </c:pt>
                <c:pt idx="4031">
                  <c:v>5.90494960226227</c:v>
                </c:pt>
                <c:pt idx="4032">
                  <c:v>40.5578155467966</c:v>
                </c:pt>
                <c:pt idx="4033">
                  <c:v>-30.49074538597</c:v>
                </c:pt>
                <c:pt idx="4034">
                  <c:v>21.856241634347</c:v>
                </c:pt>
                <c:pt idx="4035">
                  <c:v>10.3283091502677</c:v>
                </c:pt>
                <c:pt idx="4036">
                  <c:v>4.23188521832618</c:v>
                </c:pt>
                <c:pt idx="4037">
                  <c:v>2.28404495122976</c:v>
                </c:pt>
                <c:pt idx="4038">
                  <c:v>-31.2868008096037</c:v>
                </c:pt>
                <c:pt idx="4039">
                  <c:v>26.927979010723</c:v>
                </c:pt>
                <c:pt idx="4040">
                  <c:v>-21.0715098212661</c:v>
                </c:pt>
                <c:pt idx="4041">
                  <c:v>10.399102988415</c:v>
                </c:pt>
                <c:pt idx="4042">
                  <c:v>34.9516056032902</c:v>
                </c:pt>
                <c:pt idx="4043">
                  <c:v>1.41684427347754</c:v>
                </c:pt>
                <c:pt idx="4044">
                  <c:v>33.6145762426089</c:v>
                </c:pt>
                <c:pt idx="4045">
                  <c:v>-23.9795832721105</c:v>
                </c:pt>
                <c:pt idx="4046">
                  <c:v>4.21290763168768</c:v>
                </c:pt>
                <c:pt idx="4047">
                  <c:v>10.2980806053445</c:v>
                </c:pt>
                <c:pt idx="4048">
                  <c:v>35.3332371962474</c:v>
                </c:pt>
                <c:pt idx="4049">
                  <c:v>24.7718109355611</c:v>
                </c:pt>
                <c:pt idx="4050">
                  <c:v>21.8242330715659</c:v>
                </c:pt>
                <c:pt idx="4051">
                  <c:v>-26.8974112794547</c:v>
                </c:pt>
                <c:pt idx="4052">
                  <c:v>-22.2003027246831</c:v>
                </c:pt>
                <c:pt idx="4053">
                  <c:v>2.01264585516061</c:v>
                </c:pt>
                <c:pt idx="4054">
                  <c:v>3.03148949889733</c:v>
                </c:pt>
                <c:pt idx="4055">
                  <c:v>24.79921907455</c:v>
                </c:pt>
                <c:pt idx="4056">
                  <c:v>39.9427136460954</c:v>
                </c:pt>
                <c:pt idx="4057">
                  <c:v>31.9944146094991</c:v>
                </c:pt>
                <c:pt idx="4058">
                  <c:v>-22.7247880612932</c:v>
                </c:pt>
                <c:pt idx="4059">
                  <c:v>-32.9792671858697</c:v>
                </c:pt>
                <c:pt idx="4060">
                  <c:v>-31.1521522312301</c:v>
                </c:pt>
                <c:pt idx="4061">
                  <c:v>-28.4332984025031</c:v>
                </c:pt>
                <c:pt idx="4062">
                  <c:v>-31.7296248795216</c:v>
                </c:pt>
                <c:pt idx="4063">
                  <c:v>-1.49894618711971</c:v>
                </c:pt>
                <c:pt idx="4064">
                  <c:v>-16.1281598141524</c:v>
                </c:pt>
                <c:pt idx="4065">
                  <c:v>32.2346055255856</c:v>
                </c:pt>
                <c:pt idx="4066">
                  <c:v>-1.81395425426337</c:v>
                </c:pt>
                <c:pt idx="4067">
                  <c:v>-21.8525224631706</c:v>
                </c:pt>
                <c:pt idx="4068">
                  <c:v>-2.71796941164895</c:v>
                </c:pt>
                <c:pt idx="4069">
                  <c:v>7.15319752468988</c:v>
                </c:pt>
                <c:pt idx="4070">
                  <c:v>-17.5447070625973</c:v>
                </c:pt>
                <c:pt idx="4071">
                  <c:v>-18.9203235424168</c:v>
                </c:pt>
                <c:pt idx="4072">
                  <c:v>-29.0415253019268</c:v>
                </c:pt>
                <c:pt idx="4073">
                  <c:v>13.0128955706006</c:v>
                </c:pt>
                <c:pt idx="4074">
                  <c:v>6.29247634307204</c:v>
                </c:pt>
                <c:pt idx="4075">
                  <c:v>8.8485313553129</c:v>
                </c:pt>
                <c:pt idx="4076">
                  <c:v>-20.3763422538254</c:v>
                </c:pt>
                <c:pt idx="4077">
                  <c:v>-27.1852765816231</c:v>
                </c:pt>
                <c:pt idx="4078">
                  <c:v>3.00994028655049</c:v>
                </c:pt>
                <c:pt idx="4079">
                  <c:v>-31.3884756524998</c:v>
                </c:pt>
                <c:pt idx="4080">
                  <c:v>5.0224697690515</c:v>
                </c:pt>
                <c:pt idx="4081">
                  <c:v>-0.0628724253876953</c:v>
                </c:pt>
                <c:pt idx="4082">
                  <c:v>-21.0719113078204</c:v>
                </c:pt>
                <c:pt idx="4083">
                  <c:v>-27.3937418250206</c:v>
                </c:pt>
                <c:pt idx="4084">
                  <c:v>-19.2600031991196</c:v>
                </c:pt>
                <c:pt idx="4085">
                  <c:v>26.4949091326945</c:v>
                </c:pt>
                <c:pt idx="4086">
                  <c:v>7.25513227329511</c:v>
                </c:pt>
                <c:pt idx="4087">
                  <c:v>24.7180146447885</c:v>
                </c:pt>
                <c:pt idx="4088">
                  <c:v>38.2719880333187</c:v>
                </c:pt>
                <c:pt idx="4089">
                  <c:v>-1.82349763667111</c:v>
                </c:pt>
                <c:pt idx="4090">
                  <c:v>7.99813666607516</c:v>
                </c:pt>
                <c:pt idx="4091">
                  <c:v>21.8435270503813</c:v>
                </c:pt>
                <c:pt idx="4092">
                  <c:v>-25.0090861980756</c:v>
                </c:pt>
                <c:pt idx="4093">
                  <c:v>-22.5172544647525</c:v>
                </c:pt>
                <c:pt idx="4094">
                  <c:v>29.2888904697632</c:v>
                </c:pt>
                <c:pt idx="4095">
                  <c:v>32.891003508521</c:v>
                </c:pt>
                <c:pt idx="4096">
                  <c:v>-29.2256260092862</c:v>
                </c:pt>
                <c:pt idx="4097">
                  <c:v>-26.8401524684262</c:v>
                </c:pt>
                <c:pt idx="4098">
                  <c:v>-4.95887579615085</c:v>
                </c:pt>
                <c:pt idx="4099">
                  <c:v>0.394215567951673</c:v>
                </c:pt>
                <c:pt idx="4100">
                  <c:v>25.9541235768763</c:v>
                </c:pt>
                <c:pt idx="4101">
                  <c:v>-16.9290129086232</c:v>
                </c:pt>
                <c:pt idx="4102">
                  <c:v>1.00755708706012</c:v>
                </c:pt>
                <c:pt idx="4103">
                  <c:v>22.8075131309692</c:v>
                </c:pt>
                <c:pt idx="4104">
                  <c:v>-5.69977668773975</c:v>
                </c:pt>
                <c:pt idx="4105">
                  <c:v>-19.0398913215606</c:v>
                </c:pt>
                <c:pt idx="4106">
                  <c:v>40.2027291063686</c:v>
                </c:pt>
                <c:pt idx="4107">
                  <c:v>-3.56840200560437</c:v>
                </c:pt>
                <c:pt idx="4108">
                  <c:v>-16.6845730291035</c:v>
                </c:pt>
                <c:pt idx="4109">
                  <c:v>31.2124589494485</c:v>
                </c:pt>
                <c:pt idx="4110">
                  <c:v>-32.7679154663637</c:v>
                </c:pt>
                <c:pt idx="4111">
                  <c:v>-5.97580776371006</c:v>
                </c:pt>
                <c:pt idx="4112">
                  <c:v>-28.5963875747534</c:v>
                </c:pt>
                <c:pt idx="4113">
                  <c:v>-33.0758718485184</c:v>
                </c:pt>
                <c:pt idx="4114">
                  <c:v>0.820875905593326</c:v>
                </c:pt>
                <c:pt idx="4115">
                  <c:v>24.4120961965366</c:v>
                </c:pt>
                <c:pt idx="4116">
                  <c:v>11.6686234651885</c:v>
                </c:pt>
                <c:pt idx="4117">
                  <c:v>-1.99120278133182</c:v>
                </c:pt>
                <c:pt idx="4118">
                  <c:v>23.3438979683335</c:v>
                </c:pt>
                <c:pt idx="4119">
                  <c:v>-2.42242388889212</c:v>
                </c:pt>
                <c:pt idx="4120">
                  <c:v>6.19926154181269</c:v>
                </c:pt>
                <c:pt idx="4121">
                  <c:v>0.949566742994375</c:v>
                </c:pt>
                <c:pt idx="4122">
                  <c:v>6.74450394960186</c:v>
                </c:pt>
                <c:pt idx="4123">
                  <c:v>8.77782311715145</c:v>
                </c:pt>
                <c:pt idx="4124">
                  <c:v>39.2109314576645</c:v>
                </c:pt>
                <c:pt idx="4125">
                  <c:v>-19.1494318386184</c:v>
                </c:pt>
                <c:pt idx="4126">
                  <c:v>31.5604212032345</c:v>
                </c:pt>
                <c:pt idx="4127">
                  <c:v>0.0414621591880157</c:v>
                </c:pt>
                <c:pt idx="4128">
                  <c:v>-24.2743410820082</c:v>
                </c:pt>
                <c:pt idx="4129">
                  <c:v>-20.5322600942843</c:v>
                </c:pt>
                <c:pt idx="4130">
                  <c:v>30.2251901362415</c:v>
                </c:pt>
                <c:pt idx="4131">
                  <c:v>12.1634585659023</c:v>
                </c:pt>
                <c:pt idx="4132">
                  <c:v>20.9405296327278</c:v>
                </c:pt>
                <c:pt idx="4133">
                  <c:v>4.1909017184133</c:v>
                </c:pt>
                <c:pt idx="4134">
                  <c:v>-19.6930978692881</c:v>
                </c:pt>
                <c:pt idx="4135">
                  <c:v>-2.39880495009428</c:v>
                </c:pt>
                <c:pt idx="4136">
                  <c:v>-21.0621930631787</c:v>
                </c:pt>
                <c:pt idx="4137">
                  <c:v>4.78812125160497</c:v>
                </c:pt>
                <c:pt idx="4138">
                  <c:v>-18.1257508068346</c:v>
                </c:pt>
                <c:pt idx="4139">
                  <c:v>-25.5296675461192</c:v>
                </c:pt>
                <c:pt idx="4140">
                  <c:v>13.418726007224</c:v>
                </c:pt>
                <c:pt idx="4141">
                  <c:v>5.2618660052859</c:v>
                </c:pt>
                <c:pt idx="4142">
                  <c:v>11.7992539470092</c:v>
                </c:pt>
                <c:pt idx="4143">
                  <c:v>10.6131271403644</c:v>
                </c:pt>
                <c:pt idx="4144">
                  <c:v>-27.4346884688448</c:v>
                </c:pt>
                <c:pt idx="4145">
                  <c:v>11.8201588842618</c:v>
                </c:pt>
                <c:pt idx="4146">
                  <c:v>-2.4487829265137</c:v>
                </c:pt>
                <c:pt idx="4147">
                  <c:v>-0.332048164682039</c:v>
                </c:pt>
                <c:pt idx="4148">
                  <c:v>-27.3244686014722</c:v>
                </c:pt>
                <c:pt idx="4149">
                  <c:v>-22.7947550020116</c:v>
                </c:pt>
                <c:pt idx="4150">
                  <c:v>38.8076858876354</c:v>
                </c:pt>
                <c:pt idx="4151">
                  <c:v>-0.114667402847355</c:v>
                </c:pt>
                <c:pt idx="4152">
                  <c:v>22.5499686772134</c:v>
                </c:pt>
                <c:pt idx="4153">
                  <c:v>-0.638278415765454</c:v>
                </c:pt>
                <c:pt idx="4154">
                  <c:v>33.2155684754604</c:v>
                </c:pt>
                <c:pt idx="4155">
                  <c:v>21.7507554198729</c:v>
                </c:pt>
                <c:pt idx="4156">
                  <c:v>2.24825430936065</c:v>
                </c:pt>
                <c:pt idx="4157">
                  <c:v>-19.5542987941031</c:v>
                </c:pt>
                <c:pt idx="4158">
                  <c:v>-15.8928789997694</c:v>
                </c:pt>
                <c:pt idx="4159">
                  <c:v>-25.9933722880507</c:v>
                </c:pt>
                <c:pt idx="4160">
                  <c:v>-1.88685291974633</c:v>
                </c:pt>
                <c:pt idx="4161">
                  <c:v>-16.1062275629269</c:v>
                </c:pt>
                <c:pt idx="4162">
                  <c:v>29.7090951491748</c:v>
                </c:pt>
                <c:pt idx="4163">
                  <c:v>-18.5197563964373</c:v>
                </c:pt>
                <c:pt idx="4164">
                  <c:v>6.83608785826548</c:v>
                </c:pt>
                <c:pt idx="4165">
                  <c:v>28.1399825488374</c:v>
                </c:pt>
                <c:pt idx="4166">
                  <c:v>36.7652513552074</c:v>
                </c:pt>
                <c:pt idx="4167">
                  <c:v>29.1384427977296</c:v>
                </c:pt>
                <c:pt idx="4168">
                  <c:v>5.86705782314316</c:v>
                </c:pt>
                <c:pt idx="4169">
                  <c:v>-21.3639317158052</c:v>
                </c:pt>
                <c:pt idx="4170">
                  <c:v>-20.6098530084506</c:v>
                </c:pt>
                <c:pt idx="4171">
                  <c:v>-1.29370265924151</c:v>
                </c:pt>
                <c:pt idx="4172">
                  <c:v>-24.6775235350038</c:v>
                </c:pt>
                <c:pt idx="4173">
                  <c:v>38.5257267513037</c:v>
                </c:pt>
                <c:pt idx="4174">
                  <c:v>-0.910642556287737</c:v>
                </c:pt>
                <c:pt idx="4175">
                  <c:v>11.0830331732254</c:v>
                </c:pt>
                <c:pt idx="4176">
                  <c:v>37.8053042300778</c:v>
                </c:pt>
                <c:pt idx="4177">
                  <c:v>-33.6518537264278</c:v>
                </c:pt>
                <c:pt idx="4178">
                  <c:v>37.9415433040197</c:v>
                </c:pt>
                <c:pt idx="4179">
                  <c:v>-29.2546870111721</c:v>
                </c:pt>
                <c:pt idx="4180">
                  <c:v>-35.2767856409067</c:v>
                </c:pt>
                <c:pt idx="4181">
                  <c:v>-20.317870397181</c:v>
                </c:pt>
                <c:pt idx="4182">
                  <c:v>36.4271742022749</c:v>
                </c:pt>
                <c:pt idx="4183">
                  <c:v>-16.6024263214962</c:v>
                </c:pt>
                <c:pt idx="4184">
                  <c:v>-29.1354465814423</c:v>
                </c:pt>
                <c:pt idx="4185">
                  <c:v>-33.3004859750848</c:v>
                </c:pt>
                <c:pt idx="4186">
                  <c:v>34.1533775164454</c:v>
                </c:pt>
                <c:pt idx="4187">
                  <c:v>38.2795264439564</c:v>
                </c:pt>
                <c:pt idx="4188">
                  <c:v>32.8094584233562</c:v>
                </c:pt>
                <c:pt idx="4189">
                  <c:v>-34.5007579705051</c:v>
                </c:pt>
                <c:pt idx="4190">
                  <c:v>39.0906980854497</c:v>
                </c:pt>
                <c:pt idx="4191">
                  <c:v>33.4220004973747</c:v>
                </c:pt>
                <c:pt idx="4192">
                  <c:v>25.9486439154739</c:v>
                </c:pt>
                <c:pt idx="4193">
                  <c:v>24.4396633743872</c:v>
                </c:pt>
                <c:pt idx="4194">
                  <c:v>-23.3038724245347</c:v>
                </c:pt>
                <c:pt idx="4195">
                  <c:v>5.3776861758558</c:v>
                </c:pt>
                <c:pt idx="4196">
                  <c:v>30.1442744010021</c:v>
                </c:pt>
                <c:pt idx="4197">
                  <c:v>28.7588913770743</c:v>
                </c:pt>
                <c:pt idx="4198">
                  <c:v>-1.85381031260354</c:v>
                </c:pt>
                <c:pt idx="4199">
                  <c:v>-25.2585613287923</c:v>
                </c:pt>
                <c:pt idx="4200">
                  <c:v>-33.4315559003741</c:v>
                </c:pt>
                <c:pt idx="4201">
                  <c:v>29.9930311783806</c:v>
                </c:pt>
                <c:pt idx="4202">
                  <c:v>-5.87795816798934</c:v>
                </c:pt>
                <c:pt idx="4203">
                  <c:v>26.5125690566844</c:v>
                </c:pt>
                <c:pt idx="4204">
                  <c:v>-18.2153925169019</c:v>
                </c:pt>
                <c:pt idx="4205">
                  <c:v>-21.1460828398251</c:v>
                </c:pt>
                <c:pt idx="4206">
                  <c:v>5.58438534092595</c:v>
                </c:pt>
                <c:pt idx="4207">
                  <c:v>34.8038066064437</c:v>
                </c:pt>
                <c:pt idx="4208">
                  <c:v>-2.77303386016381</c:v>
                </c:pt>
                <c:pt idx="4209">
                  <c:v>-33.0906183655261</c:v>
                </c:pt>
                <c:pt idx="4210">
                  <c:v>-26.7675863546219</c:v>
                </c:pt>
                <c:pt idx="4211">
                  <c:v>26.7174239260466</c:v>
                </c:pt>
                <c:pt idx="4212">
                  <c:v>-17.6209744753975</c:v>
                </c:pt>
                <c:pt idx="4213">
                  <c:v>31.501406639474</c:v>
                </c:pt>
                <c:pt idx="4214">
                  <c:v>-30.3366345944756</c:v>
                </c:pt>
                <c:pt idx="4215">
                  <c:v>21.7774878343297</c:v>
                </c:pt>
                <c:pt idx="4216">
                  <c:v>-19.5451965524932</c:v>
                </c:pt>
                <c:pt idx="4217">
                  <c:v>31.4947676119633</c:v>
                </c:pt>
                <c:pt idx="4218">
                  <c:v>-25.4603957247645</c:v>
                </c:pt>
                <c:pt idx="4219">
                  <c:v>8.22087261158857</c:v>
                </c:pt>
                <c:pt idx="4220">
                  <c:v>27.0603344558185</c:v>
                </c:pt>
                <c:pt idx="4221">
                  <c:v>35.8925090168599</c:v>
                </c:pt>
                <c:pt idx="4222">
                  <c:v>-28.1091325453759</c:v>
                </c:pt>
                <c:pt idx="4223">
                  <c:v>23.0887141326232</c:v>
                </c:pt>
                <c:pt idx="4224">
                  <c:v>-25.622481208961</c:v>
                </c:pt>
                <c:pt idx="4225">
                  <c:v>23.7680631890049</c:v>
                </c:pt>
                <c:pt idx="4226">
                  <c:v>12.5140041921628</c:v>
                </c:pt>
                <c:pt idx="4227">
                  <c:v>12.7961274537962</c:v>
                </c:pt>
                <c:pt idx="4228">
                  <c:v>10.125274580859</c:v>
                </c:pt>
                <c:pt idx="4229">
                  <c:v>3.49201422544526</c:v>
                </c:pt>
                <c:pt idx="4230">
                  <c:v>-0.704628029601189</c:v>
                </c:pt>
                <c:pt idx="4231">
                  <c:v>27.7859957647976</c:v>
                </c:pt>
                <c:pt idx="4232">
                  <c:v>-4.13194650447495</c:v>
                </c:pt>
                <c:pt idx="4233">
                  <c:v>13.1884043059052</c:v>
                </c:pt>
                <c:pt idx="4234">
                  <c:v>33.2911746490654</c:v>
                </c:pt>
                <c:pt idx="4235">
                  <c:v>38.8729781781702</c:v>
                </c:pt>
                <c:pt idx="4236">
                  <c:v>37.8660050491806</c:v>
                </c:pt>
                <c:pt idx="4237">
                  <c:v>-20.2888854853351</c:v>
                </c:pt>
                <c:pt idx="4238">
                  <c:v>39.8649699270387</c:v>
                </c:pt>
                <c:pt idx="4239">
                  <c:v>-23.2624664041187</c:v>
                </c:pt>
                <c:pt idx="4240">
                  <c:v>-4.80015378938288</c:v>
                </c:pt>
                <c:pt idx="4241">
                  <c:v>30.0490554478228</c:v>
                </c:pt>
                <c:pt idx="4242">
                  <c:v>-26.2670167752894</c:v>
                </c:pt>
                <c:pt idx="4243">
                  <c:v>38.3183362330952</c:v>
                </c:pt>
                <c:pt idx="4244">
                  <c:v>-20.0519526307553</c:v>
                </c:pt>
                <c:pt idx="4245">
                  <c:v>-21.1825151193315</c:v>
                </c:pt>
                <c:pt idx="4246">
                  <c:v>-2.55424562865459</c:v>
                </c:pt>
                <c:pt idx="4247">
                  <c:v>-28.8254333743807</c:v>
                </c:pt>
                <c:pt idx="4248">
                  <c:v>22.6665081352787</c:v>
                </c:pt>
                <c:pt idx="4249">
                  <c:v>-5.14753813534185</c:v>
                </c:pt>
                <c:pt idx="4250">
                  <c:v>-30.8289192830769</c:v>
                </c:pt>
                <c:pt idx="4251">
                  <c:v>3.53604882631908</c:v>
                </c:pt>
                <c:pt idx="4252">
                  <c:v>10.1590690749722</c:v>
                </c:pt>
                <c:pt idx="4253">
                  <c:v>-3.61247583020445</c:v>
                </c:pt>
                <c:pt idx="4254">
                  <c:v>4.77819491331376</c:v>
                </c:pt>
                <c:pt idx="4255">
                  <c:v>-20.6479412886521</c:v>
                </c:pt>
                <c:pt idx="4256">
                  <c:v>30.265592324179</c:v>
                </c:pt>
                <c:pt idx="4257">
                  <c:v>-28.1686266606745</c:v>
                </c:pt>
                <c:pt idx="4258">
                  <c:v>0.954069226456352</c:v>
                </c:pt>
                <c:pt idx="4259">
                  <c:v>-19.5898905847115</c:v>
                </c:pt>
                <c:pt idx="4260">
                  <c:v>23.3187922176222</c:v>
                </c:pt>
                <c:pt idx="4261">
                  <c:v>3.66053092003219</c:v>
                </c:pt>
                <c:pt idx="4262">
                  <c:v>4.42083462387297</c:v>
                </c:pt>
                <c:pt idx="4263">
                  <c:v>32.0492397621645</c:v>
                </c:pt>
                <c:pt idx="4264">
                  <c:v>27.510817919776</c:v>
                </c:pt>
                <c:pt idx="4265">
                  <c:v>28.5456399658091</c:v>
                </c:pt>
                <c:pt idx="4266">
                  <c:v>-20.797248792119</c:v>
                </c:pt>
                <c:pt idx="4267">
                  <c:v>-1.66142902510164</c:v>
                </c:pt>
                <c:pt idx="4268">
                  <c:v>22.6513295251228</c:v>
                </c:pt>
                <c:pt idx="4269">
                  <c:v>-25.6466917116882</c:v>
                </c:pt>
                <c:pt idx="4270">
                  <c:v>21.2625280222765</c:v>
                </c:pt>
                <c:pt idx="4271">
                  <c:v>23.0272104496023</c:v>
                </c:pt>
                <c:pt idx="4272">
                  <c:v>-16.6527892428662</c:v>
                </c:pt>
                <c:pt idx="4273">
                  <c:v>8.11166835800048</c:v>
                </c:pt>
                <c:pt idx="4274">
                  <c:v>38.3434589153264</c:v>
                </c:pt>
                <c:pt idx="4275">
                  <c:v>33.2016776014673</c:v>
                </c:pt>
                <c:pt idx="4276">
                  <c:v>-32.4279281462553</c:v>
                </c:pt>
                <c:pt idx="4277">
                  <c:v>27.6836580854214</c:v>
                </c:pt>
                <c:pt idx="4278">
                  <c:v>-25.2529584809606</c:v>
                </c:pt>
                <c:pt idx="4279">
                  <c:v>-22.6052277293949</c:v>
                </c:pt>
                <c:pt idx="4280">
                  <c:v>-17.2894320778702</c:v>
                </c:pt>
                <c:pt idx="4281">
                  <c:v>21.1815827838767</c:v>
                </c:pt>
                <c:pt idx="4282">
                  <c:v>-25.7900832715877</c:v>
                </c:pt>
                <c:pt idx="4283">
                  <c:v>29.2787759379264</c:v>
                </c:pt>
                <c:pt idx="4284">
                  <c:v>-27.7050405289584</c:v>
                </c:pt>
                <c:pt idx="4285">
                  <c:v>-23.5555017150344</c:v>
                </c:pt>
                <c:pt idx="4286">
                  <c:v>27.1985237534474</c:v>
                </c:pt>
                <c:pt idx="4287">
                  <c:v>3.97280602024806</c:v>
                </c:pt>
                <c:pt idx="4288">
                  <c:v>-34.6356760823883</c:v>
                </c:pt>
                <c:pt idx="4289">
                  <c:v>24.0424690115937</c:v>
                </c:pt>
                <c:pt idx="4290">
                  <c:v>-16.6792070453914</c:v>
                </c:pt>
                <c:pt idx="4291">
                  <c:v>9.73051681483829</c:v>
                </c:pt>
                <c:pt idx="4292">
                  <c:v>38.0544069213465</c:v>
                </c:pt>
                <c:pt idx="4293">
                  <c:v>10.9788614486656</c:v>
                </c:pt>
                <c:pt idx="4294">
                  <c:v>4.13222251409118</c:v>
                </c:pt>
                <c:pt idx="4295">
                  <c:v>-3.68471292010451</c:v>
                </c:pt>
                <c:pt idx="4296">
                  <c:v>3.08824567661626</c:v>
                </c:pt>
                <c:pt idx="4297">
                  <c:v>-34.3800039746224</c:v>
                </c:pt>
                <c:pt idx="4298">
                  <c:v>5.61637757381523</c:v>
                </c:pt>
                <c:pt idx="4299">
                  <c:v>24.7346446297971</c:v>
                </c:pt>
                <c:pt idx="4300">
                  <c:v>-29.7968771077295</c:v>
                </c:pt>
                <c:pt idx="4301">
                  <c:v>27.677543172509</c:v>
                </c:pt>
                <c:pt idx="4302">
                  <c:v>2.14291878541932</c:v>
                </c:pt>
                <c:pt idx="4303">
                  <c:v>1.89730676371835</c:v>
                </c:pt>
                <c:pt idx="4304">
                  <c:v>-20.5231665169706</c:v>
                </c:pt>
                <c:pt idx="4305">
                  <c:v>31.0821247504251</c:v>
                </c:pt>
                <c:pt idx="4306">
                  <c:v>2.15308993316481</c:v>
                </c:pt>
                <c:pt idx="4307">
                  <c:v>-29.31499864159</c:v>
                </c:pt>
                <c:pt idx="4308">
                  <c:v>-21.4253069436445</c:v>
                </c:pt>
                <c:pt idx="4309">
                  <c:v>4.82787369602534</c:v>
                </c:pt>
                <c:pt idx="4310">
                  <c:v>-16.92579999648</c:v>
                </c:pt>
                <c:pt idx="4311">
                  <c:v>-30.821136347214</c:v>
                </c:pt>
                <c:pt idx="4312">
                  <c:v>-0.555793078251186</c:v>
                </c:pt>
                <c:pt idx="4313">
                  <c:v>-4.1447343315495</c:v>
                </c:pt>
                <c:pt idx="4314">
                  <c:v>5.08216911161555</c:v>
                </c:pt>
                <c:pt idx="4315">
                  <c:v>30.645781639283</c:v>
                </c:pt>
                <c:pt idx="4316">
                  <c:v>-3.03897224764797</c:v>
                </c:pt>
                <c:pt idx="4317">
                  <c:v>22.0501954754099</c:v>
                </c:pt>
                <c:pt idx="4318">
                  <c:v>-31.4540024919927</c:v>
                </c:pt>
                <c:pt idx="4319">
                  <c:v>-0.82526017977695</c:v>
                </c:pt>
                <c:pt idx="4320">
                  <c:v>11.6319697601988</c:v>
                </c:pt>
                <c:pt idx="4321">
                  <c:v>5.57929653885707</c:v>
                </c:pt>
                <c:pt idx="4322">
                  <c:v>31.3807304881804</c:v>
                </c:pt>
                <c:pt idx="4323">
                  <c:v>23.8506605935889</c:v>
                </c:pt>
                <c:pt idx="4324">
                  <c:v>-30.5012412982553</c:v>
                </c:pt>
                <c:pt idx="4325">
                  <c:v>-27.7086556045813</c:v>
                </c:pt>
                <c:pt idx="4326">
                  <c:v>5.25225622751092</c:v>
                </c:pt>
                <c:pt idx="4327">
                  <c:v>4.20733284847187</c:v>
                </c:pt>
                <c:pt idx="4328">
                  <c:v>24.7708429975164</c:v>
                </c:pt>
                <c:pt idx="4329">
                  <c:v>-3.19206051632326</c:v>
                </c:pt>
                <c:pt idx="4330">
                  <c:v>8.95388068598012</c:v>
                </c:pt>
                <c:pt idx="4331">
                  <c:v>-3.55227674101076</c:v>
                </c:pt>
                <c:pt idx="4332">
                  <c:v>7.41083863267433</c:v>
                </c:pt>
                <c:pt idx="4333">
                  <c:v>-3.80011241950795</c:v>
                </c:pt>
                <c:pt idx="4334">
                  <c:v>22.0926659470432</c:v>
                </c:pt>
                <c:pt idx="4335">
                  <c:v>24.604101306739</c:v>
                </c:pt>
                <c:pt idx="4336">
                  <c:v>-21.036689478712</c:v>
                </c:pt>
                <c:pt idx="4337">
                  <c:v>28.0571061656622</c:v>
                </c:pt>
                <c:pt idx="4338">
                  <c:v>-30.4487976634235</c:v>
                </c:pt>
                <c:pt idx="4339">
                  <c:v>25.2795775258171</c:v>
                </c:pt>
                <c:pt idx="4340">
                  <c:v>-27.7792774450502</c:v>
                </c:pt>
                <c:pt idx="4341">
                  <c:v>1.58838701712179</c:v>
                </c:pt>
                <c:pt idx="4342">
                  <c:v>11.9719523109426</c:v>
                </c:pt>
                <c:pt idx="4343">
                  <c:v>-16.4172626859073</c:v>
                </c:pt>
                <c:pt idx="4344">
                  <c:v>-31.8549771303139</c:v>
                </c:pt>
                <c:pt idx="4345">
                  <c:v>13.2813559854525</c:v>
                </c:pt>
                <c:pt idx="4346">
                  <c:v>-16.4270914243832</c:v>
                </c:pt>
                <c:pt idx="4347">
                  <c:v>12.6690455066553</c:v>
                </c:pt>
                <c:pt idx="4348">
                  <c:v>-30.8284480799849</c:v>
                </c:pt>
                <c:pt idx="4349">
                  <c:v>26.4146267763731</c:v>
                </c:pt>
                <c:pt idx="4350">
                  <c:v>-22.105704152275</c:v>
                </c:pt>
                <c:pt idx="4351">
                  <c:v>4.34912216180621</c:v>
                </c:pt>
                <c:pt idx="4352">
                  <c:v>6.39936619396504</c:v>
                </c:pt>
                <c:pt idx="4353">
                  <c:v>-16.9026616398566</c:v>
                </c:pt>
                <c:pt idx="4354">
                  <c:v>-3.08735316244446</c:v>
                </c:pt>
                <c:pt idx="4355">
                  <c:v>36.5365091188808</c:v>
                </c:pt>
                <c:pt idx="4356">
                  <c:v>29.7741354506982</c:v>
                </c:pt>
                <c:pt idx="4357">
                  <c:v>-25.005655908424</c:v>
                </c:pt>
                <c:pt idx="4358">
                  <c:v>-24.7031703290127</c:v>
                </c:pt>
                <c:pt idx="4359">
                  <c:v>29.4984644024871</c:v>
                </c:pt>
                <c:pt idx="4360">
                  <c:v>31.5518812984691</c:v>
                </c:pt>
                <c:pt idx="4361">
                  <c:v>-29.3932766973929</c:v>
                </c:pt>
                <c:pt idx="4362">
                  <c:v>28.4277609072147</c:v>
                </c:pt>
                <c:pt idx="4363">
                  <c:v>9.30755289305479</c:v>
                </c:pt>
                <c:pt idx="4364">
                  <c:v>-32.1924699520424</c:v>
                </c:pt>
                <c:pt idx="4365">
                  <c:v>10.6073316699336</c:v>
                </c:pt>
                <c:pt idx="4366">
                  <c:v>13.5796050271179</c:v>
                </c:pt>
                <c:pt idx="4367">
                  <c:v>30.7802634486469</c:v>
                </c:pt>
                <c:pt idx="4368">
                  <c:v>9.89310602027416</c:v>
                </c:pt>
                <c:pt idx="4369">
                  <c:v>-22.1903414049955</c:v>
                </c:pt>
                <c:pt idx="4370">
                  <c:v>-34.4679643143719</c:v>
                </c:pt>
                <c:pt idx="4371">
                  <c:v>3.78850128070121</c:v>
                </c:pt>
                <c:pt idx="4372">
                  <c:v>12.6125245164589</c:v>
                </c:pt>
                <c:pt idx="4373">
                  <c:v>-22.3759300321578</c:v>
                </c:pt>
                <c:pt idx="4374">
                  <c:v>-3.83537454106966</c:v>
                </c:pt>
                <c:pt idx="4375">
                  <c:v>-2.23075245350338</c:v>
                </c:pt>
                <c:pt idx="4376">
                  <c:v>28.5109584706018</c:v>
                </c:pt>
                <c:pt idx="4377">
                  <c:v>35.8387745185522</c:v>
                </c:pt>
                <c:pt idx="4378">
                  <c:v>22.9412130987668</c:v>
                </c:pt>
                <c:pt idx="4379">
                  <c:v>-30.806213567897</c:v>
                </c:pt>
                <c:pt idx="4380">
                  <c:v>12.4242247582992</c:v>
                </c:pt>
                <c:pt idx="4381">
                  <c:v>39.7877989820936</c:v>
                </c:pt>
                <c:pt idx="4382">
                  <c:v>-23.5326514081381</c:v>
                </c:pt>
                <c:pt idx="4383">
                  <c:v>0.0830776826749559</c:v>
                </c:pt>
                <c:pt idx="4384">
                  <c:v>-2.82828475558788</c:v>
                </c:pt>
                <c:pt idx="4385">
                  <c:v>40.3191779062844</c:v>
                </c:pt>
                <c:pt idx="4386">
                  <c:v>3.07104412776572</c:v>
                </c:pt>
                <c:pt idx="4387">
                  <c:v>-4.06786106963054</c:v>
                </c:pt>
                <c:pt idx="4388">
                  <c:v>-31.0843157486898</c:v>
                </c:pt>
                <c:pt idx="4389">
                  <c:v>-31.8325242911775</c:v>
                </c:pt>
                <c:pt idx="4390">
                  <c:v>7.0440840939836</c:v>
                </c:pt>
                <c:pt idx="4391">
                  <c:v>9.48040028217741</c:v>
                </c:pt>
                <c:pt idx="4392">
                  <c:v>10.7898041385123</c:v>
                </c:pt>
                <c:pt idx="4393">
                  <c:v>-5.42752213503915</c:v>
                </c:pt>
                <c:pt idx="4394">
                  <c:v>22.7867810948343</c:v>
                </c:pt>
                <c:pt idx="4395">
                  <c:v>36.960062783051</c:v>
                </c:pt>
                <c:pt idx="4396">
                  <c:v>-30.7403115366856</c:v>
                </c:pt>
                <c:pt idx="4397">
                  <c:v>29.0374300294008</c:v>
                </c:pt>
                <c:pt idx="4398">
                  <c:v>37.996142319041</c:v>
                </c:pt>
                <c:pt idx="4399">
                  <c:v>11.34037873936</c:v>
                </c:pt>
                <c:pt idx="4400">
                  <c:v>6.64825543154869</c:v>
                </c:pt>
                <c:pt idx="4401">
                  <c:v>-33.4065814878278</c:v>
                </c:pt>
                <c:pt idx="4402">
                  <c:v>-24.4001943098309</c:v>
                </c:pt>
                <c:pt idx="4403">
                  <c:v>-23.6568711794235</c:v>
                </c:pt>
                <c:pt idx="4404">
                  <c:v>-16.5984260342686</c:v>
                </c:pt>
                <c:pt idx="4405">
                  <c:v>-27.302160343232</c:v>
                </c:pt>
                <c:pt idx="4406">
                  <c:v>-0.561753897379842</c:v>
                </c:pt>
                <c:pt idx="4407">
                  <c:v>-4.62958753611335</c:v>
                </c:pt>
                <c:pt idx="4408">
                  <c:v>5.33620751490687</c:v>
                </c:pt>
                <c:pt idx="4409">
                  <c:v>-2.26687127965579</c:v>
                </c:pt>
                <c:pt idx="4410">
                  <c:v>-3.47143807915156</c:v>
                </c:pt>
                <c:pt idx="4411">
                  <c:v>-27.767325194509</c:v>
                </c:pt>
                <c:pt idx="4412">
                  <c:v>28.6839680066597</c:v>
                </c:pt>
                <c:pt idx="4413">
                  <c:v>8.25898401096632</c:v>
                </c:pt>
                <c:pt idx="4414">
                  <c:v>39.8667241373576</c:v>
                </c:pt>
                <c:pt idx="4415">
                  <c:v>6.01913019515927</c:v>
                </c:pt>
                <c:pt idx="4416">
                  <c:v>27.7979301914303</c:v>
                </c:pt>
                <c:pt idx="4417">
                  <c:v>-3.83585000365768</c:v>
                </c:pt>
                <c:pt idx="4418">
                  <c:v>21.1272933756086</c:v>
                </c:pt>
                <c:pt idx="4419">
                  <c:v>4.78864340981576</c:v>
                </c:pt>
                <c:pt idx="4420">
                  <c:v>-17.1793138936619</c:v>
                </c:pt>
                <c:pt idx="4421">
                  <c:v>-29.3168882052332</c:v>
                </c:pt>
                <c:pt idx="4422">
                  <c:v>23.0916690344985</c:v>
                </c:pt>
                <c:pt idx="4423">
                  <c:v>6.47157347069765</c:v>
                </c:pt>
                <c:pt idx="4424">
                  <c:v>29.5172663604832</c:v>
                </c:pt>
                <c:pt idx="4425">
                  <c:v>-32.0150261147998</c:v>
                </c:pt>
                <c:pt idx="4426">
                  <c:v>-5.58863794535097</c:v>
                </c:pt>
                <c:pt idx="4427">
                  <c:v>-26.7074937809988</c:v>
                </c:pt>
                <c:pt idx="4428">
                  <c:v>-18.8054168056281</c:v>
                </c:pt>
                <c:pt idx="4429">
                  <c:v>21.6598324764916</c:v>
                </c:pt>
                <c:pt idx="4430">
                  <c:v>8.58806652819774</c:v>
                </c:pt>
                <c:pt idx="4431">
                  <c:v>-34.6733395381509</c:v>
                </c:pt>
                <c:pt idx="4432">
                  <c:v>-31.5184716566984</c:v>
                </c:pt>
                <c:pt idx="4433">
                  <c:v>29.2538739679893</c:v>
                </c:pt>
                <c:pt idx="4434">
                  <c:v>1.56610831304742</c:v>
                </c:pt>
                <c:pt idx="4435">
                  <c:v>-25.3137916636594</c:v>
                </c:pt>
                <c:pt idx="4436">
                  <c:v>-21.0123391149096</c:v>
                </c:pt>
                <c:pt idx="4437">
                  <c:v>-3.84029656701993</c:v>
                </c:pt>
                <c:pt idx="4438">
                  <c:v>-5.05346715035335</c:v>
                </c:pt>
                <c:pt idx="4439">
                  <c:v>6.06597084103693</c:v>
                </c:pt>
                <c:pt idx="4440">
                  <c:v>-24.2926622731417</c:v>
                </c:pt>
                <c:pt idx="4441">
                  <c:v>-22.7762470688144</c:v>
                </c:pt>
                <c:pt idx="4442">
                  <c:v>-29.8869641875795</c:v>
                </c:pt>
                <c:pt idx="4443">
                  <c:v>29.1460209505243</c:v>
                </c:pt>
                <c:pt idx="4444">
                  <c:v>1.32913740187859</c:v>
                </c:pt>
                <c:pt idx="4445">
                  <c:v>-16.4826399644333</c:v>
                </c:pt>
                <c:pt idx="4446">
                  <c:v>-16.9703261036147</c:v>
                </c:pt>
                <c:pt idx="4447">
                  <c:v>-27.1054310797309</c:v>
                </c:pt>
                <c:pt idx="4448">
                  <c:v>-19.6136929038255</c:v>
                </c:pt>
                <c:pt idx="4449">
                  <c:v>-26.2948996048214</c:v>
                </c:pt>
                <c:pt idx="4450">
                  <c:v>23.4097490265936</c:v>
                </c:pt>
                <c:pt idx="4451">
                  <c:v>40.2705064239051</c:v>
                </c:pt>
                <c:pt idx="4452">
                  <c:v>25.7913168097207</c:v>
                </c:pt>
                <c:pt idx="4453">
                  <c:v>20.9231577604362</c:v>
                </c:pt>
                <c:pt idx="4454">
                  <c:v>-23.6773072775024</c:v>
                </c:pt>
                <c:pt idx="4455">
                  <c:v>-30.029369194183</c:v>
                </c:pt>
                <c:pt idx="4456">
                  <c:v>27.1742591726998</c:v>
                </c:pt>
                <c:pt idx="4457">
                  <c:v>28.8427286554802</c:v>
                </c:pt>
                <c:pt idx="4458">
                  <c:v>-23.5062113538438</c:v>
                </c:pt>
                <c:pt idx="4459">
                  <c:v>-21.5186037882972</c:v>
                </c:pt>
                <c:pt idx="4460">
                  <c:v>27.4638748850253</c:v>
                </c:pt>
                <c:pt idx="4461">
                  <c:v>5.45765172359017</c:v>
                </c:pt>
                <c:pt idx="4462">
                  <c:v>33.6216965132071</c:v>
                </c:pt>
                <c:pt idx="4463">
                  <c:v>39.3602255024911</c:v>
                </c:pt>
                <c:pt idx="4464">
                  <c:v>-5.85303952378381</c:v>
                </c:pt>
                <c:pt idx="4465">
                  <c:v>-2.19229653918861</c:v>
                </c:pt>
                <c:pt idx="4466">
                  <c:v>-4.13956522841885</c:v>
                </c:pt>
                <c:pt idx="4467">
                  <c:v>3.47215903014855</c:v>
                </c:pt>
                <c:pt idx="4468">
                  <c:v>-0.603491949330648</c:v>
                </c:pt>
                <c:pt idx="4469">
                  <c:v>38.6621067224716</c:v>
                </c:pt>
                <c:pt idx="4470">
                  <c:v>35.7201157039604</c:v>
                </c:pt>
                <c:pt idx="4471">
                  <c:v>6.94240399722874</c:v>
                </c:pt>
                <c:pt idx="4472">
                  <c:v>-19.3739344875055</c:v>
                </c:pt>
                <c:pt idx="4473">
                  <c:v>-17.1648537840665</c:v>
                </c:pt>
                <c:pt idx="4474">
                  <c:v>24.3773577059176</c:v>
                </c:pt>
                <c:pt idx="4475">
                  <c:v>21.70686109074</c:v>
                </c:pt>
                <c:pt idx="4476">
                  <c:v>1.97876633662081</c:v>
                </c:pt>
                <c:pt idx="4477">
                  <c:v>-4.36924405330031</c:v>
                </c:pt>
                <c:pt idx="4478">
                  <c:v>2.95406789715062</c:v>
                </c:pt>
                <c:pt idx="4479">
                  <c:v>1.37874254232431</c:v>
                </c:pt>
                <c:pt idx="4480">
                  <c:v>0.862658896834388</c:v>
                </c:pt>
                <c:pt idx="4481">
                  <c:v>-35.2559233529387</c:v>
                </c:pt>
                <c:pt idx="4482">
                  <c:v>22.5390501210784</c:v>
                </c:pt>
                <c:pt idx="4483">
                  <c:v>-4.13404837663811</c:v>
                </c:pt>
                <c:pt idx="4484">
                  <c:v>-18.7655056281575</c:v>
                </c:pt>
                <c:pt idx="4485">
                  <c:v>-35.3025970997514</c:v>
                </c:pt>
                <c:pt idx="4486">
                  <c:v>27.2980851633076</c:v>
                </c:pt>
                <c:pt idx="4487">
                  <c:v>-30.4036912017427</c:v>
                </c:pt>
                <c:pt idx="4488">
                  <c:v>-21.676567618369</c:v>
                </c:pt>
                <c:pt idx="4489">
                  <c:v>-26.3833495310932</c:v>
                </c:pt>
                <c:pt idx="4490">
                  <c:v>-1.65482326684273</c:v>
                </c:pt>
                <c:pt idx="4491">
                  <c:v>-0.279002763738204</c:v>
                </c:pt>
                <c:pt idx="4492">
                  <c:v>-16.3081723466063</c:v>
                </c:pt>
                <c:pt idx="4493">
                  <c:v>-16.0723122384926</c:v>
                </c:pt>
                <c:pt idx="4494">
                  <c:v>22.5732328427469</c:v>
                </c:pt>
                <c:pt idx="4495">
                  <c:v>-26.1521540759155</c:v>
                </c:pt>
                <c:pt idx="4496">
                  <c:v>37.2858510543179</c:v>
                </c:pt>
                <c:pt idx="4497">
                  <c:v>-21.094035960209</c:v>
                </c:pt>
                <c:pt idx="4498">
                  <c:v>6.95749533094701</c:v>
                </c:pt>
                <c:pt idx="4499">
                  <c:v>25.9919401382637</c:v>
                </c:pt>
                <c:pt idx="4500">
                  <c:v>40.6905692539332</c:v>
                </c:pt>
                <c:pt idx="4501">
                  <c:v>2.80278237330846</c:v>
                </c:pt>
                <c:pt idx="4502">
                  <c:v>-18.5176901808032</c:v>
                </c:pt>
                <c:pt idx="4503">
                  <c:v>-5.42456797583174</c:v>
                </c:pt>
                <c:pt idx="4504">
                  <c:v>37.2889574304724</c:v>
                </c:pt>
                <c:pt idx="4505">
                  <c:v>10.1605168280655</c:v>
                </c:pt>
                <c:pt idx="4506">
                  <c:v>6.21098066509629</c:v>
                </c:pt>
                <c:pt idx="4507">
                  <c:v>-28.0317023638747</c:v>
                </c:pt>
                <c:pt idx="4508">
                  <c:v>-28.930891697095</c:v>
                </c:pt>
                <c:pt idx="4509">
                  <c:v>-25.6226723530278</c:v>
                </c:pt>
                <c:pt idx="4510">
                  <c:v>39.3394898434209</c:v>
                </c:pt>
                <c:pt idx="4511">
                  <c:v>35.0770457800164</c:v>
                </c:pt>
                <c:pt idx="4512">
                  <c:v>35.9957353927396</c:v>
                </c:pt>
                <c:pt idx="4513">
                  <c:v>10.5307011617662</c:v>
                </c:pt>
                <c:pt idx="4514">
                  <c:v>34.9030728651506</c:v>
                </c:pt>
                <c:pt idx="4515">
                  <c:v>33.6673550828947</c:v>
                </c:pt>
                <c:pt idx="4516">
                  <c:v>-26.0662292294036</c:v>
                </c:pt>
                <c:pt idx="4517">
                  <c:v>6.26245718116779</c:v>
                </c:pt>
                <c:pt idx="4518">
                  <c:v>3.9603943610048</c:v>
                </c:pt>
                <c:pt idx="4519">
                  <c:v>12.7382065356959</c:v>
                </c:pt>
                <c:pt idx="4520">
                  <c:v>-17.3953428409112</c:v>
                </c:pt>
                <c:pt idx="4521">
                  <c:v>-20.6949547909779</c:v>
                </c:pt>
                <c:pt idx="4522">
                  <c:v>38.7166453563608</c:v>
                </c:pt>
                <c:pt idx="4523">
                  <c:v>-20.7440098778686</c:v>
                </c:pt>
                <c:pt idx="4524">
                  <c:v>-17.8094680734578</c:v>
                </c:pt>
                <c:pt idx="4525">
                  <c:v>-18.4600485808945</c:v>
                </c:pt>
                <c:pt idx="4526">
                  <c:v>-18.0723479596224</c:v>
                </c:pt>
                <c:pt idx="4527">
                  <c:v>-18.5476569619103</c:v>
                </c:pt>
                <c:pt idx="4528">
                  <c:v>-21.3840868769918</c:v>
                </c:pt>
                <c:pt idx="4529">
                  <c:v>-34.3901881145132</c:v>
                </c:pt>
                <c:pt idx="4530">
                  <c:v>34.957689596506</c:v>
                </c:pt>
                <c:pt idx="4531">
                  <c:v>-22.8632601720942</c:v>
                </c:pt>
                <c:pt idx="4532">
                  <c:v>2.06199591253655</c:v>
                </c:pt>
                <c:pt idx="4533">
                  <c:v>2.04503469381197</c:v>
                </c:pt>
                <c:pt idx="4534">
                  <c:v>32.6460162105792</c:v>
                </c:pt>
                <c:pt idx="4535">
                  <c:v>40.2488952832795</c:v>
                </c:pt>
                <c:pt idx="4536">
                  <c:v>8.94100502918912</c:v>
                </c:pt>
                <c:pt idx="4537">
                  <c:v>6.2234805363762</c:v>
                </c:pt>
                <c:pt idx="4538">
                  <c:v>-22.9651043442183</c:v>
                </c:pt>
                <c:pt idx="4539">
                  <c:v>-24.1489716812554</c:v>
                </c:pt>
                <c:pt idx="4540">
                  <c:v>-17.0550904831229</c:v>
                </c:pt>
                <c:pt idx="4541">
                  <c:v>-25.9468543063915</c:v>
                </c:pt>
                <c:pt idx="4542">
                  <c:v>23.4961051631609</c:v>
                </c:pt>
                <c:pt idx="4543">
                  <c:v>-20.6471012473142</c:v>
                </c:pt>
                <c:pt idx="4544">
                  <c:v>-17.7878665543015</c:v>
                </c:pt>
                <c:pt idx="4545">
                  <c:v>-33.3477459374272</c:v>
                </c:pt>
                <c:pt idx="4546">
                  <c:v>30.1229674002352</c:v>
                </c:pt>
                <c:pt idx="4547">
                  <c:v>-29.067082600074</c:v>
                </c:pt>
                <c:pt idx="4548">
                  <c:v>-2.97259616665417</c:v>
                </c:pt>
                <c:pt idx="4549">
                  <c:v>-31.8626395431932</c:v>
                </c:pt>
                <c:pt idx="4550">
                  <c:v>-5.79699445296887</c:v>
                </c:pt>
                <c:pt idx="4551">
                  <c:v>21.629020064857</c:v>
                </c:pt>
                <c:pt idx="4552">
                  <c:v>-16.1939652135071</c:v>
                </c:pt>
                <c:pt idx="4553">
                  <c:v>-35.0688312203649</c:v>
                </c:pt>
                <c:pt idx="4554">
                  <c:v>-34.4616543891298</c:v>
                </c:pt>
                <c:pt idx="4555">
                  <c:v>-1.6848794765622</c:v>
                </c:pt>
                <c:pt idx="4556">
                  <c:v>-34.1161032317975</c:v>
                </c:pt>
                <c:pt idx="4557">
                  <c:v>33.2539160547676</c:v>
                </c:pt>
                <c:pt idx="4558">
                  <c:v>36.6254491510387</c:v>
                </c:pt>
                <c:pt idx="4559">
                  <c:v>-16.1982839506253</c:v>
                </c:pt>
                <c:pt idx="4560">
                  <c:v>8.88981087413653</c:v>
                </c:pt>
                <c:pt idx="4561">
                  <c:v>-4.40760004812417</c:v>
                </c:pt>
                <c:pt idx="4562">
                  <c:v>-26.7788406876102</c:v>
                </c:pt>
                <c:pt idx="4563">
                  <c:v>23.1655736986599</c:v>
                </c:pt>
                <c:pt idx="4564">
                  <c:v>10.8042606799495</c:v>
                </c:pt>
                <c:pt idx="4565">
                  <c:v>10.8207569893238</c:v>
                </c:pt>
                <c:pt idx="4566">
                  <c:v>-26.3152665663157</c:v>
                </c:pt>
                <c:pt idx="4567">
                  <c:v>4.53646095336916</c:v>
                </c:pt>
                <c:pt idx="4568">
                  <c:v>24.2343414434731</c:v>
                </c:pt>
                <c:pt idx="4569">
                  <c:v>-19.8328549014054</c:v>
                </c:pt>
                <c:pt idx="4570">
                  <c:v>13.5576456218023</c:v>
                </c:pt>
                <c:pt idx="4571">
                  <c:v>-15.7146822330953</c:v>
                </c:pt>
                <c:pt idx="4572">
                  <c:v>-2.35946573753941</c:v>
                </c:pt>
                <c:pt idx="4573">
                  <c:v>21.7884613799865</c:v>
                </c:pt>
                <c:pt idx="4574">
                  <c:v>26.9423712775004</c:v>
                </c:pt>
                <c:pt idx="4575">
                  <c:v>27.9407321944029</c:v>
                </c:pt>
                <c:pt idx="4576">
                  <c:v>-31.0203849757839</c:v>
                </c:pt>
                <c:pt idx="4577">
                  <c:v>12.7605833413043</c:v>
                </c:pt>
                <c:pt idx="4578">
                  <c:v>40.5551595873656</c:v>
                </c:pt>
                <c:pt idx="4579">
                  <c:v>34.8440776753893</c:v>
                </c:pt>
                <c:pt idx="4580">
                  <c:v>6.06578349738903</c:v>
                </c:pt>
                <c:pt idx="4581">
                  <c:v>39.744459948369</c:v>
                </c:pt>
                <c:pt idx="4582">
                  <c:v>-1.98248974753254</c:v>
                </c:pt>
                <c:pt idx="4583">
                  <c:v>25.3139760633075</c:v>
                </c:pt>
                <c:pt idx="4584">
                  <c:v>-17.5985341050292</c:v>
                </c:pt>
                <c:pt idx="4585">
                  <c:v>-33.5191290431915</c:v>
                </c:pt>
                <c:pt idx="4586">
                  <c:v>-3.85395149658804</c:v>
                </c:pt>
                <c:pt idx="4587">
                  <c:v>-30.8759073762741</c:v>
                </c:pt>
                <c:pt idx="4588">
                  <c:v>-5.73954856098744</c:v>
                </c:pt>
                <c:pt idx="4589">
                  <c:v>36.1173023436697</c:v>
                </c:pt>
                <c:pt idx="4590">
                  <c:v>29.862939610198</c:v>
                </c:pt>
                <c:pt idx="4591">
                  <c:v>-2.81239880065358</c:v>
                </c:pt>
                <c:pt idx="4592">
                  <c:v>-29.8598320614205</c:v>
                </c:pt>
                <c:pt idx="4593">
                  <c:v>11.9620478000326</c:v>
                </c:pt>
                <c:pt idx="4594">
                  <c:v>-31.5970127144744</c:v>
                </c:pt>
                <c:pt idx="4595">
                  <c:v>26.7046954156035</c:v>
                </c:pt>
                <c:pt idx="4596">
                  <c:v>1.73328158359023</c:v>
                </c:pt>
                <c:pt idx="4597">
                  <c:v>23.8018752641793</c:v>
                </c:pt>
                <c:pt idx="4598">
                  <c:v>-3.46687455372408</c:v>
                </c:pt>
                <c:pt idx="4599">
                  <c:v>-5.65173962489239</c:v>
                </c:pt>
                <c:pt idx="4600">
                  <c:v>-26.055725878199</c:v>
                </c:pt>
                <c:pt idx="4601">
                  <c:v>5.21485678851882</c:v>
                </c:pt>
                <c:pt idx="4602">
                  <c:v>32.6006246565749</c:v>
                </c:pt>
                <c:pt idx="4603">
                  <c:v>-24.4826140118785</c:v>
                </c:pt>
                <c:pt idx="4604">
                  <c:v>33.8234701835473</c:v>
                </c:pt>
                <c:pt idx="4605">
                  <c:v>23.408433341882</c:v>
                </c:pt>
                <c:pt idx="4606">
                  <c:v>-5.48940748733675</c:v>
                </c:pt>
                <c:pt idx="4607">
                  <c:v>-29.6602438264694</c:v>
                </c:pt>
                <c:pt idx="4608">
                  <c:v>-19.7650968575517</c:v>
                </c:pt>
                <c:pt idx="4609">
                  <c:v>-18.2722290397032</c:v>
                </c:pt>
                <c:pt idx="4610">
                  <c:v>-20.3286646778342</c:v>
                </c:pt>
                <c:pt idx="4611">
                  <c:v>-25.754707161944</c:v>
                </c:pt>
                <c:pt idx="4612">
                  <c:v>26.0265538628313</c:v>
                </c:pt>
                <c:pt idx="4613">
                  <c:v>-17.4277041728526</c:v>
                </c:pt>
                <c:pt idx="4614">
                  <c:v>11.1782518778787</c:v>
                </c:pt>
                <c:pt idx="4615">
                  <c:v>4.89657026715326</c:v>
                </c:pt>
                <c:pt idx="4616">
                  <c:v>-1.73707009762299</c:v>
                </c:pt>
                <c:pt idx="4617">
                  <c:v>-32.1100812071375</c:v>
                </c:pt>
                <c:pt idx="4618">
                  <c:v>-0.386319998396334</c:v>
                </c:pt>
                <c:pt idx="4619">
                  <c:v>-35.1148551902521</c:v>
                </c:pt>
                <c:pt idx="4620">
                  <c:v>-0.776958584338122</c:v>
                </c:pt>
                <c:pt idx="4621">
                  <c:v>0.0243027101556689</c:v>
                </c:pt>
                <c:pt idx="4622">
                  <c:v>25.6618505690709</c:v>
                </c:pt>
                <c:pt idx="4623">
                  <c:v>26.0997224809759</c:v>
                </c:pt>
                <c:pt idx="4624">
                  <c:v>-33.4081942692502</c:v>
                </c:pt>
                <c:pt idx="4625">
                  <c:v>1.65106225018911</c:v>
                </c:pt>
                <c:pt idx="4626">
                  <c:v>-22.9367119338274</c:v>
                </c:pt>
                <c:pt idx="4627">
                  <c:v>-25.4363348292186</c:v>
                </c:pt>
                <c:pt idx="4628">
                  <c:v>-34.805600135874</c:v>
                </c:pt>
                <c:pt idx="4629">
                  <c:v>12.8858615133415</c:v>
                </c:pt>
                <c:pt idx="4630">
                  <c:v>-1.25737333832825</c:v>
                </c:pt>
                <c:pt idx="4631">
                  <c:v>-18.8192553074933</c:v>
                </c:pt>
                <c:pt idx="4632">
                  <c:v>39.7093696641207</c:v>
                </c:pt>
                <c:pt idx="4633">
                  <c:v>-0.391940671101019</c:v>
                </c:pt>
                <c:pt idx="4634">
                  <c:v>31.6035580528036</c:v>
                </c:pt>
                <c:pt idx="4635">
                  <c:v>-4.40860190420766</c:v>
                </c:pt>
                <c:pt idx="4636">
                  <c:v>38.4423228585731</c:v>
                </c:pt>
                <c:pt idx="4637">
                  <c:v>-28.2720096549025</c:v>
                </c:pt>
                <c:pt idx="4638">
                  <c:v>-3.57469362061617</c:v>
                </c:pt>
                <c:pt idx="4639">
                  <c:v>-33.9620063387028</c:v>
                </c:pt>
                <c:pt idx="4640">
                  <c:v>-0.477315433076391</c:v>
                </c:pt>
                <c:pt idx="4641">
                  <c:v>36.8247714913904</c:v>
                </c:pt>
                <c:pt idx="4642">
                  <c:v>-34.0218636356427</c:v>
                </c:pt>
                <c:pt idx="4643">
                  <c:v>-26.3276762196206</c:v>
                </c:pt>
                <c:pt idx="4644">
                  <c:v>7.07621629838543</c:v>
                </c:pt>
                <c:pt idx="4645">
                  <c:v>1.4715006034873</c:v>
                </c:pt>
                <c:pt idx="4646">
                  <c:v>27.2349589024806</c:v>
                </c:pt>
                <c:pt idx="4647">
                  <c:v>-27.6087250045944</c:v>
                </c:pt>
                <c:pt idx="4648">
                  <c:v>24.5894562389679</c:v>
                </c:pt>
                <c:pt idx="4649">
                  <c:v>1.88504126691875</c:v>
                </c:pt>
                <c:pt idx="4650">
                  <c:v>3.20946840198321</c:v>
                </c:pt>
                <c:pt idx="4651">
                  <c:v>37.4389628940127</c:v>
                </c:pt>
                <c:pt idx="4652">
                  <c:v>8.88808305026906</c:v>
                </c:pt>
                <c:pt idx="4653">
                  <c:v>5.3776321114388</c:v>
                </c:pt>
                <c:pt idx="4654">
                  <c:v>-4.22369593776237</c:v>
                </c:pt>
                <c:pt idx="4655">
                  <c:v>0.190315503886068</c:v>
                </c:pt>
                <c:pt idx="4656">
                  <c:v>10.4144154723613</c:v>
                </c:pt>
                <c:pt idx="4657">
                  <c:v>-24.7206958400699</c:v>
                </c:pt>
                <c:pt idx="4658">
                  <c:v>-19.1846699173933</c:v>
                </c:pt>
                <c:pt idx="4659">
                  <c:v>-4.39377861287105</c:v>
                </c:pt>
                <c:pt idx="4660">
                  <c:v>21.686579679649</c:v>
                </c:pt>
                <c:pt idx="4661">
                  <c:v>8.0419186588709</c:v>
                </c:pt>
                <c:pt idx="4662">
                  <c:v>5.18310660952832</c:v>
                </c:pt>
                <c:pt idx="4663">
                  <c:v>34.1487710885761</c:v>
                </c:pt>
                <c:pt idx="4664">
                  <c:v>-18.4671926627952</c:v>
                </c:pt>
                <c:pt idx="4665">
                  <c:v>-31.5927077499166</c:v>
                </c:pt>
                <c:pt idx="4666">
                  <c:v>24.941278742088</c:v>
                </c:pt>
                <c:pt idx="4667">
                  <c:v>-4.94486771186764</c:v>
                </c:pt>
                <c:pt idx="4668">
                  <c:v>-18.5265869567164</c:v>
                </c:pt>
                <c:pt idx="4669">
                  <c:v>-16.3934721946815</c:v>
                </c:pt>
                <c:pt idx="4670">
                  <c:v>20.8082781668229</c:v>
                </c:pt>
                <c:pt idx="4671">
                  <c:v>-24.470458287781</c:v>
                </c:pt>
                <c:pt idx="4672">
                  <c:v>31.5899276526904</c:v>
                </c:pt>
                <c:pt idx="4673">
                  <c:v>-2.78837797257979</c:v>
                </c:pt>
                <c:pt idx="4674">
                  <c:v>12.3833014778525</c:v>
                </c:pt>
                <c:pt idx="4675">
                  <c:v>28.2701464826039</c:v>
                </c:pt>
                <c:pt idx="4676">
                  <c:v>10.9490335904547</c:v>
                </c:pt>
                <c:pt idx="4677">
                  <c:v>11.0107116754503</c:v>
                </c:pt>
                <c:pt idx="4678">
                  <c:v>-24.9795075168481</c:v>
                </c:pt>
                <c:pt idx="4679">
                  <c:v>25.4186621922784</c:v>
                </c:pt>
                <c:pt idx="4680">
                  <c:v>36.0452242287757</c:v>
                </c:pt>
                <c:pt idx="4681">
                  <c:v>-33.6605477890021</c:v>
                </c:pt>
                <c:pt idx="4682">
                  <c:v>-29.9951727104382</c:v>
                </c:pt>
                <c:pt idx="4683">
                  <c:v>-28.2042356160784</c:v>
                </c:pt>
                <c:pt idx="4684">
                  <c:v>10.6272633650195</c:v>
                </c:pt>
                <c:pt idx="4685">
                  <c:v>-18.8350772974975</c:v>
                </c:pt>
                <c:pt idx="4686">
                  <c:v>-18.167026157111</c:v>
                </c:pt>
                <c:pt idx="4687">
                  <c:v>2.0136833018961</c:v>
                </c:pt>
                <c:pt idx="4688">
                  <c:v>-22.2304205646438</c:v>
                </c:pt>
                <c:pt idx="4689">
                  <c:v>21.2235384754466</c:v>
                </c:pt>
                <c:pt idx="4690">
                  <c:v>34.509367150436</c:v>
                </c:pt>
                <c:pt idx="4691">
                  <c:v>-32.2099960055017</c:v>
                </c:pt>
                <c:pt idx="4692">
                  <c:v>28.3117142901643</c:v>
                </c:pt>
                <c:pt idx="4693">
                  <c:v>35.4937719874515</c:v>
                </c:pt>
                <c:pt idx="4694">
                  <c:v>34.6910529373328</c:v>
                </c:pt>
                <c:pt idx="4695">
                  <c:v>32.0585536512992</c:v>
                </c:pt>
                <c:pt idx="4696">
                  <c:v>-6.19188392431942</c:v>
                </c:pt>
                <c:pt idx="4697">
                  <c:v>4.76603552402447</c:v>
                </c:pt>
                <c:pt idx="4698">
                  <c:v>-4.83788930753106</c:v>
                </c:pt>
                <c:pt idx="4699">
                  <c:v>-28.6108780187634</c:v>
                </c:pt>
                <c:pt idx="4700">
                  <c:v>-26.7005135122343</c:v>
                </c:pt>
                <c:pt idx="4701">
                  <c:v>34.7947271208595</c:v>
                </c:pt>
                <c:pt idx="4702">
                  <c:v>-27.976145288736</c:v>
                </c:pt>
                <c:pt idx="4703">
                  <c:v>26.9971153726207</c:v>
                </c:pt>
                <c:pt idx="4704">
                  <c:v>35.7181256966791</c:v>
                </c:pt>
                <c:pt idx="4705">
                  <c:v>-18.005741487988</c:v>
                </c:pt>
                <c:pt idx="4706">
                  <c:v>10.7683459206243</c:v>
                </c:pt>
                <c:pt idx="4707">
                  <c:v>2.08863443761008</c:v>
                </c:pt>
                <c:pt idx="4708">
                  <c:v>24.0384412830353</c:v>
                </c:pt>
                <c:pt idx="4709">
                  <c:v>8.82771798785615</c:v>
                </c:pt>
                <c:pt idx="4710">
                  <c:v>11.3742466010653</c:v>
                </c:pt>
                <c:pt idx="4711">
                  <c:v>33.2932588332614</c:v>
                </c:pt>
                <c:pt idx="4712">
                  <c:v>1.24425741440575</c:v>
                </c:pt>
                <c:pt idx="4713">
                  <c:v>35.3776686370233</c:v>
                </c:pt>
                <c:pt idx="4714">
                  <c:v>-27.7823003415859</c:v>
                </c:pt>
                <c:pt idx="4715">
                  <c:v>28.2723558130825</c:v>
                </c:pt>
                <c:pt idx="4716">
                  <c:v>-27.0393400437955</c:v>
                </c:pt>
                <c:pt idx="4717">
                  <c:v>7.80181950823171</c:v>
                </c:pt>
                <c:pt idx="4718">
                  <c:v>2.73397317305563</c:v>
                </c:pt>
                <c:pt idx="4719">
                  <c:v>27.3147743189028</c:v>
                </c:pt>
                <c:pt idx="4720">
                  <c:v>7.76322151542612</c:v>
                </c:pt>
                <c:pt idx="4721">
                  <c:v>-5.11618478252917</c:v>
                </c:pt>
                <c:pt idx="4722">
                  <c:v>3.85546825777891</c:v>
                </c:pt>
                <c:pt idx="4723">
                  <c:v>12.940726415927</c:v>
                </c:pt>
                <c:pt idx="4724">
                  <c:v>-4.28586904539482</c:v>
                </c:pt>
                <c:pt idx="4725">
                  <c:v>-26.8665132651217</c:v>
                </c:pt>
                <c:pt idx="4726">
                  <c:v>2.62385231682863</c:v>
                </c:pt>
                <c:pt idx="4727">
                  <c:v>1.58187812450593</c:v>
                </c:pt>
                <c:pt idx="4728">
                  <c:v>33.8645314867908</c:v>
                </c:pt>
                <c:pt idx="4729">
                  <c:v>-31.0795914490708</c:v>
                </c:pt>
                <c:pt idx="4730">
                  <c:v>35.964712620672</c:v>
                </c:pt>
                <c:pt idx="4731">
                  <c:v>25.1293054771825</c:v>
                </c:pt>
                <c:pt idx="4732">
                  <c:v>-33.9140958585326</c:v>
                </c:pt>
                <c:pt idx="4733">
                  <c:v>-21.2128799328055</c:v>
                </c:pt>
                <c:pt idx="4734">
                  <c:v>31.3486018815891</c:v>
                </c:pt>
                <c:pt idx="4735">
                  <c:v>-32.6926564108619</c:v>
                </c:pt>
                <c:pt idx="4736">
                  <c:v>33.4464064084054</c:v>
                </c:pt>
                <c:pt idx="4737">
                  <c:v>-34.9073991032967</c:v>
                </c:pt>
                <c:pt idx="4738">
                  <c:v>1.84560566059872</c:v>
                </c:pt>
                <c:pt idx="4739">
                  <c:v>40.1991533961703</c:v>
                </c:pt>
                <c:pt idx="4740">
                  <c:v>-18.2983461479319</c:v>
                </c:pt>
                <c:pt idx="4741">
                  <c:v>12.0477200158112</c:v>
                </c:pt>
                <c:pt idx="4742">
                  <c:v>-23.4633947282331</c:v>
                </c:pt>
                <c:pt idx="4743">
                  <c:v>13.4225552365345</c:v>
                </c:pt>
                <c:pt idx="4744">
                  <c:v>-29.3998102728336</c:v>
                </c:pt>
                <c:pt idx="4745">
                  <c:v>24.5775009289083</c:v>
                </c:pt>
                <c:pt idx="4746">
                  <c:v>-2.58590997557729</c:v>
                </c:pt>
                <c:pt idx="4747">
                  <c:v>21.8766123421613</c:v>
                </c:pt>
                <c:pt idx="4748">
                  <c:v>-24.3111297772768</c:v>
                </c:pt>
                <c:pt idx="4749">
                  <c:v>7.07964278072158</c:v>
                </c:pt>
                <c:pt idx="4750">
                  <c:v>10.8143027999098</c:v>
                </c:pt>
                <c:pt idx="4751">
                  <c:v>-29.7739782975184</c:v>
                </c:pt>
                <c:pt idx="4752">
                  <c:v>-23.4194787776893</c:v>
                </c:pt>
                <c:pt idx="4753">
                  <c:v>-28.9639084459826</c:v>
                </c:pt>
                <c:pt idx="4754">
                  <c:v>29.2324370226634</c:v>
                </c:pt>
                <c:pt idx="4755">
                  <c:v>5.50531235668396</c:v>
                </c:pt>
                <c:pt idx="4756">
                  <c:v>-3.91334961421888</c:v>
                </c:pt>
                <c:pt idx="4757">
                  <c:v>-5.74925244125448</c:v>
                </c:pt>
                <c:pt idx="4758">
                  <c:v>-17.3193330208504</c:v>
                </c:pt>
                <c:pt idx="4759">
                  <c:v>-33.6219756684346</c:v>
                </c:pt>
                <c:pt idx="4760">
                  <c:v>-5.249269438007</c:v>
                </c:pt>
                <c:pt idx="4761">
                  <c:v>-20.0305577365182</c:v>
                </c:pt>
                <c:pt idx="4762">
                  <c:v>-33.2225159376782</c:v>
                </c:pt>
                <c:pt idx="4763">
                  <c:v>22.6233906057327</c:v>
                </c:pt>
                <c:pt idx="4764">
                  <c:v>-27.2043678653221</c:v>
                </c:pt>
                <c:pt idx="4765">
                  <c:v>3.49190239105445</c:v>
                </c:pt>
                <c:pt idx="4766">
                  <c:v>-31.7712187856762</c:v>
                </c:pt>
                <c:pt idx="4767">
                  <c:v>4.20734204628966</c:v>
                </c:pt>
                <c:pt idx="4768">
                  <c:v>10.5338160667307</c:v>
                </c:pt>
                <c:pt idx="4769">
                  <c:v>32.4654617396283</c:v>
                </c:pt>
                <c:pt idx="4770">
                  <c:v>-28.1517950565755</c:v>
                </c:pt>
                <c:pt idx="4771">
                  <c:v>-26.2549454688293</c:v>
                </c:pt>
                <c:pt idx="4772">
                  <c:v>-35.3076102339633</c:v>
                </c:pt>
                <c:pt idx="4773">
                  <c:v>0.159106482822855</c:v>
                </c:pt>
                <c:pt idx="4774">
                  <c:v>30.0068769532372</c:v>
                </c:pt>
                <c:pt idx="4775">
                  <c:v>-19.5746808128184</c:v>
                </c:pt>
                <c:pt idx="4776">
                  <c:v>-4.18417663300031</c:v>
                </c:pt>
                <c:pt idx="4777">
                  <c:v>21.8155673621369</c:v>
                </c:pt>
                <c:pt idx="4778">
                  <c:v>-25.7046191235725</c:v>
                </c:pt>
                <c:pt idx="4779">
                  <c:v>21.2591924394794</c:v>
                </c:pt>
                <c:pt idx="4780">
                  <c:v>-16.391943095083</c:v>
                </c:pt>
                <c:pt idx="4781">
                  <c:v>-17.8660469435221</c:v>
                </c:pt>
                <c:pt idx="4782">
                  <c:v>0.889051271791142</c:v>
                </c:pt>
                <c:pt idx="4783">
                  <c:v>10.0979446964405</c:v>
                </c:pt>
                <c:pt idx="4784">
                  <c:v>12.4421740636683</c:v>
                </c:pt>
                <c:pt idx="4785">
                  <c:v>-35.0405682679589</c:v>
                </c:pt>
                <c:pt idx="4786">
                  <c:v>4.18677912821984</c:v>
                </c:pt>
                <c:pt idx="4787">
                  <c:v>37.8313378736149</c:v>
                </c:pt>
                <c:pt idx="4788">
                  <c:v>10.0854049135402</c:v>
                </c:pt>
                <c:pt idx="4789">
                  <c:v>-21.5040368241879</c:v>
                </c:pt>
                <c:pt idx="4790">
                  <c:v>1.29559992676385</c:v>
                </c:pt>
                <c:pt idx="4791">
                  <c:v>35.1677800747672</c:v>
                </c:pt>
                <c:pt idx="4792">
                  <c:v>12.0789487589906</c:v>
                </c:pt>
                <c:pt idx="4793">
                  <c:v>-19.9924731781326</c:v>
                </c:pt>
                <c:pt idx="4794">
                  <c:v>-1.12270255147607</c:v>
                </c:pt>
                <c:pt idx="4795">
                  <c:v>3.15677051712356</c:v>
                </c:pt>
                <c:pt idx="4796">
                  <c:v>-4.2341632123367</c:v>
                </c:pt>
                <c:pt idx="4797">
                  <c:v>9.8200637823981</c:v>
                </c:pt>
                <c:pt idx="4798">
                  <c:v>40.101615812758</c:v>
                </c:pt>
                <c:pt idx="4799">
                  <c:v>1.28643007710919</c:v>
                </c:pt>
                <c:pt idx="4800">
                  <c:v>39.8737267936229</c:v>
                </c:pt>
                <c:pt idx="4801">
                  <c:v>20.9467290231402</c:v>
                </c:pt>
                <c:pt idx="4802">
                  <c:v>-23.9587090057586</c:v>
                </c:pt>
                <c:pt idx="4803">
                  <c:v>29.9880222973707</c:v>
                </c:pt>
                <c:pt idx="4804">
                  <c:v>13.2413398596536</c:v>
                </c:pt>
                <c:pt idx="4805">
                  <c:v>22.1960754470504</c:v>
                </c:pt>
                <c:pt idx="4806">
                  <c:v>-24.1069923580523</c:v>
                </c:pt>
                <c:pt idx="4807">
                  <c:v>-31.0763460938731</c:v>
                </c:pt>
                <c:pt idx="4808">
                  <c:v>-21.9346155742379</c:v>
                </c:pt>
                <c:pt idx="4809">
                  <c:v>-34.907806700456</c:v>
                </c:pt>
                <c:pt idx="4810">
                  <c:v>24.3362437057655</c:v>
                </c:pt>
                <c:pt idx="4811">
                  <c:v>23.9186452684154</c:v>
                </c:pt>
                <c:pt idx="4812">
                  <c:v>6.08651813153259</c:v>
                </c:pt>
                <c:pt idx="4813">
                  <c:v>-2.91281944491973</c:v>
                </c:pt>
                <c:pt idx="4814">
                  <c:v>-1.01836350772718</c:v>
                </c:pt>
                <c:pt idx="4815">
                  <c:v>1.81696670506076</c:v>
                </c:pt>
                <c:pt idx="4816">
                  <c:v>37.9468310791669</c:v>
                </c:pt>
                <c:pt idx="4817">
                  <c:v>-16.7692878336771</c:v>
                </c:pt>
                <c:pt idx="4818">
                  <c:v>-0.224201033413452</c:v>
                </c:pt>
                <c:pt idx="4819">
                  <c:v>-29.4214699101046</c:v>
                </c:pt>
                <c:pt idx="4820">
                  <c:v>-16.6679542025224</c:v>
                </c:pt>
                <c:pt idx="4821">
                  <c:v>28.7946608520454</c:v>
                </c:pt>
                <c:pt idx="4822">
                  <c:v>-25.5921174497356</c:v>
                </c:pt>
                <c:pt idx="4823">
                  <c:v>-4.87667774976133</c:v>
                </c:pt>
                <c:pt idx="4824">
                  <c:v>-17.6005973716211</c:v>
                </c:pt>
                <c:pt idx="4825">
                  <c:v>6.42886151423274</c:v>
                </c:pt>
                <c:pt idx="4826">
                  <c:v>3.36359534651189</c:v>
                </c:pt>
                <c:pt idx="4827">
                  <c:v>25.4875935569618</c:v>
                </c:pt>
                <c:pt idx="4828">
                  <c:v>-29.9902208711447</c:v>
                </c:pt>
                <c:pt idx="4829">
                  <c:v>-0.297928249195199</c:v>
                </c:pt>
                <c:pt idx="4830">
                  <c:v>39.378872647878</c:v>
                </c:pt>
                <c:pt idx="4831">
                  <c:v>28.4024264508594</c:v>
                </c:pt>
                <c:pt idx="4832">
                  <c:v>36.2305407220751</c:v>
                </c:pt>
                <c:pt idx="4833">
                  <c:v>39.2463384278722</c:v>
                </c:pt>
                <c:pt idx="4834">
                  <c:v>29.6903258673534</c:v>
                </c:pt>
                <c:pt idx="4835">
                  <c:v>3.91888551200239</c:v>
                </c:pt>
                <c:pt idx="4836">
                  <c:v>7.67913572638133</c:v>
                </c:pt>
                <c:pt idx="4837">
                  <c:v>-5.66204561460812</c:v>
                </c:pt>
                <c:pt idx="4838">
                  <c:v>-2.40833421501096</c:v>
                </c:pt>
                <c:pt idx="4839">
                  <c:v>-26.36844409139</c:v>
                </c:pt>
                <c:pt idx="4840">
                  <c:v>12.8550833963614</c:v>
                </c:pt>
                <c:pt idx="4841">
                  <c:v>25.5134936543976</c:v>
                </c:pt>
                <c:pt idx="4842">
                  <c:v>-28.3718044769296</c:v>
                </c:pt>
                <c:pt idx="4843">
                  <c:v>4.19637242831987</c:v>
                </c:pt>
                <c:pt idx="4844">
                  <c:v>-20.1771764863937</c:v>
                </c:pt>
                <c:pt idx="4845">
                  <c:v>-2.19657092025784</c:v>
                </c:pt>
                <c:pt idx="4846">
                  <c:v>-17.1610642163524</c:v>
                </c:pt>
                <c:pt idx="4847">
                  <c:v>-3.09162687616277</c:v>
                </c:pt>
                <c:pt idx="4848">
                  <c:v>-16.8240923129148</c:v>
                </c:pt>
                <c:pt idx="4849">
                  <c:v>27.0864470865468</c:v>
                </c:pt>
                <c:pt idx="4850">
                  <c:v>-22.8908150080466</c:v>
                </c:pt>
                <c:pt idx="4851">
                  <c:v>40.3182522065958</c:v>
                </c:pt>
                <c:pt idx="4852">
                  <c:v>-21.9450634187172</c:v>
                </c:pt>
                <c:pt idx="4853">
                  <c:v>7.97519829311514</c:v>
                </c:pt>
                <c:pt idx="4854">
                  <c:v>11.8884299976297</c:v>
                </c:pt>
                <c:pt idx="4855">
                  <c:v>-25.8875380551224</c:v>
                </c:pt>
                <c:pt idx="4856">
                  <c:v>37.197615737682</c:v>
                </c:pt>
                <c:pt idx="4857">
                  <c:v>34.303523008399</c:v>
                </c:pt>
                <c:pt idx="4858">
                  <c:v>11.317720385614</c:v>
                </c:pt>
                <c:pt idx="4859">
                  <c:v>39.7131613544985</c:v>
                </c:pt>
                <c:pt idx="4860">
                  <c:v>22.6749462751179</c:v>
                </c:pt>
                <c:pt idx="4861">
                  <c:v>7.68688389468155</c:v>
                </c:pt>
                <c:pt idx="4862">
                  <c:v>-25.7941090271457</c:v>
                </c:pt>
                <c:pt idx="4863">
                  <c:v>-2.62999961756496</c:v>
                </c:pt>
                <c:pt idx="4864">
                  <c:v>24.5778743724551</c:v>
                </c:pt>
                <c:pt idx="4865">
                  <c:v>2.58299324566665</c:v>
                </c:pt>
                <c:pt idx="4866">
                  <c:v>13.0802903192003</c:v>
                </c:pt>
                <c:pt idx="4867">
                  <c:v>25.6127447507389</c:v>
                </c:pt>
                <c:pt idx="4868">
                  <c:v>-23.5808727756939</c:v>
                </c:pt>
                <c:pt idx="4869">
                  <c:v>37.1351114835172</c:v>
                </c:pt>
                <c:pt idx="4870">
                  <c:v>29.3182090351181</c:v>
                </c:pt>
                <c:pt idx="4871">
                  <c:v>4.65797617930335</c:v>
                </c:pt>
                <c:pt idx="4872">
                  <c:v>-26.4796198369324</c:v>
                </c:pt>
                <c:pt idx="4873">
                  <c:v>10.3865648302013</c:v>
                </c:pt>
                <c:pt idx="4874">
                  <c:v>24.3264378628232</c:v>
                </c:pt>
                <c:pt idx="4875">
                  <c:v>-30.7741696523455</c:v>
                </c:pt>
                <c:pt idx="4876">
                  <c:v>23.084339639371</c:v>
                </c:pt>
                <c:pt idx="4877">
                  <c:v>-22.1280988560632</c:v>
                </c:pt>
                <c:pt idx="4878">
                  <c:v>39.8305983608215</c:v>
                </c:pt>
                <c:pt idx="4879">
                  <c:v>32.9589521021381</c:v>
                </c:pt>
                <c:pt idx="4880">
                  <c:v>-24.5144849664481</c:v>
                </c:pt>
                <c:pt idx="4881">
                  <c:v>34.9702667795943</c:v>
                </c:pt>
                <c:pt idx="4882">
                  <c:v>-0.470086995905222</c:v>
                </c:pt>
                <c:pt idx="4883">
                  <c:v>21.9020232157572</c:v>
                </c:pt>
                <c:pt idx="4884">
                  <c:v>-20.6794963542465</c:v>
                </c:pt>
                <c:pt idx="4885">
                  <c:v>-33.3152581502094</c:v>
                </c:pt>
                <c:pt idx="4886">
                  <c:v>12.3826165290968</c:v>
                </c:pt>
                <c:pt idx="4887">
                  <c:v>-29.3964921516613</c:v>
                </c:pt>
                <c:pt idx="4888">
                  <c:v>40.4371780089293</c:v>
                </c:pt>
                <c:pt idx="4889">
                  <c:v>21.7105418996514</c:v>
                </c:pt>
                <c:pt idx="4890">
                  <c:v>-22.4562306516675</c:v>
                </c:pt>
                <c:pt idx="4891">
                  <c:v>-30.5403659176437</c:v>
                </c:pt>
                <c:pt idx="4892">
                  <c:v>-4.38404558920474</c:v>
                </c:pt>
                <c:pt idx="4893">
                  <c:v>39.7987898903907</c:v>
                </c:pt>
                <c:pt idx="4894">
                  <c:v>8.88532481209764</c:v>
                </c:pt>
                <c:pt idx="4895">
                  <c:v>23.6595896761618</c:v>
                </c:pt>
                <c:pt idx="4896">
                  <c:v>4.38084101397344</c:v>
                </c:pt>
                <c:pt idx="4897">
                  <c:v>35.2712563153512</c:v>
                </c:pt>
                <c:pt idx="4898">
                  <c:v>33.7873788792157</c:v>
                </c:pt>
                <c:pt idx="4899">
                  <c:v>26.5027190627278</c:v>
                </c:pt>
                <c:pt idx="4900">
                  <c:v>34.0498089686617</c:v>
                </c:pt>
                <c:pt idx="4901">
                  <c:v>-19.1542508257698</c:v>
                </c:pt>
                <c:pt idx="4902">
                  <c:v>-32.6756884000327</c:v>
                </c:pt>
                <c:pt idx="4903">
                  <c:v>8.71156513699367</c:v>
                </c:pt>
                <c:pt idx="4904">
                  <c:v>6.40604314338456</c:v>
                </c:pt>
                <c:pt idx="4905">
                  <c:v>-27.1680431372223</c:v>
                </c:pt>
                <c:pt idx="4906">
                  <c:v>-21.4576276451422</c:v>
                </c:pt>
                <c:pt idx="4907">
                  <c:v>-29.6758505045169</c:v>
                </c:pt>
                <c:pt idx="4908">
                  <c:v>-1.09171516054799</c:v>
                </c:pt>
                <c:pt idx="4909">
                  <c:v>-31.4833251526682</c:v>
                </c:pt>
                <c:pt idx="4910">
                  <c:v>-19.8839224885748</c:v>
                </c:pt>
                <c:pt idx="4911">
                  <c:v>0.287984476785172</c:v>
                </c:pt>
                <c:pt idx="4912">
                  <c:v>27.2226942499378</c:v>
                </c:pt>
                <c:pt idx="4913">
                  <c:v>26.5294533771818</c:v>
                </c:pt>
                <c:pt idx="4914">
                  <c:v>29.3338062194143</c:v>
                </c:pt>
                <c:pt idx="4915">
                  <c:v>13.1400294686263</c:v>
                </c:pt>
                <c:pt idx="4916">
                  <c:v>-34.3844393475419</c:v>
                </c:pt>
                <c:pt idx="4917">
                  <c:v>-18.6279269622526</c:v>
                </c:pt>
                <c:pt idx="4918">
                  <c:v>35.076753075873</c:v>
                </c:pt>
                <c:pt idx="4919">
                  <c:v>-17.8024685818994</c:v>
                </c:pt>
                <c:pt idx="4920">
                  <c:v>24.1130108793178</c:v>
                </c:pt>
                <c:pt idx="4921">
                  <c:v>-31.7358645357328</c:v>
                </c:pt>
                <c:pt idx="4922">
                  <c:v>-31.2251543147097</c:v>
                </c:pt>
                <c:pt idx="4923">
                  <c:v>5.80941879536577</c:v>
                </c:pt>
                <c:pt idx="4924">
                  <c:v>22.7188013465989</c:v>
                </c:pt>
                <c:pt idx="4925">
                  <c:v>-4.47310462920525</c:v>
                </c:pt>
                <c:pt idx="4926">
                  <c:v>-17.3709724606943</c:v>
                </c:pt>
                <c:pt idx="4927">
                  <c:v>-29.5684003071291</c:v>
                </c:pt>
                <c:pt idx="4928">
                  <c:v>-5.96602063215715</c:v>
                </c:pt>
                <c:pt idx="4929">
                  <c:v>-31.363354903639</c:v>
                </c:pt>
                <c:pt idx="4930">
                  <c:v>-16.4157739816058</c:v>
                </c:pt>
                <c:pt idx="4931">
                  <c:v>36.9565050292562</c:v>
                </c:pt>
                <c:pt idx="4932">
                  <c:v>-25.9330581766779</c:v>
                </c:pt>
                <c:pt idx="4933">
                  <c:v>-25.279945723166</c:v>
                </c:pt>
                <c:pt idx="4934">
                  <c:v>6.53743286833068</c:v>
                </c:pt>
                <c:pt idx="4935">
                  <c:v>-15.7028579911172</c:v>
                </c:pt>
                <c:pt idx="4936">
                  <c:v>23.9839454095412</c:v>
                </c:pt>
                <c:pt idx="4937">
                  <c:v>40.1038604105018</c:v>
                </c:pt>
                <c:pt idx="4938">
                  <c:v>25.5903550381038</c:v>
                </c:pt>
                <c:pt idx="4939">
                  <c:v>26.93013262015</c:v>
                </c:pt>
                <c:pt idx="4940">
                  <c:v>-3.38349907474606</c:v>
                </c:pt>
                <c:pt idx="4941">
                  <c:v>6.00145338692036</c:v>
                </c:pt>
                <c:pt idx="4942">
                  <c:v>29.4508398920998</c:v>
                </c:pt>
                <c:pt idx="4943">
                  <c:v>4.74172261873336</c:v>
                </c:pt>
                <c:pt idx="4944">
                  <c:v>-33.9728956066184</c:v>
                </c:pt>
                <c:pt idx="4945">
                  <c:v>-16.2082503879449</c:v>
                </c:pt>
                <c:pt idx="4946">
                  <c:v>12.2641947694675</c:v>
                </c:pt>
                <c:pt idx="4947">
                  <c:v>-22.7361338847671</c:v>
                </c:pt>
                <c:pt idx="4948">
                  <c:v>-16.4659754995634</c:v>
                </c:pt>
                <c:pt idx="4949">
                  <c:v>-26.9468610726531</c:v>
                </c:pt>
                <c:pt idx="4950">
                  <c:v>29.0274220210034</c:v>
                </c:pt>
                <c:pt idx="4951">
                  <c:v>-17.1775459771474</c:v>
                </c:pt>
                <c:pt idx="4952">
                  <c:v>31.1314816733066</c:v>
                </c:pt>
                <c:pt idx="4953">
                  <c:v>-24.1685075080793</c:v>
                </c:pt>
                <c:pt idx="4954">
                  <c:v>22.0041790295239</c:v>
                </c:pt>
                <c:pt idx="4955">
                  <c:v>1.35081819652443</c:v>
                </c:pt>
                <c:pt idx="4956">
                  <c:v>35.9942530973951</c:v>
                </c:pt>
                <c:pt idx="4957">
                  <c:v>-20.7979990080985</c:v>
                </c:pt>
                <c:pt idx="4958">
                  <c:v>-22.9363244538075</c:v>
                </c:pt>
                <c:pt idx="4959">
                  <c:v>35.5642604227029</c:v>
                </c:pt>
                <c:pt idx="4960">
                  <c:v>-18.2773179593163</c:v>
                </c:pt>
                <c:pt idx="4961">
                  <c:v>23.4654459499875</c:v>
                </c:pt>
                <c:pt idx="4962">
                  <c:v>-2.38044422598905</c:v>
                </c:pt>
                <c:pt idx="4963">
                  <c:v>-24.5615328646588</c:v>
                </c:pt>
                <c:pt idx="4964">
                  <c:v>35.0695117378288</c:v>
                </c:pt>
                <c:pt idx="4965">
                  <c:v>9.63961025165759</c:v>
                </c:pt>
                <c:pt idx="4966">
                  <c:v>2.54309701970631</c:v>
                </c:pt>
                <c:pt idx="4967">
                  <c:v>-22.0446030574197</c:v>
                </c:pt>
                <c:pt idx="4968">
                  <c:v>24.1376020641461</c:v>
                </c:pt>
                <c:pt idx="4969">
                  <c:v>-25.9351511779768</c:v>
                </c:pt>
                <c:pt idx="4970">
                  <c:v>21.6536372073036</c:v>
                </c:pt>
                <c:pt idx="4971">
                  <c:v>8.09767573561994</c:v>
                </c:pt>
                <c:pt idx="4972">
                  <c:v>-27.8036273014543</c:v>
                </c:pt>
                <c:pt idx="4973">
                  <c:v>40.4092548628199</c:v>
                </c:pt>
                <c:pt idx="4974">
                  <c:v>1.08555819424323</c:v>
                </c:pt>
                <c:pt idx="4975">
                  <c:v>31.9751855440869</c:v>
                </c:pt>
                <c:pt idx="4976">
                  <c:v>36.7421590373893</c:v>
                </c:pt>
                <c:pt idx="4977">
                  <c:v>0.210906936159459</c:v>
                </c:pt>
                <c:pt idx="4978">
                  <c:v>-15.9072225916225</c:v>
                </c:pt>
                <c:pt idx="4979">
                  <c:v>-34.9659523691392</c:v>
                </c:pt>
                <c:pt idx="4980">
                  <c:v>-6.04506594376374</c:v>
                </c:pt>
                <c:pt idx="4981">
                  <c:v>-0.543363650403725</c:v>
                </c:pt>
                <c:pt idx="4982">
                  <c:v>4.16429563291521</c:v>
                </c:pt>
                <c:pt idx="4983">
                  <c:v>-22.0383854841339</c:v>
                </c:pt>
                <c:pt idx="4984">
                  <c:v>-24.1253057111648</c:v>
                </c:pt>
                <c:pt idx="4985">
                  <c:v>9.63115741654754</c:v>
                </c:pt>
                <c:pt idx="4986">
                  <c:v>-29.7397756707815</c:v>
                </c:pt>
                <c:pt idx="4987">
                  <c:v>-27.4898484489767</c:v>
                </c:pt>
                <c:pt idx="4988">
                  <c:v>9.13423447298876</c:v>
                </c:pt>
                <c:pt idx="4989">
                  <c:v>40.2079599265813</c:v>
                </c:pt>
                <c:pt idx="4990">
                  <c:v>-30.3663398847734</c:v>
                </c:pt>
                <c:pt idx="4991">
                  <c:v>40.6324061534123</c:v>
                </c:pt>
                <c:pt idx="4992">
                  <c:v>3.17415076521453</c:v>
                </c:pt>
                <c:pt idx="4993">
                  <c:v>39.59176099736</c:v>
                </c:pt>
                <c:pt idx="4994">
                  <c:v>-34.775348420224</c:v>
                </c:pt>
                <c:pt idx="4995">
                  <c:v>21.9831442688436</c:v>
                </c:pt>
                <c:pt idx="4996">
                  <c:v>-29.9590663246291</c:v>
                </c:pt>
                <c:pt idx="4997">
                  <c:v>30.8763100262283</c:v>
                </c:pt>
                <c:pt idx="4998">
                  <c:v>-20.2403482426302</c:v>
                </c:pt>
                <c:pt idx="4999">
                  <c:v>-1.85049344222214</c:v>
                </c:pt>
                <c:pt idx="5000">
                  <c:v>-27.7885389042027</c:v>
                </c:pt>
                <c:pt idx="5001">
                  <c:v>32.9924980388671</c:v>
                </c:pt>
                <c:pt idx="5002">
                  <c:v>8.39384675169861</c:v>
                </c:pt>
                <c:pt idx="5003">
                  <c:v>8.87942327652193</c:v>
                </c:pt>
                <c:pt idx="5004">
                  <c:v>-32.7014553865325</c:v>
                </c:pt>
                <c:pt idx="5005">
                  <c:v>33.4144166078318</c:v>
                </c:pt>
                <c:pt idx="5006">
                  <c:v>27.4679844905166</c:v>
                </c:pt>
                <c:pt idx="5007">
                  <c:v>23.1861179768921</c:v>
                </c:pt>
                <c:pt idx="5008">
                  <c:v>-21.5329405593613</c:v>
                </c:pt>
                <c:pt idx="5009">
                  <c:v>-30.640114607715</c:v>
                </c:pt>
                <c:pt idx="5010">
                  <c:v>-5.24526418528321</c:v>
                </c:pt>
                <c:pt idx="5011">
                  <c:v>34.4651882413581</c:v>
                </c:pt>
                <c:pt idx="5012">
                  <c:v>31.1837466953487</c:v>
                </c:pt>
                <c:pt idx="5013">
                  <c:v>33.5962714555331</c:v>
                </c:pt>
                <c:pt idx="5014">
                  <c:v>32.1158135097743</c:v>
                </c:pt>
                <c:pt idx="5015">
                  <c:v>13.2589331961514</c:v>
                </c:pt>
                <c:pt idx="5016">
                  <c:v>0.0870364329994695</c:v>
                </c:pt>
                <c:pt idx="5017">
                  <c:v>3.51791128381387</c:v>
                </c:pt>
                <c:pt idx="5018">
                  <c:v>0.300928766046348</c:v>
                </c:pt>
                <c:pt idx="5019">
                  <c:v>28.7069747135458</c:v>
                </c:pt>
                <c:pt idx="5020">
                  <c:v>33.1535588884834</c:v>
                </c:pt>
                <c:pt idx="5021">
                  <c:v>12.1079057007534</c:v>
                </c:pt>
                <c:pt idx="5022">
                  <c:v>-20.1667135585715</c:v>
                </c:pt>
                <c:pt idx="5023">
                  <c:v>-3.42300688412479</c:v>
                </c:pt>
                <c:pt idx="5024">
                  <c:v>39.8389667752977</c:v>
                </c:pt>
                <c:pt idx="5025">
                  <c:v>-15.7744058443018</c:v>
                </c:pt>
                <c:pt idx="5026">
                  <c:v>32.6441562830494</c:v>
                </c:pt>
                <c:pt idx="5027">
                  <c:v>24.9126853529436</c:v>
                </c:pt>
                <c:pt idx="5028">
                  <c:v>2.65506422053152</c:v>
                </c:pt>
                <c:pt idx="5029">
                  <c:v>37.0691795334441</c:v>
                </c:pt>
                <c:pt idx="5030">
                  <c:v>-19.3148589296544</c:v>
                </c:pt>
                <c:pt idx="5031">
                  <c:v>29.1885342132564</c:v>
                </c:pt>
                <c:pt idx="5032">
                  <c:v>-2.72557546677668</c:v>
                </c:pt>
                <c:pt idx="5033">
                  <c:v>-6.21900714184496</c:v>
                </c:pt>
                <c:pt idx="5034">
                  <c:v>24.2323205731498</c:v>
                </c:pt>
                <c:pt idx="5035">
                  <c:v>23.5278182726742</c:v>
                </c:pt>
                <c:pt idx="5036">
                  <c:v>26.2509621818693</c:v>
                </c:pt>
                <c:pt idx="5037">
                  <c:v>28.5622345877871</c:v>
                </c:pt>
                <c:pt idx="5038">
                  <c:v>-16.7253988163138</c:v>
                </c:pt>
                <c:pt idx="5039">
                  <c:v>8.1337302693355</c:v>
                </c:pt>
                <c:pt idx="5040">
                  <c:v>-31.8442339579351</c:v>
                </c:pt>
                <c:pt idx="5041">
                  <c:v>21.641462759742</c:v>
                </c:pt>
                <c:pt idx="5042">
                  <c:v>-26.4158497319601</c:v>
                </c:pt>
                <c:pt idx="5043">
                  <c:v>37.1958497470674</c:v>
                </c:pt>
                <c:pt idx="5044">
                  <c:v>0.162351590455199</c:v>
                </c:pt>
                <c:pt idx="5045">
                  <c:v>9.64601770180069</c:v>
                </c:pt>
                <c:pt idx="5046">
                  <c:v>-23.69057869662</c:v>
                </c:pt>
                <c:pt idx="5047">
                  <c:v>12.6737526413743</c:v>
                </c:pt>
                <c:pt idx="5048">
                  <c:v>-17.8316642819349</c:v>
                </c:pt>
                <c:pt idx="5049">
                  <c:v>31.7582806862603</c:v>
                </c:pt>
                <c:pt idx="5050">
                  <c:v>31.2094841594279</c:v>
                </c:pt>
                <c:pt idx="5051">
                  <c:v>28.6575816467738</c:v>
                </c:pt>
                <c:pt idx="5052">
                  <c:v>35.8988169080175</c:v>
                </c:pt>
                <c:pt idx="5053">
                  <c:v>28.2366703277199</c:v>
                </c:pt>
                <c:pt idx="5054">
                  <c:v>22.6296492069049</c:v>
                </c:pt>
                <c:pt idx="5055">
                  <c:v>38.3710011418132</c:v>
                </c:pt>
                <c:pt idx="5056">
                  <c:v>34.616042133528</c:v>
                </c:pt>
                <c:pt idx="5057">
                  <c:v>31.8913228525994</c:v>
                </c:pt>
                <c:pt idx="5058">
                  <c:v>-21.0926205516206</c:v>
                </c:pt>
                <c:pt idx="5059">
                  <c:v>-5.70886712263888</c:v>
                </c:pt>
                <c:pt idx="5060">
                  <c:v>21.5039348578975</c:v>
                </c:pt>
                <c:pt idx="5061">
                  <c:v>29.3612401095979</c:v>
                </c:pt>
                <c:pt idx="5062">
                  <c:v>-26.1898241557671</c:v>
                </c:pt>
                <c:pt idx="5063">
                  <c:v>-29.8645694376765</c:v>
                </c:pt>
                <c:pt idx="5064">
                  <c:v>26.0608380038728</c:v>
                </c:pt>
                <c:pt idx="5065">
                  <c:v>12.8511056892702</c:v>
                </c:pt>
                <c:pt idx="5066">
                  <c:v>-17.6790710270438</c:v>
                </c:pt>
                <c:pt idx="5067">
                  <c:v>-29.9288186671106</c:v>
                </c:pt>
                <c:pt idx="5068">
                  <c:v>22.7698162538877</c:v>
                </c:pt>
                <c:pt idx="5069">
                  <c:v>38.7374587697596</c:v>
                </c:pt>
                <c:pt idx="5070">
                  <c:v>-34.5676265078244</c:v>
                </c:pt>
                <c:pt idx="5071">
                  <c:v>22.9362528090057</c:v>
                </c:pt>
                <c:pt idx="5072">
                  <c:v>33.2802723767395</c:v>
                </c:pt>
                <c:pt idx="5073">
                  <c:v>29.9300834169647</c:v>
                </c:pt>
                <c:pt idx="5074">
                  <c:v>36.0403859468963</c:v>
                </c:pt>
                <c:pt idx="5075">
                  <c:v>-18.1881143149918</c:v>
                </c:pt>
                <c:pt idx="5076">
                  <c:v>-32.0182057530382</c:v>
                </c:pt>
                <c:pt idx="5077">
                  <c:v>22.9660917470623</c:v>
                </c:pt>
                <c:pt idx="5078">
                  <c:v>30.4283766010647</c:v>
                </c:pt>
                <c:pt idx="5079">
                  <c:v>-31.0511414070644</c:v>
                </c:pt>
                <c:pt idx="5080">
                  <c:v>37.9163244649796</c:v>
                </c:pt>
                <c:pt idx="5081">
                  <c:v>-6.3284397936649</c:v>
                </c:pt>
                <c:pt idx="5082">
                  <c:v>1.59079089467444</c:v>
                </c:pt>
                <c:pt idx="5083">
                  <c:v>26.7534690068898</c:v>
                </c:pt>
                <c:pt idx="5084">
                  <c:v>-0.977522764309951</c:v>
                </c:pt>
                <c:pt idx="5085">
                  <c:v>-3.2943823786798</c:v>
                </c:pt>
                <c:pt idx="5086">
                  <c:v>-20.1238258171753</c:v>
                </c:pt>
                <c:pt idx="5087">
                  <c:v>40.4569604761058</c:v>
                </c:pt>
                <c:pt idx="5088">
                  <c:v>31.4183957753244</c:v>
                </c:pt>
                <c:pt idx="5089">
                  <c:v>2.24139606603416</c:v>
                </c:pt>
                <c:pt idx="5090">
                  <c:v>-5.836254390039</c:v>
                </c:pt>
                <c:pt idx="5091">
                  <c:v>-33.3381285339829</c:v>
                </c:pt>
                <c:pt idx="5092">
                  <c:v>-28.3262479804588</c:v>
                </c:pt>
                <c:pt idx="5093">
                  <c:v>0.933450730006767</c:v>
                </c:pt>
                <c:pt idx="5094">
                  <c:v>5.69607334055848</c:v>
                </c:pt>
                <c:pt idx="5095">
                  <c:v>-1.69380471540209</c:v>
                </c:pt>
                <c:pt idx="5096">
                  <c:v>-32.6192423829925</c:v>
                </c:pt>
                <c:pt idx="5097">
                  <c:v>-33.8205662383482</c:v>
                </c:pt>
                <c:pt idx="5098">
                  <c:v>21.3020886448628</c:v>
                </c:pt>
                <c:pt idx="5099">
                  <c:v>-24.7855676835937</c:v>
                </c:pt>
                <c:pt idx="5100">
                  <c:v>-19.097164381778</c:v>
                </c:pt>
                <c:pt idx="5101">
                  <c:v>8.63574632468968</c:v>
                </c:pt>
                <c:pt idx="5102">
                  <c:v>25.1484635686755</c:v>
                </c:pt>
                <c:pt idx="5103">
                  <c:v>10.4136110158988</c:v>
                </c:pt>
                <c:pt idx="5104">
                  <c:v>-31.9383756827059</c:v>
                </c:pt>
                <c:pt idx="5105">
                  <c:v>2.15111560451715</c:v>
                </c:pt>
                <c:pt idx="5106">
                  <c:v>-32.4611924645145</c:v>
                </c:pt>
                <c:pt idx="5107">
                  <c:v>-17.8698887445282</c:v>
                </c:pt>
                <c:pt idx="5108">
                  <c:v>-25.9393739906621</c:v>
                </c:pt>
                <c:pt idx="5109">
                  <c:v>-18.7108598014995</c:v>
                </c:pt>
                <c:pt idx="5110">
                  <c:v>-6.29544575957904</c:v>
                </c:pt>
                <c:pt idx="5111">
                  <c:v>30.6118308708248</c:v>
                </c:pt>
                <c:pt idx="5112">
                  <c:v>-32.7923419352214</c:v>
                </c:pt>
                <c:pt idx="5113">
                  <c:v>32.5264642555208</c:v>
                </c:pt>
                <c:pt idx="5114">
                  <c:v>-2.32766631661141</c:v>
                </c:pt>
                <c:pt idx="5115">
                  <c:v>7.20311475706933</c:v>
                </c:pt>
                <c:pt idx="5116">
                  <c:v>-18.2667060278438</c:v>
                </c:pt>
                <c:pt idx="5117">
                  <c:v>3.41594238705034</c:v>
                </c:pt>
                <c:pt idx="5118">
                  <c:v>-30.3844212855144</c:v>
                </c:pt>
                <c:pt idx="5119">
                  <c:v>10.90961317914</c:v>
                </c:pt>
                <c:pt idx="5120">
                  <c:v>-26.9340906468011</c:v>
                </c:pt>
                <c:pt idx="5121">
                  <c:v>-29.1362787128527</c:v>
                </c:pt>
                <c:pt idx="5122">
                  <c:v>-21.9033432801616</c:v>
                </c:pt>
                <c:pt idx="5123">
                  <c:v>-24.8366335541168</c:v>
                </c:pt>
                <c:pt idx="5124">
                  <c:v>-16.2378170003771</c:v>
                </c:pt>
                <c:pt idx="5125">
                  <c:v>-0.575017603193036</c:v>
                </c:pt>
                <c:pt idx="5126">
                  <c:v>0.132167852696222</c:v>
                </c:pt>
                <c:pt idx="5127">
                  <c:v>36.7820963806828</c:v>
                </c:pt>
                <c:pt idx="5128">
                  <c:v>-23.0490937454234</c:v>
                </c:pt>
                <c:pt idx="5129">
                  <c:v>34.5542333912939</c:v>
                </c:pt>
                <c:pt idx="5130">
                  <c:v>3.26091330862786</c:v>
                </c:pt>
                <c:pt idx="5131">
                  <c:v>2.06287962363678</c:v>
                </c:pt>
                <c:pt idx="5132">
                  <c:v>2.06334669632854</c:v>
                </c:pt>
                <c:pt idx="5133">
                  <c:v>26.1306727593171</c:v>
                </c:pt>
                <c:pt idx="5134">
                  <c:v>9.42011116785626</c:v>
                </c:pt>
                <c:pt idx="5135">
                  <c:v>-1.37618143632231</c:v>
                </c:pt>
                <c:pt idx="5136">
                  <c:v>37.608733094954</c:v>
                </c:pt>
                <c:pt idx="5137">
                  <c:v>4.35752856919591</c:v>
                </c:pt>
                <c:pt idx="5138">
                  <c:v>34.7301425120691</c:v>
                </c:pt>
                <c:pt idx="5139">
                  <c:v>23.5489283394767</c:v>
                </c:pt>
                <c:pt idx="5140">
                  <c:v>11.5097635037918</c:v>
                </c:pt>
                <c:pt idx="5141">
                  <c:v>7.35811409700741</c:v>
                </c:pt>
                <c:pt idx="5142">
                  <c:v>-35.1374410826005</c:v>
                </c:pt>
                <c:pt idx="5143">
                  <c:v>39.7964645376946</c:v>
                </c:pt>
                <c:pt idx="5144">
                  <c:v>38.9990498227144</c:v>
                </c:pt>
                <c:pt idx="5145">
                  <c:v>38.4065683798963</c:v>
                </c:pt>
                <c:pt idx="5146">
                  <c:v>-21.6964921857475</c:v>
                </c:pt>
                <c:pt idx="5147">
                  <c:v>-33.5548010340282</c:v>
                </c:pt>
                <c:pt idx="5148">
                  <c:v>-33.8672609162502</c:v>
                </c:pt>
                <c:pt idx="5149">
                  <c:v>5.76823101460658</c:v>
                </c:pt>
                <c:pt idx="5150">
                  <c:v>21.1203408599026</c:v>
                </c:pt>
                <c:pt idx="5151">
                  <c:v>23.2654662604623</c:v>
                </c:pt>
                <c:pt idx="5152">
                  <c:v>33.6631586919513</c:v>
                </c:pt>
                <c:pt idx="5153">
                  <c:v>-32.2871394177842</c:v>
                </c:pt>
                <c:pt idx="5154">
                  <c:v>2.47789164923243</c:v>
                </c:pt>
                <c:pt idx="5155">
                  <c:v>-3.02550447366881</c:v>
                </c:pt>
                <c:pt idx="5156">
                  <c:v>24.9052811205325</c:v>
                </c:pt>
                <c:pt idx="5157">
                  <c:v>-5.8239860119278</c:v>
                </c:pt>
                <c:pt idx="5158">
                  <c:v>8.38206337813593</c:v>
                </c:pt>
                <c:pt idx="5159">
                  <c:v>10.6357193251271</c:v>
                </c:pt>
                <c:pt idx="5160">
                  <c:v>24.3590953521597</c:v>
                </c:pt>
                <c:pt idx="5161">
                  <c:v>38.0064707868665</c:v>
                </c:pt>
                <c:pt idx="5162">
                  <c:v>-24.7147082539032</c:v>
                </c:pt>
                <c:pt idx="5163">
                  <c:v>11.6912721545194</c:v>
                </c:pt>
                <c:pt idx="5164">
                  <c:v>38.6026070279329</c:v>
                </c:pt>
                <c:pt idx="5165">
                  <c:v>-4.65797506835616</c:v>
                </c:pt>
                <c:pt idx="5166">
                  <c:v>-27.3802340097445</c:v>
                </c:pt>
                <c:pt idx="5167">
                  <c:v>5.37936344406739</c:v>
                </c:pt>
                <c:pt idx="5168">
                  <c:v>27.7981513565891</c:v>
                </c:pt>
                <c:pt idx="5169">
                  <c:v>-23.1053205139087</c:v>
                </c:pt>
                <c:pt idx="5170">
                  <c:v>1.97309216645517</c:v>
                </c:pt>
                <c:pt idx="5171">
                  <c:v>5.63394319316396</c:v>
                </c:pt>
                <c:pt idx="5172">
                  <c:v>29.5639244520203</c:v>
                </c:pt>
                <c:pt idx="5173">
                  <c:v>6.60172246625165</c:v>
                </c:pt>
                <c:pt idx="5174">
                  <c:v>-33.6514553366039</c:v>
                </c:pt>
                <c:pt idx="5175">
                  <c:v>0.879740259687605</c:v>
                </c:pt>
                <c:pt idx="5176">
                  <c:v>34.4857770918858</c:v>
                </c:pt>
                <c:pt idx="5177">
                  <c:v>12.6216351630046</c:v>
                </c:pt>
                <c:pt idx="5178">
                  <c:v>2.65850768152928</c:v>
                </c:pt>
                <c:pt idx="5179">
                  <c:v>13.0108931688932</c:v>
                </c:pt>
                <c:pt idx="5180">
                  <c:v>39.2512514054625</c:v>
                </c:pt>
                <c:pt idx="5181">
                  <c:v>30.001480592615</c:v>
                </c:pt>
                <c:pt idx="5182">
                  <c:v>2.939962097081</c:v>
                </c:pt>
                <c:pt idx="5183">
                  <c:v>31.1435971912627</c:v>
                </c:pt>
                <c:pt idx="5184">
                  <c:v>-28.236808882916</c:v>
                </c:pt>
                <c:pt idx="5185">
                  <c:v>-15.3593758222221</c:v>
                </c:pt>
                <c:pt idx="5186">
                  <c:v>35.2616566093871</c:v>
                </c:pt>
                <c:pt idx="5187">
                  <c:v>38.6472839824506</c:v>
                </c:pt>
                <c:pt idx="5188">
                  <c:v>-3.50784430593502</c:v>
                </c:pt>
                <c:pt idx="5189">
                  <c:v>27.6105029324981</c:v>
                </c:pt>
                <c:pt idx="5190">
                  <c:v>28.6541770772939</c:v>
                </c:pt>
                <c:pt idx="5191">
                  <c:v>-33.5370675635415</c:v>
                </c:pt>
                <c:pt idx="5192">
                  <c:v>35.4895334877613</c:v>
                </c:pt>
                <c:pt idx="5193">
                  <c:v>3.61264003651217</c:v>
                </c:pt>
                <c:pt idx="5194">
                  <c:v>-22.5439801464081</c:v>
                </c:pt>
                <c:pt idx="5195">
                  <c:v>2.91581287459481</c:v>
                </c:pt>
                <c:pt idx="5196">
                  <c:v>-0.931744623966522</c:v>
                </c:pt>
                <c:pt idx="5197">
                  <c:v>33.5286793443838</c:v>
                </c:pt>
                <c:pt idx="5198">
                  <c:v>11.0009389151479</c:v>
                </c:pt>
                <c:pt idx="5199">
                  <c:v>-17.257938416237</c:v>
                </c:pt>
                <c:pt idx="5200">
                  <c:v>25.1305393392429</c:v>
                </c:pt>
                <c:pt idx="5201">
                  <c:v>25.2887266432455</c:v>
                </c:pt>
                <c:pt idx="5202">
                  <c:v>-17.3897407268719</c:v>
                </c:pt>
                <c:pt idx="5203">
                  <c:v>12.8384811924521</c:v>
                </c:pt>
                <c:pt idx="5204">
                  <c:v>-25.7565856308921</c:v>
                </c:pt>
                <c:pt idx="5205">
                  <c:v>37.3644785707127</c:v>
                </c:pt>
                <c:pt idx="5206">
                  <c:v>-35.0706340309477</c:v>
                </c:pt>
                <c:pt idx="5207">
                  <c:v>-25.670730358904</c:v>
                </c:pt>
                <c:pt idx="5208">
                  <c:v>27.5972030264636</c:v>
                </c:pt>
                <c:pt idx="5209">
                  <c:v>11.2857155712199</c:v>
                </c:pt>
                <c:pt idx="5210">
                  <c:v>6.58192220580631</c:v>
                </c:pt>
                <c:pt idx="5211">
                  <c:v>-6.13250203852487</c:v>
                </c:pt>
                <c:pt idx="5212">
                  <c:v>0.584695489764141</c:v>
                </c:pt>
                <c:pt idx="5213">
                  <c:v>29.5032643188735</c:v>
                </c:pt>
                <c:pt idx="5214">
                  <c:v>28.9112485249157</c:v>
                </c:pt>
                <c:pt idx="5215">
                  <c:v>36.8344453858283</c:v>
                </c:pt>
                <c:pt idx="5216">
                  <c:v>-32.9329871532663</c:v>
                </c:pt>
                <c:pt idx="5217">
                  <c:v>-19.0635487149864</c:v>
                </c:pt>
                <c:pt idx="5218">
                  <c:v>9.06158770363147</c:v>
                </c:pt>
                <c:pt idx="5219">
                  <c:v>-16.6734545086988</c:v>
                </c:pt>
                <c:pt idx="5220">
                  <c:v>-34.4052943552688</c:v>
                </c:pt>
                <c:pt idx="5221">
                  <c:v>-34.8691593179067</c:v>
                </c:pt>
                <c:pt idx="5222">
                  <c:v>29.7406235233341</c:v>
                </c:pt>
                <c:pt idx="5223">
                  <c:v>39.08691917651</c:v>
                </c:pt>
                <c:pt idx="5224">
                  <c:v>-5.6564420563968</c:v>
                </c:pt>
                <c:pt idx="5225">
                  <c:v>8.51846733177852</c:v>
                </c:pt>
                <c:pt idx="5226">
                  <c:v>-28.6124059402884</c:v>
                </c:pt>
                <c:pt idx="5227">
                  <c:v>-29.5864181993078</c:v>
                </c:pt>
                <c:pt idx="5228">
                  <c:v>32.8711702383415</c:v>
                </c:pt>
                <c:pt idx="5229">
                  <c:v>7.17828726581278</c:v>
                </c:pt>
                <c:pt idx="5230">
                  <c:v>-29.2727864643965</c:v>
                </c:pt>
                <c:pt idx="5231">
                  <c:v>37.3844033006086</c:v>
                </c:pt>
                <c:pt idx="5232">
                  <c:v>38.3510970679129</c:v>
                </c:pt>
                <c:pt idx="5233">
                  <c:v>40.1624247574783</c:v>
                </c:pt>
                <c:pt idx="5234">
                  <c:v>9.09067832209776</c:v>
                </c:pt>
                <c:pt idx="5235">
                  <c:v>37.7156106483288</c:v>
                </c:pt>
                <c:pt idx="5236">
                  <c:v>31.7099359291164</c:v>
                </c:pt>
                <c:pt idx="5237">
                  <c:v>40.4781620114635</c:v>
                </c:pt>
                <c:pt idx="5238">
                  <c:v>-16.517926801015</c:v>
                </c:pt>
                <c:pt idx="5239">
                  <c:v>-24.3896644161894</c:v>
                </c:pt>
                <c:pt idx="5240">
                  <c:v>21.0563409851201</c:v>
                </c:pt>
                <c:pt idx="5241">
                  <c:v>0.658528698780581</c:v>
                </c:pt>
                <c:pt idx="5242">
                  <c:v>-29.7176962147019</c:v>
                </c:pt>
                <c:pt idx="5243">
                  <c:v>-29.1347171812983</c:v>
                </c:pt>
                <c:pt idx="5244">
                  <c:v>31.2595454618523</c:v>
                </c:pt>
                <c:pt idx="5245">
                  <c:v>33.958272612831</c:v>
                </c:pt>
                <c:pt idx="5246">
                  <c:v>-17.5645515192161</c:v>
                </c:pt>
                <c:pt idx="5247">
                  <c:v>4.25941602864152</c:v>
                </c:pt>
                <c:pt idx="5248">
                  <c:v>33.810143315901</c:v>
                </c:pt>
                <c:pt idx="5249">
                  <c:v>39.6432762790806</c:v>
                </c:pt>
                <c:pt idx="5250">
                  <c:v>-33.7868554962082</c:v>
                </c:pt>
                <c:pt idx="5251">
                  <c:v>13.6122046992232</c:v>
                </c:pt>
                <c:pt idx="5252">
                  <c:v>-22.9973775409409</c:v>
                </c:pt>
                <c:pt idx="5253">
                  <c:v>37.4214391755126</c:v>
                </c:pt>
                <c:pt idx="5254">
                  <c:v>-33.7448843537006</c:v>
                </c:pt>
                <c:pt idx="5255">
                  <c:v>32.9512326879038</c:v>
                </c:pt>
                <c:pt idx="5256">
                  <c:v>11.7957833963402</c:v>
                </c:pt>
                <c:pt idx="5257">
                  <c:v>-27.2488912593698</c:v>
                </c:pt>
                <c:pt idx="5258">
                  <c:v>21.4935996575515</c:v>
                </c:pt>
                <c:pt idx="5259">
                  <c:v>3.97671480690705</c:v>
                </c:pt>
                <c:pt idx="5260">
                  <c:v>9.85754571614849</c:v>
                </c:pt>
                <c:pt idx="5261">
                  <c:v>28.2835298692067</c:v>
                </c:pt>
                <c:pt idx="5262">
                  <c:v>35.5093901278157</c:v>
                </c:pt>
                <c:pt idx="5263">
                  <c:v>-4.38627468702436</c:v>
                </c:pt>
                <c:pt idx="5264">
                  <c:v>37.6481907271453</c:v>
                </c:pt>
                <c:pt idx="5265">
                  <c:v>32.4759444760948</c:v>
                </c:pt>
                <c:pt idx="5266">
                  <c:v>5.48681664061656</c:v>
                </c:pt>
                <c:pt idx="5267">
                  <c:v>34.3227134211764</c:v>
                </c:pt>
                <c:pt idx="5268">
                  <c:v>-0.871087744808939</c:v>
                </c:pt>
                <c:pt idx="5269">
                  <c:v>38.8880382823743</c:v>
                </c:pt>
                <c:pt idx="5270">
                  <c:v>10.5085495531307</c:v>
                </c:pt>
                <c:pt idx="5271">
                  <c:v>23.7539076462772</c:v>
                </c:pt>
                <c:pt idx="5272">
                  <c:v>3.11922915081215</c:v>
                </c:pt>
                <c:pt idx="5273">
                  <c:v>-22.0248943496871</c:v>
                </c:pt>
                <c:pt idx="5274">
                  <c:v>8.49925642660477</c:v>
                </c:pt>
                <c:pt idx="5275">
                  <c:v>-2.74831022656031</c:v>
                </c:pt>
                <c:pt idx="5276">
                  <c:v>4.37143854092542</c:v>
                </c:pt>
                <c:pt idx="5277">
                  <c:v>-1.61252200555163</c:v>
                </c:pt>
                <c:pt idx="5278">
                  <c:v>33.8421498527833</c:v>
                </c:pt>
                <c:pt idx="5279">
                  <c:v>1.13497691341051</c:v>
                </c:pt>
                <c:pt idx="5280">
                  <c:v>23.3228005557602</c:v>
                </c:pt>
                <c:pt idx="5281">
                  <c:v>5.85597443870382</c:v>
                </c:pt>
                <c:pt idx="5282">
                  <c:v>36.5372999580954</c:v>
                </c:pt>
                <c:pt idx="5283">
                  <c:v>-30.1339337692579</c:v>
                </c:pt>
                <c:pt idx="5284">
                  <c:v>-34.124895557424</c:v>
                </c:pt>
                <c:pt idx="5285">
                  <c:v>-3.13159577248835</c:v>
                </c:pt>
                <c:pt idx="5286">
                  <c:v>-24.6076309585533</c:v>
                </c:pt>
                <c:pt idx="5287">
                  <c:v>32.6013158595801</c:v>
                </c:pt>
                <c:pt idx="5288">
                  <c:v>10.7714341483762</c:v>
                </c:pt>
                <c:pt idx="5289">
                  <c:v>-1.65499364795645</c:v>
                </c:pt>
                <c:pt idx="5290">
                  <c:v>27.8014174408022</c:v>
                </c:pt>
                <c:pt idx="5291">
                  <c:v>-4.64170512761718</c:v>
                </c:pt>
                <c:pt idx="5292">
                  <c:v>-17.853373340057</c:v>
                </c:pt>
                <c:pt idx="5293">
                  <c:v>23.6137206692213</c:v>
                </c:pt>
                <c:pt idx="5294">
                  <c:v>-2.77533838294092</c:v>
                </c:pt>
                <c:pt idx="5295">
                  <c:v>7.35775967644306</c:v>
                </c:pt>
                <c:pt idx="5296">
                  <c:v>-17.2982603930281</c:v>
                </c:pt>
                <c:pt idx="5297">
                  <c:v>37.4792826763481</c:v>
                </c:pt>
                <c:pt idx="5298">
                  <c:v>-4.31068304464771</c:v>
                </c:pt>
                <c:pt idx="5299">
                  <c:v>-3.16201177329348</c:v>
                </c:pt>
                <c:pt idx="5300">
                  <c:v>-31.9100932232158</c:v>
                </c:pt>
                <c:pt idx="5301">
                  <c:v>12.0486091698663</c:v>
                </c:pt>
                <c:pt idx="5302">
                  <c:v>-19.4984346202854</c:v>
                </c:pt>
                <c:pt idx="5303">
                  <c:v>40.0737755773387</c:v>
                </c:pt>
                <c:pt idx="5304">
                  <c:v>29.5913384032202</c:v>
                </c:pt>
                <c:pt idx="5305">
                  <c:v>-27.8114064804468</c:v>
                </c:pt>
                <c:pt idx="5306">
                  <c:v>-0.703255739758947</c:v>
                </c:pt>
                <c:pt idx="5307">
                  <c:v>-34.9164130194349</c:v>
                </c:pt>
                <c:pt idx="5308">
                  <c:v>31.2545648420737</c:v>
                </c:pt>
                <c:pt idx="5309">
                  <c:v>28.3107232352231</c:v>
                </c:pt>
                <c:pt idx="5310">
                  <c:v>32.6320313284233</c:v>
                </c:pt>
                <c:pt idx="5311">
                  <c:v>-34.2753629134617</c:v>
                </c:pt>
                <c:pt idx="5312">
                  <c:v>29.9192924323688</c:v>
                </c:pt>
                <c:pt idx="5313">
                  <c:v>28.8022958297754</c:v>
                </c:pt>
                <c:pt idx="5314">
                  <c:v>40.2893360901583</c:v>
                </c:pt>
                <c:pt idx="5315">
                  <c:v>40.2777211055814</c:v>
                </c:pt>
                <c:pt idx="5316">
                  <c:v>2.74869938135248</c:v>
                </c:pt>
                <c:pt idx="5317">
                  <c:v>-33.9020445666232</c:v>
                </c:pt>
                <c:pt idx="5318">
                  <c:v>-1.06188161311985</c:v>
                </c:pt>
                <c:pt idx="5319">
                  <c:v>29.1699385041535</c:v>
                </c:pt>
                <c:pt idx="5320">
                  <c:v>-21.3050457935564</c:v>
                </c:pt>
                <c:pt idx="5321">
                  <c:v>-19.9196408565024</c:v>
                </c:pt>
                <c:pt idx="5322">
                  <c:v>-17.4396307930575</c:v>
                </c:pt>
                <c:pt idx="5323">
                  <c:v>25.3249575026567</c:v>
                </c:pt>
                <c:pt idx="5324">
                  <c:v>26.6952855931999</c:v>
                </c:pt>
                <c:pt idx="5325">
                  <c:v>22.5560509915674</c:v>
                </c:pt>
                <c:pt idx="5326">
                  <c:v>3.11494420870523</c:v>
                </c:pt>
                <c:pt idx="5327">
                  <c:v>21.5188192603735</c:v>
                </c:pt>
                <c:pt idx="5328">
                  <c:v>30.1508896389899</c:v>
                </c:pt>
                <c:pt idx="5329">
                  <c:v>25.3301424767986</c:v>
                </c:pt>
                <c:pt idx="5330">
                  <c:v>-22.9167667240869</c:v>
                </c:pt>
                <c:pt idx="5331">
                  <c:v>-26.9137195046762</c:v>
                </c:pt>
                <c:pt idx="5332">
                  <c:v>-16.2841220945897</c:v>
                </c:pt>
                <c:pt idx="5333">
                  <c:v>-21.2608872580375</c:v>
                </c:pt>
                <c:pt idx="5334">
                  <c:v>21.5865651002569</c:v>
                </c:pt>
                <c:pt idx="5335">
                  <c:v>35.3427301078701</c:v>
                </c:pt>
                <c:pt idx="5336">
                  <c:v>6.74236738803708</c:v>
                </c:pt>
                <c:pt idx="5337">
                  <c:v>30.998852241303</c:v>
                </c:pt>
                <c:pt idx="5338">
                  <c:v>23.0797575561114</c:v>
                </c:pt>
                <c:pt idx="5339">
                  <c:v>-27.4334488540686</c:v>
                </c:pt>
                <c:pt idx="5340">
                  <c:v>-30.6733590951758</c:v>
                </c:pt>
                <c:pt idx="5341">
                  <c:v>13.025563484955</c:v>
                </c:pt>
                <c:pt idx="5342">
                  <c:v>20.9740114710954</c:v>
                </c:pt>
                <c:pt idx="5343">
                  <c:v>9.82279536552645</c:v>
                </c:pt>
                <c:pt idx="5344">
                  <c:v>0.985164519960179</c:v>
                </c:pt>
                <c:pt idx="5345">
                  <c:v>9.19626900254378</c:v>
                </c:pt>
                <c:pt idx="5346">
                  <c:v>-32.0510730605346</c:v>
                </c:pt>
                <c:pt idx="5347">
                  <c:v>-23.2031020441714</c:v>
                </c:pt>
                <c:pt idx="5348">
                  <c:v>-24.9689528027579</c:v>
                </c:pt>
                <c:pt idx="5349">
                  <c:v>-22.2093070093587</c:v>
                </c:pt>
                <c:pt idx="5350">
                  <c:v>-33.3802019103233</c:v>
                </c:pt>
                <c:pt idx="5351">
                  <c:v>2.67742186159613</c:v>
                </c:pt>
                <c:pt idx="5352">
                  <c:v>-6.02925164106987</c:v>
                </c:pt>
                <c:pt idx="5353">
                  <c:v>-31.6231745336942</c:v>
                </c:pt>
                <c:pt idx="5354">
                  <c:v>-0.859919596848387</c:v>
                </c:pt>
                <c:pt idx="5355">
                  <c:v>-30.6483401137394</c:v>
                </c:pt>
                <c:pt idx="5356">
                  <c:v>-18.5139194949425</c:v>
                </c:pt>
                <c:pt idx="5357">
                  <c:v>8.44156871743149</c:v>
                </c:pt>
                <c:pt idx="5358">
                  <c:v>-23.2776897905282</c:v>
                </c:pt>
                <c:pt idx="5359">
                  <c:v>-30.38311003504</c:v>
                </c:pt>
                <c:pt idx="5360">
                  <c:v>22.1765552587019</c:v>
                </c:pt>
                <c:pt idx="5361">
                  <c:v>-15.4933867021093</c:v>
                </c:pt>
                <c:pt idx="5362">
                  <c:v>-19.6623577791614</c:v>
                </c:pt>
                <c:pt idx="5363">
                  <c:v>30.2922719451136</c:v>
                </c:pt>
                <c:pt idx="5364">
                  <c:v>28.2568031381908</c:v>
                </c:pt>
                <c:pt idx="5365">
                  <c:v>-1.36449101326425</c:v>
                </c:pt>
                <c:pt idx="5366">
                  <c:v>34.4218973499254</c:v>
                </c:pt>
                <c:pt idx="5367">
                  <c:v>-22.9202598550262</c:v>
                </c:pt>
                <c:pt idx="5368">
                  <c:v>23.0006235754765</c:v>
                </c:pt>
                <c:pt idx="5369">
                  <c:v>9.13131508451106</c:v>
                </c:pt>
                <c:pt idx="5370">
                  <c:v>31.7572909130691</c:v>
                </c:pt>
                <c:pt idx="5371">
                  <c:v>-21.3039853325879</c:v>
                </c:pt>
                <c:pt idx="5372">
                  <c:v>0.301275689808316</c:v>
                </c:pt>
                <c:pt idx="5373">
                  <c:v>-0.288213615917959</c:v>
                </c:pt>
                <c:pt idx="5374">
                  <c:v>4.45629075479544</c:v>
                </c:pt>
                <c:pt idx="5375">
                  <c:v>-25.8752165449771</c:v>
                </c:pt>
                <c:pt idx="5376">
                  <c:v>27.3265781973958</c:v>
                </c:pt>
                <c:pt idx="5377">
                  <c:v>-21.8983377431841</c:v>
                </c:pt>
                <c:pt idx="5378">
                  <c:v>-34.6618563572195</c:v>
                </c:pt>
                <c:pt idx="5379">
                  <c:v>34.6009847772911</c:v>
                </c:pt>
                <c:pt idx="5380">
                  <c:v>3.34681066779128</c:v>
                </c:pt>
                <c:pt idx="5381">
                  <c:v>0.216564389075252</c:v>
                </c:pt>
                <c:pt idx="5382">
                  <c:v>28.3427466285075</c:v>
                </c:pt>
                <c:pt idx="5383">
                  <c:v>26.2458356907503</c:v>
                </c:pt>
                <c:pt idx="5384">
                  <c:v>-33.4366708183509</c:v>
                </c:pt>
                <c:pt idx="5385">
                  <c:v>-17.7576909323857</c:v>
                </c:pt>
                <c:pt idx="5386">
                  <c:v>11.2094880184672</c:v>
                </c:pt>
                <c:pt idx="5387">
                  <c:v>-35.1188989959854</c:v>
                </c:pt>
                <c:pt idx="5388">
                  <c:v>-1.17110573347763</c:v>
                </c:pt>
                <c:pt idx="5389">
                  <c:v>4.84084723269036</c:v>
                </c:pt>
                <c:pt idx="5390">
                  <c:v>36.6726159105221</c:v>
                </c:pt>
                <c:pt idx="5391">
                  <c:v>27.3043829641274</c:v>
                </c:pt>
                <c:pt idx="5392">
                  <c:v>33.0793283063895</c:v>
                </c:pt>
                <c:pt idx="5393">
                  <c:v>26.4698336272341</c:v>
                </c:pt>
                <c:pt idx="5394">
                  <c:v>7.88751447676423</c:v>
                </c:pt>
                <c:pt idx="5395">
                  <c:v>39.0289646269046</c:v>
                </c:pt>
                <c:pt idx="5396">
                  <c:v>7.42660182727569</c:v>
                </c:pt>
                <c:pt idx="5397">
                  <c:v>28.5369514169896</c:v>
                </c:pt>
                <c:pt idx="5398">
                  <c:v>-28.8998191604587</c:v>
                </c:pt>
                <c:pt idx="5399">
                  <c:v>-1.47119531362307</c:v>
                </c:pt>
                <c:pt idx="5400">
                  <c:v>-3.12122129365754</c:v>
                </c:pt>
                <c:pt idx="5401">
                  <c:v>30.0225593363592</c:v>
                </c:pt>
                <c:pt idx="5402">
                  <c:v>-22.7269937043834</c:v>
                </c:pt>
                <c:pt idx="5403">
                  <c:v>-23.9793415712467</c:v>
                </c:pt>
                <c:pt idx="5404">
                  <c:v>26.6351693866175</c:v>
                </c:pt>
                <c:pt idx="5405">
                  <c:v>3.40212880891595</c:v>
                </c:pt>
                <c:pt idx="5406">
                  <c:v>21.5224074729196</c:v>
                </c:pt>
                <c:pt idx="5407">
                  <c:v>-34.204550553882</c:v>
                </c:pt>
                <c:pt idx="5408">
                  <c:v>29.7088293981203</c:v>
                </c:pt>
                <c:pt idx="5409">
                  <c:v>40.0381057225929</c:v>
                </c:pt>
                <c:pt idx="5410">
                  <c:v>-16.1005750634561</c:v>
                </c:pt>
                <c:pt idx="5411">
                  <c:v>-5.58331109451044</c:v>
                </c:pt>
                <c:pt idx="5412">
                  <c:v>-26.4609947567312</c:v>
                </c:pt>
                <c:pt idx="5413">
                  <c:v>-28.6446619887225</c:v>
                </c:pt>
                <c:pt idx="5414">
                  <c:v>10.4753617975528</c:v>
                </c:pt>
                <c:pt idx="5415">
                  <c:v>21.7308009200111</c:v>
                </c:pt>
                <c:pt idx="5416">
                  <c:v>-4.94667004025526</c:v>
                </c:pt>
                <c:pt idx="5417">
                  <c:v>-24.0373967171677</c:v>
                </c:pt>
                <c:pt idx="5418">
                  <c:v>35.9346548037846</c:v>
                </c:pt>
                <c:pt idx="5419">
                  <c:v>-16.2197489283993</c:v>
                </c:pt>
                <c:pt idx="5420">
                  <c:v>9.81161867635854</c:v>
                </c:pt>
                <c:pt idx="5421">
                  <c:v>-33.5664199116369</c:v>
                </c:pt>
                <c:pt idx="5422">
                  <c:v>-2.04730679787659</c:v>
                </c:pt>
                <c:pt idx="5423">
                  <c:v>11.5051109390449</c:v>
                </c:pt>
                <c:pt idx="5424">
                  <c:v>12.2305468714203</c:v>
                </c:pt>
                <c:pt idx="5425">
                  <c:v>-0.0976152884726682</c:v>
                </c:pt>
                <c:pt idx="5426">
                  <c:v>-18.3688290180224</c:v>
                </c:pt>
                <c:pt idx="5427">
                  <c:v>33.1353160415354</c:v>
                </c:pt>
                <c:pt idx="5428">
                  <c:v>38.1641492796538</c:v>
                </c:pt>
                <c:pt idx="5429">
                  <c:v>26.0446479115615</c:v>
                </c:pt>
                <c:pt idx="5430">
                  <c:v>1.15795501163854</c:v>
                </c:pt>
                <c:pt idx="5431">
                  <c:v>32.9230987455828</c:v>
                </c:pt>
                <c:pt idx="5432">
                  <c:v>-4.14542885018707</c:v>
                </c:pt>
                <c:pt idx="5433">
                  <c:v>32.1397863379599</c:v>
                </c:pt>
                <c:pt idx="5434">
                  <c:v>-22.2695105276087</c:v>
                </c:pt>
                <c:pt idx="5435">
                  <c:v>-33.3961407454853</c:v>
                </c:pt>
                <c:pt idx="5436">
                  <c:v>3.29683660088469</c:v>
                </c:pt>
                <c:pt idx="5437">
                  <c:v>12.9340084288909</c:v>
                </c:pt>
                <c:pt idx="5438">
                  <c:v>31.4327470593952</c:v>
                </c:pt>
                <c:pt idx="5439">
                  <c:v>-19.8732164213002</c:v>
                </c:pt>
                <c:pt idx="5440">
                  <c:v>0.79093255586259</c:v>
                </c:pt>
                <c:pt idx="5441">
                  <c:v>-26.2031572780343</c:v>
                </c:pt>
                <c:pt idx="5442">
                  <c:v>-17.2847445307798</c:v>
                </c:pt>
                <c:pt idx="5443">
                  <c:v>23.803548442011</c:v>
                </c:pt>
                <c:pt idx="5444">
                  <c:v>9.81100761512095</c:v>
                </c:pt>
                <c:pt idx="5445">
                  <c:v>-31.6209298237428</c:v>
                </c:pt>
                <c:pt idx="5446">
                  <c:v>8.73963328883067</c:v>
                </c:pt>
                <c:pt idx="5447">
                  <c:v>38.9528032737106</c:v>
                </c:pt>
                <c:pt idx="5448">
                  <c:v>-29.3951992486092</c:v>
                </c:pt>
                <c:pt idx="5449">
                  <c:v>8.57915489918958</c:v>
                </c:pt>
                <c:pt idx="5450">
                  <c:v>-19.7335517130282</c:v>
                </c:pt>
                <c:pt idx="5451">
                  <c:v>-25.3300127649616</c:v>
                </c:pt>
                <c:pt idx="5452">
                  <c:v>2.67850471348876</c:v>
                </c:pt>
                <c:pt idx="5453">
                  <c:v>-34.3489259560954</c:v>
                </c:pt>
                <c:pt idx="5454">
                  <c:v>-1.3257036436731</c:v>
                </c:pt>
                <c:pt idx="5455">
                  <c:v>8.59626810024375</c:v>
                </c:pt>
                <c:pt idx="5456">
                  <c:v>-19.1729064692866</c:v>
                </c:pt>
                <c:pt idx="5457">
                  <c:v>-3.65562574924004</c:v>
                </c:pt>
                <c:pt idx="5458">
                  <c:v>37.6790845516064</c:v>
                </c:pt>
                <c:pt idx="5459">
                  <c:v>39.2686756871961</c:v>
                </c:pt>
                <c:pt idx="5460">
                  <c:v>-25.1755150267953</c:v>
                </c:pt>
                <c:pt idx="5461">
                  <c:v>-3.17428824603059</c:v>
                </c:pt>
                <c:pt idx="5462">
                  <c:v>-25.5782713979931</c:v>
                </c:pt>
                <c:pt idx="5463">
                  <c:v>-1.43020647553962</c:v>
                </c:pt>
                <c:pt idx="5464">
                  <c:v>28.1155715160665</c:v>
                </c:pt>
                <c:pt idx="5465">
                  <c:v>35.0405351546786</c:v>
                </c:pt>
                <c:pt idx="5466">
                  <c:v>-16.393012837035</c:v>
                </c:pt>
                <c:pt idx="5467">
                  <c:v>22.1193517250987</c:v>
                </c:pt>
                <c:pt idx="5468">
                  <c:v>30.0335961105712</c:v>
                </c:pt>
                <c:pt idx="5469">
                  <c:v>38.9121944367989</c:v>
                </c:pt>
                <c:pt idx="5470">
                  <c:v>-15.40653823337</c:v>
                </c:pt>
                <c:pt idx="5471">
                  <c:v>5.04620683650181</c:v>
                </c:pt>
                <c:pt idx="5472">
                  <c:v>25.2271623895386</c:v>
                </c:pt>
                <c:pt idx="5473">
                  <c:v>32.4746166769954</c:v>
                </c:pt>
                <c:pt idx="5474">
                  <c:v>0.181701293117508</c:v>
                </c:pt>
                <c:pt idx="5475">
                  <c:v>-5.77052133208883</c:v>
                </c:pt>
                <c:pt idx="5476">
                  <c:v>-0.450991126586882</c:v>
                </c:pt>
                <c:pt idx="5477">
                  <c:v>-20.5390866480823</c:v>
                </c:pt>
                <c:pt idx="5478">
                  <c:v>-24.4619024721037</c:v>
                </c:pt>
                <c:pt idx="5479">
                  <c:v>3.60344334650912</c:v>
                </c:pt>
                <c:pt idx="5480">
                  <c:v>-23.5827542651232</c:v>
                </c:pt>
                <c:pt idx="5481">
                  <c:v>33.1515348493683</c:v>
                </c:pt>
                <c:pt idx="5482">
                  <c:v>-27.1009646250542</c:v>
                </c:pt>
                <c:pt idx="5483">
                  <c:v>1.78583552076734</c:v>
                </c:pt>
                <c:pt idx="5484">
                  <c:v>-20.9490265292362</c:v>
                </c:pt>
                <c:pt idx="5485">
                  <c:v>33.7701856454467</c:v>
                </c:pt>
                <c:pt idx="5486">
                  <c:v>-0.848170968452591</c:v>
                </c:pt>
                <c:pt idx="5487">
                  <c:v>4.46311476205056</c:v>
                </c:pt>
                <c:pt idx="5488">
                  <c:v>13.056262834925</c:v>
                </c:pt>
                <c:pt idx="5489">
                  <c:v>-25.9528948427907</c:v>
                </c:pt>
                <c:pt idx="5490">
                  <c:v>22.3027932500445</c:v>
                </c:pt>
                <c:pt idx="5491">
                  <c:v>20.8568292795538</c:v>
                </c:pt>
                <c:pt idx="5492">
                  <c:v>34.6222640442017</c:v>
                </c:pt>
                <c:pt idx="5493">
                  <c:v>31.7988888594152</c:v>
                </c:pt>
                <c:pt idx="5494">
                  <c:v>23.2216187892625</c:v>
                </c:pt>
                <c:pt idx="5495">
                  <c:v>-2.88501863884653</c:v>
                </c:pt>
                <c:pt idx="5496">
                  <c:v>-0.679056612736529</c:v>
                </c:pt>
                <c:pt idx="5497">
                  <c:v>28.1035194758107</c:v>
                </c:pt>
                <c:pt idx="5498">
                  <c:v>6.25354460604172</c:v>
                </c:pt>
                <c:pt idx="5499">
                  <c:v>-31.0275562913283</c:v>
                </c:pt>
                <c:pt idx="5500">
                  <c:v>2.86899250054923</c:v>
                </c:pt>
                <c:pt idx="5501">
                  <c:v>-21.1563984836162</c:v>
                </c:pt>
                <c:pt idx="5502">
                  <c:v>21.2344467515056</c:v>
                </c:pt>
                <c:pt idx="5503">
                  <c:v>26.2968917376077</c:v>
                </c:pt>
                <c:pt idx="5504">
                  <c:v>28.152424707631</c:v>
                </c:pt>
                <c:pt idx="5505">
                  <c:v>-27.4279761849907</c:v>
                </c:pt>
                <c:pt idx="5506">
                  <c:v>-22.2627423467212</c:v>
                </c:pt>
                <c:pt idx="5507">
                  <c:v>1.53818356431027</c:v>
                </c:pt>
                <c:pt idx="5508">
                  <c:v>5.78567627805767</c:v>
                </c:pt>
                <c:pt idx="5509">
                  <c:v>-34.8888974106204</c:v>
                </c:pt>
                <c:pt idx="5510">
                  <c:v>29.6483539897993</c:v>
                </c:pt>
                <c:pt idx="5511">
                  <c:v>8.59021318090139</c:v>
                </c:pt>
                <c:pt idx="5512">
                  <c:v>-27.8257133918463</c:v>
                </c:pt>
                <c:pt idx="5513">
                  <c:v>10.1017620033382</c:v>
                </c:pt>
                <c:pt idx="5514">
                  <c:v>-3.53834526265414</c:v>
                </c:pt>
                <c:pt idx="5515">
                  <c:v>28.2399495610937</c:v>
                </c:pt>
                <c:pt idx="5516">
                  <c:v>-4.74313714957221</c:v>
                </c:pt>
                <c:pt idx="5517">
                  <c:v>-32.5050147119549</c:v>
                </c:pt>
                <c:pt idx="5518">
                  <c:v>-2.78546805243275</c:v>
                </c:pt>
                <c:pt idx="5519">
                  <c:v>-29.0515421186672</c:v>
                </c:pt>
                <c:pt idx="5520">
                  <c:v>28.0104949432151</c:v>
                </c:pt>
                <c:pt idx="5521">
                  <c:v>9.64208662047185</c:v>
                </c:pt>
                <c:pt idx="5522">
                  <c:v>-30.6905375447374</c:v>
                </c:pt>
                <c:pt idx="5523">
                  <c:v>-22.394107838944</c:v>
                </c:pt>
                <c:pt idx="5524">
                  <c:v>34.9227128061498</c:v>
                </c:pt>
                <c:pt idx="5525">
                  <c:v>30.2494912744628</c:v>
                </c:pt>
                <c:pt idx="5526">
                  <c:v>29.421673440787</c:v>
                </c:pt>
                <c:pt idx="5527">
                  <c:v>24.1694999775191</c:v>
                </c:pt>
                <c:pt idx="5528">
                  <c:v>-4.01097317709549</c:v>
                </c:pt>
                <c:pt idx="5529">
                  <c:v>-28.4330655962658</c:v>
                </c:pt>
                <c:pt idx="5530">
                  <c:v>-16.7394098733767</c:v>
                </c:pt>
                <c:pt idx="5531">
                  <c:v>34.7337371567335</c:v>
                </c:pt>
                <c:pt idx="5532">
                  <c:v>-15.8728743971513</c:v>
                </c:pt>
                <c:pt idx="5533">
                  <c:v>5.96420597529926</c:v>
                </c:pt>
                <c:pt idx="5534">
                  <c:v>29.2733212552999</c:v>
                </c:pt>
                <c:pt idx="5535">
                  <c:v>8.85390501467779</c:v>
                </c:pt>
                <c:pt idx="5536">
                  <c:v>0.309664670418571</c:v>
                </c:pt>
                <c:pt idx="5537">
                  <c:v>4.10464907187975</c:v>
                </c:pt>
                <c:pt idx="5538">
                  <c:v>-0.250328753037536</c:v>
                </c:pt>
                <c:pt idx="5539">
                  <c:v>27.6933130879986</c:v>
                </c:pt>
                <c:pt idx="5540">
                  <c:v>-28.1682258950896</c:v>
                </c:pt>
                <c:pt idx="5541">
                  <c:v>-31.8859566634627</c:v>
                </c:pt>
                <c:pt idx="5542">
                  <c:v>-27.3264319214157</c:v>
                </c:pt>
                <c:pt idx="5543">
                  <c:v>-31.3144848899406</c:v>
                </c:pt>
                <c:pt idx="5544">
                  <c:v>-30.0061711990738</c:v>
                </c:pt>
                <c:pt idx="5545">
                  <c:v>28.1810041742202</c:v>
                </c:pt>
                <c:pt idx="5546">
                  <c:v>12.8567266873059</c:v>
                </c:pt>
                <c:pt idx="5547">
                  <c:v>23.7602092989625</c:v>
                </c:pt>
                <c:pt idx="5548">
                  <c:v>-19.4203337475256</c:v>
                </c:pt>
                <c:pt idx="5549">
                  <c:v>7.88537997992198</c:v>
                </c:pt>
                <c:pt idx="5550">
                  <c:v>-29.2725498830527</c:v>
                </c:pt>
                <c:pt idx="5551">
                  <c:v>25.5285030102651</c:v>
                </c:pt>
                <c:pt idx="5552">
                  <c:v>13.1124653225226</c:v>
                </c:pt>
                <c:pt idx="5553">
                  <c:v>12.8677031844545</c:v>
                </c:pt>
                <c:pt idx="5554">
                  <c:v>26.4538928282295</c:v>
                </c:pt>
                <c:pt idx="5555">
                  <c:v>27.4213931806297</c:v>
                </c:pt>
                <c:pt idx="5556">
                  <c:v>-21.363455827962</c:v>
                </c:pt>
                <c:pt idx="5557">
                  <c:v>-26.8635812784621</c:v>
                </c:pt>
                <c:pt idx="5558">
                  <c:v>36.6963845222982</c:v>
                </c:pt>
                <c:pt idx="5559">
                  <c:v>-23.9391612950928</c:v>
                </c:pt>
                <c:pt idx="5560">
                  <c:v>9.4593422252692</c:v>
                </c:pt>
                <c:pt idx="5561">
                  <c:v>7.73682617022147</c:v>
                </c:pt>
                <c:pt idx="5562">
                  <c:v>-1.78179586719326</c:v>
                </c:pt>
                <c:pt idx="5563">
                  <c:v>-23.9989235960591</c:v>
                </c:pt>
                <c:pt idx="5564">
                  <c:v>6.27129091212495</c:v>
                </c:pt>
                <c:pt idx="5565">
                  <c:v>21.1227775172115</c:v>
                </c:pt>
                <c:pt idx="5566">
                  <c:v>10.3191492607194</c:v>
                </c:pt>
                <c:pt idx="5567">
                  <c:v>2.76876343323305</c:v>
                </c:pt>
                <c:pt idx="5568">
                  <c:v>11.4830374299634</c:v>
                </c:pt>
                <c:pt idx="5569">
                  <c:v>-25.2944266623356</c:v>
                </c:pt>
                <c:pt idx="5570">
                  <c:v>40.1522472734954</c:v>
                </c:pt>
                <c:pt idx="5571">
                  <c:v>-22.6174870652796</c:v>
                </c:pt>
                <c:pt idx="5572">
                  <c:v>-34.7123285490212</c:v>
                </c:pt>
                <c:pt idx="5573">
                  <c:v>-28.4193550155555</c:v>
                </c:pt>
                <c:pt idx="5574">
                  <c:v>38.4360463724053</c:v>
                </c:pt>
                <c:pt idx="5575">
                  <c:v>12.0931814941509</c:v>
                </c:pt>
                <c:pt idx="5576">
                  <c:v>3.63371732545633</c:v>
                </c:pt>
                <c:pt idx="5577">
                  <c:v>-6.21928063496828</c:v>
                </c:pt>
                <c:pt idx="5578">
                  <c:v>25.6924483228113</c:v>
                </c:pt>
                <c:pt idx="5579">
                  <c:v>32.124351738</c:v>
                </c:pt>
                <c:pt idx="5580">
                  <c:v>39.6179074431329</c:v>
                </c:pt>
                <c:pt idx="5581">
                  <c:v>32.4007577922337</c:v>
                </c:pt>
                <c:pt idx="5582">
                  <c:v>-3.85184660445933</c:v>
                </c:pt>
                <c:pt idx="5583">
                  <c:v>-26.3990185614741</c:v>
                </c:pt>
                <c:pt idx="5584">
                  <c:v>25.0829983340094</c:v>
                </c:pt>
                <c:pt idx="5585">
                  <c:v>30.8495291640572</c:v>
                </c:pt>
                <c:pt idx="5586">
                  <c:v>29.9918673362976</c:v>
                </c:pt>
                <c:pt idx="5587">
                  <c:v>-17.8712275241468</c:v>
                </c:pt>
                <c:pt idx="5588">
                  <c:v>21.2246793803992</c:v>
                </c:pt>
                <c:pt idx="5589">
                  <c:v>-15.6293175860965</c:v>
                </c:pt>
                <c:pt idx="5590">
                  <c:v>-26.5621779143501</c:v>
                </c:pt>
                <c:pt idx="5591">
                  <c:v>3.39755878940569</c:v>
                </c:pt>
                <c:pt idx="5592">
                  <c:v>-24.3567060295155</c:v>
                </c:pt>
                <c:pt idx="5593">
                  <c:v>7.4786557307157</c:v>
                </c:pt>
                <c:pt idx="5594">
                  <c:v>-26.1339617168232</c:v>
                </c:pt>
                <c:pt idx="5595">
                  <c:v>-34.586927031233</c:v>
                </c:pt>
                <c:pt idx="5596">
                  <c:v>12.2799014207615</c:v>
                </c:pt>
                <c:pt idx="5597">
                  <c:v>-26.0453111823872</c:v>
                </c:pt>
                <c:pt idx="5598">
                  <c:v>29.1248116740616</c:v>
                </c:pt>
                <c:pt idx="5599">
                  <c:v>2.64957933063532</c:v>
                </c:pt>
                <c:pt idx="5600">
                  <c:v>-30.0299921972119</c:v>
                </c:pt>
                <c:pt idx="5601">
                  <c:v>31.9911800614064</c:v>
                </c:pt>
                <c:pt idx="5602">
                  <c:v>-0.812035381867116</c:v>
                </c:pt>
                <c:pt idx="5603">
                  <c:v>-26.1411240620394</c:v>
                </c:pt>
                <c:pt idx="5604">
                  <c:v>-15.7655256097957</c:v>
                </c:pt>
                <c:pt idx="5605">
                  <c:v>-20.909386375938</c:v>
                </c:pt>
                <c:pt idx="5606">
                  <c:v>-31.6653069327604</c:v>
                </c:pt>
                <c:pt idx="5607">
                  <c:v>25.4604974050288</c:v>
                </c:pt>
                <c:pt idx="5608">
                  <c:v>7.36117330926929</c:v>
                </c:pt>
                <c:pt idx="5609">
                  <c:v>3.01705660959918</c:v>
                </c:pt>
                <c:pt idx="5610">
                  <c:v>7.04335808211415</c:v>
                </c:pt>
                <c:pt idx="5611">
                  <c:v>-32.6895958576511</c:v>
                </c:pt>
                <c:pt idx="5612">
                  <c:v>-34.7866339267848</c:v>
                </c:pt>
                <c:pt idx="5613">
                  <c:v>23.4640585629038</c:v>
                </c:pt>
                <c:pt idx="5614">
                  <c:v>31.4651046374886</c:v>
                </c:pt>
                <c:pt idx="5615">
                  <c:v>-25.4193342564072</c:v>
                </c:pt>
                <c:pt idx="5616">
                  <c:v>-3.24321346058669</c:v>
                </c:pt>
                <c:pt idx="5617">
                  <c:v>23.499385105323</c:v>
                </c:pt>
                <c:pt idx="5618">
                  <c:v>-31.8146707413933</c:v>
                </c:pt>
                <c:pt idx="5619">
                  <c:v>40.3964815576044</c:v>
                </c:pt>
                <c:pt idx="5620">
                  <c:v>1.05287758305838</c:v>
                </c:pt>
                <c:pt idx="5621">
                  <c:v>-19.1422604231701</c:v>
                </c:pt>
                <c:pt idx="5622">
                  <c:v>28.2660059362213</c:v>
                </c:pt>
                <c:pt idx="5623">
                  <c:v>37.1074011213089</c:v>
                </c:pt>
                <c:pt idx="5624">
                  <c:v>40.3791997869536</c:v>
                </c:pt>
                <c:pt idx="5625">
                  <c:v>-0.504901771926337</c:v>
                </c:pt>
                <c:pt idx="5626">
                  <c:v>-3.02508840322986</c:v>
                </c:pt>
                <c:pt idx="5627">
                  <c:v>34.18463925551</c:v>
                </c:pt>
                <c:pt idx="5628">
                  <c:v>22.506428189071</c:v>
                </c:pt>
                <c:pt idx="5629">
                  <c:v>26.2894260222139</c:v>
                </c:pt>
                <c:pt idx="5630">
                  <c:v>-32.8549248910215</c:v>
                </c:pt>
                <c:pt idx="5631">
                  <c:v>7.6930821526855</c:v>
                </c:pt>
                <c:pt idx="5632">
                  <c:v>38.6239204759033</c:v>
                </c:pt>
                <c:pt idx="5633">
                  <c:v>-1.8952472832615</c:v>
                </c:pt>
                <c:pt idx="5634">
                  <c:v>2.61394105074843</c:v>
                </c:pt>
                <c:pt idx="5635">
                  <c:v>-16.5920534784712</c:v>
                </c:pt>
                <c:pt idx="5636">
                  <c:v>4.65853748771116</c:v>
                </c:pt>
                <c:pt idx="5637">
                  <c:v>29.9818894767826</c:v>
                </c:pt>
                <c:pt idx="5638">
                  <c:v>-18.4676875609469</c:v>
                </c:pt>
                <c:pt idx="5639">
                  <c:v>23.6458885895729</c:v>
                </c:pt>
                <c:pt idx="5640">
                  <c:v>2.37462182320969</c:v>
                </c:pt>
                <c:pt idx="5641">
                  <c:v>3.53480539115147</c:v>
                </c:pt>
                <c:pt idx="5642">
                  <c:v>35.4480402039514</c:v>
                </c:pt>
                <c:pt idx="5643">
                  <c:v>-3.38869945076548</c:v>
                </c:pt>
                <c:pt idx="5644">
                  <c:v>30.6298757524733</c:v>
                </c:pt>
                <c:pt idx="5645">
                  <c:v>33.1361454877723</c:v>
                </c:pt>
                <c:pt idx="5646">
                  <c:v>5.59934186625786</c:v>
                </c:pt>
                <c:pt idx="5647">
                  <c:v>-23.346603031456</c:v>
                </c:pt>
                <c:pt idx="5648">
                  <c:v>-28.9612416304344</c:v>
                </c:pt>
                <c:pt idx="5649">
                  <c:v>24.2489605470828</c:v>
                </c:pt>
                <c:pt idx="5650">
                  <c:v>26.4921860536376</c:v>
                </c:pt>
                <c:pt idx="5651">
                  <c:v>27.1955236640918</c:v>
                </c:pt>
                <c:pt idx="5652">
                  <c:v>-31.2624614331385</c:v>
                </c:pt>
                <c:pt idx="5653">
                  <c:v>10.6563228162214</c:v>
                </c:pt>
                <c:pt idx="5654">
                  <c:v>-33.7814362765845</c:v>
                </c:pt>
                <c:pt idx="5655">
                  <c:v>-23.7183378568051</c:v>
                </c:pt>
                <c:pt idx="5656">
                  <c:v>-1.92769491073847</c:v>
                </c:pt>
                <c:pt idx="5657">
                  <c:v>-24.3644895708749</c:v>
                </c:pt>
                <c:pt idx="5658">
                  <c:v>-25.721178559914</c:v>
                </c:pt>
                <c:pt idx="5659">
                  <c:v>38.1694811624727</c:v>
                </c:pt>
                <c:pt idx="5660">
                  <c:v>-4.83174740917667</c:v>
                </c:pt>
                <c:pt idx="5661">
                  <c:v>-4.40282374827086</c:v>
                </c:pt>
                <c:pt idx="5662">
                  <c:v>7.82147302932579</c:v>
                </c:pt>
                <c:pt idx="5663">
                  <c:v>-24.3762146062992</c:v>
                </c:pt>
                <c:pt idx="5664">
                  <c:v>-19.8742009978634</c:v>
                </c:pt>
                <c:pt idx="5665">
                  <c:v>-17.7457931300854</c:v>
                </c:pt>
                <c:pt idx="5666">
                  <c:v>1.31269454090952</c:v>
                </c:pt>
                <c:pt idx="5667">
                  <c:v>-20.6104224211516</c:v>
                </c:pt>
                <c:pt idx="5668">
                  <c:v>35.562436199964</c:v>
                </c:pt>
                <c:pt idx="5669">
                  <c:v>6.88084555249278</c:v>
                </c:pt>
                <c:pt idx="5670">
                  <c:v>-32.8563445332496</c:v>
                </c:pt>
                <c:pt idx="5671">
                  <c:v>-23.7981072523559</c:v>
                </c:pt>
                <c:pt idx="5672">
                  <c:v>33.6052378367693</c:v>
                </c:pt>
                <c:pt idx="5673">
                  <c:v>24.8094316510811</c:v>
                </c:pt>
                <c:pt idx="5674">
                  <c:v>35.1216390969568</c:v>
                </c:pt>
                <c:pt idx="5675">
                  <c:v>11.7460515045965</c:v>
                </c:pt>
                <c:pt idx="5676">
                  <c:v>35.3533127397557</c:v>
                </c:pt>
                <c:pt idx="5677">
                  <c:v>-22.7287042644826</c:v>
                </c:pt>
                <c:pt idx="5678">
                  <c:v>-21.0061166684038</c:v>
                </c:pt>
                <c:pt idx="5679">
                  <c:v>4.83291132423891</c:v>
                </c:pt>
                <c:pt idx="5680">
                  <c:v>-33.9898388380163</c:v>
                </c:pt>
                <c:pt idx="5681">
                  <c:v>6.09714688936559</c:v>
                </c:pt>
                <c:pt idx="5682">
                  <c:v>30.5036610364514</c:v>
                </c:pt>
                <c:pt idx="5683">
                  <c:v>-4.74629805239728</c:v>
                </c:pt>
                <c:pt idx="5684">
                  <c:v>-20.3017357035534</c:v>
                </c:pt>
                <c:pt idx="5685">
                  <c:v>-27.5472901576654</c:v>
                </c:pt>
                <c:pt idx="5686">
                  <c:v>27.5162068606053</c:v>
                </c:pt>
                <c:pt idx="5687">
                  <c:v>-16.0648318196304</c:v>
                </c:pt>
                <c:pt idx="5688">
                  <c:v>-17.5115977691674</c:v>
                </c:pt>
                <c:pt idx="5689">
                  <c:v>8.81322529192223</c:v>
                </c:pt>
                <c:pt idx="5690">
                  <c:v>8.42948921019008</c:v>
                </c:pt>
                <c:pt idx="5691">
                  <c:v>26.7127760763139</c:v>
                </c:pt>
                <c:pt idx="5692">
                  <c:v>29.310400919802</c:v>
                </c:pt>
                <c:pt idx="5693">
                  <c:v>-1.52620967000875</c:v>
                </c:pt>
                <c:pt idx="5694">
                  <c:v>-0.35905177319473</c:v>
                </c:pt>
                <c:pt idx="5695">
                  <c:v>-26.3651025364368</c:v>
                </c:pt>
                <c:pt idx="5696">
                  <c:v>8.12590285037045</c:v>
                </c:pt>
                <c:pt idx="5697">
                  <c:v>-17.3599515974874</c:v>
                </c:pt>
                <c:pt idx="5698">
                  <c:v>-17.7969975817683</c:v>
                </c:pt>
                <c:pt idx="5699">
                  <c:v>34.4050639491321</c:v>
                </c:pt>
                <c:pt idx="5700">
                  <c:v>12.8560701589442</c:v>
                </c:pt>
                <c:pt idx="5701">
                  <c:v>-5.22274151243609</c:v>
                </c:pt>
                <c:pt idx="5702">
                  <c:v>-0.246251770686794</c:v>
                </c:pt>
                <c:pt idx="5703">
                  <c:v>-16.7300673021136</c:v>
                </c:pt>
                <c:pt idx="5704">
                  <c:v>-4.59894688004839</c:v>
                </c:pt>
                <c:pt idx="5705">
                  <c:v>-32.624416414956</c:v>
                </c:pt>
                <c:pt idx="5706">
                  <c:v>-30.2712441161127</c:v>
                </c:pt>
                <c:pt idx="5707">
                  <c:v>21.8727559592054</c:v>
                </c:pt>
                <c:pt idx="5708">
                  <c:v>20.9445710041829</c:v>
                </c:pt>
                <c:pt idx="5709">
                  <c:v>-25.7249588405503</c:v>
                </c:pt>
                <c:pt idx="5710">
                  <c:v>-16.0299485558874</c:v>
                </c:pt>
                <c:pt idx="5711">
                  <c:v>-29.9573420481752</c:v>
                </c:pt>
                <c:pt idx="5712">
                  <c:v>33.6198048470269</c:v>
                </c:pt>
                <c:pt idx="5713">
                  <c:v>13.1221209064637</c:v>
                </c:pt>
                <c:pt idx="5714">
                  <c:v>24.4907907827328</c:v>
                </c:pt>
                <c:pt idx="5715">
                  <c:v>22.2053418232191</c:v>
                </c:pt>
                <c:pt idx="5716">
                  <c:v>-4.19577830597607</c:v>
                </c:pt>
                <c:pt idx="5717">
                  <c:v>37.4856980887534</c:v>
                </c:pt>
                <c:pt idx="5718">
                  <c:v>-17.2704599744084</c:v>
                </c:pt>
                <c:pt idx="5719">
                  <c:v>-21.2176214177323</c:v>
                </c:pt>
                <c:pt idx="5720">
                  <c:v>25.8301192978499</c:v>
                </c:pt>
                <c:pt idx="5721">
                  <c:v>31.4635984408357</c:v>
                </c:pt>
                <c:pt idx="5722">
                  <c:v>-26.7942046081013</c:v>
                </c:pt>
                <c:pt idx="5723">
                  <c:v>32.1378403675192</c:v>
                </c:pt>
                <c:pt idx="5724">
                  <c:v>38.3089907380063</c:v>
                </c:pt>
                <c:pt idx="5725">
                  <c:v>4.32142970236405</c:v>
                </c:pt>
                <c:pt idx="5726">
                  <c:v>-0.0767448478109376</c:v>
                </c:pt>
                <c:pt idx="5727">
                  <c:v>22.6994082632099</c:v>
                </c:pt>
                <c:pt idx="5728">
                  <c:v>12.2797184549521</c:v>
                </c:pt>
                <c:pt idx="5729">
                  <c:v>37.5110662422716</c:v>
                </c:pt>
                <c:pt idx="5730">
                  <c:v>0.767022106209486</c:v>
                </c:pt>
                <c:pt idx="5731">
                  <c:v>10.446262274225</c:v>
                </c:pt>
                <c:pt idx="5732">
                  <c:v>7.30154568349395</c:v>
                </c:pt>
                <c:pt idx="5733">
                  <c:v>1.84010282722627</c:v>
                </c:pt>
                <c:pt idx="5734">
                  <c:v>-32.0432000423264</c:v>
                </c:pt>
                <c:pt idx="5735">
                  <c:v>10.1551387422391</c:v>
                </c:pt>
                <c:pt idx="5736">
                  <c:v>40.520495843603</c:v>
                </c:pt>
                <c:pt idx="5737">
                  <c:v>24.8344522434234</c:v>
                </c:pt>
                <c:pt idx="5738">
                  <c:v>30.2826397124898</c:v>
                </c:pt>
                <c:pt idx="5739">
                  <c:v>-5.69030352509552</c:v>
                </c:pt>
                <c:pt idx="5740">
                  <c:v>33.5450441358454</c:v>
                </c:pt>
                <c:pt idx="5741">
                  <c:v>-28.2468222324116</c:v>
                </c:pt>
                <c:pt idx="5742">
                  <c:v>-1.4009958626972</c:v>
                </c:pt>
                <c:pt idx="5743">
                  <c:v>12.5472350421062</c:v>
                </c:pt>
                <c:pt idx="5744">
                  <c:v>30.9584539519501</c:v>
                </c:pt>
                <c:pt idx="5745">
                  <c:v>21.2715257997354</c:v>
                </c:pt>
                <c:pt idx="5746">
                  <c:v>-15.6583355515963</c:v>
                </c:pt>
                <c:pt idx="5747">
                  <c:v>31.6553246699839</c:v>
                </c:pt>
                <c:pt idx="5748">
                  <c:v>-3.00213794408724</c:v>
                </c:pt>
                <c:pt idx="5749">
                  <c:v>31.1602417956958</c:v>
                </c:pt>
                <c:pt idx="5750">
                  <c:v>3.07240832043736</c:v>
                </c:pt>
                <c:pt idx="5751">
                  <c:v>27.4615021923024</c:v>
                </c:pt>
                <c:pt idx="5752">
                  <c:v>31.4900417798343</c:v>
                </c:pt>
                <c:pt idx="5753">
                  <c:v>23.8529510760634</c:v>
                </c:pt>
                <c:pt idx="5754">
                  <c:v>-34.0047300317262</c:v>
                </c:pt>
                <c:pt idx="5755">
                  <c:v>-30.941640352432</c:v>
                </c:pt>
                <c:pt idx="5756">
                  <c:v>-23.7932998838861</c:v>
                </c:pt>
                <c:pt idx="5757">
                  <c:v>-21.2285699827297</c:v>
                </c:pt>
                <c:pt idx="5758">
                  <c:v>6.40441948445292</c:v>
                </c:pt>
                <c:pt idx="5759">
                  <c:v>32.2744939653807</c:v>
                </c:pt>
                <c:pt idx="5760">
                  <c:v>34.2295087430889</c:v>
                </c:pt>
                <c:pt idx="5761">
                  <c:v>21.1007342061736</c:v>
                </c:pt>
                <c:pt idx="5762">
                  <c:v>-26.0549802093892</c:v>
                </c:pt>
                <c:pt idx="5763">
                  <c:v>34.7156398350917</c:v>
                </c:pt>
                <c:pt idx="5764">
                  <c:v>-27.637897604589</c:v>
                </c:pt>
                <c:pt idx="5765">
                  <c:v>5.77124337776882</c:v>
                </c:pt>
                <c:pt idx="5766">
                  <c:v>23.4197640679937</c:v>
                </c:pt>
                <c:pt idx="5767">
                  <c:v>-33.7760970456836</c:v>
                </c:pt>
                <c:pt idx="5768">
                  <c:v>2.18830437262973</c:v>
                </c:pt>
                <c:pt idx="5769">
                  <c:v>12.646290891118</c:v>
                </c:pt>
                <c:pt idx="5770">
                  <c:v>12.8502147269486</c:v>
                </c:pt>
                <c:pt idx="5771">
                  <c:v>-34.2044375636601</c:v>
                </c:pt>
                <c:pt idx="5772">
                  <c:v>-26.3745857930679</c:v>
                </c:pt>
                <c:pt idx="5773">
                  <c:v>-3.36887230166634</c:v>
                </c:pt>
                <c:pt idx="5774">
                  <c:v>-34.6686437765196</c:v>
                </c:pt>
                <c:pt idx="5775">
                  <c:v>-18.5544346310863</c:v>
                </c:pt>
                <c:pt idx="5776">
                  <c:v>-31.1213859703201</c:v>
                </c:pt>
                <c:pt idx="5777">
                  <c:v>-33.722075166441</c:v>
                </c:pt>
                <c:pt idx="5778">
                  <c:v>9.21536818582684</c:v>
                </c:pt>
                <c:pt idx="5779">
                  <c:v>-17.1146984690504</c:v>
                </c:pt>
                <c:pt idx="5780">
                  <c:v>-34.9058388567928</c:v>
                </c:pt>
                <c:pt idx="5781">
                  <c:v>30.6671897265425</c:v>
                </c:pt>
                <c:pt idx="5782">
                  <c:v>28.0280826449791</c:v>
                </c:pt>
                <c:pt idx="5783">
                  <c:v>-30.6757353428592</c:v>
                </c:pt>
                <c:pt idx="5784">
                  <c:v>9.04527433637222</c:v>
                </c:pt>
                <c:pt idx="5785">
                  <c:v>8.64064376892313</c:v>
                </c:pt>
                <c:pt idx="5786">
                  <c:v>33.5531226815309</c:v>
                </c:pt>
                <c:pt idx="5787">
                  <c:v>26.2003867100033</c:v>
                </c:pt>
                <c:pt idx="5788">
                  <c:v>-17.1542574620874</c:v>
                </c:pt>
                <c:pt idx="5789">
                  <c:v>-23.8727120142048</c:v>
                </c:pt>
                <c:pt idx="5790">
                  <c:v>31.0633895768557</c:v>
                </c:pt>
                <c:pt idx="5791">
                  <c:v>35.8884576526849</c:v>
                </c:pt>
                <c:pt idx="5792">
                  <c:v>6.59563253052223</c:v>
                </c:pt>
                <c:pt idx="5793">
                  <c:v>27.279103404247</c:v>
                </c:pt>
                <c:pt idx="5794">
                  <c:v>-2.77611462159344</c:v>
                </c:pt>
                <c:pt idx="5795">
                  <c:v>22.9713250460051</c:v>
                </c:pt>
                <c:pt idx="5796">
                  <c:v>22.4344684030711</c:v>
                </c:pt>
                <c:pt idx="5797">
                  <c:v>27.2265189997416</c:v>
                </c:pt>
                <c:pt idx="5798">
                  <c:v>28.33605210475</c:v>
                </c:pt>
                <c:pt idx="5799">
                  <c:v>-6.21683256614569</c:v>
                </c:pt>
                <c:pt idx="5800">
                  <c:v>-29.3599283894547</c:v>
                </c:pt>
                <c:pt idx="5801">
                  <c:v>-26.3690785846597</c:v>
                </c:pt>
                <c:pt idx="5802">
                  <c:v>24.7124927306873</c:v>
                </c:pt>
                <c:pt idx="5803">
                  <c:v>-26.8736174614129</c:v>
                </c:pt>
                <c:pt idx="5804">
                  <c:v>-3.05742900831471</c:v>
                </c:pt>
                <c:pt idx="5805">
                  <c:v>-5.96173986446957</c:v>
                </c:pt>
                <c:pt idx="5806">
                  <c:v>-30.9639000322473</c:v>
                </c:pt>
                <c:pt idx="5807">
                  <c:v>-15.9433406295056</c:v>
                </c:pt>
                <c:pt idx="5808">
                  <c:v>-22.910916969984</c:v>
                </c:pt>
                <c:pt idx="5809">
                  <c:v>36.6008584906865</c:v>
                </c:pt>
                <c:pt idx="5810">
                  <c:v>-3.73783773834023</c:v>
                </c:pt>
                <c:pt idx="5811">
                  <c:v>5.07788343044383</c:v>
                </c:pt>
                <c:pt idx="5812">
                  <c:v>13.1954041765108</c:v>
                </c:pt>
                <c:pt idx="5813">
                  <c:v>33.6791184032755</c:v>
                </c:pt>
                <c:pt idx="5814">
                  <c:v>1.58987626946471</c:v>
                </c:pt>
                <c:pt idx="5815">
                  <c:v>32.038877301458</c:v>
                </c:pt>
                <c:pt idx="5816">
                  <c:v>30.0544194145708</c:v>
                </c:pt>
                <c:pt idx="5817">
                  <c:v>21.7782390924044</c:v>
                </c:pt>
                <c:pt idx="5818">
                  <c:v>4.909250895328</c:v>
                </c:pt>
                <c:pt idx="5819">
                  <c:v>24.1129997343986</c:v>
                </c:pt>
                <c:pt idx="5820">
                  <c:v>-17.4628326482777</c:v>
                </c:pt>
                <c:pt idx="5821">
                  <c:v>-28.1809309630515</c:v>
                </c:pt>
                <c:pt idx="5822">
                  <c:v>28.3257948698269</c:v>
                </c:pt>
                <c:pt idx="5823">
                  <c:v>-19.513832818939</c:v>
                </c:pt>
                <c:pt idx="5824">
                  <c:v>22.1993138070631</c:v>
                </c:pt>
                <c:pt idx="5825">
                  <c:v>23.4633014953562</c:v>
                </c:pt>
                <c:pt idx="5826">
                  <c:v>-21.1288006658392</c:v>
                </c:pt>
                <c:pt idx="5827">
                  <c:v>34.035511640059</c:v>
                </c:pt>
                <c:pt idx="5828">
                  <c:v>-0.00752601358590876</c:v>
                </c:pt>
                <c:pt idx="5829">
                  <c:v>3.23199774315626</c:v>
                </c:pt>
                <c:pt idx="5830">
                  <c:v>-23.8097835198802</c:v>
                </c:pt>
                <c:pt idx="5831">
                  <c:v>-19.6744596161392</c:v>
                </c:pt>
                <c:pt idx="5832">
                  <c:v>11.8944882238751</c:v>
                </c:pt>
                <c:pt idx="5833">
                  <c:v>35.2963110680076</c:v>
                </c:pt>
                <c:pt idx="5834">
                  <c:v>-1.28443813812632</c:v>
                </c:pt>
                <c:pt idx="5835">
                  <c:v>7.49366556044378</c:v>
                </c:pt>
                <c:pt idx="5836">
                  <c:v>6.74618424033167</c:v>
                </c:pt>
                <c:pt idx="5837">
                  <c:v>28.0283512924981</c:v>
                </c:pt>
                <c:pt idx="5838">
                  <c:v>-26.9333275797239</c:v>
                </c:pt>
                <c:pt idx="5839">
                  <c:v>-22.8238465045919</c:v>
                </c:pt>
                <c:pt idx="5840">
                  <c:v>0.0191197625714254</c:v>
                </c:pt>
                <c:pt idx="5841">
                  <c:v>-20.4236706067028</c:v>
                </c:pt>
                <c:pt idx="5842">
                  <c:v>-33.7967227238823</c:v>
                </c:pt>
                <c:pt idx="5843">
                  <c:v>2.18923821829781</c:v>
                </c:pt>
                <c:pt idx="5844">
                  <c:v>-4.58631721257377</c:v>
                </c:pt>
                <c:pt idx="5845">
                  <c:v>20.8391385614611</c:v>
                </c:pt>
                <c:pt idx="5846">
                  <c:v>34.238041046654</c:v>
                </c:pt>
                <c:pt idx="5847">
                  <c:v>12.9122927228417</c:v>
                </c:pt>
                <c:pt idx="5848">
                  <c:v>28.5480178842563</c:v>
                </c:pt>
                <c:pt idx="5849">
                  <c:v>28.6752616297587</c:v>
                </c:pt>
                <c:pt idx="5850">
                  <c:v>8.63860346936095</c:v>
                </c:pt>
                <c:pt idx="5851">
                  <c:v>-16.7610291932675</c:v>
                </c:pt>
                <c:pt idx="5852">
                  <c:v>39.7415629427928</c:v>
                </c:pt>
                <c:pt idx="5853">
                  <c:v>7.47464466214975</c:v>
                </c:pt>
                <c:pt idx="5854">
                  <c:v>3.56807884979683</c:v>
                </c:pt>
                <c:pt idx="5855">
                  <c:v>-1.00109988323363</c:v>
                </c:pt>
                <c:pt idx="5856">
                  <c:v>-26.7921521916111</c:v>
                </c:pt>
                <c:pt idx="5857">
                  <c:v>-23.0643157849677</c:v>
                </c:pt>
                <c:pt idx="5858">
                  <c:v>-27.4509409429616</c:v>
                </c:pt>
                <c:pt idx="5859">
                  <c:v>1.78475611040891</c:v>
                </c:pt>
                <c:pt idx="5860">
                  <c:v>-32.2424194230002</c:v>
                </c:pt>
                <c:pt idx="5861">
                  <c:v>-26.5128126799413</c:v>
                </c:pt>
                <c:pt idx="5862">
                  <c:v>-21.2399882163117</c:v>
                </c:pt>
                <c:pt idx="5863">
                  <c:v>38.5145005343655</c:v>
                </c:pt>
                <c:pt idx="5864">
                  <c:v>39.4066683068805</c:v>
                </c:pt>
                <c:pt idx="5865">
                  <c:v>-33.1534433713891</c:v>
                </c:pt>
                <c:pt idx="5866">
                  <c:v>-20.1133906797028</c:v>
                </c:pt>
                <c:pt idx="5867">
                  <c:v>2.93259612570806</c:v>
                </c:pt>
                <c:pt idx="5868">
                  <c:v>40.3554409212281</c:v>
                </c:pt>
                <c:pt idx="5869">
                  <c:v>-4.05103834086768</c:v>
                </c:pt>
                <c:pt idx="5870">
                  <c:v>-5.42377390989052</c:v>
                </c:pt>
                <c:pt idx="5871">
                  <c:v>21.6650376146024</c:v>
                </c:pt>
                <c:pt idx="5872">
                  <c:v>-1.42823945943035</c:v>
                </c:pt>
                <c:pt idx="5873">
                  <c:v>34.5832213709734</c:v>
                </c:pt>
                <c:pt idx="5874">
                  <c:v>-30.9256198209244</c:v>
                </c:pt>
                <c:pt idx="5875">
                  <c:v>25.1794610424076</c:v>
                </c:pt>
                <c:pt idx="5876">
                  <c:v>35.6163164842673</c:v>
                </c:pt>
                <c:pt idx="5877">
                  <c:v>32.231756518686</c:v>
                </c:pt>
                <c:pt idx="5878">
                  <c:v>22.6583317112023</c:v>
                </c:pt>
                <c:pt idx="5879">
                  <c:v>-1.24168815818216</c:v>
                </c:pt>
                <c:pt idx="5880">
                  <c:v>-25.6858688252062</c:v>
                </c:pt>
                <c:pt idx="5881">
                  <c:v>32.3176519280519</c:v>
                </c:pt>
                <c:pt idx="5882">
                  <c:v>-20.1929126178995</c:v>
                </c:pt>
                <c:pt idx="5883">
                  <c:v>32.8232622017439</c:v>
                </c:pt>
                <c:pt idx="5884">
                  <c:v>-25.9746328171562</c:v>
                </c:pt>
                <c:pt idx="5885">
                  <c:v>4.51897282921667</c:v>
                </c:pt>
                <c:pt idx="5886">
                  <c:v>13.5570335976639</c:v>
                </c:pt>
                <c:pt idx="5887">
                  <c:v>-23.0701879911907</c:v>
                </c:pt>
                <c:pt idx="5888">
                  <c:v>-26.8771522092824</c:v>
                </c:pt>
                <c:pt idx="5889">
                  <c:v>-26.5819532098857</c:v>
                </c:pt>
                <c:pt idx="5890">
                  <c:v>-2.76274488752707</c:v>
                </c:pt>
                <c:pt idx="5891">
                  <c:v>25.9090137034938</c:v>
                </c:pt>
                <c:pt idx="5892">
                  <c:v>-22.8265951819449</c:v>
                </c:pt>
                <c:pt idx="5893">
                  <c:v>2.21661882873376</c:v>
                </c:pt>
                <c:pt idx="5894">
                  <c:v>35.12943077477</c:v>
                </c:pt>
                <c:pt idx="5895">
                  <c:v>-1.57152271783073</c:v>
                </c:pt>
                <c:pt idx="5896">
                  <c:v>-33.1896398154694</c:v>
                </c:pt>
                <c:pt idx="5897">
                  <c:v>25.8652644788526</c:v>
                </c:pt>
                <c:pt idx="5898">
                  <c:v>-4.26659930070069</c:v>
                </c:pt>
                <c:pt idx="5899">
                  <c:v>30.5668201264555</c:v>
                </c:pt>
                <c:pt idx="5900">
                  <c:v>-28.3143253278918</c:v>
                </c:pt>
                <c:pt idx="5901">
                  <c:v>0.0518854445486862</c:v>
                </c:pt>
                <c:pt idx="5902">
                  <c:v>1.61008486282352</c:v>
                </c:pt>
                <c:pt idx="5903">
                  <c:v>27.5289730061466</c:v>
                </c:pt>
                <c:pt idx="5904">
                  <c:v>-30.1474785302975</c:v>
                </c:pt>
                <c:pt idx="5905">
                  <c:v>-32.8734062758596</c:v>
                </c:pt>
                <c:pt idx="5906">
                  <c:v>9.3342389366505</c:v>
                </c:pt>
                <c:pt idx="5907">
                  <c:v>-20.754747705807</c:v>
                </c:pt>
                <c:pt idx="5908">
                  <c:v>9.14412691125222</c:v>
                </c:pt>
                <c:pt idx="5909">
                  <c:v>37.8558296484718</c:v>
                </c:pt>
                <c:pt idx="5910">
                  <c:v>6.45766303080064</c:v>
                </c:pt>
                <c:pt idx="5911">
                  <c:v>34.8698184966022</c:v>
                </c:pt>
                <c:pt idx="5912">
                  <c:v>30.3080556807232</c:v>
                </c:pt>
                <c:pt idx="5913">
                  <c:v>5.60307152516042</c:v>
                </c:pt>
                <c:pt idx="5914">
                  <c:v>-4.06485101318339</c:v>
                </c:pt>
                <c:pt idx="5915">
                  <c:v>34.2175822244861</c:v>
                </c:pt>
                <c:pt idx="5916">
                  <c:v>-26.8081759615158</c:v>
                </c:pt>
                <c:pt idx="5917">
                  <c:v>-2.00416659378287</c:v>
                </c:pt>
                <c:pt idx="5918">
                  <c:v>38.9799543530165</c:v>
                </c:pt>
                <c:pt idx="5919">
                  <c:v>-24.3874234979725</c:v>
                </c:pt>
                <c:pt idx="5920">
                  <c:v>33.121820719958</c:v>
                </c:pt>
                <c:pt idx="5921">
                  <c:v>40.3473659694927</c:v>
                </c:pt>
                <c:pt idx="5922">
                  <c:v>24.1595523508645</c:v>
                </c:pt>
                <c:pt idx="5923">
                  <c:v>-28.7867321995902</c:v>
                </c:pt>
                <c:pt idx="5924">
                  <c:v>-35.0772207387786</c:v>
                </c:pt>
                <c:pt idx="5925">
                  <c:v>0.593834623990928</c:v>
                </c:pt>
                <c:pt idx="5926">
                  <c:v>-2.41614334201159</c:v>
                </c:pt>
                <c:pt idx="5927">
                  <c:v>-22.3456666479771</c:v>
                </c:pt>
                <c:pt idx="5928">
                  <c:v>6.33019076743576</c:v>
                </c:pt>
                <c:pt idx="5929">
                  <c:v>22.1462228232005</c:v>
                </c:pt>
                <c:pt idx="5930">
                  <c:v>5.82932694052077</c:v>
                </c:pt>
                <c:pt idx="5931">
                  <c:v>36.8597897505387</c:v>
                </c:pt>
                <c:pt idx="5932">
                  <c:v>-26.5880735045751</c:v>
                </c:pt>
                <c:pt idx="5933">
                  <c:v>11.3122411615863</c:v>
                </c:pt>
                <c:pt idx="5934">
                  <c:v>8.215896269925</c:v>
                </c:pt>
                <c:pt idx="5935">
                  <c:v>-27.762742505996</c:v>
                </c:pt>
                <c:pt idx="5936">
                  <c:v>9.20172322248445</c:v>
                </c:pt>
                <c:pt idx="5937">
                  <c:v>4.02528971702775</c:v>
                </c:pt>
                <c:pt idx="5938">
                  <c:v>-29.7015436776132</c:v>
                </c:pt>
                <c:pt idx="5939">
                  <c:v>38.3145382745998</c:v>
                </c:pt>
                <c:pt idx="5940">
                  <c:v>-4.69804677252976</c:v>
                </c:pt>
                <c:pt idx="5941">
                  <c:v>36.3479358527321</c:v>
                </c:pt>
                <c:pt idx="5942">
                  <c:v>-20.9701624548072</c:v>
                </c:pt>
                <c:pt idx="5943">
                  <c:v>24.3304170933465</c:v>
                </c:pt>
                <c:pt idx="5944">
                  <c:v>8.8154066181287</c:v>
                </c:pt>
                <c:pt idx="5945">
                  <c:v>25.5449385863317</c:v>
                </c:pt>
                <c:pt idx="5946">
                  <c:v>21.791748952561</c:v>
                </c:pt>
                <c:pt idx="5947">
                  <c:v>5.8256315310667</c:v>
                </c:pt>
                <c:pt idx="5948">
                  <c:v>33.0578571661197</c:v>
                </c:pt>
                <c:pt idx="5949">
                  <c:v>29.0293923835225</c:v>
                </c:pt>
                <c:pt idx="5950">
                  <c:v>33.0696656317873</c:v>
                </c:pt>
                <c:pt idx="5951">
                  <c:v>23.7695002799846</c:v>
                </c:pt>
                <c:pt idx="5952">
                  <c:v>-20.6850137952268</c:v>
                </c:pt>
                <c:pt idx="5953">
                  <c:v>26.4104767649706</c:v>
                </c:pt>
                <c:pt idx="5954">
                  <c:v>-17.3501962908461</c:v>
                </c:pt>
                <c:pt idx="5955">
                  <c:v>-20.6345462591604</c:v>
                </c:pt>
                <c:pt idx="5956">
                  <c:v>11.597592126792</c:v>
                </c:pt>
                <c:pt idx="5957">
                  <c:v>8.00348052914232</c:v>
                </c:pt>
                <c:pt idx="5958">
                  <c:v>3.02151527762254</c:v>
                </c:pt>
                <c:pt idx="5959">
                  <c:v>-25.9749650322678</c:v>
                </c:pt>
                <c:pt idx="5960">
                  <c:v>25.0995261930293</c:v>
                </c:pt>
                <c:pt idx="5961">
                  <c:v>23.0995173700451</c:v>
                </c:pt>
                <c:pt idx="5962">
                  <c:v>7.33231316185355</c:v>
                </c:pt>
                <c:pt idx="5963">
                  <c:v>-16.4249218707099</c:v>
                </c:pt>
                <c:pt idx="5964">
                  <c:v>39.5827730671446</c:v>
                </c:pt>
                <c:pt idx="5965">
                  <c:v>-33.5468835425276</c:v>
                </c:pt>
                <c:pt idx="5966">
                  <c:v>-34.4176863771461</c:v>
                </c:pt>
                <c:pt idx="5967">
                  <c:v>-17.6369988077826</c:v>
                </c:pt>
                <c:pt idx="5968">
                  <c:v>31.5632471989325</c:v>
                </c:pt>
                <c:pt idx="5969">
                  <c:v>-15.3544679026732</c:v>
                </c:pt>
                <c:pt idx="5970">
                  <c:v>0.76367546732475</c:v>
                </c:pt>
                <c:pt idx="5971">
                  <c:v>7.88824927436986</c:v>
                </c:pt>
                <c:pt idx="5972">
                  <c:v>-21.2774950626774</c:v>
                </c:pt>
                <c:pt idx="5973">
                  <c:v>-17.7693450223868</c:v>
                </c:pt>
                <c:pt idx="5974">
                  <c:v>-33.8987547385165</c:v>
                </c:pt>
                <c:pt idx="5975">
                  <c:v>-17.2481856489936</c:v>
                </c:pt>
                <c:pt idx="5976">
                  <c:v>-30.5910598251803</c:v>
                </c:pt>
                <c:pt idx="5977">
                  <c:v>-20.6303925903593</c:v>
                </c:pt>
                <c:pt idx="5978">
                  <c:v>26.663145507272</c:v>
                </c:pt>
                <c:pt idx="5979">
                  <c:v>24.5254757897484</c:v>
                </c:pt>
                <c:pt idx="5980">
                  <c:v>-2.88388410723989</c:v>
                </c:pt>
                <c:pt idx="5981">
                  <c:v>28.4371404395542</c:v>
                </c:pt>
                <c:pt idx="5982">
                  <c:v>38.6134307710873</c:v>
                </c:pt>
                <c:pt idx="5983">
                  <c:v>-29.2803029621615</c:v>
                </c:pt>
                <c:pt idx="5984">
                  <c:v>12.486830646143</c:v>
                </c:pt>
                <c:pt idx="5985">
                  <c:v>1.49529060724755</c:v>
                </c:pt>
                <c:pt idx="5986">
                  <c:v>22.0520222529122</c:v>
                </c:pt>
                <c:pt idx="5987">
                  <c:v>-19.6784544577794</c:v>
                </c:pt>
                <c:pt idx="5988">
                  <c:v>0.44629083297429</c:v>
                </c:pt>
                <c:pt idx="5989">
                  <c:v>2.30210787510355</c:v>
                </c:pt>
                <c:pt idx="5990">
                  <c:v>3.05492717574835</c:v>
                </c:pt>
                <c:pt idx="5991">
                  <c:v>11.1858124689408</c:v>
                </c:pt>
                <c:pt idx="5992">
                  <c:v>-29.7985895195602</c:v>
                </c:pt>
                <c:pt idx="5993">
                  <c:v>35.8473765960586</c:v>
                </c:pt>
                <c:pt idx="5994">
                  <c:v>22.5019306855597</c:v>
                </c:pt>
                <c:pt idx="5995">
                  <c:v>31.7325134523469</c:v>
                </c:pt>
                <c:pt idx="5996">
                  <c:v>-24.283125127454</c:v>
                </c:pt>
                <c:pt idx="5997">
                  <c:v>-15.4060969891177</c:v>
                </c:pt>
                <c:pt idx="5998">
                  <c:v>20.91706086764</c:v>
                </c:pt>
                <c:pt idx="5999">
                  <c:v>-1.19903734963402</c:v>
                </c:pt>
                <c:pt idx="6000">
                  <c:v>-31.7532003454432</c:v>
                </c:pt>
                <c:pt idx="6001">
                  <c:v>9.88652795251302</c:v>
                </c:pt>
                <c:pt idx="6002">
                  <c:v>36.0532427204945</c:v>
                </c:pt>
                <c:pt idx="6003">
                  <c:v>-16.609281907238</c:v>
                </c:pt>
                <c:pt idx="6004">
                  <c:v>38.7537637559903</c:v>
                </c:pt>
                <c:pt idx="6005">
                  <c:v>32.4512284437642</c:v>
                </c:pt>
                <c:pt idx="6006">
                  <c:v>7.59409382595316</c:v>
                </c:pt>
                <c:pt idx="6007">
                  <c:v>6.46438633421232</c:v>
                </c:pt>
                <c:pt idx="6008">
                  <c:v>-29.9965102906194</c:v>
                </c:pt>
                <c:pt idx="6009">
                  <c:v>40.0504679769141</c:v>
                </c:pt>
                <c:pt idx="6010">
                  <c:v>-27.4269174191384</c:v>
                </c:pt>
                <c:pt idx="6011">
                  <c:v>3.24681220583337</c:v>
                </c:pt>
                <c:pt idx="6012">
                  <c:v>-20.3779619798149</c:v>
                </c:pt>
                <c:pt idx="6013">
                  <c:v>30.8682069030669</c:v>
                </c:pt>
                <c:pt idx="6014">
                  <c:v>-30.5467464843238</c:v>
                </c:pt>
                <c:pt idx="6015">
                  <c:v>5.28261480992228</c:v>
                </c:pt>
                <c:pt idx="6016">
                  <c:v>-29.0055863615695</c:v>
                </c:pt>
                <c:pt idx="6017">
                  <c:v>-19.7947508185051</c:v>
                </c:pt>
                <c:pt idx="6018">
                  <c:v>3.80695342758014</c:v>
                </c:pt>
                <c:pt idx="6019">
                  <c:v>-24.2924520805734</c:v>
                </c:pt>
                <c:pt idx="6020">
                  <c:v>-3.18582319341529</c:v>
                </c:pt>
                <c:pt idx="6021">
                  <c:v>-17.2699349795488</c:v>
                </c:pt>
                <c:pt idx="6022">
                  <c:v>28.8911035086379</c:v>
                </c:pt>
                <c:pt idx="6023">
                  <c:v>-21.1822782189066</c:v>
                </c:pt>
                <c:pt idx="6024">
                  <c:v>3.18737655387573</c:v>
                </c:pt>
                <c:pt idx="6025">
                  <c:v>23.1156724281077</c:v>
                </c:pt>
                <c:pt idx="6026">
                  <c:v>-17.7955168337057</c:v>
                </c:pt>
                <c:pt idx="6027">
                  <c:v>23.6474142020639</c:v>
                </c:pt>
                <c:pt idx="6028">
                  <c:v>25.4309434761913</c:v>
                </c:pt>
                <c:pt idx="6029">
                  <c:v>-24.4535364587074</c:v>
                </c:pt>
                <c:pt idx="6030">
                  <c:v>-25.3479716364806</c:v>
                </c:pt>
                <c:pt idx="6031">
                  <c:v>12.1244896401756</c:v>
                </c:pt>
                <c:pt idx="6032">
                  <c:v>13.2311446474581</c:v>
                </c:pt>
                <c:pt idx="6033">
                  <c:v>29.9703360024208</c:v>
                </c:pt>
                <c:pt idx="6034">
                  <c:v>-30.5569228099098</c:v>
                </c:pt>
                <c:pt idx="6035">
                  <c:v>-29.928209799891</c:v>
                </c:pt>
                <c:pt idx="6036">
                  <c:v>-16.3618780288671</c:v>
                </c:pt>
                <c:pt idx="6037">
                  <c:v>33.2961665189951</c:v>
                </c:pt>
                <c:pt idx="6038">
                  <c:v>2.57480894007434</c:v>
                </c:pt>
                <c:pt idx="6039">
                  <c:v>-16.0357800400685</c:v>
                </c:pt>
                <c:pt idx="6040">
                  <c:v>-25.1602533827658</c:v>
                </c:pt>
                <c:pt idx="6041">
                  <c:v>-3.62797308747499</c:v>
                </c:pt>
                <c:pt idx="6042">
                  <c:v>21.8766002821041</c:v>
                </c:pt>
                <c:pt idx="6043">
                  <c:v>-20.4542748120566</c:v>
                </c:pt>
                <c:pt idx="6044">
                  <c:v>21.3092289352071</c:v>
                </c:pt>
                <c:pt idx="6045">
                  <c:v>-4.60055447321934</c:v>
                </c:pt>
                <c:pt idx="6046">
                  <c:v>-17.4047418317429</c:v>
                </c:pt>
                <c:pt idx="6047">
                  <c:v>21.9053520784053</c:v>
                </c:pt>
                <c:pt idx="6048">
                  <c:v>2.09368920995913</c:v>
                </c:pt>
                <c:pt idx="6049">
                  <c:v>-23.2868647102028</c:v>
                </c:pt>
                <c:pt idx="6050">
                  <c:v>-3.16490210904984</c:v>
                </c:pt>
                <c:pt idx="6051">
                  <c:v>-34.6110203344694</c:v>
                </c:pt>
                <c:pt idx="6052">
                  <c:v>-26.2166930458507</c:v>
                </c:pt>
                <c:pt idx="6053">
                  <c:v>-35.0641502967346</c:v>
                </c:pt>
                <c:pt idx="6054">
                  <c:v>1.41649075265515</c:v>
                </c:pt>
                <c:pt idx="6055">
                  <c:v>39.8399249058464</c:v>
                </c:pt>
                <c:pt idx="6056">
                  <c:v>-22.8727000172759</c:v>
                </c:pt>
                <c:pt idx="6057">
                  <c:v>37.5502262437002</c:v>
                </c:pt>
                <c:pt idx="6058">
                  <c:v>-27.815484401898</c:v>
                </c:pt>
                <c:pt idx="6059">
                  <c:v>39.289880616744</c:v>
                </c:pt>
                <c:pt idx="6060">
                  <c:v>-34.6674918034294</c:v>
                </c:pt>
                <c:pt idx="6061">
                  <c:v>32.603958338673</c:v>
                </c:pt>
                <c:pt idx="6062">
                  <c:v>29.0744274558076</c:v>
                </c:pt>
                <c:pt idx="6063">
                  <c:v>22.2622703930076</c:v>
                </c:pt>
                <c:pt idx="6064">
                  <c:v>37.4008086954188</c:v>
                </c:pt>
                <c:pt idx="6065">
                  <c:v>-15.7624906991328</c:v>
                </c:pt>
                <c:pt idx="6066">
                  <c:v>-30.7630054601954</c:v>
                </c:pt>
                <c:pt idx="6067">
                  <c:v>-34.698777832295</c:v>
                </c:pt>
                <c:pt idx="6068">
                  <c:v>-6.31585381171135</c:v>
                </c:pt>
                <c:pt idx="6069">
                  <c:v>33.2639707704599</c:v>
                </c:pt>
                <c:pt idx="6070">
                  <c:v>32.8302477945835</c:v>
                </c:pt>
                <c:pt idx="6071">
                  <c:v>-22.3731361261772</c:v>
                </c:pt>
                <c:pt idx="6072">
                  <c:v>-30.7728396310965</c:v>
                </c:pt>
                <c:pt idx="6073">
                  <c:v>39.8616897290334</c:v>
                </c:pt>
                <c:pt idx="6074">
                  <c:v>-4.42052420851277</c:v>
                </c:pt>
                <c:pt idx="6075">
                  <c:v>-24.7940169963589</c:v>
                </c:pt>
                <c:pt idx="6076">
                  <c:v>-27.1679081602424</c:v>
                </c:pt>
                <c:pt idx="6077">
                  <c:v>-1.05185593731811</c:v>
                </c:pt>
                <c:pt idx="6078">
                  <c:v>-3.21755111045321</c:v>
                </c:pt>
                <c:pt idx="6079">
                  <c:v>6.98431456725821</c:v>
                </c:pt>
                <c:pt idx="6080">
                  <c:v>-25.1094450686735</c:v>
                </c:pt>
                <c:pt idx="6081">
                  <c:v>31.9808316213155</c:v>
                </c:pt>
                <c:pt idx="6082">
                  <c:v>12.3497662899108</c:v>
                </c:pt>
                <c:pt idx="6083">
                  <c:v>5.69232248803243</c:v>
                </c:pt>
                <c:pt idx="6084">
                  <c:v>-33.1702055109381</c:v>
                </c:pt>
                <c:pt idx="6085">
                  <c:v>4.71604325956133</c:v>
                </c:pt>
                <c:pt idx="6086">
                  <c:v>36.3290284286146</c:v>
                </c:pt>
                <c:pt idx="6087">
                  <c:v>12.994405183081</c:v>
                </c:pt>
                <c:pt idx="6088">
                  <c:v>4.01405038373495</c:v>
                </c:pt>
                <c:pt idx="6089">
                  <c:v>10.2953725730062</c:v>
                </c:pt>
                <c:pt idx="6090">
                  <c:v>-22.9820793580041</c:v>
                </c:pt>
                <c:pt idx="6091">
                  <c:v>30.8391353842228</c:v>
                </c:pt>
                <c:pt idx="6092">
                  <c:v>-33.1477810375044</c:v>
                </c:pt>
                <c:pt idx="6093">
                  <c:v>33.4562245655445</c:v>
                </c:pt>
                <c:pt idx="6094">
                  <c:v>36.0336169880579</c:v>
                </c:pt>
                <c:pt idx="6095">
                  <c:v>-21.4723038110888</c:v>
                </c:pt>
                <c:pt idx="6096">
                  <c:v>37.9757820385138</c:v>
                </c:pt>
                <c:pt idx="6097">
                  <c:v>-23.6939947574936</c:v>
                </c:pt>
                <c:pt idx="6098">
                  <c:v>6.52527905975134</c:v>
                </c:pt>
                <c:pt idx="6099">
                  <c:v>-20.2705993097436</c:v>
                </c:pt>
                <c:pt idx="6100">
                  <c:v>25.0045227640409</c:v>
                </c:pt>
                <c:pt idx="6101">
                  <c:v>-4.89937420785261</c:v>
                </c:pt>
                <c:pt idx="6102">
                  <c:v>-21.4572976415962</c:v>
                </c:pt>
                <c:pt idx="6103">
                  <c:v>-3.90745264271959</c:v>
                </c:pt>
                <c:pt idx="6104">
                  <c:v>-23.1811572242862</c:v>
                </c:pt>
                <c:pt idx="6105">
                  <c:v>28.1011393310127</c:v>
                </c:pt>
                <c:pt idx="6106">
                  <c:v>-1.30936097992627</c:v>
                </c:pt>
                <c:pt idx="6107">
                  <c:v>-24.1097508887197</c:v>
                </c:pt>
                <c:pt idx="6108">
                  <c:v>39.436167071662</c:v>
                </c:pt>
                <c:pt idx="6109">
                  <c:v>22.6512576232686</c:v>
                </c:pt>
                <c:pt idx="6110">
                  <c:v>30.8381824134927</c:v>
                </c:pt>
                <c:pt idx="6111">
                  <c:v>34.5610535875619</c:v>
                </c:pt>
                <c:pt idx="6112">
                  <c:v>25.9706067694301</c:v>
                </c:pt>
                <c:pt idx="6113">
                  <c:v>-21.778646377017</c:v>
                </c:pt>
                <c:pt idx="6114">
                  <c:v>32.5646567719993</c:v>
                </c:pt>
                <c:pt idx="6115">
                  <c:v>5.84556575883505</c:v>
                </c:pt>
                <c:pt idx="6116">
                  <c:v>-17.1122102780833</c:v>
                </c:pt>
                <c:pt idx="6117">
                  <c:v>-15.8313507051166</c:v>
                </c:pt>
                <c:pt idx="6118">
                  <c:v>34.8439640015574</c:v>
                </c:pt>
                <c:pt idx="6119">
                  <c:v>32.3747664882236</c:v>
                </c:pt>
                <c:pt idx="6120">
                  <c:v>33.1770574862386</c:v>
                </c:pt>
                <c:pt idx="6121">
                  <c:v>-2.58462436702152</c:v>
                </c:pt>
                <c:pt idx="6122">
                  <c:v>37.29085459087</c:v>
                </c:pt>
                <c:pt idx="6123">
                  <c:v>-26.0550371484945</c:v>
                </c:pt>
                <c:pt idx="6124">
                  <c:v>-23.4381504247045</c:v>
                </c:pt>
                <c:pt idx="6125">
                  <c:v>-0.782206188171309</c:v>
                </c:pt>
                <c:pt idx="6126">
                  <c:v>37.8582951943191</c:v>
                </c:pt>
                <c:pt idx="6127">
                  <c:v>-0.027057158852016</c:v>
                </c:pt>
                <c:pt idx="6128">
                  <c:v>11.5345113331363</c:v>
                </c:pt>
                <c:pt idx="6129">
                  <c:v>5.47605856150832</c:v>
                </c:pt>
                <c:pt idx="6130">
                  <c:v>31.8259822320657</c:v>
                </c:pt>
                <c:pt idx="6131">
                  <c:v>3.04242102808154</c:v>
                </c:pt>
                <c:pt idx="6132">
                  <c:v>-34.2214200971853</c:v>
                </c:pt>
                <c:pt idx="6133">
                  <c:v>35.7196873919571</c:v>
                </c:pt>
                <c:pt idx="6134">
                  <c:v>8.8771899931499</c:v>
                </c:pt>
                <c:pt idx="6135">
                  <c:v>-33.1427250588294</c:v>
                </c:pt>
                <c:pt idx="6136">
                  <c:v>0.106292565232723</c:v>
                </c:pt>
                <c:pt idx="6137">
                  <c:v>-0.0877443422375288</c:v>
                </c:pt>
                <c:pt idx="6138">
                  <c:v>35.785995617542</c:v>
                </c:pt>
                <c:pt idx="6139">
                  <c:v>-34.7214324685229</c:v>
                </c:pt>
                <c:pt idx="6140">
                  <c:v>-22.4918658169692</c:v>
                </c:pt>
                <c:pt idx="6141">
                  <c:v>22.2191055076119</c:v>
                </c:pt>
                <c:pt idx="6142">
                  <c:v>9.95489466196096</c:v>
                </c:pt>
                <c:pt idx="6143">
                  <c:v>21.5219108265353</c:v>
                </c:pt>
                <c:pt idx="6144">
                  <c:v>-19.1657290771693</c:v>
                </c:pt>
                <c:pt idx="6145">
                  <c:v>33.3124532396431</c:v>
                </c:pt>
                <c:pt idx="6146">
                  <c:v>37.1687627119157</c:v>
                </c:pt>
                <c:pt idx="6147">
                  <c:v>-15.5508666707727</c:v>
                </c:pt>
                <c:pt idx="6148">
                  <c:v>22.2663644448117</c:v>
                </c:pt>
                <c:pt idx="6149">
                  <c:v>-17.2731666734455</c:v>
                </c:pt>
                <c:pt idx="6150">
                  <c:v>10.9505912338022</c:v>
                </c:pt>
                <c:pt idx="6151">
                  <c:v>6.31343606713264</c:v>
                </c:pt>
                <c:pt idx="6152">
                  <c:v>-27.4209484623353</c:v>
                </c:pt>
                <c:pt idx="6153">
                  <c:v>12.2216170084652</c:v>
                </c:pt>
                <c:pt idx="6154">
                  <c:v>-22.0747937631719</c:v>
                </c:pt>
                <c:pt idx="6155">
                  <c:v>30.0548772556681</c:v>
                </c:pt>
                <c:pt idx="6156">
                  <c:v>-16.8056532505449</c:v>
                </c:pt>
                <c:pt idx="6157">
                  <c:v>2.73253822598194</c:v>
                </c:pt>
                <c:pt idx="6158">
                  <c:v>35.1654171696491</c:v>
                </c:pt>
                <c:pt idx="6159">
                  <c:v>-23.3208906705634</c:v>
                </c:pt>
                <c:pt idx="6160">
                  <c:v>34.0642899388691</c:v>
                </c:pt>
                <c:pt idx="6161">
                  <c:v>-18.4949361613831</c:v>
                </c:pt>
                <c:pt idx="6162">
                  <c:v>26.8706989602744</c:v>
                </c:pt>
                <c:pt idx="6163">
                  <c:v>4.74930023035477</c:v>
                </c:pt>
                <c:pt idx="6164">
                  <c:v>3.26599796898356</c:v>
                </c:pt>
                <c:pt idx="6165">
                  <c:v>-25.7660454422587</c:v>
                </c:pt>
                <c:pt idx="6166">
                  <c:v>-25.5056735518904</c:v>
                </c:pt>
                <c:pt idx="6167">
                  <c:v>-1.19798616257046</c:v>
                </c:pt>
                <c:pt idx="6168">
                  <c:v>13.204011946819</c:v>
                </c:pt>
                <c:pt idx="6169">
                  <c:v>0.895074060009336</c:v>
                </c:pt>
                <c:pt idx="6170">
                  <c:v>28.0855605243066</c:v>
                </c:pt>
                <c:pt idx="6171">
                  <c:v>0.369267379276576</c:v>
                </c:pt>
                <c:pt idx="6172">
                  <c:v>26.5347090949399</c:v>
                </c:pt>
                <c:pt idx="6173">
                  <c:v>-26.8399110116294</c:v>
                </c:pt>
                <c:pt idx="6174">
                  <c:v>0.553612228047046</c:v>
                </c:pt>
                <c:pt idx="6175">
                  <c:v>6.59100166316706</c:v>
                </c:pt>
                <c:pt idx="6176">
                  <c:v>34.407350548888</c:v>
                </c:pt>
                <c:pt idx="6177">
                  <c:v>9.17128213280143</c:v>
                </c:pt>
                <c:pt idx="6178">
                  <c:v>0.532087529477084</c:v>
                </c:pt>
                <c:pt idx="6179">
                  <c:v>3.55597608819685</c:v>
                </c:pt>
                <c:pt idx="6180">
                  <c:v>-25.440162752197</c:v>
                </c:pt>
                <c:pt idx="6181">
                  <c:v>-29.8918541968394</c:v>
                </c:pt>
                <c:pt idx="6182">
                  <c:v>33.5993716094496</c:v>
                </c:pt>
                <c:pt idx="6183">
                  <c:v>3.64268324797941</c:v>
                </c:pt>
                <c:pt idx="6184">
                  <c:v>1.07962700481765</c:v>
                </c:pt>
                <c:pt idx="6185">
                  <c:v>-5.56087221331175</c:v>
                </c:pt>
                <c:pt idx="6186">
                  <c:v>9.4377501131955</c:v>
                </c:pt>
                <c:pt idx="6187">
                  <c:v>-1.38706990631542</c:v>
                </c:pt>
                <c:pt idx="6188">
                  <c:v>-17.0899306610363</c:v>
                </c:pt>
                <c:pt idx="6189">
                  <c:v>-1.98280095210065</c:v>
                </c:pt>
                <c:pt idx="6190">
                  <c:v>-29.5749115632539</c:v>
                </c:pt>
                <c:pt idx="6191">
                  <c:v>30.8269364105688</c:v>
                </c:pt>
                <c:pt idx="6192">
                  <c:v>-23.5014822292874</c:v>
                </c:pt>
                <c:pt idx="6193">
                  <c:v>29.8974760128803</c:v>
                </c:pt>
                <c:pt idx="6194">
                  <c:v>37.0154346327979</c:v>
                </c:pt>
                <c:pt idx="6195">
                  <c:v>35.0419977874566</c:v>
                </c:pt>
                <c:pt idx="6196">
                  <c:v>39.8270985986578</c:v>
                </c:pt>
                <c:pt idx="6197">
                  <c:v>30.2720966499135</c:v>
                </c:pt>
                <c:pt idx="6198">
                  <c:v>30.9080208731671</c:v>
                </c:pt>
                <c:pt idx="6199">
                  <c:v>-25.277132683361</c:v>
                </c:pt>
                <c:pt idx="6200">
                  <c:v>-20.584520204228</c:v>
                </c:pt>
                <c:pt idx="6201">
                  <c:v>29.3198484219575</c:v>
                </c:pt>
                <c:pt idx="6202">
                  <c:v>-31.6467248327465</c:v>
                </c:pt>
                <c:pt idx="6203">
                  <c:v>40.5744945943577</c:v>
                </c:pt>
                <c:pt idx="6204">
                  <c:v>21.9392378930743</c:v>
                </c:pt>
                <c:pt idx="6205">
                  <c:v>-22.1939317359232</c:v>
                </c:pt>
                <c:pt idx="6206">
                  <c:v>8.71832592029208</c:v>
                </c:pt>
                <c:pt idx="6207">
                  <c:v>32.698265682338</c:v>
                </c:pt>
                <c:pt idx="6208">
                  <c:v>32.1266578120106</c:v>
                </c:pt>
                <c:pt idx="6209">
                  <c:v>38.3550518384796</c:v>
                </c:pt>
                <c:pt idx="6210">
                  <c:v>9.12378012750499</c:v>
                </c:pt>
                <c:pt idx="6211">
                  <c:v>24.7052098521934</c:v>
                </c:pt>
                <c:pt idx="6212">
                  <c:v>10.1413525058115</c:v>
                </c:pt>
                <c:pt idx="6213">
                  <c:v>-18.9169296156097</c:v>
                </c:pt>
                <c:pt idx="6214">
                  <c:v>-21.9681757052768</c:v>
                </c:pt>
                <c:pt idx="6215">
                  <c:v>-0.137068998377938</c:v>
                </c:pt>
                <c:pt idx="6216">
                  <c:v>21.9107102720464</c:v>
                </c:pt>
                <c:pt idx="6217">
                  <c:v>33.0043570832223</c:v>
                </c:pt>
                <c:pt idx="6218">
                  <c:v>-19.8505221958529</c:v>
                </c:pt>
                <c:pt idx="6219">
                  <c:v>34.2640162301678</c:v>
                </c:pt>
                <c:pt idx="6220">
                  <c:v>35.4476491918644</c:v>
                </c:pt>
                <c:pt idx="6221">
                  <c:v>20.8252742679873</c:v>
                </c:pt>
                <c:pt idx="6222">
                  <c:v>-0.0483848421976409</c:v>
                </c:pt>
                <c:pt idx="6223">
                  <c:v>25.1644859349825</c:v>
                </c:pt>
                <c:pt idx="6224">
                  <c:v>-22.1026065037657</c:v>
                </c:pt>
                <c:pt idx="6225">
                  <c:v>4.12575146193113</c:v>
                </c:pt>
                <c:pt idx="6226">
                  <c:v>-15.4707763586793</c:v>
                </c:pt>
                <c:pt idx="6227">
                  <c:v>22.102927429411</c:v>
                </c:pt>
                <c:pt idx="6228">
                  <c:v>-25.7940802068308</c:v>
                </c:pt>
                <c:pt idx="6229">
                  <c:v>-23.9745207968379</c:v>
                </c:pt>
                <c:pt idx="6230">
                  <c:v>30.2788053856787</c:v>
                </c:pt>
                <c:pt idx="6231">
                  <c:v>-16.5191328906102</c:v>
                </c:pt>
                <c:pt idx="6232">
                  <c:v>22.5010628889837</c:v>
                </c:pt>
                <c:pt idx="6233">
                  <c:v>23.4130872424473</c:v>
                </c:pt>
                <c:pt idx="6234">
                  <c:v>29.4846196869176</c:v>
                </c:pt>
                <c:pt idx="6235">
                  <c:v>-30.7508051919705</c:v>
                </c:pt>
                <c:pt idx="6236">
                  <c:v>13.2579851497137</c:v>
                </c:pt>
                <c:pt idx="6237">
                  <c:v>30.5148779621969</c:v>
                </c:pt>
                <c:pt idx="6238">
                  <c:v>27.9381076070029</c:v>
                </c:pt>
                <c:pt idx="6239">
                  <c:v>39.954770678431</c:v>
                </c:pt>
                <c:pt idx="6240">
                  <c:v>26.0937418837004</c:v>
                </c:pt>
                <c:pt idx="6241">
                  <c:v>25.5170590143444</c:v>
                </c:pt>
                <c:pt idx="6242">
                  <c:v>-30.0522714546648</c:v>
                </c:pt>
                <c:pt idx="6243">
                  <c:v>-34.3188935240152</c:v>
                </c:pt>
                <c:pt idx="6244">
                  <c:v>-26.3007742148272</c:v>
                </c:pt>
                <c:pt idx="6245">
                  <c:v>32.5020929155266</c:v>
                </c:pt>
                <c:pt idx="6246">
                  <c:v>4.58769015785608</c:v>
                </c:pt>
                <c:pt idx="6247">
                  <c:v>-20.6000251871442</c:v>
                </c:pt>
                <c:pt idx="6248">
                  <c:v>38.3470989928216</c:v>
                </c:pt>
                <c:pt idx="6249">
                  <c:v>32.979615823468</c:v>
                </c:pt>
                <c:pt idx="6250">
                  <c:v>-25.9441881884041</c:v>
                </c:pt>
                <c:pt idx="6251">
                  <c:v>-17.246991507504</c:v>
                </c:pt>
                <c:pt idx="6252">
                  <c:v>-26.3231202847371</c:v>
                </c:pt>
                <c:pt idx="6253">
                  <c:v>40.2155527645912</c:v>
                </c:pt>
                <c:pt idx="6254">
                  <c:v>-1.00472396529079</c:v>
                </c:pt>
                <c:pt idx="6255">
                  <c:v>40.2688732350758</c:v>
                </c:pt>
                <c:pt idx="6256">
                  <c:v>-28.8703865386327</c:v>
                </c:pt>
                <c:pt idx="6257">
                  <c:v>5.55416857463838</c:v>
                </c:pt>
                <c:pt idx="6258">
                  <c:v>-15.3546805705859</c:v>
                </c:pt>
                <c:pt idx="6259">
                  <c:v>-15.9987623660254</c:v>
                </c:pt>
                <c:pt idx="6260">
                  <c:v>-22.8238468636233</c:v>
                </c:pt>
                <c:pt idx="6261">
                  <c:v>10.600378158487</c:v>
                </c:pt>
                <c:pt idx="6262">
                  <c:v>-2.36324300860345</c:v>
                </c:pt>
                <c:pt idx="6263">
                  <c:v>12.5813927587189</c:v>
                </c:pt>
                <c:pt idx="6264">
                  <c:v>2.06166126947606</c:v>
                </c:pt>
                <c:pt idx="6265">
                  <c:v>-19.3361001767497</c:v>
                </c:pt>
                <c:pt idx="6266">
                  <c:v>-27.1662366179826</c:v>
                </c:pt>
                <c:pt idx="6267">
                  <c:v>38.8485423155121</c:v>
                </c:pt>
                <c:pt idx="6268">
                  <c:v>-31.8274507920636</c:v>
                </c:pt>
                <c:pt idx="6269">
                  <c:v>1.89375120297639</c:v>
                </c:pt>
                <c:pt idx="6270">
                  <c:v>-1.26357008677671</c:v>
                </c:pt>
                <c:pt idx="6271">
                  <c:v>25.6800790718091</c:v>
                </c:pt>
                <c:pt idx="6272">
                  <c:v>37.48461421805</c:v>
                </c:pt>
                <c:pt idx="6273">
                  <c:v>29.4755117357471</c:v>
                </c:pt>
                <c:pt idx="6274">
                  <c:v>35.5329192442839</c:v>
                </c:pt>
                <c:pt idx="6275">
                  <c:v>-27.2901077981606</c:v>
                </c:pt>
                <c:pt idx="6276">
                  <c:v>2.57657072299851</c:v>
                </c:pt>
                <c:pt idx="6277">
                  <c:v>-20.6524294252318</c:v>
                </c:pt>
                <c:pt idx="6278">
                  <c:v>-16.8135549686659</c:v>
                </c:pt>
                <c:pt idx="6279">
                  <c:v>4.30126141212204</c:v>
                </c:pt>
                <c:pt idx="6280">
                  <c:v>-2.48713972077104</c:v>
                </c:pt>
                <c:pt idx="6281">
                  <c:v>23.5234929963452</c:v>
                </c:pt>
                <c:pt idx="6282">
                  <c:v>10.9689688617889</c:v>
                </c:pt>
                <c:pt idx="6283">
                  <c:v>29.3637552767324</c:v>
                </c:pt>
                <c:pt idx="6284">
                  <c:v>12.3014833139142</c:v>
                </c:pt>
                <c:pt idx="6285">
                  <c:v>22.9433059616623</c:v>
                </c:pt>
                <c:pt idx="6286">
                  <c:v>-32.3471000483133</c:v>
                </c:pt>
                <c:pt idx="6287">
                  <c:v>3.42817195207082</c:v>
                </c:pt>
                <c:pt idx="6288">
                  <c:v>-24.6006995270075</c:v>
                </c:pt>
                <c:pt idx="6289">
                  <c:v>-24.616835064933</c:v>
                </c:pt>
                <c:pt idx="6290">
                  <c:v>3.33099232252096</c:v>
                </c:pt>
                <c:pt idx="6291">
                  <c:v>10.1477673850806</c:v>
                </c:pt>
                <c:pt idx="6292">
                  <c:v>-34.0671576496462</c:v>
                </c:pt>
                <c:pt idx="6293">
                  <c:v>35.6318021738487</c:v>
                </c:pt>
                <c:pt idx="6294">
                  <c:v>0.913073159991312</c:v>
                </c:pt>
                <c:pt idx="6295">
                  <c:v>7.7487426481538</c:v>
                </c:pt>
                <c:pt idx="6296">
                  <c:v>35.3271853126371</c:v>
                </c:pt>
                <c:pt idx="6297">
                  <c:v>-30.1326540059413</c:v>
                </c:pt>
                <c:pt idx="6298">
                  <c:v>30.3733328189433</c:v>
                </c:pt>
                <c:pt idx="6299">
                  <c:v>-17.6946919765041</c:v>
                </c:pt>
                <c:pt idx="6300">
                  <c:v>36.2556824719136</c:v>
                </c:pt>
                <c:pt idx="6301">
                  <c:v>21.5079979832867</c:v>
                </c:pt>
                <c:pt idx="6302">
                  <c:v>-30.5126127823619</c:v>
                </c:pt>
                <c:pt idx="6303">
                  <c:v>-19.5465579867931</c:v>
                </c:pt>
                <c:pt idx="6304">
                  <c:v>-15.7183119150886</c:v>
                </c:pt>
                <c:pt idx="6305">
                  <c:v>-32.500313728104</c:v>
                </c:pt>
                <c:pt idx="6306">
                  <c:v>29.9991134170664</c:v>
                </c:pt>
                <c:pt idx="6307">
                  <c:v>-4.8280852209172</c:v>
                </c:pt>
                <c:pt idx="6308">
                  <c:v>25.2658674666126</c:v>
                </c:pt>
                <c:pt idx="6309">
                  <c:v>37.5260997309916</c:v>
                </c:pt>
                <c:pt idx="6310">
                  <c:v>-21.4799614235424</c:v>
                </c:pt>
                <c:pt idx="6311">
                  <c:v>2.86960643483757</c:v>
                </c:pt>
                <c:pt idx="6312">
                  <c:v>-3.08636643266931</c:v>
                </c:pt>
                <c:pt idx="6313">
                  <c:v>1.44288032120611</c:v>
                </c:pt>
                <c:pt idx="6314">
                  <c:v>36.4879772435806</c:v>
                </c:pt>
                <c:pt idx="6315">
                  <c:v>-24.7985974816762</c:v>
                </c:pt>
                <c:pt idx="6316">
                  <c:v>-33.7867664102783</c:v>
                </c:pt>
                <c:pt idx="6317">
                  <c:v>-29.8458301945125</c:v>
                </c:pt>
                <c:pt idx="6318">
                  <c:v>-4.7294638833175</c:v>
                </c:pt>
                <c:pt idx="6319">
                  <c:v>-3.4168984552671</c:v>
                </c:pt>
                <c:pt idx="6320">
                  <c:v>28.6210295214816</c:v>
                </c:pt>
                <c:pt idx="6321">
                  <c:v>34.0183066374151</c:v>
                </c:pt>
                <c:pt idx="6322">
                  <c:v>11.4212966726623</c:v>
                </c:pt>
                <c:pt idx="6323">
                  <c:v>-4.32420376622171</c:v>
                </c:pt>
                <c:pt idx="6324">
                  <c:v>12.8208187867016</c:v>
                </c:pt>
                <c:pt idx="6325">
                  <c:v>32.7322380833346</c:v>
                </c:pt>
                <c:pt idx="6326">
                  <c:v>21.4627793080392</c:v>
                </c:pt>
                <c:pt idx="6327">
                  <c:v>7.07762829397984</c:v>
                </c:pt>
                <c:pt idx="6328">
                  <c:v>-24.1840259432606</c:v>
                </c:pt>
                <c:pt idx="6329">
                  <c:v>-21.0500511992053</c:v>
                </c:pt>
                <c:pt idx="6330">
                  <c:v>-2.89310105390962</c:v>
                </c:pt>
                <c:pt idx="6331">
                  <c:v>27.3502741286575</c:v>
                </c:pt>
                <c:pt idx="6332">
                  <c:v>2.87934517044905</c:v>
                </c:pt>
                <c:pt idx="6333">
                  <c:v>30.0275968747234</c:v>
                </c:pt>
                <c:pt idx="6334">
                  <c:v>13.5448847296385</c:v>
                </c:pt>
                <c:pt idx="6335">
                  <c:v>12.2487706099905</c:v>
                </c:pt>
                <c:pt idx="6336">
                  <c:v>-15.5946688155413</c:v>
                </c:pt>
                <c:pt idx="6337">
                  <c:v>34.1728252856708</c:v>
                </c:pt>
                <c:pt idx="6338">
                  <c:v>-15.9505164244623</c:v>
                </c:pt>
                <c:pt idx="6339">
                  <c:v>-1.9463982302945</c:v>
                </c:pt>
                <c:pt idx="6340">
                  <c:v>36.5406240708455</c:v>
                </c:pt>
                <c:pt idx="6341">
                  <c:v>3.7409458063508</c:v>
                </c:pt>
                <c:pt idx="6342">
                  <c:v>-28.1020468409576</c:v>
                </c:pt>
                <c:pt idx="6343">
                  <c:v>-24.830321336018</c:v>
                </c:pt>
                <c:pt idx="6344">
                  <c:v>-0.0871367810546024</c:v>
                </c:pt>
                <c:pt idx="6345">
                  <c:v>31.3248543967711</c:v>
                </c:pt>
                <c:pt idx="6346">
                  <c:v>4.39231418869457</c:v>
                </c:pt>
                <c:pt idx="6347">
                  <c:v>27.1043073505499</c:v>
                </c:pt>
                <c:pt idx="6348">
                  <c:v>-25.7493725630341</c:v>
                </c:pt>
                <c:pt idx="6349">
                  <c:v>0.762838808546281</c:v>
                </c:pt>
                <c:pt idx="6350">
                  <c:v>-15.3839013457786</c:v>
                </c:pt>
                <c:pt idx="6351">
                  <c:v>27.2750000432134</c:v>
                </c:pt>
                <c:pt idx="6352">
                  <c:v>27.125826584459</c:v>
                </c:pt>
                <c:pt idx="6353">
                  <c:v>-24.9783802448518</c:v>
                </c:pt>
                <c:pt idx="6354">
                  <c:v>5.50356075980496</c:v>
                </c:pt>
                <c:pt idx="6355">
                  <c:v>32.5708919478473</c:v>
                </c:pt>
                <c:pt idx="6356">
                  <c:v>-26.3753495544159</c:v>
                </c:pt>
                <c:pt idx="6357">
                  <c:v>-19.4243123839399</c:v>
                </c:pt>
                <c:pt idx="6358">
                  <c:v>2.32491025357532</c:v>
                </c:pt>
                <c:pt idx="6359">
                  <c:v>-28.0323751627529</c:v>
                </c:pt>
                <c:pt idx="6360">
                  <c:v>-29.9114241791804</c:v>
                </c:pt>
                <c:pt idx="6361">
                  <c:v>38.6632271519998</c:v>
                </c:pt>
                <c:pt idx="6362">
                  <c:v>34.9641723625412</c:v>
                </c:pt>
                <c:pt idx="6363">
                  <c:v>-19.4249838078643</c:v>
                </c:pt>
                <c:pt idx="6364">
                  <c:v>21.5101345911519</c:v>
                </c:pt>
                <c:pt idx="6365">
                  <c:v>-22.6583737440458</c:v>
                </c:pt>
                <c:pt idx="6366">
                  <c:v>13.4347303963588</c:v>
                </c:pt>
                <c:pt idx="6367">
                  <c:v>11.0392846322252</c:v>
                </c:pt>
                <c:pt idx="6368">
                  <c:v>39.9589482237696</c:v>
                </c:pt>
                <c:pt idx="6369">
                  <c:v>2.57176014435864</c:v>
                </c:pt>
                <c:pt idx="6370">
                  <c:v>10.5167800077773</c:v>
                </c:pt>
                <c:pt idx="6371">
                  <c:v>-29.4676784073335</c:v>
                </c:pt>
                <c:pt idx="6372">
                  <c:v>37.8705855144556</c:v>
                </c:pt>
                <c:pt idx="6373">
                  <c:v>35.1238996552588</c:v>
                </c:pt>
                <c:pt idx="6374">
                  <c:v>27.9122860837252</c:v>
                </c:pt>
                <c:pt idx="6375">
                  <c:v>-33.3675577690296</c:v>
                </c:pt>
                <c:pt idx="6376">
                  <c:v>-33.3786538146544</c:v>
                </c:pt>
                <c:pt idx="6377">
                  <c:v>6.52000503965621</c:v>
                </c:pt>
                <c:pt idx="6378">
                  <c:v>-24.9442049919038</c:v>
                </c:pt>
                <c:pt idx="6379">
                  <c:v>8.2658024708903</c:v>
                </c:pt>
                <c:pt idx="6380">
                  <c:v>-26.6568210743157</c:v>
                </c:pt>
                <c:pt idx="6381">
                  <c:v>1.6262632438963</c:v>
                </c:pt>
                <c:pt idx="6382">
                  <c:v>7.41742977851111</c:v>
                </c:pt>
                <c:pt idx="6383">
                  <c:v>-4.52635891087683</c:v>
                </c:pt>
                <c:pt idx="6384">
                  <c:v>3.17338169865068</c:v>
                </c:pt>
                <c:pt idx="6385">
                  <c:v>-24.0829231078403</c:v>
                </c:pt>
                <c:pt idx="6386">
                  <c:v>-33.9679151029258</c:v>
                </c:pt>
                <c:pt idx="6387">
                  <c:v>39.1111859940807</c:v>
                </c:pt>
                <c:pt idx="6388">
                  <c:v>0.341006604076633</c:v>
                </c:pt>
                <c:pt idx="6389">
                  <c:v>-27.5612726715888</c:v>
                </c:pt>
                <c:pt idx="6390">
                  <c:v>7.46531585611149</c:v>
                </c:pt>
                <c:pt idx="6391">
                  <c:v>40.2982723888843</c:v>
                </c:pt>
                <c:pt idx="6392">
                  <c:v>26.4192601711123</c:v>
                </c:pt>
                <c:pt idx="6393">
                  <c:v>-34.829106147053</c:v>
                </c:pt>
                <c:pt idx="6394">
                  <c:v>28.3962752387415</c:v>
                </c:pt>
                <c:pt idx="6395">
                  <c:v>-21.9294225438435</c:v>
                </c:pt>
                <c:pt idx="6396">
                  <c:v>-0.843335182287256</c:v>
                </c:pt>
                <c:pt idx="6397">
                  <c:v>35.9342415673549</c:v>
                </c:pt>
                <c:pt idx="6398">
                  <c:v>-24.1034944249621</c:v>
                </c:pt>
                <c:pt idx="6399">
                  <c:v>-2.66465726482719</c:v>
                </c:pt>
                <c:pt idx="6400">
                  <c:v>-0.128751473759391</c:v>
                </c:pt>
                <c:pt idx="6401">
                  <c:v>2.55603935193037</c:v>
                </c:pt>
                <c:pt idx="6402">
                  <c:v>-18.3941479855479</c:v>
                </c:pt>
                <c:pt idx="6403">
                  <c:v>-22.7586752366972</c:v>
                </c:pt>
                <c:pt idx="6404">
                  <c:v>-22.4392058805605</c:v>
                </c:pt>
                <c:pt idx="6405">
                  <c:v>21.0745562013789</c:v>
                </c:pt>
                <c:pt idx="6406">
                  <c:v>-2.58255810971949</c:v>
                </c:pt>
                <c:pt idx="6407">
                  <c:v>-4.33715850346751</c:v>
                </c:pt>
                <c:pt idx="6408">
                  <c:v>29.8004555356189</c:v>
                </c:pt>
                <c:pt idx="6409">
                  <c:v>-1.78274522917159</c:v>
                </c:pt>
                <c:pt idx="6410">
                  <c:v>25.537857328622</c:v>
                </c:pt>
                <c:pt idx="6411">
                  <c:v>-27.8673420111301</c:v>
                </c:pt>
                <c:pt idx="6412">
                  <c:v>3.59223397072657</c:v>
                </c:pt>
                <c:pt idx="6413">
                  <c:v>-18.4531748002134</c:v>
                </c:pt>
                <c:pt idx="6414">
                  <c:v>12.5761887817768</c:v>
                </c:pt>
                <c:pt idx="6415">
                  <c:v>7.98915572332507</c:v>
                </c:pt>
                <c:pt idx="6416">
                  <c:v>-22.9457068837975</c:v>
                </c:pt>
                <c:pt idx="6417">
                  <c:v>28.4989767270556</c:v>
                </c:pt>
                <c:pt idx="6418">
                  <c:v>-31.7929633525586</c:v>
                </c:pt>
                <c:pt idx="6419">
                  <c:v>-30.35897576719</c:v>
                </c:pt>
                <c:pt idx="6420">
                  <c:v>0.282771595224653</c:v>
                </c:pt>
                <c:pt idx="6421">
                  <c:v>31.5303696086554</c:v>
                </c:pt>
                <c:pt idx="6422">
                  <c:v>27.6063920390543</c:v>
                </c:pt>
                <c:pt idx="6423">
                  <c:v>12.7445014739435</c:v>
                </c:pt>
                <c:pt idx="6424">
                  <c:v>35.970876662872</c:v>
                </c:pt>
                <c:pt idx="6425">
                  <c:v>27.9346463300066</c:v>
                </c:pt>
                <c:pt idx="6426">
                  <c:v>-19.1902931783142</c:v>
                </c:pt>
                <c:pt idx="6427">
                  <c:v>-18.2288687013949</c:v>
                </c:pt>
                <c:pt idx="6428">
                  <c:v>-31.1853529600061</c:v>
                </c:pt>
                <c:pt idx="6429">
                  <c:v>27.3167349035825</c:v>
                </c:pt>
                <c:pt idx="6430">
                  <c:v>35.4353580507113</c:v>
                </c:pt>
                <c:pt idx="6431">
                  <c:v>-29.5360792137949</c:v>
                </c:pt>
                <c:pt idx="6432">
                  <c:v>-25.3983522441623</c:v>
                </c:pt>
                <c:pt idx="6433">
                  <c:v>40.3692380983118</c:v>
                </c:pt>
                <c:pt idx="6434">
                  <c:v>1.02843364773575</c:v>
                </c:pt>
                <c:pt idx="6435">
                  <c:v>-24.9917549199916</c:v>
                </c:pt>
                <c:pt idx="6436">
                  <c:v>25.8528024266553</c:v>
                </c:pt>
                <c:pt idx="6437">
                  <c:v>40.0138489074184</c:v>
                </c:pt>
                <c:pt idx="6438">
                  <c:v>32.6383765836901</c:v>
                </c:pt>
                <c:pt idx="6439">
                  <c:v>20.9680662564</c:v>
                </c:pt>
                <c:pt idx="6440">
                  <c:v>-25.2840773072098</c:v>
                </c:pt>
                <c:pt idx="6441">
                  <c:v>-5.12148229941536</c:v>
                </c:pt>
                <c:pt idx="6442">
                  <c:v>-20.2838305119117</c:v>
                </c:pt>
                <c:pt idx="6443">
                  <c:v>33.6135000249282</c:v>
                </c:pt>
                <c:pt idx="6444">
                  <c:v>4.18132949406332</c:v>
                </c:pt>
                <c:pt idx="6445">
                  <c:v>35.0440172308612</c:v>
                </c:pt>
                <c:pt idx="6446">
                  <c:v>11.7582118937471</c:v>
                </c:pt>
                <c:pt idx="6447">
                  <c:v>-27.4615187791412</c:v>
                </c:pt>
                <c:pt idx="6448">
                  <c:v>-33.9615787163401</c:v>
                </c:pt>
                <c:pt idx="6449">
                  <c:v>-23.700350479014</c:v>
                </c:pt>
                <c:pt idx="6450">
                  <c:v>-33.9103160021045</c:v>
                </c:pt>
                <c:pt idx="6451">
                  <c:v>2.4891306563622</c:v>
                </c:pt>
                <c:pt idx="6452">
                  <c:v>34.9202890762355</c:v>
                </c:pt>
                <c:pt idx="6453">
                  <c:v>37.4469909261077</c:v>
                </c:pt>
                <c:pt idx="6454">
                  <c:v>2.41960031866191</c:v>
                </c:pt>
                <c:pt idx="6455">
                  <c:v>38.6628578454643</c:v>
                </c:pt>
                <c:pt idx="6456">
                  <c:v>30.9243730545458</c:v>
                </c:pt>
                <c:pt idx="6457">
                  <c:v>8.63277414766146</c:v>
                </c:pt>
                <c:pt idx="6458">
                  <c:v>31.3154302534765</c:v>
                </c:pt>
                <c:pt idx="6459">
                  <c:v>5.49790228484076</c:v>
                </c:pt>
                <c:pt idx="6460">
                  <c:v>0.503522812514075</c:v>
                </c:pt>
                <c:pt idx="6461">
                  <c:v>-35.2704675477777</c:v>
                </c:pt>
                <c:pt idx="6462">
                  <c:v>35.7134790325407</c:v>
                </c:pt>
                <c:pt idx="6463">
                  <c:v>-16.2650444626744</c:v>
                </c:pt>
                <c:pt idx="6464">
                  <c:v>5.8752186923175</c:v>
                </c:pt>
                <c:pt idx="6465">
                  <c:v>-15.7514625298132</c:v>
                </c:pt>
                <c:pt idx="6466">
                  <c:v>-20.894540211011</c:v>
                </c:pt>
                <c:pt idx="6467">
                  <c:v>-2.6334538950484</c:v>
                </c:pt>
                <c:pt idx="6468">
                  <c:v>-34.3644705830909</c:v>
                </c:pt>
                <c:pt idx="6469">
                  <c:v>-17.8201306010304</c:v>
                </c:pt>
                <c:pt idx="6470">
                  <c:v>9.13950474489176</c:v>
                </c:pt>
                <c:pt idx="6471">
                  <c:v>29.0642284361526</c:v>
                </c:pt>
                <c:pt idx="6472">
                  <c:v>-26.8235964959572</c:v>
                </c:pt>
                <c:pt idx="6473">
                  <c:v>9.86746648455054</c:v>
                </c:pt>
                <c:pt idx="6474">
                  <c:v>38.8554792908499</c:v>
                </c:pt>
                <c:pt idx="6475">
                  <c:v>31.1964691764904</c:v>
                </c:pt>
                <c:pt idx="6476">
                  <c:v>2.65195182585362</c:v>
                </c:pt>
                <c:pt idx="6477">
                  <c:v>-27.0857702362664</c:v>
                </c:pt>
                <c:pt idx="6478">
                  <c:v>37.7097373529766</c:v>
                </c:pt>
                <c:pt idx="6479">
                  <c:v>-34.9546342897376</c:v>
                </c:pt>
                <c:pt idx="6480">
                  <c:v>-35.0181830008278</c:v>
                </c:pt>
                <c:pt idx="6481">
                  <c:v>11.890966549472</c:v>
                </c:pt>
                <c:pt idx="6482">
                  <c:v>12.1731886508783</c:v>
                </c:pt>
                <c:pt idx="6483">
                  <c:v>30.8706345196114</c:v>
                </c:pt>
                <c:pt idx="6484">
                  <c:v>-22.9280166734894</c:v>
                </c:pt>
                <c:pt idx="6485">
                  <c:v>3.04910402106855</c:v>
                </c:pt>
                <c:pt idx="6486">
                  <c:v>8.29192083991595</c:v>
                </c:pt>
                <c:pt idx="6487">
                  <c:v>-27.7391950571729</c:v>
                </c:pt>
                <c:pt idx="6488">
                  <c:v>12.2811937786908</c:v>
                </c:pt>
                <c:pt idx="6489">
                  <c:v>-34.8097973192876</c:v>
                </c:pt>
                <c:pt idx="6490">
                  <c:v>9.53296217804431</c:v>
                </c:pt>
                <c:pt idx="6491">
                  <c:v>1.04227342029421</c:v>
                </c:pt>
                <c:pt idx="6492">
                  <c:v>-30.0607813668173</c:v>
                </c:pt>
                <c:pt idx="6493">
                  <c:v>25.1886199750677</c:v>
                </c:pt>
                <c:pt idx="6494">
                  <c:v>-18.2014714776931</c:v>
                </c:pt>
                <c:pt idx="6495">
                  <c:v>-30.1145156689913</c:v>
                </c:pt>
                <c:pt idx="6496">
                  <c:v>39.0321075673367</c:v>
                </c:pt>
                <c:pt idx="6497">
                  <c:v>25.9110850775896</c:v>
                </c:pt>
                <c:pt idx="6498">
                  <c:v>32.5628612921609</c:v>
                </c:pt>
                <c:pt idx="6499">
                  <c:v>-22.7743702670269</c:v>
                </c:pt>
                <c:pt idx="6500">
                  <c:v>-23.5053645033035</c:v>
                </c:pt>
                <c:pt idx="6501">
                  <c:v>24.3202415973656</c:v>
                </c:pt>
                <c:pt idx="6502">
                  <c:v>13.3110710110357</c:v>
                </c:pt>
                <c:pt idx="6503">
                  <c:v>-3.87602979167133</c:v>
                </c:pt>
                <c:pt idx="6504">
                  <c:v>28.1003152195217</c:v>
                </c:pt>
                <c:pt idx="6505">
                  <c:v>30.8053905061368</c:v>
                </c:pt>
                <c:pt idx="6506">
                  <c:v>9.2373094911132</c:v>
                </c:pt>
                <c:pt idx="6507">
                  <c:v>38.8574088056808</c:v>
                </c:pt>
                <c:pt idx="6508">
                  <c:v>20.8650234135922</c:v>
                </c:pt>
                <c:pt idx="6509">
                  <c:v>-6.04763541528508</c:v>
                </c:pt>
                <c:pt idx="6510">
                  <c:v>-4.89963708061125</c:v>
                </c:pt>
                <c:pt idx="6511">
                  <c:v>35.4973278086598</c:v>
                </c:pt>
                <c:pt idx="6512">
                  <c:v>4.48851286814477</c:v>
                </c:pt>
                <c:pt idx="6513">
                  <c:v>-27.6841541514778</c:v>
                </c:pt>
                <c:pt idx="6514">
                  <c:v>-23.6158046726087</c:v>
                </c:pt>
                <c:pt idx="6515">
                  <c:v>-29.4943008985537</c:v>
                </c:pt>
                <c:pt idx="6516">
                  <c:v>-23.0411996593543</c:v>
                </c:pt>
                <c:pt idx="6517">
                  <c:v>8.81335810252426</c:v>
                </c:pt>
                <c:pt idx="6518">
                  <c:v>-29.2379228848</c:v>
                </c:pt>
                <c:pt idx="6519">
                  <c:v>21.2469970447138</c:v>
                </c:pt>
                <c:pt idx="6520">
                  <c:v>-32.052134894479</c:v>
                </c:pt>
                <c:pt idx="6521">
                  <c:v>7.49013885790799</c:v>
                </c:pt>
                <c:pt idx="6522">
                  <c:v>-30.2983976263886</c:v>
                </c:pt>
                <c:pt idx="6523">
                  <c:v>-35.04276706453</c:v>
                </c:pt>
                <c:pt idx="6524">
                  <c:v>-3.04061966921814</c:v>
                </c:pt>
                <c:pt idx="6525">
                  <c:v>-23.7210434169228</c:v>
                </c:pt>
                <c:pt idx="6526">
                  <c:v>-20.7290723915765</c:v>
                </c:pt>
                <c:pt idx="6527">
                  <c:v>-15.8745004258452</c:v>
                </c:pt>
                <c:pt idx="6528">
                  <c:v>36.8243776783284</c:v>
                </c:pt>
                <c:pt idx="6529">
                  <c:v>32.5134170914084</c:v>
                </c:pt>
                <c:pt idx="6530">
                  <c:v>-22.7183873287671</c:v>
                </c:pt>
                <c:pt idx="6531">
                  <c:v>-17.0976273649123</c:v>
                </c:pt>
                <c:pt idx="6532">
                  <c:v>-20.1448066407412</c:v>
                </c:pt>
                <c:pt idx="6533">
                  <c:v>-1.8914682305165</c:v>
                </c:pt>
                <c:pt idx="6534">
                  <c:v>22.287867737304</c:v>
                </c:pt>
                <c:pt idx="6535">
                  <c:v>34.8122914433451</c:v>
                </c:pt>
                <c:pt idx="6536">
                  <c:v>6.28887216672646</c:v>
                </c:pt>
                <c:pt idx="6537">
                  <c:v>7.83015418108527</c:v>
                </c:pt>
                <c:pt idx="6538">
                  <c:v>5.878386918263</c:v>
                </c:pt>
                <c:pt idx="6539">
                  <c:v>-34.0503296216022</c:v>
                </c:pt>
                <c:pt idx="6540">
                  <c:v>35.4914565638881</c:v>
                </c:pt>
                <c:pt idx="6541">
                  <c:v>-2.20947062918332</c:v>
                </c:pt>
                <c:pt idx="6542">
                  <c:v>25.9288570097196</c:v>
                </c:pt>
                <c:pt idx="6543">
                  <c:v>6.45034744552409</c:v>
                </c:pt>
                <c:pt idx="6544">
                  <c:v>29.997744076384</c:v>
                </c:pt>
                <c:pt idx="6545">
                  <c:v>-5.81880196819484</c:v>
                </c:pt>
                <c:pt idx="6546">
                  <c:v>-2.42632260500902</c:v>
                </c:pt>
                <c:pt idx="6547">
                  <c:v>12.9888040418999</c:v>
                </c:pt>
                <c:pt idx="6548">
                  <c:v>12.2648647934545</c:v>
                </c:pt>
                <c:pt idx="6549">
                  <c:v>23.3124173699014</c:v>
                </c:pt>
                <c:pt idx="6550">
                  <c:v>-32.5247327652435</c:v>
                </c:pt>
                <c:pt idx="6551">
                  <c:v>-17.245418121081</c:v>
                </c:pt>
                <c:pt idx="6552">
                  <c:v>27.85537031466</c:v>
                </c:pt>
                <c:pt idx="6553">
                  <c:v>-31.0555562519869</c:v>
                </c:pt>
                <c:pt idx="6554">
                  <c:v>-29.0738862262542</c:v>
                </c:pt>
                <c:pt idx="6555">
                  <c:v>-0.724419380502191</c:v>
                </c:pt>
                <c:pt idx="6556">
                  <c:v>-28.2671478599841</c:v>
                </c:pt>
                <c:pt idx="6557">
                  <c:v>-28.6651124410211</c:v>
                </c:pt>
                <c:pt idx="6558">
                  <c:v>-18.1279786474777</c:v>
                </c:pt>
                <c:pt idx="6559">
                  <c:v>12.1750340024462</c:v>
                </c:pt>
                <c:pt idx="6560">
                  <c:v>3.03595240062309</c:v>
                </c:pt>
                <c:pt idx="6561">
                  <c:v>25.1813740589239</c:v>
                </c:pt>
                <c:pt idx="6562">
                  <c:v>-34.2775742386175</c:v>
                </c:pt>
                <c:pt idx="6563">
                  <c:v>21.6240585520291</c:v>
                </c:pt>
                <c:pt idx="6564">
                  <c:v>2.04420538296429</c:v>
                </c:pt>
                <c:pt idx="6565">
                  <c:v>38.6648321033163</c:v>
                </c:pt>
                <c:pt idx="6566">
                  <c:v>33.2960796286555</c:v>
                </c:pt>
                <c:pt idx="6567">
                  <c:v>4.79296537155369</c:v>
                </c:pt>
                <c:pt idx="6568">
                  <c:v>6.63616010662014</c:v>
                </c:pt>
                <c:pt idx="6569">
                  <c:v>-24.612948705508</c:v>
                </c:pt>
                <c:pt idx="6570">
                  <c:v>-17.1685279197065</c:v>
                </c:pt>
                <c:pt idx="6571">
                  <c:v>-22.996188323422</c:v>
                </c:pt>
                <c:pt idx="6572">
                  <c:v>32.500820990434</c:v>
                </c:pt>
                <c:pt idx="6573">
                  <c:v>10.4848633059113</c:v>
                </c:pt>
                <c:pt idx="6574">
                  <c:v>6.22031797552435</c:v>
                </c:pt>
                <c:pt idx="6575">
                  <c:v>33.5520043580369</c:v>
                </c:pt>
                <c:pt idx="6576">
                  <c:v>24.5023117964961</c:v>
                </c:pt>
                <c:pt idx="6577">
                  <c:v>32.6241838890956</c:v>
                </c:pt>
                <c:pt idx="6578">
                  <c:v>8.5784200925759</c:v>
                </c:pt>
                <c:pt idx="6579">
                  <c:v>40.1829705862418</c:v>
                </c:pt>
                <c:pt idx="6580">
                  <c:v>40.4910262158834</c:v>
                </c:pt>
                <c:pt idx="6581">
                  <c:v>5.45778700189886</c:v>
                </c:pt>
                <c:pt idx="6582">
                  <c:v>-17.3140136804811</c:v>
                </c:pt>
                <c:pt idx="6583">
                  <c:v>35.0605083096302</c:v>
                </c:pt>
                <c:pt idx="6584">
                  <c:v>5.4566963529654</c:v>
                </c:pt>
                <c:pt idx="6585">
                  <c:v>-33.9971116129587</c:v>
                </c:pt>
                <c:pt idx="6586">
                  <c:v>36.0603320287063</c:v>
                </c:pt>
                <c:pt idx="6587">
                  <c:v>-3.36858185206079</c:v>
                </c:pt>
                <c:pt idx="6588">
                  <c:v>29.3584633904432</c:v>
                </c:pt>
                <c:pt idx="6589">
                  <c:v>-1.70699175976616</c:v>
                </c:pt>
                <c:pt idx="6590">
                  <c:v>12.1494159959723</c:v>
                </c:pt>
                <c:pt idx="6591">
                  <c:v>24.543951271177</c:v>
                </c:pt>
                <c:pt idx="6592">
                  <c:v>31.8688840185419</c:v>
                </c:pt>
                <c:pt idx="6593">
                  <c:v>-24.9455595538219</c:v>
                </c:pt>
                <c:pt idx="6594">
                  <c:v>-26.4752799456316</c:v>
                </c:pt>
                <c:pt idx="6595">
                  <c:v>9.31096262389982</c:v>
                </c:pt>
                <c:pt idx="6596">
                  <c:v>-21.5925994338348</c:v>
                </c:pt>
                <c:pt idx="6597">
                  <c:v>-35.1502012125944</c:v>
                </c:pt>
                <c:pt idx="6598">
                  <c:v>-30.4907509453657</c:v>
                </c:pt>
                <c:pt idx="6599">
                  <c:v>-21.4229952753238</c:v>
                </c:pt>
                <c:pt idx="6600">
                  <c:v>-16.2153611131801</c:v>
                </c:pt>
                <c:pt idx="6601">
                  <c:v>-23.5371282337346</c:v>
                </c:pt>
                <c:pt idx="6602">
                  <c:v>24.3477913270083</c:v>
                </c:pt>
                <c:pt idx="6603">
                  <c:v>39.6314860578601</c:v>
                </c:pt>
                <c:pt idx="6604">
                  <c:v>-0.940884955682054</c:v>
                </c:pt>
                <c:pt idx="6605">
                  <c:v>24.7810898406972</c:v>
                </c:pt>
                <c:pt idx="6606">
                  <c:v>-19.3592536779776</c:v>
                </c:pt>
                <c:pt idx="6607">
                  <c:v>29.6294735922177</c:v>
                </c:pt>
                <c:pt idx="6608">
                  <c:v>26.4492377130115</c:v>
                </c:pt>
                <c:pt idx="6609">
                  <c:v>9.52352303077615</c:v>
                </c:pt>
                <c:pt idx="6610">
                  <c:v>37.3424887064393</c:v>
                </c:pt>
                <c:pt idx="6611">
                  <c:v>31.1981329446</c:v>
                </c:pt>
                <c:pt idx="6612">
                  <c:v>21.0329500147258</c:v>
                </c:pt>
                <c:pt idx="6613">
                  <c:v>-31.650631534118</c:v>
                </c:pt>
                <c:pt idx="6614">
                  <c:v>-3.10299211763949</c:v>
                </c:pt>
                <c:pt idx="6615">
                  <c:v>-19.1693228431936</c:v>
                </c:pt>
                <c:pt idx="6616">
                  <c:v>28.6428232044811</c:v>
                </c:pt>
                <c:pt idx="6617">
                  <c:v>-28.8095275450437</c:v>
                </c:pt>
                <c:pt idx="6618">
                  <c:v>38.4699927239369</c:v>
                </c:pt>
                <c:pt idx="6619">
                  <c:v>-25.9013214527489</c:v>
                </c:pt>
                <c:pt idx="6620">
                  <c:v>0.0450558490096844</c:v>
                </c:pt>
                <c:pt idx="6621">
                  <c:v>33.7118153227492</c:v>
                </c:pt>
                <c:pt idx="6622">
                  <c:v>26.332347157665</c:v>
                </c:pt>
                <c:pt idx="6623">
                  <c:v>34.1845300665468</c:v>
                </c:pt>
                <c:pt idx="6624">
                  <c:v>40.2851783091758</c:v>
                </c:pt>
                <c:pt idx="6625">
                  <c:v>5.86358802444082</c:v>
                </c:pt>
                <c:pt idx="6626">
                  <c:v>-25.2999854844234</c:v>
                </c:pt>
                <c:pt idx="6627">
                  <c:v>-4.3817355314691</c:v>
                </c:pt>
                <c:pt idx="6628">
                  <c:v>-34.0673368267562</c:v>
                </c:pt>
                <c:pt idx="6629">
                  <c:v>-19.1503522712135</c:v>
                </c:pt>
                <c:pt idx="6630">
                  <c:v>-18.2330544397166</c:v>
                </c:pt>
                <c:pt idx="6631">
                  <c:v>-24.6593037361424</c:v>
                </c:pt>
                <c:pt idx="6632">
                  <c:v>-26.1608360463908</c:v>
                </c:pt>
                <c:pt idx="6633">
                  <c:v>-18.5473388103645</c:v>
                </c:pt>
                <c:pt idx="6634">
                  <c:v>21.86123985731</c:v>
                </c:pt>
                <c:pt idx="6635">
                  <c:v>-17.5034797760626</c:v>
                </c:pt>
                <c:pt idx="6636">
                  <c:v>32.8737061592886</c:v>
                </c:pt>
                <c:pt idx="6637">
                  <c:v>1.55117732457534</c:v>
                </c:pt>
                <c:pt idx="6638">
                  <c:v>-32.0699337232198</c:v>
                </c:pt>
                <c:pt idx="6639">
                  <c:v>-29.3624232743521</c:v>
                </c:pt>
                <c:pt idx="6640">
                  <c:v>-31.0504889491758</c:v>
                </c:pt>
                <c:pt idx="6641">
                  <c:v>30.7332591554032</c:v>
                </c:pt>
                <c:pt idx="6642">
                  <c:v>28.0507551641984</c:v>
                </c:pt>
                <c:pt idx="6643">
                  <c:v>-27.0727331642558</c:v>
                </c:pt>
                <c:pt idx="6644">
                  <c:v>9.50104349510899</c:v>
                </c:pt>
                <c:pt idx="6645">
                  <c:v>-35.0005573093991</c:v>
                </c:pt>
                <c:pt idx="6646">
                  <c:v>34.9134057382517</c:v>
                </c:pt>
                <c:pt idx="6647">
                  <c:v>9.47489977443561</c:v>
                </c:pt>
                <c:pt idx="6648">
                  <c:v>22.7173691686307</c:v>
                </c:pt>
                <c:pt idx="6649">
                  <c:v>-21.4027612895735</c:v>
                </c:pt>
                <c:pt idx="6650">
                  <c:v>27.6502238164199</c:v>
                </c:pt>
                <c:pt idx="6651">
                  <c:v>-0.735352511418253</c:v>
                </c:pt>
                <c:pt idx="6652">
                  <c:v>-31.9026377648279</c:v>
                </c:pt>
                <c:pt idx="6653">
                  <c:v>-23.982016669731</c:v>
                </c:pt>
                <c:pt idx="6654">
                  <c:v>33.2477653383451</c:v>
                </c:pt>
                <c:pt idx="6655">
                  <c:v>13.1262048983623</c:v>
                </c:pt>
                <c:pt idx="6656">
                  <c:v>-34.6256644479256</c:v>
                </c:pt>
                <c:pt idx="6657">
                  <c:v>4.3029004601986</c:v>
                </c:pt>
                <c:pt idx="6658">
                  <c:v>4.44482371089324</c:v>
                </c:pt>
                <c:pt idx="6659">
                  <c:v>-29.3120380895426</c:v>
                </c:pt>
                <c:pt idx="6660">
                  <c:v>7.0166090245351</c:v>
                </c:pt>
                <c:pt idx="6661">
                  <c:v>-30.4722071218947</c:v>
                </c:pt>
                <c:pt idx="6662">
                  <c:v>-2.02393007108774</c:v>
                </c:pt>
                <c:pt idx="6663">
                  <c:v>-2.11261937863564</c:v>
                </c:pt>
                <c:pt idx="6664">
                  <c:v>33.0726405528062</c:v>
                </c:pt>
                <c:pt idx="6665">
                  <c:v>-17.6869079974464</c:v>
                </c:pt>
                <c:pt idx="6666">
                  <c:v>-6.27429610646235</c:v>
                </c:pt>
                <c:pt idx="6667">
                  <c:v>-17.6838427635403</c:v>
                </c:pt>
                <c:pt idx="6668">
                  <c:v>32.9844529792773</c:v>
                </c:pt>
                <c:pt idx="6669">
                  <c:v>-31.6142928781368</c:v>
                </c:pt>
                <c:pt idx="6670">
                  <c:v>-34.7344558111058</c:v>
                </c:pt>
                <c:pt idx="6671">
                  <c:v>26.7865036950162</c:v>
                </c:pt>
                <c:pt idx="6672">
                  <c:v>37.1619723836986</c:v>
                </c:pt>
                <c:pt idx="6673">
                  <c:v>0.441837229059777</c:v>
                </c:pt>
                <c:pt idx="6674">
                  <c:v>12.0512432724645</c:v>
                </c:pt>
                <c:pt idx="6675">
                  <c:v>2.14489470541626</c:v>
                </c:pt>
                <c:pt idx="6676">
                  <c:v>29.0166382834312</c:v>
                </c:pt>
                <c:pt idx="6677">
                  <c:v>-28.9653634678701</c:v>
                </c:pt>
                <c:pt idx="6678">
                  <c:v>30.7688075258045</c:v>
                </c:pt>
                <c:pt idx="6679">
                  <c:v>-18.4158137890563</c:v>
                </c:pt>
                <c:pt idx="6680">
                  <c:v>8.67802277939394</c:v>
                </c:pt>
                <c:pt idx="6681">
                  <c:v>-18.6581446907624</c:v>
                </c:pt>
                <c:pt idx="6682">
                  <c:v>10.120178103012</c:v>
                </c:pt>
                <c:pt idx="6683">
                  <c:v>29.132123404996</c:v>
                </c:pt>
                <c:pt idx="6684">
                  <c:v>29.0675013655055</c:v>
                </c:pt>
                <c:pt idx="6685">
                  <c:v>-6.01157374247388</c:v>
                </c:pt>
                <c:pt idx="6686">
                  <c:v>0.0713134337064893</c:v>
                </c:pt>
                <c:pt idx="6687">
                  <c:v>9.04354536595097</c:v>
                </c:pt>
                <c:pt idx="6688">
                  <c:v>27.7141668553689</c:v>
                </c:pt>
                <c:pt idx="6689">
                  <c:v>8.44222837768839</c:v>
                </c:pt>
                <c:pt idx="6690">
                  <c:v>36.4761809343882</c:v>
                </c:pt>
                <c:pt idx="6691">
                  <c:v>33.0611683400322</c:v>
                </c:pt>
                <c:pt idx="6692">
                  <c:v>-26.0597808974834</c:v>
                </c:pt>
                <c:pt idx="6693">
                  <c:v>11.900294258933</c:v>
                </c:pt>
                <c:pt idx="6694">
                  <c:v>36.1112163349728</c:v>
                </c:pt>
                <c:pt idx="6695">
                  <c:v>27.2952747388653</c:v>
                </c:pt>
                <c:pt idx="6696">
                  <c:v>25.9134929882151</c:v>
                </c:pt>
                <c:pt idx="6697">
                  <c:v>25.6586032955348</c:v>
                </c:pt>
                <c:pt idx="6698">
                  <c:v>-26.5490824368769</c:v>
                </c:pt>
                <c:pt idx="6699">
                  <c:v>13.5339602250941</c:v>
                </c:pt>
                <c:pt idx="6700">
                  <c:v>-31.6304923741379</c:v>
                </c:pt>
                <c:pt idx="6701">
                  <c:v>-29.9630051834276</c:v>
                </c:pt>
                <c:pt idx="6702">
                  <c:v>37.0802639621299</c:v>
                </c:pt>
                <c:pt idx="6703">
                  <c:v>-26.6158575151943</c:v>
                </c:pt>
                <c:pt idx="6704">
                  <c:v>9.25608991900632</c:v>
                </c:pt>
                <c:pt idx="6705">
                  <c:v>0.736084998688752</c:v>
                </c:pt>
                <c:pt idx="6706">
                  <c:v>-21.4423631616519</c:v>
                </c:pt>
                <c:pt idx="6707">
                  <c:v>0.393979354568795</c:v>
                </c:pt>
                <c:pt idx="6708">
                  <c:v>-18.7047712203803</c:v>
                </c:pt>
                <c:pt idx="6709">
                  <c:v>-34.9439677312072</c:v>
                </c:pt>
                <c:pt idx="6710">
                  <c:v>26.7815638781322</c:v>
                </c:pt>
                <c:pt idx="6711">
                  <c:v>-18.599004166958</c:v>
                </c:pt>
                <c:pt idx="6712">
                  <c:v>27.5236747988669</c:v>
                </c:pt>
                <c:pt idx="6713">
                  <c:v>-19.0527000996079</c:v>
                </c:pt>
                <c:pt idx="6714">
                  <c:v>-16.8311632816447</c:v>
                </c:pt>
                <c:pt idx="6715">
                  <c:v>1.78483926737726</c:v>
                </c:pt>
                <c:pt idx="6716">
                  <c:v>30.6088560380817</c:v>
                </c:pt>
                <c:pt idx="6717">
                  <c:v>34.2412134290868</c:v>
                </c:pt>
                <c:pt idx="6718">
                  <c:v>35.0691449336715</c:v>
                </c:pt>
                <c:pt idx="6719">
                  <c:v>32.6675385780309</c:v>
                </c:pt>
                <c:pt idx="6720">
                  <c:v>-25.1016348756431</c:v>
                </c:pt>
                <c:pt idx="6721">
                  <c:v>-21.0079916809074</c:v>
                </c:pt>
                <c:pt idx="6722">
                  <c:v>-25.7322803599227</c:v>
                </c:pt>
                <c:pt idx="6723">
                  <c:v>5.79038746958683</c:v>
                </c:pt>
                <c:pt idx="6724">
                  <c:v>-27.2331610917706</c:v>
                </c:pt>
                <c:pt idx="6725">
                  <c:v>32.8673568500892</c:v>
                </c:pt>
                <c:pt idx="6726">
                  <c:v>-17.3634131304557</c:v>
                </c:pt>
                <c:pt idx="6727">
                  <c:v>-31.5189478820646</c:v>
                </c:pt>
                <c:pt idx="6728">
                  <c:v>-26.75683496048</c:v>
                </c:pt>
                <c:pt idx="6729">
                  <c:v>-24.0492578776681</c:v>
                </c:pt>
                <c:pt idx="6730">
                  <c:v>9.99737082520785</c:v>
                </c:pt>
                <c:pt idx="6731">
                  <c:v>-20.9666752025511</c:v>
                </c:pt>
                <c:pt idx="6732">
                  <c:v>-34.1875728296577</c:v>
                </c:pt>
                <c:pt idx="6733">
                  <c:v>30.3864248962666</c:v>
                </c:pt>
                <c:pt idx="6734">
                  <c:v>36.9922010544393</c:v>
                </c:pt>
                <c:pt idx="6735">
                  <c:v>11.8095567038575</c:v>
                </c:pt>
                <c:pt idx="6736">
                  <c:v>35.1089859509249</c:v>
                </c:pt>
                <c:pt idx="6737">
                  <c:v>-21.7302274034299</c:v>
                </c:pt>
                <c:pt idx="6738">
                  <c:v>6.42608414320125</c:v>
                </c:pt>
                <c:pt idx="6739">
                  <c:v>31.2829328459453</c:v>
                </c:pt>
                <c:pt idx="6740">
                  <c:v>6.27393087965321</c:v>
                </c:pt>
                <c:pt idx="6741">
                  <c:v>-22.5410126131931</c:v>
                </c:pt>
                <c:pt idx="6742">
                  <c:v>33.2703237610792</c:v>
                </c:pt>
                <c:pt idx="6743">
                  <c:v>-22.7762969486859</c:v>
                </c:pt>
                <c:pt idx="6744">
                  <c:v>27.2098552485789</c:v>
                </c:pt>
                <c:pt idx="6745">
                  <c:v>-16.9836196661678</c:v>
                </c:pt>
                <c:pt idx="6746">
                  <c:v>37.8591855381083</c:v>
                </c:pt>
                <c:pt idx="6747">
                  <c:v>-4.61591413246538</c:v>
                </c:pt>
                <c:pt idx="6748">
                  <c:v>4.9850336207055</c:v>
                </c:pt>
                <c:pt idx="6749">
                  <c:v>-22.3193534729067</c:v>
                </c:pt>
                <c:pt idx="6750">
                  <c:v>-21.8591713643908</c:v>
                </c:pt>
                <c:pt idx="6751">
                  <c:v>6.87457128469502</c:v>
                </c:pt>
                <c:pt idx="6752">
                  <c:v>-27.3057529818166</c:v>
                </c:pt>
                <c:pt idx="6753">
                  <c:v>12.9118390598384</c:v>
                </c:pt>
                <c:pt idx="6754">
                  <c:v>7.35825066754243</c:v>
                </c:pt>
                <c:pt idx="6755">
                  <c:v>-20.6051699725413</c:v>
                </c:pt>
                <c:pt idx="6756">
                  <c:v>27.6482286291936</c:v>
                </c:pt>
                <c:pt idx="6757">
                  <c:v>-1.58310025501636</c:v>
                </c:pt>
                <c:pt idx="6758">
                  <c:v>-31.6000772313035</c:v>
                </c:pt>
                <c:pt idx="6759">
                  <c:v>36.0062916275619</c:v>
                </c:pt>
                <c:pt idx="6760">
                  <c:v>-20.2817465044297</c:v>
                </c:pt>
                <c:pt idx="6761">
                  <c:v>22.877608301625</c:v>
                </c:pt>
                <c:pt idx="6762">
                  <c:v>-20.6568317486298</c:v>
                </c:pt>
                <c:pt idx="6763">
                  <c:v>12.8930447423646</c:v>
                </c:pt>
                <c:pt idx="6764">
                  <c:v>-15.9692442729294</c:v>
                </c:pt>
                <c:pt idx="6765">
                  <c:v>11.0214575473854</c:v>
                </c:pt>
                <c:pt idx="6766">
                  <c:v>-34.5477548555158</c:v>
                </c:pt>
                <c:pt idx="6767">
                  <c:v>-30.2752985349285</c:v>
                </c:pt>
                <c:pt idx="6768">
                  <c:v>-3.16231624899705</c:v>
                </c:pt>
                <c:pt idx="6769">
                  <c:v>29.4439225352007</c:v>
                </c:pt>
                <c:pt idx="6770">
                  <c:v>-24.7102961214426</c:v>
                </c:pt>
                <c:pt idx="6771">
                  <c:v>-22.6634278920843</c:v>
                </c:pt>
                <c:pt idx="6772">
                  <c:v>0.775817140732501</c:v>
                </c:pt>
                <c:pt idx="6773">
                  <c:v>4.80363933003977</c:v>
                </c:pt>
                <c:pt idx="6774">
                  <c:v>-25.5695412636137</c:v>
                </c:pt>
                <c:pt idx="6775">
                  <c:v>32.0818191193489</c:v>
                </c:pt>
                <c:pt idx="6776">
                  <c:v>37.5939695941787</c:v>
                </c:pt>
                <c:pt idx="6777">
                  <c:v>36.7298729400572</c:v>
                </c:pt>
                <c:pt idx="6778">
                  <c:v>-25.7545071945271</c:v>
                </c:pt>
                <c:pt idx="6779">
                  <c:v>31.5431025689244</c:v>
                </c:pt>
                <c:pt idx="6780">
                  <c:v>-2.68896640588614</c:v>
                </c:pt>
                <c:pt idx="6781">
                  <c:v>2.11611934440799</c:v>
                </c:pt>
                <c:pt idx="6782">
                  <c:v>-32.9226032734902</c:v>
                </c:pt>
                <c:pt idx="6783">
                  <c:v>-4.86582767048644</c:v>
                </c:pt>
                <c:pt idx="6784">
                  <c:v>-0.3706166010919</c:v>
                </c:pt>
                <c:pt idx="6785">
                  <c:v>-22.4880157511791</c:v>
                </c:pt>
                <c:pt idx="6786">
                  <c:v>-34.8446928975929</c:v>
                </c:pt>
                <c:pt idx="6787">
                  <c:v>7.91773412354199</c:v>
                </c:pt>
                <c:pt idx="6788">
                  <c:v>6.94461390222291</c:v>
                </c:pt>
                <c:pt idx="6789">
                  <c:v>29.8169204078366</c:v>
                </c:pt>
                <c:pt idx="6790">
                  <c:v>39.4499467508911</c:v>
                </c:pt>
                <c:pt idx="6791">
                  <c:v>-25.1502953427288</c:v>
                </c:pt>
                <c:pt idx="6792">
                  <c:v>-2.62496601497004</c:v>
                </c:pt>
                <c:pt idx="6793">
                  <c:v>11.3982447955616</c:v>
                </c:pt>
                <c:pt idx="6794">
                  <c:v>-23.7094669194878</c:v>
                </c:pt>
                <c:pt idx="6795">
                  <c:v>10.5458776972244</c:v>
                </c:pt>
                <c:pt idx="6796">
                  <c:v>9.02255091257833</c:v>
                </c:pt>
                <c:pt idx="6797">
                  <c:v>8.04900570446039</c:v>
                </c:pt>
                <c:pt idx="6798">
                  <c:v>21.4223581767195</c:v>
                </c:pt>
                <c:pt idx="6799">
                  <c:v>-0.877580101804141</c:v>
                </c:pt>
                <c:pt idx="6800">
                  <c:v>-25.6673195565687</c:v>
                </c:pt>
                <c:pt idx="6801">
                  <c:v>-0.614784436230687</c:v>
                </c:pt>
                <c:pt idx="6802">
                  <c:v>-25.1430503159099</c:v>
                </c:pt>
                <c:pt idx="6803">
                  <c:v>-16.4870436548509</c:v>
                </c:pt>
                <c:pt idx="6804">
                  <c:v>4.17560407231832</c:v>
                </c:pt>
                <c:pt idx="6805">
                  <c:v>-32.7959780968308</c:v>
                </c:pt>
                <c:pt idx="6806">
                  <c:v>-20.9865762337035</c:v>
                </c:pt>
                <c:pt idx="6807">
                  <c:v>-2.31994928232905</c:v>
                </c:pt>
                <c:pt idx="6808">
                  <c:v>35.5872998231071</c:v>
                </c:pt>
                <c:pt idx="6809">
                  <c:v>31.8421861858686</c:v>
                </c:pt>
                <c:pt idx="6810">
                  <c:v>24.005076736048</c:v>
                </c:pt>
                <c:pt idx="6811">
                  <c:v>20.8366136188816</c:v>
                </c:pt>
                <c:pt idx="6812">
                  <c:v>22.0806805644219</c:v>
                </c:pt>
                <c:pt idx="6813">
                  <c:v>-21.2719197170582</c:v>
                </c:pt>
                <c:pt idx="6814">
                  <c:v>-3.24452118140713</c:v>
                </c:pt>
                <c:pt idx="6815">
                  <c:v>-20.1562319478068</c:v>
                </c:pt>
                <c:pt idx="6816">
                  <c:v>-20.4209661726692</c:v>
                </c:pt>
                <c:pt idx="6817">
                  <c:v>1.44643368132903</c:v>
                </c:pt>
                <c:pt idx="6818">
                  <c:v>-5.74285744521357</c:v>
                </c:pt>
                <c:pt idx="6819">
                  <c:v>33.0466737269149</c:v>
                </c:pt>
                <c:pt idx="6820">
                  <c:v>-18.8849076767987</c:v>
                </c:pt>
                <c:pt idx="6821">
                  <c:v>-30.1719612549908</c:v>
                </c:pt>
                <c:pt idx="6822">
                  <c:v>-24.7698210814225</c:v>
                </c:pt>
                <c:pt idx="6823">
                  <c:v>32.0530123789389</c:v>
                </c:pt>
                <c:pt idx="6824">
                  <c:v>38.7837437802257</c:v>
                </c:pt>
                <c:pt idx="6825">
                  <c:v>-20.7270112990916</c:v>
                </c:pt>
                <c:pt idx="6826">
                  <c:v>-21.8209451722805</c:v>
                </c:pt>
                <c:pt idx="6827">
                  <c:v>-5.45550419184938</c:v>
                </c:pt>
                <c:pt idx="6828">
                  <c:v>-2.50961277719227</c:v>
                </c:pt>
                <c:pt idx="6829">
                  <c:v>22.2089966279572</c:v>
                </c:pt>
                <c:pt idx="6830">
                  <c:v>29.1686686823882</c:v>
                </c:pt>
                <c:pt idx="6831">
                  <c:v>27.1422030255991</c:v>
                </c:pt>
                <c:pt idx="6832">
                  <c:v>-33.2838726660221</c:v>
                </c:pt>
                <c:pt idx="6833">
                  <c:v>-23.8878004843179</c:v>
                </c:pt>
                <c:pt idx="6834">
                  <c:v>-2.49890288303638</c:v>
                </c:pt>
                <c:pt idx="6835">
                  <c:v>-22.3242333735113</c:v>
                </c:pt>
                <c:pt idx="6836">
                  <c:v>-21.6237300573762</c:v>
                </c:pt>
                <c:pt idx="6837">
                  <c:v>1.04732766461599</c:v>
                </c:pt>
                <c:pt idx="6838">
                  <c:v>-30.4168974387612</c:v>
                </c:pt>
                <c:pt idx="6839">
                  <c:v>11.8213224625237</c:v>
                </c:pt>
                <c:pt idx="6840">
                  <c:v>-3.57815111280901</c:v>
                </c:pt>
                <c:pt idx="6841">
                  <c:v>-24.2110392491679</c:v>
                </c:pt>
                <c:pt idx="6842">
                  <c:v>39.1570500570469</c:v>
                </c:pt>
                <c:pt idx="6843">
                  <c:v>-20.2870561100377</c:v>
                </c:pt>
                <c:pt idx="6844">
                  <c:v>28.2433436509237</c:v>
                </c:pt>
                <c:pt idx="6845">
                  <c:v>-31.3792563714284</c:v>
                </c:pt>
                <c:pt idx="6846">
                  <c:v>25.191254719074</c:v>
                </c:pt>
                <c:pt idx="6847">
                  <c:v>-30.4972711413284</c:v>
                </c:pt>
                <c:pt idx="6848">
                  <c:v>24.2310313230643</c:v>
                </c:pt>
                <c:pt idx="6849">
                  <c:v>-25.4687716882042</c:v>
                </c:pt>
                <c:pt idx="6850">
                  <c:v>6.1695210296704</c:v>
                </c:pt>
                <c:pt idx="6851">
                  <c:v>26.4496271213672</c:v>
                </c:pt>
                <c:pt idx="6852">
                  <c:v>-27.7903104297485</c:v>
                </c:pt>
                <c:pt idx="6853">
                  <c:v>8.60147815608699</c:v>
                </c:pt>
                <c:pt idx="6854">
                  <c:v>28.8887290011819</c:v>
                </c:pt>
                <c:pt idx="6855">
                  <c:v>-29.0883531587824</c:v>
                </c:pt>
                <c:pt idx="6856">
                  <c:v>6.77463465706251</c:v>
                </c:pt>
                <c:pt idx="6857">
                  <c:v>-32.0502030927258</c:v>
                </c:pt>
                <c:pt idx="6858">
                  <c:v>35.696237512881</c:v>
                </c:pt>
                <c:pt idx="6859">
                  <c:v>8.00095566594183</c:v>
                </c:pt>
                <c:pt idx="6860">
                  <c:v>-20.2669303169643</c:v>
                </c:pt>
                <c:pt idx="6861">
                  <c:v>38.9568886203697</c:v>
                </c:pt>
                <c:pt idx="6862">
                  <c:v>2.47266382779671</c:v>
                </c:pt>
                <c:pt idx="6863">
                  <c:v>-21.0116252541916</c:v>
                </c:pt>
                <c:pt idx="6864">
                  <c:v>26.4075679419351</c:v>
                </c:pt>
                <c:pt idx="6865">
                  <c:v>11.8314519886658</c:v>
                </c:pt>
                <c:pt idx="6866">
                  <c:v>40.0590690996937</c:v>
                </c:pt>
                <c:pt idx="6867">
                  <c:v>1.09483756680575</c:v>
                </c:pt>
                <c:pt idx="6868">
                  <c:v>13.5886506225877</c:v>
                </c:pt>
                <c:pt idx="6869">
                  <c:v>39.7087189033162</c:v>
                </c:pt>
                <c:pt idx="6870">
                  <c:v>24.4524100359718</c:v>
                </c:pt>
                <c:pt idx="6871">
                  <c:v>31.4944451770648</c:v>
                </c:pt>
                <c:pt idx="6872">
                  <c:v>-26.2175122869261</c:v>
                </c:pt>
                <c:pt idx="6873">
                  <c:v>25.5907275341389</c:v>
                </c:pt>
                <c:pt idx="6874">
                  <c:v>30.223426192297</c:v>
                </c:pt>
                <c:pt idx="6875">
                  <c:v>-5.61054593358934</c:v>
                </c:pt>
                <c:pt idx="6876">
                  <c:v>9.02535138981947</c:v>
                </c:pt>
                <c:pt idx="6877">
                  <c:v>-28.0213352661303</c:v>
                </c:pt>
                <c:pt idx="6878">
                  <c:v>-6.14753540781934</c:v>
                </c:pt>
                <c:pt idx="6879">
                  <c:v>25.7056019512877</c:v>
                </c:pt>
                <c:pt idx="6880">
                  <c:v>25.5664253655505</c:v>
                </c:pt>
                <c:pt idx="6881">
                  <c:v>-4.01997764298684</c:v>
                </c:pt>
                <c:pt idx="6882">
                  <c:v>-32.9286585409524</c:v>
                </c:pt>
                <c:pt idx="6883">
                  <c:v>-1.66840130053235</c:v>
                </c:pt>
                <c:pt idx="6884">
                  <c:v>2.61387554933454</c:v>
                </c:pt>
                <c:pt idx="6885">
                  <c:v>9.45446335453407</c:v>
                </c:pt>
                <c:pt idx="6886">
                  <c:v>-3.13353436417747</c:v>
                </c:pt>
                <c:pt idx="6887">
                  <c:v>-31.7927250961752</c:v>
                </c:pt>
                <c:pt idx="6888">
                  <c:v>32.8698208668494</c:v>
                </c:pt>
                <c:pt idx="6889">
                  <c:v>-23.0395566102973</c:v>
                </c:pt>
                <c:pt idx="6890">
                  <c:v>38.3355660334084</c:v>
                </c:pt>
                <c:pt idx="6891">
                  <c:v>27.5304093940258</c:v>
                </c:pt>
                <c:pt idx="6892">
                  <c:v>27.3958499734754</c:v>
                </c:pt>
                <c:pt idx="6893">
                  <c:v>12.9613544635544</c:v>
                </c:pt>
                <c:pt idx="6894">
                  <c:v>4.70153100056594</c:v>
                </c:pt>
                <c:pt idx="6895">
                  <c:v>7.56283993905785</c:v>
                </c:pt>
                <c:pt idx="6896">
                  <c:v>-16.9199378767522</c:v>
                </c:pt>
                <c:pt idx="6897">
                  <c:v>23.8840231745948</c:v>
                </c:pt>
                <c:pt idx="6898">
                  <c:v>24.5936118474252</c:v>
                </c:pt>
                <c:pt idx="6899">
                  <c:v>-1.55871198090786</c:v>
                </c:pt>
                <c:pt idx="6900">
                  <c:v>26.4857551646296</c:v>
                </c:pt>
                <c:pt idx="6901">
                  <c:v>8.91067605543187</c:v>
                </c:pt>
                <c:pt idx="6902">
                  <c:v>4.06610152286835</c:v>
                </c:pt>
                <c:pt idx="6903">
                  <c:v>0.0609146151871078</c:v>
                </c:pt>
                <c:pt idx="6904">
                  <c:v>32.6804782272737</c:v>
                </c:pt>
                <c:pt idx="6905">
                  <c:v>13.2865854977528</c:v>
                </c:pt>
                <c:pt idx="6906">
                  <c:v>11.5181486257615</c:v>
                </c:pt>
                <c:pt idx="6907">
                  <c:v>33.2001585235405</c:v>
                </c:pt>
                <c:pt idx="6908">
                  <c:v>8.46445018046825</c:v>
                </c:pt>
                <c:pt idx="6909">
                  <c:v>32.9039659081717</c:v>
                </c:pt>
                <c:pt idx="6910">
                  <c:v>1.03547862273499</c:v>
                </c:pt>
                <c:pt idx="6911">
                  <c:v>39.156783448814</c:v>
                </c:pt>
                <c:pt idx="6912">
                  <c:v>-32.4985498850593</c:v>
                </c:pt>
                <c:pt idx="6913">
                  <c:v>-27.8484407727758</c:v>
                </c:pt>
                <c:pt idx="6914">
                  <c:v>32.7278558162824</c:v>
                </c:pt>
                <c:pt idx="6915">
                  <c:v>-5.24246618220345</c:v>
                </c:pt>
                <c:pt idx="6916">
                  <c:v>4.00810482752787</c:v>
                </c:pt>
                <c:pt idx="6917">
                  <c:v>-20.215048282597</c:v>
                </c:pt>
                <c:pt idx="6918">
                  <c:v>38.9254022677457</c:v>
                </c:pt>
                <c:pt idx="6919">
                  <c:v>35.6857395021536</c:v>
                </c:pt>
                <c:pt idx="6920">
                  <c:v>-18.2506023758224</c:v>
                </c:pt>
                <c:pt idx="6921">
                  <c:v>35.6105086755116</c:v>
                </c:pt>
                <c:pt idx="6922">
                  <c:v>-33.0379876877403</c:v>
                </c:pt>
                <c:pt idx="6923">
                  <c:v>26.8453589312596</c:v>
                </c:pt>
                <c:pt idx="6924">
                  <c:v>-30.6380506069455</c:v>
                </c:pt>
                <c:pt idx="6925">
                  <c:v>-17.4418765341352</c:v>
                </c:pt>
                <c:pt idx="6926">
                  <c:v>9.9588378473745</c:v>
                </c:pt>
                <c:pt idx="6927">
                  <c:v>27.6292164979203</c:v>
                </c:pt>
                <c:pt idx="6928">
                  <c:v>-17.0290644378432</c:v>
                </c:pt>
                <c:pt idx="6929">
                  <c:v>26.8355823435007</c:v>
                </c:pt>
                <c:pt idx="6930">
                  <c:v>-30.1745680197326</c:v>
                </c:pt>
                <c:pt idx="6931">
                  <c:v>2.36917794909217</c:v>
                </c:pt>
                <c:pt idx="6932">
                  <c:v>9.26767203344398</c:v>
                </c:pt>
                <c:pt idx="6933">
                  <c:v>-2.63221948170405</c:v>
                </c:pt>
                <c:pt idx="6934">
                  <c:v>5.41923618018893</c:v>
                </c:pt>
                <c:pt idx="6935">
                  <c:v>0.70018209111475</c:v>
                </c:pt>
                <c:pt idx="6936">
                  <c:v>37.2844416839831</c:v>
                </c:pt>
                <c:pt idx="6937">
                  <c:v>12.94766012009</c:v>
                </c:pt>
                <c:pt idx="6938">
                  <c:v>-33.8654516701427</c:v>
                </c:pt>
                <c:pt idx="6939">
                  <c:v>-6.30489034437086</c:v>
                </c:pt>
                <c:pt idx="6940">
                  <c:v>26.4711716705896</c:v>
                </c:pt>
                <c:pt idx="6941">
                  <c:v>38.6393308412439</c:v>
                </c:pt>
                <c:pt idx="6942">
                  <c:v>21.5145579763105</c:v>
                </c:pt>
                <c:pt idx="6943">
                  <c:v>12.411948895153</c:v>
                </c:pt>
                <c:pt idx="6944">
                  <c:v>-25.1643299956409</c:v>
                </c:pt>
                <c:pt idx="6945">
                  <c:v>24.1942620258669</c:v>
                </c:pt>
                <c:pt idx="6946">
                  <c:v>0.0615240906890877</c:v>
                </c:pt>
                <c:pt idx="6947">
                  <c:v>-3.30578605192335</c:v>
                </c:pt>
                <c:pt idx="6948">
                  <c:v>9.71361369594802</c:v>
                </c:pt>
                <c:pt idx="6949">
                  <c:v>4.31706788354332</c:v>
                </c:pt>
                <c:pt idx="6950">
                  <c:v>23.8003999453299</c:v>
                </c:pt>
                <c:pt idx="6951">
                  <c:v>-32.4144817943063</c:v>
                </c:pt>
                <c:pt idx="6952">
                  <c:v>0.278002648317939</c:v>
                </c:pt>
                <c:pt idx="6953">
                  <c:v>4.01593260484016</c:v>
                </c:pt>
                <c:pt idx="6954">
                  <c:v>30.924956470688</c:v>
                </c:pt>
                <c:pt idx="6955">
                  <c:v>-0.0308999512547929</c:v>
                </c:pt>
                <c:pt idx="6956">
                  <c:v>40.534145693603</c:v>
                </c:pt>
                <c:pt idx="6957">
                  <c:v>-23.0574274538885</c:v>
                </c:pt>
                <c:pt idx="6958">
                  <c:v>-18.9517635916747</c:v>
                </c:pt>
                <c:pt idx="6959">
                  <c:v>-28.2324445982271</c:v>
                </c:pt>
                <c:pt idx="6960">
                  <c:v>-22.6091074689231</c:v>
                </c:pt>
                <c:pt idx="6961">
                  <c:v>-5.6153790782093</c:v>
                </c:pt>
                <c:pt idx="6962">
                  <c:v>28.0152598521772</c:v>
                </c:pt>
                <c:pt idx="6963">
                  <c:v>-0.567486166160445</c:v>
                </c:pt>
                <c:pt idx="6964">
                  <c:v>3.65525877916705</c:v>
                </c:pt>
                <c:pt idx="6965">
                  <c:v>40.7338945189777</c:v>
                </c:pt>
                <c:pt idx="6966">
                  <c:v>-33.8475382953199</c:v>
                </c:pt>
                <c:pt idx="6967">
                  <c:v>-34.8800679778701</c:v>
                </c:pt>
                <c:pt idx="6968">
                  <c:v>7.3141323588721</c:v>
                </c:pt>
                <c:pt idx="6969">
                  <c:v>10.3512443799315</c:v>
                </c:pt>
                <c:pt idx="6970">
                  <c:v>-3.04295833095747</c:v>
                </c:pt>
                <c:pt idx="6971">
                  <c:v>38.5297068605404</c:v>
                </c:pt>
                <c:pt idx="6972">
                  <c:v>3.23694594818043</c:v>
                </c:pt>
                <c:pt idx="6973">
                  <c:v>-25.0063446609843</c:v>
                </c:pt>
                <c:pt idx="6974">
                  <c:v>35.2083409445937</c:v>
                </c:pt>
                <c:pt idx="6975">
                  <c:v>35.3374584764861</c:v>
                </c:pt>
                <c:pt idx="6976">
                  <c:v>25.1373092716422</c:v>
                </c:pt>
                <c:pt idx="6977">
                  <c:v>-17.8073958770683</c:v>
                </c:pt>
                <c:pt idx="6978">
                  <c:v>36.6844189437503</c:v>
                </c:pt>
                <c:pt idx="6979">
                  <c:v>-6.2743290784964</c:v>
                </c:pt>
                <c:pt idx="6980">
                  <c:v>-29.205865165611</c:v>
                </c:pt>
                <c:pt idx="6981">
                  <c:v>-29.077905389454</c:v>
                </c:pt>
                <c:pt idx="6982">
                  <c:v>24.4025545026165</c:v>
                </c:pt>
                <c:pt idx="6983">
                  <c:v>-16.7730249609325</c:v>
                </c:pt>
                <c:pt idx="6984">
                  <c:v>-29.8453310788302</c:v>
                </c:pt>
                <c:pt idx="6985">
                  <c:v>-29.6270793558799</c:v>
                </c:pt>
                <c:pt idx="6986">
                  <c:v>-20.0279763833085</c:v>
                </c:pt>
                <c:pt idx="6987">
                  <c:v>24.1243527333029</c:v>
                </c:pt>
                <c:pt idx="6988">
                  <c:v>-4.18549928888375</c:v>
                </c:pt>
                <c:pt idx="6989">
                  <c:v>-20.6466051491293</c:v>
                </c:pt>
                <c:pt idx="6990">
                  <c:v>-5.08426155736722</c:v>
                </c:pt>
                <c:pt idx="6991">
                  <c:v>-25.8705792029138</c:v>
                </c:pt>
                <c:pt idx="6992">
                  <c:v>30.040537282142</c:v>
                </c:pt>
                <c:pt idx="6993">
                  <c:v>-32.4998499415847</c:v>
                </c:pt>
                <c:pt idx="6994">
                  <c:v>5.18445303086142</c:v>
                </c:pt>
                <c:pt idx="6995">
                  <c:v>10.5685972311758</c:v>
                </c:pt>
                <c:pt idx="6996">
                  <c:v>29.5709448612524</c:v>
                </c:pt>
                <c:pt idx="6997">
                  <c:v>-4.34599874005128</c:v>
                </c:pt>
                <c:pt idx="6998">
                  <c:v>38.3210451766809</c:v>
                </c:pt>
                <c:pt idx="6999">
                  <c:v>-18.4389853213036</c:v>
                </c:pt>
                <c:pt idx="7000">
                  <c:v>-31.2614899918924</c:v>
                </c:pt>
                <c:pt idx="7001">
                  <c:v>-24.4752871202238</c:v>
                </c:pt>
                <c:pt idx="7002">
                  <c:v>-6.22577591180971</c:v>
                </c:pt>
                <c:pt idx="7003">
                  <c:v>3.95237614744535</c:v>
                </c:pt>
                <c:pt idx="7004">
                  <c:v>25.808879117694</c:v>
                </c:pt>
                <c:pt idx="7005">
                  <c:v>-15.4389170753046</c:v>
                </c:pt>
                <c:pt idx="7006">
                  <c:v>-33.998025253052</c:v>
                </c:pt>
                <c:pt idx="7007">
                  <c:v>27.0572217225916</c:v>
                </c:pt>
                <c:pt idx="7008">
                  <c:v>-16.148328865446</c:v>
                </c:pt>
                <c:pt idx="7009">
                  <c:v>34.0631826099731</c:v>
                </c:pt>
                <c:pt idx="7010">
                  <c:v>0.820207335261456</c:v>
                </c:pt>
                <c:pt idx="7011">
                  <c:v>22.5395069627169</c:v>
                </c:pt>
                <c:pt idx="7012">
                  <c:v>35.0016954724629</c:v>
                </c:pt>
                <c:pt idx="7013">
                  <c:v>-3.40116767216985</c:v>
                </c:pt>
                <c:pt idx="7014">
                  <c:v>39.4495367615306</c:v>
                </c:pt>
                <c:pt idx="7015">
                  <c:v>39.1663671839288</c:v>
                </c:pt>
                <c:pt idx="7016">
                  <c:v>-30.8810462283664</c:v>
                </c:pt>
                <c:pt idx="7017">
                  <c:v>-16.027840093739</c:v>
                </c:pt>
                <c:pt idx="7018">
                  <c:v>-15.8266455065494</c:v>
                </c:pt>
                <c:pt idx="7019">
                  <c:v>12.4000029478017</c:v>
                </c:pt>
                <c:pt idx="7020">
                  <c:v>10.6851305289289</c:v>
                </c:pt>
                <c:pt idx="7021">
                  <c:v>1.48537629012135</c:v>
                </c:pt>
                <c:pt idx="7022">
                  <c:v>-28.081446524768</c:v>
                </c:pt>
                <c:pt idx="7023">
                  <c:v>0.433574023954123</c:v>
                </c:pt>
                <c:pt idx="7024">
                  <c:v>-30.3026658655296</c:v>
                </c:pt>
                <c:pt idx="7025">
                  <c:v>-17.0939948064515</c:v>
                </c:pt>
                <c:pt idx="7026">
                  <c:v>4.70956115528683</c:v>
                </c:pt>
                <c:pt idx="7027">
                  <c:v>-27.7920866408329</c:v>
                </c:pt>
                <c:pt idx="7028">
                  <c:v>-30.4015695117662</c:v>
                </c:pt>
                <c:pt idx="7029">
                  <c:v>-31.8919750968429</c:v>
                </c:pt>
                <c:pt idx="7030">
                  <c:v>-2.19984234253008</c:v>
                </c:pt>
                <c:pt idx="7031">
                  <c:v>25.4687677839015</c:v>
                </c:pt>
                <c:pt idx="7032">
                  <c:v>34.1670114218612</c:v>
                </c:pt>
                <c:pt idx="7033">
                  <c:v>26.4559427437097</c:v>
                </c:pt>
                <c:pt idx="7034">
                  <c:v>-4.71588856228866</c:v>
                </c:pt>
                <c:pt idx="7035">
                  <c:v>1.27710015112073</c:v>
                </c:pt>
                <c:pt idx="7036">
                  <c:v>-1.05418115099572</c:v>
                </c:pt>
                <c:pt idx="7037">
                  <c:v>11.7460101508316</c:v>
                </c:pt>
                <c:pt idx="7038">
                  <c:v>21.5368221937632</c:v>
                </c:pt>
                <c:pt idx="7039">
                  <c:v>-31.976658010898</c:v>
                </c:pt>
                <c:pt idx="7040">
                  <c:v>26.3035545773957</c:v>
                </c:pt>
                <c:pt idx="7041">
                  <c:v>36.6985442610863</c:v>
                </c:pt>
                <c:pt idx="7042">
                  <c:v>-16.7127001553599</c:v>
                </c:pt>
                <c:pt idx="7043">
                  <c:v>38.9944763889971</c:v>
                </c:pt>
                <c:pt idx="7044">
                  <c:v>8.90694475166382</c:v>
                </c:pt>
                <c:pt idx="7045">
                  <c:v>27.9891392697777</c:v>
                </c:pt>
                <c:pt idx="7046">
                  <c:v>31.8875428075065</c:v>
                </c:pt>
                <c:pt idx="7047">
                  <c:v>-24.9068347630508</c:v>
                </c:pt>
                <c:pt idx="7048">
                  <c:v>-34.029407369366</c:v>
                </c:pt>
                <c:pt idx="7049">
                  <c:v>35.2414140503103</c:v>
                </c:pt>
                <c:pt idx="7050">
                  <c:v>40.6904200730192</c:v>
                </c:pt>
                <c:pt idx="7051">
                  <c:v>9.27097118890003</c:v>
                </c:pt>
                <c:pt idx="7052">
                  <c:v>-28.1636505638911</c:v>
                </c:pt>
                <c:pt idx="7053">
                  <c:v>-17.7528010245123</c:v>
                </c:pt>
                <c:pt idx="7054">
                  <c:v>-18.9824012822878</c:v>
                </c:pt>
                <c:pt idx="7055">
                  <c:v>-3.69614325915586</c:v>
                </c:pt>
                <c:pt idx="7056">
                  <c:v>5.91011720371456</c:v>
                </c:pt>
                <c:pt idx="7057">
                  <c:v>34.0141671606905</c:v>
                </c:pt>
                <c:pt idx="7058">
                  <c:v>20.8892191361938</c:v>
                </c:pt>
                <c:pt idx="7059">
                  <c:v>-29.0865187583157</c:v>
                </c:pt>
                <c:pt idx="7060">
                  <c:v>6.02343400918126</c:v>
                </c:pt>
                <c:pt idx="7061">
                  <c:v>-2.80403337429021</c:v>
                </c:pt>
                <c:pt idx="7062">
                  <c:v>24.3468281310342</c:v>
                </c:pt>
                <c:pt idx="7063">
                  <c:v>-15.335362844641</c:v>
                </c:pt>
                <c:pt idx="7064">
                  <c:v>34.8617553303206</c:v>
                </c:pt>
                <c:pt idx="7065">
                  <c:v>23.9011453384075</c:v>
                </c:pt>
                <c:pt idx="7066">
                  <c:v>-0.00430790462006758</c:v>
                </c:pt>
                <c:pt idx="7067">
                  <c:v>25.4173687830654</c:v>
                </c:pt>
                <c:pt idx="7068">
                  <c:v>35.724446620692</c:v>
                </c:pt>
                <c:pt idx="7069">
                  <c:v>11.3418283460285</c:v>
                </c:pt>
                <c:pt idx="7070">
                  <c:v>33.1022987761287</c:v>
                </c:pt>
                <c:pt idx="7071">
                  <c:v>28.9457429448979</c:v>
                </c:pt>
                <c:pt idx="7072">
                  <c:v>11.1283677427339</c:v>
                </c:pt>
                <c:pt idx="7073">
                  <c:v>-34.174552863358</c:v>
                </c:pt>
                <c:pt idx="7074">
                  <c:v>2.72287837166363</c:v>
                </c:pt>
                <c:pt idx="7075">
                  <c:v>-5.41896168936561</c:v>
                </c:pt>
                <c:pt idx="7076">
                  <c:v>-5.46474594580602</c:v>
                </c:pt>
                <c:pt idx="7077">
                  <c:v>9.02657042433308</c:v>
                </c:pt>
                <c:pt idx="7078">
                  <c:v>-33.5537915235017</c:v>
                </c:pt>
                <c:pt idx="7079">
                  <c:v>5.87570474698431</c:v>
                </c:pt>
                <c:pt idx="7080">
                  <c:v>5.15844903901487</c:v>
                </c:pt>
                <c:pt idx="7081">
                  <c:v>27.9698518562035</c:v>
                </c:pt>
                <c:pt idx="7082">
                  <c:v>21.9481461863628</c:v>
                </c:pt>
                <c:pt idx="7083">
                  <c:v>30.4724146452533</c:v>
                </c:pt>
                <c:pt idx="7084">
                  <c:v>-33.9555949140417</c:v>
                </c:pt>
                <c:pt idx="7085">
                  <c:v>5.43750406898784</c:v>
                </c:pt>
                <c:pt idx="7086">
                  <c:v>37.0369610105295</c:v>
                </c:pt>
                <c:pt idx="7087">
                  <c:v>10.0402346415857</c:v>
                </c:pt>
                <c:pt idx="7088">
                  <c:v>34.9054362076358</c:v>
                </c:pt>
                <c:pt idx="7089">
                  <c:v>40.4605050382061</c:v>
                </c:pt>
                <c:pt idx="7090">
                  <c:v>35.1006797445051</c:v>
                </c:pt>
                <c:pt idx="7091">
                  <c:v>1.63271865320212</c:v>
                </c:pt>
                <c:pt idx="7092">
                  <c:v>35.2862127411794</c:v>
                </c:pt>
                <c:pt idx="7093">
                  <c:v>-19.6249038493753</c:v>
                </c:pt>
                <c:pt idx="7094">
                  <c:v>37.2153959336379</c:v>
                </c:pt>
                <c:pt idx="7095">
                  <c:v>-25.9333381099053</c:v>
                </c:pt>
                <c:pt idx="7096">
                  <c:v>40.2540716650096</c:v>
                </c:pt>
                <c:pt idx="7097">
                  <c:v>9.51408486841854</c:v>
                </c:pt>
                <c:pt idx="7098">
                  <c:v>-24.5554562788277</c:v>
                </c:pt>
                <c:pt idx="7099">
                  <c:v>31.8797632204306</c:v>
                </c:pt>
                <c:pt idx="7100">
                  <c:v>-28.4003193010558</c:v>
                </c:pt>
                <c:pt idx="7101">
                  <c:v>-20.2530970205303</c:v>
                </c:pt>
                <c:pt idx="7102">
                  <c:v>-2.27125714870933</c:v>
                </c:pt>
                <c:pt idx="7103">
                  <c:v>-18.0042821187155</c:v>
                </c:pt>
                <c:pt idx="7104">
                  <c:v>21.0845468303809</c:v>
                </c:pt>
                <c:pt idx="7105">
                  <c:v>-15.7457130986497</c:v>
                </c:pt>
                <c:pt idx="7106">
                  <c:v>-16.726075296964</c:v>
                </c:pt>
                <c:pt idx="7107">
                  <c:v>35.9455941011849</c:v>
                </c:pt>
                <c:pt idx="7108">
                  <c:v>-27.0504415490627</c:v>
                </c:pt>
                <c:pt idx="7109">
                  <c:v>-32.219172611345</c:v>
                </c:pt>
                <c:pt idx="7110">
                  <c:v>23.5065939203469</c:v>
                </c:pt>
                <c:pt idx="7111">
                  <c:v>11.3272377066576</c:v>
                </c:pt>
                <c:pt idx="7112">
                  <c:v>32.2710967590777</c:v>
                </c:pt>
                <c:pt idx="7113">
                  <c:v>-20.5481256369887</c:v>
                </c:pt>
                <c:pt idx="7114">
                  <c:v>7.79206936029211</c:v>
                </c:pt>
                <c:pt idx="7115">
                  <c:v>39.6341188500876</c:v>
                </c:pt>
                <c:pt idx="7116">
                  <c:v>10.3158473877393</c:v>
                </c:pt>
                <c:pt idx="7117">
                  <c:v>-25.1749719734144</c:v>
                </c:pt>
                <c:pt idx="7118">
                  <c:v>31.7017018313585</c:v>
                </c:pt>
                <c:pt idx="7119">
                  <c:v>24.4212803960415</c:v>
                </c:pt>
                <c:pt idx="7120">
                  <c:v>12.0849344417968</c:v>
                </c:pt>
                <c:pt idx="7121">
                  <c:v>-24.2594834368657</c:v>
                </c:pt>
                <c:pt idx="7122">
                  <c:v>-34.1330579575431</c:v>
                </c:pt>
                <c:pt idx="7123">
                  <c:v>-5.78126160179992</c:v>
                </c:pt>
                <c:pt idx="7124">
                  <c:v>35.4767059327586</c:v>
                </c:pt>
                <c:pt idx="7125">
                  <c:v>34.5537009728225</c:v>
                </c:pt>
                <c:pt idx="7126">
                  <c:v>13.4103284094198</c:v>
                </c:pt>
                <c:pt idx="7127">
                  <c:v>7.11590818422727</c:v>
                </c:pt>
                <c:pt idx="7128">
                  <c:v>-21.1829267468984</c:v>
                </c:pt>
                <c:pt idx="7129">
                  <c:v>32.3477364575746</c:v>
                </c:pt>
                <c:pt idx="7130">
                  <c:v>3.67123408062563</c:v>
                </c:pt>
                <c:pt idx="7131">
                  <c:v>26.3801465301711</c:v>
                </c:pt>
                <c:pt idx="7132">
                  <c:v>-22.3932271251435</c:v>
                </c:pt>
                <c:pt idx="7133">
                  <c:v>-4.35530913534403</c:v>
                </c:pt>
                <c:pt idx="7134">
                  <c:v>32.5281821456503</c:v>
                </c:pt>
                <c:pt idx="7135">
                  <c:v>-32.1405776544081</c:v>
                </c:pt>
                <c:pt idx="7136">
                  <c:v>34.3169650526852</c:v>
                </c:pt>
                <c:pt idx="7137">
                  <c:v>-32.3026596747735</c:v>
                </c:pt>
                <c:pt idx="7138">
                  <c:v>36.9126146549963</c:v>
                </c:pt>
                <c:pt idx="7139">
                  <c:v>-31.719442217402</c:v>
                </c:pt>
                <c:pt idx="7140">
                  <c:v>-25.7580664800425</c:v>
                </c:pt>
                <c:pt idx="7141">
                  <c:v>-1.59296518584797</c:v>
                </c:pt>
                <c:pt idx="7142">
                  <c:v>-23.3587239360413</c:v>
                </c:pt>
                <c:pt idx="7143">
                  <c:v>9.21716482821053</c:v>
                </c:pt>
                <c:pt idx="7144">
                  <c:v>2.45997721172537</c:v>
                </c:pt>
                <c:pt idx="7145">
                  <c:v>10.2237799599289</c:v>
                </c:pt>
                <c:pt idx="7146">
                  <c:v>10.3979046731802</c:v>
                </c:pt>
                <c:pt idx="7147">
                  <c:v>4.31916181517549</c:v>
                </c:pt>
                <c:pt idx="7148">
                  <c:v>-19.370402929956</c:v>
                </c:pt>
                <c:pt idx="7149">
                  <c:v>27.3475355860733</c:v>
                </c:pt>
                <c:pt idx="7150">
                  <c:v>-33.2831283751893</c:v>
                </c:pt>
                <c:pt idx="7151">
                  <c:v>32.0334500264832</c:v>
                </c:pt>
                <c:pt idx="7152">
                  <c:v>36.7087551567197</c:v>
                </c:pt>
                <c:pt idx="7153">
                  <c:v>9.14770193835462</c:v>
                </c:pt>
                <c:pt idx="7154">
                  <c:v>-35.1312328097544</c:v>
                </c:pt>
                <c:pt idx="7155">
                  <c:v>-25.1126809662035</c:v>
                </c:pt>
                <c:pt idx="7156">
                  <c:v>6.4452292393534</c:v>
                </c:pt>
                <c:pt idx="7157">
                  <c:v>35.5348012442103</c:v>
                </c:pt>
                <c:pt idx="7158">
                  <c:v>-3.3081831588836</c:v>
                </c:pt>
                <c:pt idx="7159">
                  <c:v>7.73448388319914</c:v>
                </c:pt>
                <c:pt idx="7160">
                  <c:v>-17.0599638338483</c:v>
                </c:pt>
                <c:pt idx="7161">
                  <c:v>-25.9526785026051</c:v>
                </c:pt>
                <c:pt idx="7162">
                  <c:v>33.6833008220999</c:v>
                </c:pt>
                <c:pt idx="7163">
                  <c:v>-22.3053314397694</c:v>
                </c:pt>
                <c:pt idx="7164">
                  <c:v>33.4522080477665</c:v>
                </c:pt>
                <c:pt idx="7165">
                  <c:v>-19.9633835959765</c:v>
                </c:pt>
                <c:pt idx="7166">
                  <c:v>-26.6506067051339</c:v>
                </c:pt>
                <c:pt idx="7167">
                  <c:v>-1.06028842694137</c:v>
                </c:pt>
                <c:pt idx="7168">
                  <c:v>40.5659269468379</c:v>
                </c:pt>
                <c:pt idx="7169">
                  <c:v>11.7037352991636</c:v>
                </c:pt>
                <c:pt idx="7170">
                  <c:v>-0.199967352791946</c:v>
                </c:pt>
                <c:pt idx="7171">
                  <c:v>37.7974707166324</c:v>
                </c:pt>
                <c:pt idx="7172">
                  <c:v>36.9729579926812</c:v>
                </c:pt>
                <c:pt idx="7173">
                  <c:v>22.7474231165522</c:v>
                </c:pt>
                <c:pt idx="7174">
                  <c:v>-25.0703416404548</c:v>
                </c:pt>
                <c:pt idx="7175">
                  <c:v>37.3881597700616</c:v>
                </c:pt>
                <c:pt idx="7176">
                  <c:v>36.4300187827823</c:v>
                </c:pt>
                <c:pt idx="7177">
                  <c:v>-0.931841967463943</c:v>
                </c:pt>
                <c:pt idx="7178">
                  <c:v>11.5238747394341</c:v>
                </c:pt>
                <c:pt idx="7179">
                  <c:v>8.38732780041604</c:v>
                </c:pt>
                <c:pt idx="7180">
                  <c:v>-26.5671935127914</c:v>
                </c:pt>
                <c:pt idx="7181">
                  <c:v>9.02777851197952</c:v>
                </c:pt>
                <c:pt idx="7182">
                  <c:v>33.8690564947175</c:v>
                </c:pt>
                <c:pt idx="7183">
                  <c:v>27.8403532388751</c:v>
                </c:pt>
                <c:pt idx="7184">
                  <c:v>2.44034750737429</c:v>
                </c:pt>
                <c:pt idx="7185">
                  <c:v>33.0232575979671</c:v>
                </c:pt>
                <c:pt idx="7186">
                  <c:v>31.4857626782076</c:v>
                </c:pt>
                <c:pt idx="7187">
                  <c:v>10.3287733347302</c:v>
                </c:pt>
                <c:pt idx="7188">
                  <c:v>-4.62454782066644</c:v>
                </c:pt>
                <c:pt idx="7189">
                  <c:v>38.1479732951524</c:v>
                </c:pt>
                <c:pt idx="7190">
                  <c:v>27.5044193821156</c:v>
                </c:pt>
                <c:pt idx="7191">
                  <c:v>-5.52410477400573</c:v>
                </c:pt>
                <c:pt idx="7192">
                  <c:v>-19.2636700403312</c:v>
                </c:pt>
                <c:pt idx="7193">
                  <c:v>28.2557845726881</c:v>
                </c:pt>
                <c:pt idx="7194">
                  <c:v>-34.1260784146352</c:v>
                </c:pt>
                <c:pt idx="7195">
                  <c:v>-18.9187490412607</c:v>
                </c:pt>
                <c:pt idx="7196">
                  <c:v>22.2124454690639</c:v>
                </c:pt>
                <c:pt idx="7197">
                  <c:v>26.5431283988561</c:v>
                </c:pt>
                <c:pt idx="7198">
                  <c:v>30.6031704748782</c:v>
                </c:pt>
                <c:pt idx="7199">
                  <c:v>-27.3899116755042</c:v>
                </c:pt>
                <c:pt idx="7200">
                  <c:v>29.5059627058748</c:v>
                </c:pt>
                <c:pt idx="7201">
                  <c:v>38.6670236461894</c:v>
                </c:pt>
                <c:pt idx="7202">
                  <c:v>6.9308584579108</c:v>
                </c:pt>
                <c:pt idx="7203">
                  <c:v>-24.5518829980121</c:v>
                </c:pt>
                <c:pt idx="7204">
                  <c:v>3.04299326102379</c:v>
                </c:pt>
                <c:pt idx="7205">
                  <c:v>-20.8520040930478</c:v>
                </c:pt>
                <c:pt idx="7206">
                  <c:v>12.297543111687</c:v>
                </c:pt>
                <c:pt idx="7207">
                  <c:v>29.2875276860655</c:v>
                </c:pt>
                <c:pt idx="7208">
                  <c:v>-34.1612612050432</c:v>
                </c:pt>
                <c:pt idx="7209">
                  <c:v>-27.6999290485629</c:v>
                </c:pt>
                <c:pt idx="7210">
                  <c:v>-32.5140212379883</c:v>
                </c:pt>
                <c:pt idx="7211">
                  <c:v>3.9079510593385</c:v>
                </c:pt>
                <c:pt idx="7212">
                  <c:v>-31.6652160805814</c:v>
                </c:pt>
                <c:pt idx="7213">
                  <c:v>34.2668199219331</c:v>
                </c:pt>
                <c:pt idx="7214">
                  <c:v>-30.0118406306426</c:v>
                </c:pt>
                <c:pt idx="7215">
                  <c:v>23.3289418577112</c:v>
                </c:pt>
                <c:pt idx="7216">
                  <c:v>-5.20029652246148</c:v>
                </c:pt>
                <c:pt idx="7217">
                  <c:v>-3.28970130940878</c:v>
                </c:pt>
                <c:pt idx="7218">
                  <c:v>0.701131689687289</c:v>
                </c:pt>
                <c:pt idx="7219">
                  <c:v>31.0007222782857</c:v>
                </c:pt>
                <c:pt idx="7220">
                  <c:v>-32.1526528035532</c:v>
                </c:pt>
                <c:pt idx="7221">
                  <c:v>13.1019199514735</c:v>
                </c:pt>
                <c:pt idx="7222">
                  <c:v>0.547859046299231</c:v>
                </c:pt>
                <c:pt idx="7223">
                  <c:v>11.1217681724565</c:v>
                </c:pt>
                <c:pt idx="7224">
                  <c:v>36.9672689171851</c:v>
                </c:pt>
                <c:pt idx="7225">
                  <c:v>9.06346435908997</c:v>
                </c:pt>
                <c:pt idx="7226">
                  <c:v>25.8120096542119</c:v>
                </c:pt>
                <c:pt idx="7227">
                  <c:v>8.12926950605999</c:v>
                </c:pt>
                <c:pt idx="7228">
                  <c:v>1.44626267731427</c:v>
                </c:pt>
                <c:pt idx="7229">
                  <c:v>-23.5829910013929</c:v>
                </c:pt>
                <c:pt idx="7230">
                  <c:v>1.15776248881624</c:v>
                </c:pt>
                <c:pt idx="7231">
                  <c:v>25.3709928651564</c:v>
                </c:pt>
                <c:pt idx="7232">
                  <c:v>-22.3336335959412</c:v>
                </c:pt>
                <c:pt idx="7233">
                  <c:v>27.4051398596115</c:v>
                </c:pt>
                <c:pt idx="7234">
                  <c:v>38.1054677966862</c:v>
                </c:pt>
                <c:pt idx="7235">
                  <c:v>3.23786947356439</c:v>
                </c:pt>
                <c:pt idx="7236">
                  <c:v>-5.26968307701513</c:v>
                </c:pt>
                <c:pt idx="7237">
                  <c:v>-21.0614148463208</c:v>
                </c:pt>
                <c:pt idx="7238">
                  <c:v>-16.6429759154424</c:v>
                </c:pt>
                <c:pt idx="7239">
                  <c:v>7.01881793066048</c:v>
                </c:pt>
                <c:pt idx="7240">
                  <c:v>-34.7518014568813</c:v>
                </c:pt>
                <c:pt idx="7241">
                  <c:v>-16.3370799989662</c:v>
                </c:pt>
                <c:pt idx="7242">
                  <c:v>31.3365374898581</c:v>
                </c:pt>
                <c:pt idx="7243">
                  <c:v>8.19662199813862</c:v>
                </c:pt>
                <c:pt idx="7244">
                  <c:v>1.5435628661675</c:v>
                </c:pt>
                <c:pt idx="7245">
                  <c:v>30.1578626148596</c:v>
                </c:pt>
                <c:pt idx="7246">
                  <c:v>11.4497924203116</c:v>
                </c:pt>
                <c:pt idx="7247">
                  <c:v>-4.28281788730629</c:v>
                </c:pt>
                <c:pt idx="7248">
                  <c:v>-18.3210543038065</c:v>
                </c:pt>
                <c:pt idx="7249">
                  <c:v>4.89452243810447</c:v>
                </c:pt>
                <c:pt idx="7250">
                  <c:v>33.2569040069061</c:v>
                </c:pt>
                <c:pt idx="7251">
                  <c:v>12.2273839340343</c:v>
                </c:pt>
                <c:pt idx="7252">
                  <c:v>29.7486329650861</c:v>
                </c:pt>
                <c:pt idx="7253">
                  <c:v>-28.1569046455999</c:v>
                </c:pt>
                <c:pt idx="7254">
                  <c:v>20.8528690433256</c:v>
                </c:pt>
                <c:pt idx="7255">
                  <c:v>39.3289625493108</c:v>
                </c:pt>
                <c:pt idx="7256">
                  <c:v>9.31435956227059</c:v>
                </c:pt>
                <c:pt idx="7257">
                  <c:v>-29.8425432540819</c:v>
                </c:pt>
                <c:pt idx="7258">
                  <c:v>-35.116484824382</c:v>
                </c:pt>
                <c:pt idx="7259">
                  <c:v>33.550487253197</c:v>
                </c:pt>
                <c:pt idx="7260">
                  <c:v>-5.24212779499768</c:v>
                </c:pt>
                <c:pt idx="7261">
                  <c:v>-20.4546767082375</c:v>
                </c:pt>
                <c:pt idx="7262">
                  <c:v>-17.1775883343533</c:v>
                </c:pt>
                <c:pt idx="7263">
                  <c:v>36.7936283519671</c:v>
                </c:pt>
                <c:pt idx="7264">
                  <c:v>-27.6304070975275</c:v>
                </c:pt>
                <c:pt idx="7265">
                  <c:v>6.59633231049256</c:v>
                </c:pt>
                <c:pt idx="7266">
                  <c:v>21.7016278026551</c:v>
                </c:pt>
                <c:pt idx="7267">
                  <c:v>-34.5982628977662</c:v>
                </c:pt>
                <c:pt idx="7268">
                  <c:v>1.18834441111723</c:v>
                </c:pt>
                <c:pt idx="7269">
                  <c:v>-27.5812269677655</c:v>
                </c:pt>
                <c:pt idx="7270">
                  <c:v>5.12559542217013</c:v>
                </c:pt>
                <c:pt idx="7271">
                  <c:v>35.8384476532633</c:v>
                </c:pt>
                <c:pt idx="7272">
                  <c:v>-21.0830092562661</c:v>
                </c:pt>
                <c:pt idx="7273">
                  <c:v>2.72303446719454</c:v>
                </c:pt>
                <c:pt idx="7274">
                  <c:v>-5.39103132378683</c:v>
                </c:pt>
                <c:pt idx="7275">
                  <c:v>7.82331276357876</c:v>
                </c:pt>
                <c:pt idx="7276">
                  <c:v>-28.2434571586788</c:v>
                </c:pt>
                <c:pt idx="7277">
                  <c:v>31.9485687549744</c:v>
                </c:pt>
                <c:pt idx="7278">
                  <c:v>6.88137759334774</c:v>
                </c:pt>
                <c:pt idx="7279">
                  <c:v>22.1682070115614</c:v>
                </c:pt>
                <c:pt idx="7280">
                  <c:v>-22.348279863526</c:v>
                </c:pt>
                <c:pt idx="7281">
                  <c:v>10.9767826168667</c:v>
                </c:pt>
                <c:pt idx="7282">
                  <c:v>-23.1823698984215</c:v>
                </c:pt>
                <c:pt idx="7283">
                  <c:v>-15.3276948657051</c:v>
                </c:pt>
                <c:pt idx="7284">
                  <c:v>-30.4722722221771</c:v>
                </c:pt>
                <c:pt idx="7285">
                  <c:v>27.5326260029861</c:v>
                </c:pt>
                <c:pt idx="7286">
                  <c:v>13.4088380346355</c:v>
                </c:pt>
                <c:pt idx="7287">
                  <c:v>38.9014342327322</c:v>
                </c:pt>
                <c:pt idx="7288">
                  <c:v>-28.730754237441</c:v>
                </c:pt>
                <c:pt idx="7289">
                  <c:v>2.71768024159927</c:v>
                </c:pt>
                <c:pt idx="7290">
                  <c:v>-31.4544078835594</c:v>
                </c:pt>
                <c:pt idx="7291">
                  <c:v>-24.5143708423857</c:v>
                </c:pt>
                <c:pt idx="7292">
                  <c:v>-22.5389143107415</c:v>
                </c:pt>
                <c:pt idx="7293">
                  <c:v>-21.1476925705531</c:v>
                </c:pt>
                <c:pt idx="7294">
                  <c:v>1.78348630733691</c:v>
                </c:pt>
                <c:pt idx="7295">
                  <c:v>-22.1232738456763</c:v>
                </c:pt>
                <c:pt idx="7296">
                  <c:v>2.92605400259977</c:v>
                </c:pt>
                <c:pt idx="7297">
                  <c:v>26.8854587864855</c:v>
                </c:pt>
                <c:pt idx="7298">
                  <c:v>-17.6766888820334</c:v>
                </c:pt>
                <c:pt idx="7299">
                  <c:v>-20.9507096761331</c:v>
                </c:pt>
                <c:pt idx="7300">
                  <c:v>-29.1201236839457</c:v>
                </c:pt>
                <c:pt idx="7301">
                  <c:v>-3.44349907558212</c:v>
                </c:pt>
                <c:pt idx="7302">
                  <c:v>-22.8823031518106</c:v>
                </c:pt>
                <c:pt idx="7303">
                  <c:v>23.330356291745</c:v>
                </c:pt>
                <c:pt idx="7304">
                  <c:v>3.6064520560012</c:v>
                </c:pt>
                <c:pt idx="7305">
                  <c:v>32.2291809195332</c:v>
                </c:pt>
                <c:pt idx="7306">
                  <c:v>36.9176204739952</c:v>
                </c:pt>
                <c:pt idx="7307">
                  <c:v>7.72570650011652</c:v>
                </c:pt>
                <c:pt idx="7308">
                  <c:v>-22.2048315762301</c:v>
                </c:pt>
                <c:pt idx="7309">
                  <c:v>38.4922284451482</c:v>
                </c:pt>
                <c:pt idx="7310">
                  <c:v>34.7388217997731</c:v>
                </c:pt>
                <c:pt idx="7311">
                  <c:v>-15.9624862608329</c:v>
                </c:pt>
                <c:pt idx="7312">
                  <c:v>-4.52902876578026</c:v>
                </c:pt>
                <c:pt idx="7313">
                  <c:v>10.0397785502837</c:v>
                </c:pt>
                <c:pt idx="7314">
                  <c:v>-26.373917438269</c:v>
                </c:pt>
                <c:pt idx="7315">
                  <c:v>-0.374964609637971</c:v>
                </c:pt>
                <c:pt idx="7316">
                  <c:v>6.90143554116566</c:v>
                </c:pt>
                <c:pt idx="7317">
                  <c:v>30.6004299388126</c:v>
                </c:pt>
                <c:pt idx="7318">
                  <c:v>-25.4643925341517</c:v>
                </c:pt>
                <c:pt idx="7319">
                  <c:v>-22.4856794038476</c:v>
                </c:pt>
                <c:pt idx="7320">
                  <c:v>-30.3142400735313</c:v>
                </c:pt>
                <c:pt idx="7321">
                  <c:v>-22.9510852990167</c:v>
                </c:pt>
                <c:pt idx="7322">
                  <c:v>-33.0136613347044</c:v>
                </c:pt>
                <c:pt idx="7323">
                  <c:v>33.596461418225</c:v>
                </c:pt>
                <c:pt idx="7324">
                  <c:v>-34.2214860680265</c:v>
                </c:pt>
                <c:pt idx="7325">
                  <c:v>36.731761541561</c:v>
                </c:pt>
                <c:pt idx="7326">
                  <c:v>9.34674208623011</c:v>
                </c:pt>
                <c:pt idx="7327">
                  <c:v>30.3256128110181</c:v>
                </c:pt>
                <c:pt idx="7328">
                  <c:v>4.00457971042127</c:v>
                </c:pt>
                <c:pt idx="7329">
                  <c:v>38.2637758027669</c:v>
                </c:pt>
                <c:pt idx="7330">
                  <c:v>-20.9780611667722</c:v>
                </c:pt>
                <c:pt idx="7331">
                  <c:v>-34.2859013967877</c:v>
                </c:pt>
                <c:pt idx="7332">
                  <c:v>29.6093853198521</c:v>
                </c:pt>
                <c:pt idx="7333">
                  <c:v>23.9011971737633</c:v>
                </c:pt>
                <c:pt idx="7334">
                  <c:v>-1.1792791070739</c:v>
                </c:pt>
                <c:pt idx="7335">
                  <c:v>38.053060084525</c:v>
                </c:pt>
                <c:pt idx="7336">
                  <c:v>-22.7227864682177</c:v>
                </c:pt>
                <c:pt idx="7337">
                  <c:v>-34.3169334366457</c:v>
                </c:pt>
                <c:pt idx="7338">
                  <c:v>1.3954839360617</c:v>
                </c:pt>
                <c:pt idx="7339">
                  <c:v>3.73182743235786</c:v>
                </c:pt>
                <c:pt idx="7340">
                  <c:v>-30.1363804296141</c:v>
                </c:pt>
                <c:pt idx="7341">
                  <c:v>5.23535623475253</c:v>
                </c:pt>
                <c:pt idx="7342">
                  <c:v>-24.5289703859053</c:v>
                </c:pt>
                <c:pt idx="7343">
                  <c:v>-5.94792378723238</c:v>
                </c:pt>
                <c:pt idx="7344">
                  <c:v>29.6621847868663</c:v>
                </c:pt>
                <c:pt idx="7345">
                  <c:v>0.142882650623964</c:v>
                </c:pt>
                <c:pt idx="7346">
                  <c:v>-23.6389283164441</c:v>
                </c:pt>
                <c:pt idx="7347">
                  <c:v>8.1190222494025</c:v>
                </c:pt>
                <c:pt idx="7348">
                  <c:v>-29.6143827288053</c:v>
                </c:pt>
                <c:pt idx="7349">
                  <c:v>-33.9750807498335</c:v>
                </c:pt>
                <c:pt idx="7350">
                  <c:v>25.262260233077</c:v>
                </c:pt>
                <c:pt idx="7351">
                  <c:v>-23.8400378257635</c:v>
                </c:pt>
                <c:pt idx="7352">
                  <c:v>12.4371491479115</c:v>
                </c:pt>
                <c:pt idx="7353">
                  <c:v>1.75906059194585</c:v>
                </c:pt>
                <c:pt idx="7354">
                  <c:v>-15.8843957794619</c:v>
                </c:pt>
                <c:pt idx="7355">
                  <c:v>-34.6534157963168</c:v>
                </c:pt>
                <c:pt idx="7356">
                  <c:v>8.49488342598995</c:v>
                </c:pt>
                <c:pt idx="7357">
                  <c:v>-24.2625814226116</c:v>
                </c:pt>
                <c:pt idx="7358">
                  <c:v>10.1887878565441</c:v>
                </c:pt>
                <c:pt idx="7359">
                  <c:v>33.6874421161664</c:v>
                </c:pt>
                <c:pt idx="7360">
                  <c:v>-23.7931657439463</c:v>
                </c:pt>
                <c:pt idx="7361">
                  <c:v>0.547565040981679</c:v>
                </c:pt>
                <c:pt idx="7362">
                  <c:v>-30.0954557123669</c:v>
                </c:pt>
                <c:pt idx="7363">
                  <c:v>-32.9258399372961</c:v>
                </c:pt>
                <c:pt idx="7364">
                  <c:v>-34.0605509044241</c:v>
                </c:pt>
                <c:pt idx="7365">
                  <c:v>-5.95002924185051</c:v>
                </c:pt>
                <c:pt idx="7366">
                  <c:v>37.0236137137445</c:v>
                </c:pt>
                <c:pt idx="7367">
                  <c:v>25.5735820869903</c:v>
                </c:pt>
                <c:pt idx="7368">
                  <c:v>11.4133932281575</c:v>
                </c:pt>
                <c:pt idx="7369">
                  <c:v>-15.3658936266025</c:v>
                </c:pt>
                <c:pt idx="7370">
                  <c:v>21.6354104868671</c:v>
                </c:pt>
                <c:pt idx="7371">
                  <c:v>-3.60943154604834</c:v>
                </c:pt>
                <c:pt idx="7372">
                  <c:v>-30.2582992857435</c:v>
                </c:pt>
                <c:pt idx="7373">
                  <c:v>22.4030164374628</c:v>
                </c:pt>
                <c:pt idx="7374">
                  <c:v>-5.28830415921616</c:v>
                </c:pt>
                <c:pt idx="7375">
                  <c:v>6.3812627949377</c:v>
                </c:pt>
                <c:pt idx="7376">
                  <c:v>34.5684594174606</c:v>
                </c:pt>
                <c:pt idx="7377">
                  <c:v>-2.84847834528</c:v>
                </c:pt>
                <c:pt idx="7378">
                  <c:v>-33.4972886150816</c:v>
                </c:pt>
                <c:pt idx="7379">
                  <c:v>-21.9343027551705</c:v>
                </c:pt>
                <c:pt idx="7380">
                  <c:v>6.99183699520161</c:v>
                </c:pt>
                <c:pt idx="7381">
                  <c:v>24.8017498646164</c:v>
                </c:pt>
                <c:pt idx="7382">
                  <c:v>-25.2338233806995</c:v>
                </c:pt>
                <c:pt idx="7383">
                  <c:v>13.3915397551876</c:v>
                </c:pt>
                <c:pt idx="7384">
                  <c:v>3.14381215181984</c:v>
                </c:pt>
                <c:pt idx="7385">
                  <c:v>-21.618772017023</c:v>
                </c:pt>
                <c:pt idx="7386">
                  <c:v>-23.612314833194</c:v>
                </c:pt>
                <c:pt idx="7387">
                  <c:v>-4.36190678348183</c:v>
                </c:pt>
                <c:pt idx="7388">
                  <c:v>0.789809402368622</c:v>
                </c:pt>
                <c:pt idx="7389">
                  <c:v>6.28697513395219</c:v>
                </c:pt>
                <c:pt idx="7390">
                  <c:v>-2.23104998521375</c:v>
                </c:pt>
                <c:pt idx="7391">
                  <c:v>-21.8508220441131</c:v>
                </c:pt>
                <c:pt idx="7392">
                  <c:v>-33.5079708308127</c:v>
                </c:pt>
                <c:pt idx="7393">
                  <c:v>30.7537840950574</c:v>
                </c:pt>
                <c:pt idx="7394">
                  <c:v>-25.8410041241816</c:v>
                </c:pt>
                <c:pt idx="7395">
                  <c:v>-18.6775295769884</c:v>
                </c:pt>
                <c:pt idx="7396">
                  <c:v>-31.0654908299924</c:v>
                </c:pt>
                <c:pt idx="7397">
                  <c:v>33.5812360787835</c:v>
                </c:pt>
                <c:pt idx="7398">
                  <c:v>-1.31865442740536</c:v>
                </c:pt>
                <c:pt idx="7399">
                  <c:v>-17.7403563919231</c:v>
                </c:pt>
                <c:pt idx="7400">
                  <c:v>-24.5467034018757</c:v>
                </c:pt>
                <c:pt idx="7401">
                  <c:v>-18.3136619578482</c:v>
                </c:pt>
                <c:pt idx="7402">
                  <c:v>-22.634989601197</c:v>
                </c:pt>
                <c:pt idx="7403">
                  <c:v>23.3109998327178</c:v>
                </c:pt>
                <c:pt idx="7404">
                  <c:v>24.8333915242185</c:v>
                </c:pt>
                <c:pt idx="7405">
                  <c:v>30.4256308633382</c:v>
                </c:pt>
                <c:pt idx="7406">
                  <c:v>-28.3800651586139</c:v>
                </c:pt>
                <c:pt idx="7407">
                  <c:v>-20.6307491378438</c:v>
                </c:pt>
                <c:pt idx="7408">
                  <c:v>23.2026781983275</c:v>
                </c:pt>
                <c:pt idx="7409">
                  <c:v>8.65189449183228</c:v>
                </c:pt>
                <c:pt idx="7410">
                  <c:v>1.80922452421638</c:v>
                </c:pt>
                <c:pt idx="7411">
                  <c:v>-1.15528104919979</c:v>
                </c:pt>
                <c:pt idx="7412">
                  <c:v>37.4228010833023</c:v>
                </c:pt>
                <c:pt idx="7413">
                  <c:v>9.501741065573</c:v>
                </c:pt>
                <c:pt idx="7414">
                  <c:v>23.3387577312539</c:v>
                </c:pt>
                <c:pt idx="7415">
                  <c:v>-18.097123845014</c:v>
                </c:pt>
                <c:pt idx="7416">
                  <c:v>10.5603754816729</c:v>
                </c:pt>
                <c:pt idx="7417">
                  <c:v>26.2377402432726</c:v>
                </c:pt>
                <c:pt idx="7418">
                  <c:v>-19.0655464925267</c:v>
                </c:pt>
                <c:pt idx="7419">
                  <c:v>-28.566445347604</c:v>
                </c:pt>
                <c:pt idx="7420">
                  <c:v>25.2886248016118</c:v>
                </c:pt>
                <c:pt idx="7421">
                  <c:v>-6.23772549948129</c:v>
                </c:pt>
                <c:pt idx="7422">
                  <c:v>-19.6716561587374</c:v>
                </c:pt>
                <c:pt idx="7423">
                  <c:v>-28.8470894154987</c:v>
                </c:pt>
                <c:pt idx="7424">
                  <c:v>4.64487709521299</c:v>
                </c:pt>
                <c:pt idx="7425">
                  <c:v>-31.1007312791741</c:v>
                </c:pt>
                <c:pt idx="7426">
                  <c:v>22.3455673786258</c:v>
                </c:pt>
                <c:pt idx="7427">
                  <c:v>12.2363467893593</c:v>
                </c:pt>
                <c:pt idx="7428">
                  <c:v>-3.64750708927072</c:v>
                </c:pt>
                <c:pt idx="7429">
                  <c:v>7.18255137790321</c:v>
                </c:pt>
                <c:pt idx="7430">
                  <c:v>10.7799761517374</c:v>
                </c:pt>
                <c:pt idx="7431">
                  <c:v>-25.8574247051108</c:v>
                </c:pt>
                <c:pt idx="7432">
                  <c:v>-21.302029210493</c:v>
                </c:pt>
                <c:pt idx="7433">
                  <c:v>-21.9906409354106</c:v>
                </c:pt>
                <c:pt idx="7434">
                  <c:v>-30.7256696110495</c:v>
                </c:pt>
                <c:pt idx="7435">
                  <c:v>11.3824050807453</c:v>
                </c:pt>
                <c:pt idx="7436">
                  <c:v>-30.8614328421125</c:v>
                </c:pt>
                <c:pt idx="7437">
                  <c:v>-5.39719211534981</c:v>
                </c:pt>
                <c:pt idx="7438">
                  <c:v>7.25711922423107</c:v>
                </c:pt>
                <c:pt idx="7439">
                  <c:v>-21.5449401675575</c:v>
                </c:pt>
                <c:pt idx="7440">
                  <c:v>-18.5291803098692</c:v>
                </c:pt>
                <c:pt idx="7441">
                  <c:v>-27.5245540980637</c:v>
                </c:pt>
                <c:pt idx="7442">
                  <c:v>11.6522192656992</c:v>
                </c:pt>
                <c:pt idx="7443">
                  <c:v>-30.9586468097035</c:v>
                </c:pt>
                <c:pt idx="7444">
                  <c:v>-28.6269770795624</c:v>
                </c:pt>
                <c:pt idx="7445">
                  <c:v>-19.4365780941958</c:v>
                </c:pt>
                <c:pt idx="7446">
                  <c:v>26.7984277297424</c:v>
                </c:pt>
                <c:pt idx="7447">
                  <c:v>5.18502032748924</c:v>
                </c:pt>
                <c:pt idx="7448">
                  <c:v>5.74385634724868</c:v>
                </c:pt>
                <c:pt idx="7449">
                  <c:v>-22.6992137882484</c:v>
                </c:pt>
                <c:pt idx="7450">
                  <c:v>23.5490116918904</c:v>
                </c:pt>
                <c:pt idx="7451">
                  <c:v>4.05439913310581</c:v>
                </c:pt>
                <c:pt idx="7452">
                  <c:v>25.0186338516618</c:v>
                </c:pt>
                <c:pt idx="7453">
                  <c:v>31.4058644633017</c:v>
                </c:pt>
                <c:pt idx="7454">
                  <c:v>-31.8799564783305</c:v>
                </c:pt>
                <c:pt idx="7455">
                  <c:v>32.9752170516516</c:v>
                </c:pt>
                <c:pt idx="7456">
                  <c:v>3.61796620713646</c:v>
                </c:pt>
                <c:pt idx="7457">
                  <c:v>-15.4639016472309</c:v>
                </c:pt>
                <c:pt idx="7458">
                  <c:v>-20.8814087186838</c:v>
                </c:pt>
                <c:pt idx="7459">
                  <c:v>36.7116361030002</c:v>
                </c:pt>
                <c:pt idx="7460">
                  <c:v>10.9097350012048</c:v>
                </c:pt>
                <c:pt idx="7461">
                  <c:v>28.2383220243332</c:v>
                </c:pt>
                <c:pt idx="7462">
                  <c:v>-0.596344581177859</c:v>
                </c:pt>
                <c:pt idx="7463">
                  <c:v>21.2640757443654</c:v>
                </c:pt>
                <c:pt idx="7464">
                  <c:v>32.8296671469256</c:v>
                </c:pt>
                <c:pt idx="7465">
                  <c:v>-4.23671821117636</c:v>
                </c:pt>
                <c:pt idx="7466">
                  <c:v>-0.359612145869979</c:v>
                </c:pt>
                <c:pt idx="7467">
                  <c:v>-24.6834964476758</c:v>
                </c:pt>
                <c:pt idx="7468">
                  <c:v>25.7772374083895</c:v>
                </c:pt>
                <c:pt idx="7469">
                  <c:v>-22.832910820091</c:v>
                </c:pt>
                <c:pt idx="7470">
                  <c:v>-28.4400390728025</c:v>
                </c:pt>
                <c:pt idx="7471">
                  <c:v>-33.1569890767209</c:v>
                </c:pt>
                <c:pt idx="7472">
                  <c:v>-16.6288368977886</c:v>
                </c:pt>
                <c:pt idx="7473">
                  <c:v>24.2072844512155</c:v>
                </c:pt>
                <c:pt idx="7474">
                  <c:v>21.5047762117883</c:v>
                </c:pt>
                <c:pt idx="7475">
                  <c:v>-30.6869353854981</c:v>
                </c:pt>
                <c:pt idx="7476">
                  <c:v>11.6752738246365</c:v>
                </c:pt>
                <c:pt idx="7477">
                  <c:v>21.8459280470378</c:v>
                </c:pt>
                <c:pt idx="7478">
                  <c:v>-17.6338442335592</c:v>
                </c:pt>
                <c:pt idx="7479">
                  <c:v>39.5585338725517</c:v>
                </c:pt>
                <c:pt idx="7480">
                  <c:v>23.9515331940549</c:v>
                </c:pt>
                <c:pt idx="7481">
                  <c:v>-17.8567017556217</c:v>
                </c:pt>
                <c:pt idx="7482">
                  <c:v>28.7429395535041</c:v>
                </c:pt>
                <c:pt idx="7483">
                  <c:v>11.5344068885185</c:v>
                </c:pt>
                <c:pt idx="7484">
                  <c:v>-5.01968842245172</c:v>
                </c:pt>
                <c:pt idx="7485">
                  <c:v>22.5384083943893</c:v>
                </c:pt>
                <c:pt idx="7486">
                  <c:v>4.68039399261881</c:v>
                </c:pt>
                <c:pt idx="7487">
                  <c:v>-30.7520140449742</c:v>
                </c:pt>
                <c:pt idx="7488">
                  <c:v>8.86852025069127</c:v>
                </c:pt>
                <c:pt idx="7489">
                  <c:v>30.8591324453754</c:v>
                </c:pt>
                <c:pt idx="7490">
                  <c:v>-22.4053619637288</c:v>
                </c:pt>
                <c:pt idx="7491">
                  <c:v>26.1382354031999</c:v>
                </c:pt>
                <c:pt idx="7492">
                  <c:v>-3.11139326938078</c:v>
                </c:pt>
                <c:pt idx="7493">
                  <c:v>-17.0742862169805</c:v>
                </c:pt>
                <c:pt idx="7494">
                  <c:v>-1.38201995173411</c:v>
                </c:pt>
                <c:pt idx="7495">
                  <c:v>28.5275198275093</c:v>
                </c:pt>
                <c:pt idx="7496">
                  <c:v>-29.3227931277947</c:v>
                </c:pt>
                <c:pt idx="7497">
                  <c:v>-32.9792551288206</c:v>
                </c:pt>
                <c:pt idx="7498">
                  <c:v>-28.7148673878603</c:v>
                </c:pt>
                <c:pt idx="7499">
                  <c:v>39.8840747186296</c:v>
                </c:pt>
                <c:pt idx="7500">
                  <c:v>26.0923457135275</c:v>
                </c:pt>
                <c:pt idx="7501">
                  <c:v>10.4713159907059</c:v>
                </c:pt>
                <c:pt idx="7502">
                  <c:v>-19.9039503567398</c:v>
                </c:pt>
                <c:pt idx="7503">
                  <c:v>40.2175412620387</c:v>
                </c:pt>
                <c:pt idx="7504">
                  <c:v>26.7327241331238</c:v>
                </c:pt>
                <c:pt idx="7505">
                  <c:v>-18.2903997112712</c:v>
                </c:pt>
                <c:pt idx="7506">
                  <c:v>1.52525290117574</c:v>
                </c:pt>
                <c:pt idx="7507">
                  <c:v>-31.5993601451097</c:v>
                </c:pt>
                <c:pt idx="7508">
                  <c:v>3.25470852729989</c:v>
                </c:pt>
                <c:pt idx="7509">
                  <c:v>-28.9831529012276</c:v>
                </c:pt>
                <c:pt idx="7510">
                  <c:v>-26.1732431528675</c:v>
                </c:pt>
                <c:pt idx="7511">
                  <c:v>-18.6498657741583</c:v>
                </c:pt>
                <c:pt idx="7512">
                  <c:v>23.9243724412551</c:v>
                </c:pt>
                <c:pt idx="7513">
                  <c:v>-16.6559560402722</c:v>
                </c:pt>
                <c:pt idx="7514">
                  <c:v>40.5482387277459</c:v>
                </c:pt>
                <c:pt idx="7515">
                  <c:v>31.4858806486767</c:v>
                </c:pt>
                <c:pt idx="7516">
                  <c:v>-26.8632147806725</c:v>
                </c:pt>
                <c:pt idx="7517">
                  <c:v>-3.85483079404403</c:v>
                </c:pt>
                <c:pt idx="7518">
                  <c:v>-31.3527401806308</c:v>
                </c:pt>
                <c:pt idx="7519">
                  <c:v>12.742259172081</c:v>
                </c:pt>
                <c:pt idx="7520">
                  <c:v>3.70225811898196</c:v>
                </c:pt>
                <c:pt idx="7521">
                  <c:v>7.75712637906155</c:v>
                </c:pt>
                <c:pt idx="7522">
                  <c:v>30.7669490220939</c:v>
                </c:pt>
                <c:pt idx="7523">
                  <c:v>21.1435450265887</c:v>
                </c:pt>
                <c:pt idx="7524">
                  <c:v>5.61908956868541</c:v>
                </c:pt>
                <c:pt idx="7525">
                  <c:v>-22.5132750784992</c:v>
                </c:pt>
                <c:pt idx="7526">
                  <c:v>27.9342127844876</c:v>
                </c:pt>
                <c:pt idx="7527">
                  <c:v>35.4660877016876</c:v>
                </c:pt>
                <c:pt idx="7528">
                  <c:v>-22.767766803841</c:v>
                </c:pt>
                <c:pt idx="7529">
                  <c:v>-24.9337472955221</c:v>
                </c:pt>
                <c:pt idx="7530">
                  <c:v>-21.623358178134</c:v>
                </c:pt>
                <c:pt idx="7531">
                  <c:v>24.9638832600244</c:v>
                </c:pt>
                <c:pt idx="7532">
                  <c:v>-30.95726989943</c:v>
                </c:pt>
                <c:pt idx="7533">
                  <c:v>-34.1796763521352</c:v>
                </c:pt>
                <c:pt idx="7534">
                  <c:v>30.8256524668835</c:v>
                </c:pt>
                <c:pt idx="7535">
                  <c:v>23.1944461362296</c:v>
                </c:pt>
                <c:pt idx="7536">
                  <c:v>36.0969511978079</c:v>
                </c:pt>
                <c:pt idx="7537">
                  <c:v>13.4611733791503</c:v>
                </c:pt>
                <c:pt idx="7538">
                  <c:v>-22.956730149891</c:v>
                </c:pt>
                <c:pt idx="7539">
                  <c:v>-25.5783270572416</c:v>
                </c:pt>
                <c:pt idx="7540">
                  <c:v>-4.87432859832379</c:v>
                </c:pt>
                <c:pt idx="7541">
                  <c:v>37.8710552932053</c:v>
                </c:pt>
                <c:pt idx="7542">
                  <c:v>21.6039885755775</c:v>
                </c:pt>
                <c:pt idx="7543">
                  <c:v>-21.693360903741</c:v>
                </c:pt>
                <c:pt idx="7544">
                  <c:v>-25.7491566794554</c:v>
                </c:pt>
                <c:pt idx="7545">
                  <c:v>26.691799726364</c:v>
                </c:pt>
                <c:pt idx="7546">
                  <c:v>39.9753558930182</c:v>
                </c:pt>
                <c:pt idx="7547">
                  <c:v>-20.067986704689</c:v>
                </c:pt>
                <c:pt idx="7548">
                  <c:v>-31.0522774328452</c:v>
                </c:pt>
                <c:pt idx="7549">
                  <c:v>9.54670736448047</c:v>
                </c:pt>
                <c:pt idx="7550">
                  <c:v>0.895969181617004</c:v>
                </c:pt>
                <c:pt idx="7551">
                  <c:v>8.49981492636952</c:v>
                </c:pt>
                <c:pt idx="7552">
                  <c:v>5.10867909905151</c:v>
                </c:pt>
                <c:pt idx="7553">
                  <c:v>-31.3924432405688</c:v>
                </c:pt>
                <c:pt idx="7554">
                  <c:v>25.1669039305394</c:v>
                </c:pt>
                <c:pt idx="7555">
                  <c:v>40.5431586396929</c:v>
                </c:pt>
                <c:pt idx="7556">
                  <c:v>30.8844560779883</c:v>
                </c:pt>
                <c:pt idx="7557">
                  <c:v>23.7335666575705</c:v>
                </c:pt>
                <c:pt idx="7558">
                  <c:v>-0.693811930794157</c:v>
                </c:pt>
                <c:pt idx="7559">
                  <c:v>-30.963721949711</c:v>
                </c:pt>
                <c:pt idx="7560">
                  <c:v>31.8924672301375</c:v>
                </c:pt>
                <c:pt idx="7561">
                  <c:v>39.969621686126</c:v>
                </c:pt>
                <c:pt idx="7562">
                  <c:v>-5.15173764091654</c:v>
                </c:pt>
                <c:pt idx="7563">
                  <c:v>-23.0055741861236</c:v>
                </c:pt>
                <c:pt idx="7564">
                  <c:v>27.1677102154041</c:v>
                </c:pt>
                <c:pt idx="7565">
                  <c:v>-33.751932402401</c:v>
                </c:pt>
                <c:pt idx="7566">
                  <c:v>35.0287968886305</c:v>
                </c:pt>
                <c:pt idx="7567">
                  <c:v>-24.6657936962139</c:v>
                </c:pt>
                <c:pt idx="7568">
                  <c:v>29.3909060433119</c:v>
                </c:pt>
                <c:pt idx="7569">
                  <c:v>7.3781989828197</c:v>
                </c:pt>
                <c:pt idx="7570">
                  <c:v>30.4321537616804</c:v>
                </c:pt>
                <c:pt idx="7571">
                  <c:v>29.221454144976</c:v>
                </c:pt>
                <c:pt idx="7572">
                  <c:v>9.06081959823917</c:v>
                </c:pt>
                <c:pt idx="7573">
                  <c:v>25.8158437382047</c:v>
                </c:pt>
                <c:pt idx="7574">
                  <c:v>-15.696170191398</c:v>
                </c:pt>
                <c:pt idx="7575">
                  <c:v>30.3283027753693</c:v>
                </c:pt>
                <c:pt idx="7576">
                  <c:v>-27.2590711333426</c:v>
                </c:pt>
                <c:pt idx="7577">
                  <c:v>-1.61274535881409</c:v>
                </c:pt>
                <c:pt idx="7578">
                  <c:v>21.5927113629647</c:v>
                </c:pt>
                <c:pt idx="7579">
                  <c:v>-28.6367803700413</c:v>
                </c:pt>
                <c:pt idx="7580">
                  <c:v>27.583108063662</c:v>
                </c:pt>
                <c:pt idx="7581">
                  <c:v>-4.30906864500162</c:v>
                </c:pt>
                <c:pt idx="7582">
                  <c:v>-27.8399716814821</c:v>
                </c:pt>
                <c:pt idx="7583">
                  <c:v>-2.3867418433592</c:v>
                </c:pt>
                <c:pt idx="7584">
                  <c:v>32.6635112884239</c:v>
                </c:pt>
                <c:pt idx="7585">
                  <c:v>22.9023230198103</c:v>
                </c:pt>
                <c:pt idx="7586">
                  <c:v>4.01047342885087</c:v>
                </c:pt>
                <c:pt idx="7587">
                  <c:v>0.88387249208644</c:v>
                </c:pt>
                <c:pt idx="7588">
                  <c:v>22.9440709610536</c:v>
                </c:pt>
                <c:pt idx="7589">
                  <c:v>31.2399902428899</c:v>
                </c:pt>
                <c:pt idx="7590">
                  <c:v>30.8325595335759</c:v>
                </c:pt>
                <c:pt idx="7591">
                  <c:v>31.272168579966</c:v>
                </c:pt>
                <c:pt idx="7592">
                  <c:v>29.9644061565886</c:v>
                </c:pt>
                <c:pt idx="7593">
                  <c:v>2.50005183889932</c:v>
                </c:pt>
                <c:pt idx="7594">
                  <c:v>-34.6515414357402</c:v>
                </c:pt>
                <c:pt idx="7595">
                  <c:v>35.9449519265136</c:v>
                </c:pt>
                <c:pt idx="7596">
                  <c:v>-18.8379008899832</c:v>
                </c:pt>
                <c:pt idx="7597">
                  <c:v>-22.489090806334</c:v>
                </c:pt>
                <c:pt idx="7598">
                  <c:v>36.9478472432918</c:v>
                </c:pt>
                <c:pt idx="7599">
                  <c:v>-19.9433235109985</c:v>
                </c:pt>
                <c:pt idx="7600">
                  <c:v>3.93596021221184</c:v>
                </c:pt>
                <c:pt idx="7601">
                  <c:v>-31.6331787009768</c:v>
                </c:pt>
                <c:pt idx="7602">
                  <c:v>-31.9518150202456</c:v>
                </c:pt>
                <c:pt idx="7603">
                  <c:v>34.6055140201392</c:v>
                </c:pt>
                <c:pt idx="7604">
                  <c:v>23.100433882251</c:v>
                </c:pt>
                <c:pt idx="7605">
                  <c:v>22.3147109327124</c:v>
                </c:pt>
                <c:pt idx="7606">
                  <c:v>-6.17318871317541</c:v>
                </c:pt>
                <c:pt idx="7607">
                  <c:v>34.6015170079354</c:v>
                </c:pt>
                <c:pt idx="7608">
                  <c:v>-0.126512002297778</c:v>
                </c:pt>
                <c:pt idx="7609">
                  <c:v>-5.96355839074779</c:v>
                </c:pt>
                <c:pt idx="7610">
                  <c:v>-4.29929016787675</c:v>
                </c:pt>
                <c:pt idx="7611">
                  <c:v>28.9312866114298</c:v>
                </c:pt>
                <c:pt idx="7612">
                  <c:v>-29.1776159713252</c:v>
                </c:pt>
                <c:pt idx="7613">
                  <c:v>22.1134271330617</c:v>
                </c:pt>
                <c:pt idx="7614">
                  <c:v>-0.485323748846838</c:v>
                </c:pt>
                <c:pt idx="7615">
                  <c:v>37.8831809830922</c:v>
                </c:pt>
                <c:pt idx="7616">
                  <c:v>-2.18474850772382</c:v>
                </c:pt>
                <c:pt idx="7617">
                  <c:v>2.79616461896317</c:v>
                </c:pt>
                <c:pt idx="7618">
                  <c:v>26.325849980517</c:v>
                </c:pt>
                <c:pt idx="7619">
                  <c:v>26.8207011513405</c:v>
                </c:pt>
                <c:pt idx="7620">
                  <c:v>1.22642869179941</c:v>
                </c:pt>
                <c:pt idx="7621">
                  <c:v>-1.29832919645037</c:v>
                </c:pt>
                <c:pt idx="7622">
                  <c:v>-5.60361403191807</c:v>
                </c:pt>
                <c:pt idx="7623">
                  <c:v>26.0706076536287</c:v>
                </c:pt>
                <c:pt idx="7624">
                  <c:v>4.69729823148487</c:v>
                </c:pt>
                <c:pt idx="7625">
                  <c:v>13.2846784593476</c:v>
                </c:pt>
                <c:pt idx="7626">
                  <c:v>37.88290730682</c:v>
                </c:pt>
                <c:pt idx="7627">
                  <c:v>-6.12333591596241</c:v>
                </c:pt>
                <c:pt idx="7628">
                  <c:v>9.78099609813833</c:v>
                </c:pt>
                <c:pt idx="7629">
                  <c:v>-19.9999269561931</c:v>
                </c:pt>
                <c:pt idx="7630">
                  <c:v>-28.2540601049336</c:v>
                </c:pt>
                <c:pt idx="7631">
                  <c:v>40.1688096418966</c:v>
                </c:pt>
                <c:pt idx="7632">
                  <c:v>8.59421205753093</c:v>
                </c:pt>
                <c:pt idx="7633">
                  <c:v>26.2431414382186</c:v>
                </c:pt>
                <c:pt idx="7634">
                  <c:v>34.9801172065722</c:v>
                </c:pt>
                <c:pt idx="7635">
                  <c:v>-4.37087261374795</c:v>
                </c:pt>
                <c:pt idx="7636">
                  <c:v>8.94659902176731</c:v>
                </c:pt>
                <c:pt idx="7637">
                  <c:v>-29.4466053626014</c:v>
                </c:pt>
                <c:pt idx="7638">
                  <c:v>9.74153729509281</c:v>
                </c:pt>
                <c:pt idx="7639">
                  <c:v>-27.1183505286152</c:v>
                </c:pt>
                <c:pt idx="7640">
                  <c:v>2.15360187878965</c:v>
                </c:pt>
                <c:pt idx="7641">
                  <c:v>-25.2822549887952</c:v>
                </c:pt>
                <c:pt idx="7642">
                  <c:v>8.92915791675313</c:v>
                </c:pt>
                <c:pt idx="7643">
                  <c:v>-4.3675853792706</c:v>
                </c:pt>
                <c:pt idx="7644">
                  <c:v>-2.89843072409739</c:v>
                </c:pt>
                <c:pt idx="7645">
                  <c:v>-33.7556950033435</c:v>
                </c:pt>
                <c:pt idx="7646">
                  <c:v>-23.5867199880919</c:v>
                </c:pt>
                <c:pt idx="7647">
                  <c:v>28.0956765021534</c:v>
                </c:pt>
                <c:pt idx="7648">
                  <c:v>-25.0870346981565</c:v>
                </c:pt>
                <c:pt idx="7649">
                  <c:v>-19.7522339167275</c:v>
                </c:pt>
                <c:pt idx="7650">
                  <c:v>2.70142210605817</c:v>
                </c:pt>
                <c:pt idx="7651">
                  <c:v>8.73966295932499</c:v>
                </c:pt>
                <c:pt idx="7652">
                  <c:v>34.5925872312694</c:v>
                </c:pt>
                <c:pt idx="7653">
                  <c:v>-30.182578225061</c:v>
                </c:pt>
                <c:pt idx="7654">
                  <c:v>-16.7591285759996</c:v>
                </c:pt>
                <c:pt idx="7655">
                  <c:v>40.6313540584001</c:v>
                </c:pt>
                <c:pt idx="7656">
                  <c:v>-1.84033154722022</c:v>
                </c:pt>
                <c:pt idx="7657">
                  <c:v>-15.465225287605</c:v>
                </c:pt>
                <c:pt idx="7658">
                  <c:v>34.4287332925001</c:v>
                </c:pt>
                <c:pt idx="7659">
                  <c:v>-29.3454145545719</c:v>
                </c:pt>
                <c:pt idx="7660">
                  <c:v>10.7358257563715</c:v>
                </c:pt>
                <c:pt idx="7661">
                  <c:v>-17.8924994634098</c:v>
                </c:pt>
                <c:pt idx="7662">
                  <c:v>-16.8631989530803</c:v>
                </c:pt>
                <c:pt idx="7663">
                  <c:v>38.1084099029349</c:v>
                </c:pt>
                <c:pt idx="7664">
                  <c:v>32.4398332612561</c:v>
                </c:pt>
                <c:pt idx="7665">
                  <c:v>-23.6382095410959</c:v>
                </c:pt>
                <c:pt idx="7666">
                  <c:v>-31.1144200714409</c:v>
                </c:pt>
                <c:pt idx="7667">
                  <c:v>-24.7821999666221</c:v>
                </c:pt>
                <c:pt idx="7668">
                  <c:v>36.8147155843965</c:v>
                </c:pt>
                <c:pt idx="7669">
                  <c:v>-30.0622666945208</c:v>
                </c:pt>
                <c:pt idx="7670">
                  <c:v>25.3733750539414</c:v>
                </c:pt>
                <c:pt idx="7671">
                  <c:v>-23.456812262813</c:v>
                </c:pt>
                <c:pt idx="7672">
                  <c:v>0.257593682293805</c:v>
                </c:pt>
                <c:pt idx="7673">
                  <c:v>38.2275831643308</c:v>
                </c:pt>
                <c:pt idx="7674">
                  <c:v>12.0723005952358</c:v>
                </c:pt>
                <c:pt idx="7675">
                  <c:v>-1.12976436647589</c:v>
                </c:pt>
                <c:pt idx="7676">
                  <c:v>-29.0516082484118</c:v>
                </c:pt>
                <c:pt idx="7677">
                  <c:v>-17.1631317418151</c:v>
                </c:pt>
                <c:pt idx="7678">
                  <c:v>30.5102599432154</c:v>
                </c:pt>
                <c:pt idx="7679">
                  <c:v>38.0061672200338</c:v>
                </c:pt>
                <c:pt idx="7680">
                  <c:v>-4.47488966656322</c:v>
                </c:pt>
                <c:pt idx="7681">
                  <c:v>-16.9703692940072</c:v>
                </c:pt>
                <c:pt idx="7682">
                  <c:v>8.52501205705046</c:v>
                </c:pt>
                <c:pt idx="7683">
                  <c:v>-23.2636841998964</c:v>
                </c:pt>
                <c:pt idx="7684">
                  <c:v>34.6947261938783</c:v>
                </c:pt>
                <c:pt idx="7685">
                  <c:v>6.81950228501841</c:v>
                </c:pt>
                <c:pt idx="7686">
                  <c:v>-21.9859489271858</c:v>
                </c:pt>
                <c:pt idx="7687">
                  <c:v>3.46162169114436</c:v>
                </c:pt>
                <c:pt idx="7688">
                  <c:v>30.3351672095117</c:v>
                </c:pt>
                <c:pt idx="7689">
                  <c:v>-16.0026188238421</c:v>
                </c:pt>
                <c:pt idx="7690">
                  <c:v>-31.1264786383706</c:v>
                </c:pt>
                <c:pt idx="7691">
                  <c:v>-29.0560761765554</c:v>
                </c:pt>
                <c:pt idx="7692">
                  <c:v>-17.4504155996906</c:v>
                </c:pt>
                <c:pt idx="7693">
                  <c:v>-0.355809978645168</c:v>
                </c:pt>
                <c:pt idx="7694">
                  <c:v>-20.4495873011166</c:v>
                </c:pt>
                <c:pt idx="7695">
                  <c:v>30.3387715235416</c:v>
                </c:pt>
                <c:pt idx="7696">
                  <c:v>-0.0734261582102862</c:v>
                </c:pt>
                <c:pt idx="7697">
                  <c:v>12.7438556408876</c:v>
                </c:pt>
                <c:pt idx="7698">
                  <c:v>21.7360840372217</c:v>
                </c:pt>
                <c:pt idx="7699">
                  <c:v>21.1704175416969</c:v>
                </c:pt>
                <c:pt idx="7700">
                  <c:v>3.44272615627244</c:v>
                </c:pt>
                <c:pt idx="7701">
                  <c:v>4.13483054319617</c:v>
                </c:pt>
                <c:pt idx="7702">
                  <c:v>-34.3218899710277</c:v>
                </c:pt>
                <c:pt idx="7703">
                  <c:v>-18.0430665372379</c:v>
                </c:pt>
                <c:pt idx="7704">
                  <c:v>-16.3811678889756</c:v>
                </c:pt>
                <c:pt idx="7705">
                  <c:v>3.78813903078092</c:v>
                </c:pt>
                <c:pt idx="7706">
                  <c:v>33.1056690791636</c:v>
                </c:pt>
                <c:pt idx="7707">
                  <c:v>1.76159792932113</c:v>
                </c:pt>
                <c:pt idx="7708">
                  <c:v>32.8020302114782</c:v>
                </c:pt>
                <c:pt idx="7709">
                  <c:v>5.82068093799664</c:v>
                </c:pt>
                <c:pt idx="7710">
                  <c:v>-19.2042283157215</c:v>
                </c:pt>
                <c:pt idx="7711">
                  <c:v>-26.2036040708604</c:v>
                </c:pt>
                <c:pt idx="7712">
                  <c:v>26.4007139610077</c:v>
                </c:pt>
                <c:pt idx="7713">
                  <c:v>1.98244888854531</c:v>
                </c:pt>
                <c:pt idx="7714">
                  <c:v>-32.5949396238119</c:v>
                </c:pt>
                <c:pt idx="7715">
                  <c:v>-18.4933139790641</c:v>
                </c:pt>
                <c:pt idx="7716">
                  <c:v>-3.491959193944</c:v>
                </c:pt>
                <c:pt idx="7717">
                  <c:v>36.743860131906</c:v>
                </c:pt>
                <c:pt idx="7718">
                  <c:v>33.6459309257815</c:v>
                </c:pt>
                <c:pt idx="7719">
                  <c:v>-21.3413531500839</c:v>
                </c:pt>
                <c:pt idx="7720">
                  <c:v>-18.5649905634553</c:v>
                </c:pt>
                <c:pt idx="7721">
                  <c:v>28.8199837397628</c:v>
                </c:pt>
                <c:pt idx="7722">
                  <c:v>25.7298455543151</c:v>
                </c:pt>
                <c:pt idx="7723">
                  <c:v>-23.7901554394488</c:v>
                </c:pt>
                <c:pt idx="7724">
                  <c:v>-29.8312269985165</c:v>
                </c:pt>
                <c:pt idx="7725">
                  <c:v>-19.6018269707417</c:v>
                </c:pt>
                <c:pt idx="7726">
                  <c:v>10.4205362103966</c:v>
                </c:pt>
                <c:pt idx="7727">
                  <c:v>-25.9342835022873</c:v>
                </c:pt>
                <c:pt idx="7728">
                  <c:v>36.4493215085305</c:v>
                </c:pt>
                <c:pt idx="7729">
                  <c:v>-21.226300638639</c:v>
                </c:pt>
                <c:pt idx="7730">
                  <c:v>25.0238222891886</c:v>
                </c:pt>
                <c:pt idx="7731">
                  <c:v>1.02944611389168</c:v>
                </c:pt>
                <c:pt idx="7732">
                  <c:v>-34.7821843853661</c:v>
                </c:pt>
                <c:pt idx="7733">
                  <c:v>40.4052149009871</c:v>
                </c:pt>
                <c:pt idx="7734">
                  <c:v>-29.5894169503866</c:v>
                </c:pt>
                <c:pt idx="7735">
                  <c:v>21.4528898080871</c:v>
                </c:pt>
                <c:pt idx="7736">
                  <c:v>-16.1238470963826</c:v>
                </c:pt>
                <c:pt idx="7737">
                  <c:v>4.81004166195641</c:v>
                </c:pt>
                <c:pt idx="7738">
                  <c:v>-28.9654899960015</c:v>
                </c:pt>
                <c:pt idx="7739">
                  <c:v>-33.9611602721277</c:v>
                </c:pt>
                <c:pt idx="7740">
                  <c:v>0.501400721098338</c:v>
                </c:pt>
                <c:pt idx="7741">
                  <c:v>34.0143352634326</c:v>
                </c:pt>
                <c:pt idx="7742">
                  <c:v>-24.1421387080073</c:v>
                </c:pt>
                <c:pt idx="7743">
                  <c:v>-16.3671236311643</c:v>
                </c:pt>
                <c:pt idx="7744">
                  <c:v>8.33568725853822</c:v>
                </c:pt>
                <c:pt idx="7745">
                  <c:v>33.966965042951</c:v>
                </c:pt>
                <c:pt idx="7746">
                  <c:v>10.2571673395296</c:v>
                </c:pt>
                <c:pt idx="7747">
                  <c:v>8.90508168552597</c:v>
                </c:pt>
                <c:pt idx="7748">
                  <c:v>-22.8763132914436</c:v>
                </c:pt>
                <c:pt idx="7749">
                  <c:v>-15.5601082324057</c:v>
                </c:pt>
                <c:pt idx="7750">
                  <c:v>6.95048756893465</c:v>
                </c:pt>
                <c:pt idx="7751">
                  <c:v>-25.849442432162</c:v>
                </c:pt>
                <c:pt idx="7752">
                  <c:v>28.2692219601168</c:v>
                </c:pt>
                <c:pt idx="7753">
                  <c:v>-30.6247677416834</c:v>
                </c:pt>
                <c:pt idx="7754">
                  <c:v>-15.5609855591248</c:v>
                </c:pt>
                <c:pt idx="7755">
                  <c:v>-23.1484696352262</c:v>
                </c:pt>
                <c:pt idx="7756">
                  <c:v>27.2981499685397</c:v>
                </c:pt>
                <c:pt idx="7757">
                  <c:v>-20.6870070144267</c:v>
                </c:pt>
                <c:pt idx="7758">
                  <c:v>-16.4640802105878</c:v>
                </c:pt>
                <c:pt idx="7759">
                  <c:v>30.4407822191775</c:v>
                </c:pt>
                <c:pt idx="7760">
                  <c:v>9.59522391894631</c:v>
                </c:pt>
                <c:pt idx="7761">
                  <c:v>35.6139702374389</c:v>
                </c:pt>
                <c:pt idx="7762">
                  <c:v>13.1494100800104</c:v>
                </c:pt>
                <c:pt idx="7763">
                  <c:v>29.606199554284</c:v>
                </c:pt>
                <c:pt idx="7764">
                  <c:v>38.7785538467477</c:v>
                </c:pt>
                <c:pt idx="7765">
                  <c:v>-29.4000700796309</c:v>
                </c:pt>
                <c:pt idx="7766">
                  <c:v>-15.9082387427177</c:v>
                </c:pt>
                <c:pt idx="7767">
                  <c:v>-18.6065219237903</c:v>
                </c:pt>
                <c:pt idx="7768">
                  <c:v>6.11760483217519</c:v>
                </c:pt>
                <c:pt idx="7769">
                  <c:v>26.7147000522162</c:v>
                </c:pt>
                <c:pt idx="7770">
                  <c:v>23.7133360103038</c:v>
                </c:pt>
                <c:pt idx="7771">
                  <c:v>-2.22555364849586</c:v>
                </c:pt>
                <c:pt idx="7772">
                  <c:v>5.15307600588503</c:v>
                </c:pt>
                <c:pt idx="7773">
                  <c:v>34.7233941793081</c:v>
                </c:pt>
                <c:pt idx="7774">
                  <c:v>-26.0466342993309</c:v>
                </c:pt>
                <c:pt idx="7775">
                  <c:v>29.7228362455535</c:v>
                </c:pt>
                <c:pt idx="7776">
                  <c:v>-23.9159197187878</c:v>
                </c:pt>
                <c:pt idx="7777">
                  <c:v>11.5966256851695</c:v>
                </c:pt>
                <c:pt idx="7778">
                  <c:v>-30.8373103665862</c:v>
                </c:pt>
                <c:pt idx="7779">
                  <c:v>-0.3061641831191</c:v>
                </c:pt>
                <c:pt idx="7780">
                  <c:v>-18.0420210145015</c:v>
                </c:pt>
                <c:pt idx="7781">
                  <c:v>-34.2998932042915</c:v>
                </c:pt>
                <c:pt idx="7782">
                  <c:v>-30.6543338923357</c:v>
                </c:pt>
                <c:pt idx="7783">
                  <c:v>-25.6917420599252</c:v>
                </c:pt>
                <c:pt idx="7784">
                  <c:v>-0.0671963806495288</c:v>
                </c:pt>
                <c:pt idx="7785">
                  <c:v>12.8886553350122</c:v>
                </c:pt>
                <c:pt idx="7786">
                  <c:v>2.74753952330288</c:v>
                </c:pt>
                <c:pt idx="7787">
                  <c:v>11.5162583040094</c:v>
                </c:pt>
                <c:pt idx="7788">
                  <c:v>6.57864346004328</c:v>
                </c:pt>
                <c:pt idx="7789">
                  <c:v>-33.3959684777658</c:v>
                </c:pt>
                <c:pt idx="7790">
                  <c:v>11.9316875055478</c:v>
                </c:pt>
                <c:pt idx="7791">
                  <c:v>12.3037910158443</c:v>
                </c:pt>
                <c:pt idx="7792">
                  <c:v>5.48276438258849</c:v>
                </c:pt>
                <c:pt idx="7793">
                  <c:v>35.9942069874955</c:v>
                </c:pt>
                <c:pt idx="7794">
                  <c:v>-25.4888124057405</c:v>
                </c:pt>
                <c:pt idx="7795">
                  <c:v>10.8362189017489</c:v>
                </c:pt>
                <c:pt idx="7796">
                  <c:v>29.9255727832131</c:v>
                </c:pt>
                <c:pt idx="7797">
                  <c:v>37.3358999558897</c:v>
                </c:pt>
                <c:pt idx="7798">
                  <c:v>22.1394741187665</c:v>
                </c:pt>
                <c:pt idx="7799">
                  <c:v>-19.0640168282382</c:v>
                </c:pt>
                <c:pt idx="7800">
                  <c:v>-33.5368422308044</c:v>
                </c:pt>
                <c:pt idx="7801">
                  <c:v>-29.3301394556189</c:v>
                </c:pt>
                <c:pt idx="7802">
                  <c:v>1.64171807278181</c:v>
                </c:pt>
                <c:pt idx="7803">
                  <c:v>-24.3653272214727</c:v>
                </c:pt>
                <c:pt idx="7804">
                  <c:v>-5.46276416139743</c:v>
                </c:pt>
                <c:pt idx="7805">
                  <c:v>-28.6514337072959</c:v>
                </c:pt>
                <c:pt idx="7806">
                  <c:v>-3.69089046338913</c:v>
                </c:pt>
                <c:pt idx="7807">
                  <c:v>-4.88949845430544</c:v>
                </c:pt>
                <c:pt idx="7808">
                  <c:v>34.7802264249126</c:v>
                </c:pt>
                <c:pt idx="7809">
                  <c:v>7.83986353398391</c:v>
                </c:pt>
                <c:pt idx="7810">
                  <c:v>28.1184464201624</c:v>
                </c:pt>
                <c:pt idx="7811">
                  <c:v>29.516713924427</c:v>
                </c:pt>
                <c:pt idx="7812">
                  <c:v>7.26972709029964</c:v>
                </c:pt>
                <c:pt idx="7813">
                  <c:v>33.2088797646605</c:v>
                </c:pt>
                <c:pt idx="7814">
                  <c:v>-30.8961719668576</c:v>
                </c:pt>
                <c:pt idx="7815">
                  <c:v>11.3255307830755</c:v>
                </c:pt>
                <c:pt idx="7816">
                  <c:v>28.158824843434</c:v>
                </c:pt>
                <c:pt idx="7817">
                  <c:v>35.7019319458664</c:v>
                </c:pt>
                <c:pt idx="7818">
                  <c:v>9.80030374523759</c:v>
                </c:pt>
                <c:pt idx="7819">
                  <c:v>-30.4877252468793</c:v>
                </c:pt>
                <c:pt idx="7820">
                  <c:v>21.5708413343134</c:v>
                </c:pt>
                <c:pt idx="7821">
                  <c:v>-30.2965665135735</c:v>
                </c:pt>
                <c:pt idx="7822">
                  <c:v>-33.1713095150259</c:v>
                </c:pt>
                <c:pt idx="7823">
                  <c:v>12.8529173085344</c:v>
                </c:pt>
                <c:pt idx="7824">
                  <c:v>40.2180451629946</c:v>
                </c:pt>
                <c:pt idx="7825">
                  <c:v>-0.496711467030227</c:v>
                </c:pt>
                <c:pt idx="7826">
                  <c:v>-28.0410635150207</c:v>
                </c:pt>
                <c:pt idx="7827">
                  <c:v>23.9170426120614</c:v>
                </c:pt>
                <c:pt idx="7828">
                  <c:v>22.6117327231831</c:v>
                </c:pt>
                <c:pt idx="7829">
                  <c:v>-29.7320257610027</c:v>
                </c:pt>
                <c:pt idx="7830">
                  <c:v>-33.1708022125442</c:v>
                </c:pt>
                <c:pt idx="7831">
                  <c:v>36.2276839596285</c:v>
                </c:pt>
                <c:pt idx="7832">
                  <c:v>24.4160712851659</c:v>
                </c:pt>
                <c:pt idx="7833">
                  <c:v>4.00559618416597</c:v>
                </c:pt>
                <c:pt idx="7834">
                  <c:v>-0.63937922187942</c:v>
                </c:pt>
                <c:pt idx="7835">
                  <c:v>-21.6100160328225</c:v>
                </c:pt>
                <c:pt idx="7836">
                  <c:v>11.3504531381747</c:v>
                </c:pt>
                <c:pt idx="7837">
                  <c:v>8.81929152426278</c:v>
                </c:pt>
                <c:pt idx="7838">
                  <c:v>37.9838439747837</c:v>
                </c:pt>
                <c:pt idx="7839">
                  <c:v>36.0738427935337</c:v>
                </c:pt>
                <c:pt idx="7840">
                  <c:v>-1.10449348206953</c:v>
                </c:pt>
                <c:pt idx="7841">
                  <c:v>-32.484696774505</c:v>
                </c:pt>
                <c:pt idx="7842">
                  <c:v>-26.7402980307406</c:v>
                </c:pt>
                <c:pt idx="7843">
                  <c:v>-33.8840842230594</c:v>
                </c:pt>
                <c:pt idx="7844">
                  <c:v>35.7734557088494</c:v>
                </c:pt>
                <c:pt idx="7845">
                  <c:v>27.9558963357802</c:v>
                </c:pt>
                <c:pt idx="7846">
                  <c:v>1.55677324148122</c:v>
                </c:pt>
                <c:pt idx="7847">
                  <c:v>13.5346894990616</c:v>
                </c:pt>
                <c:pt idx="7848">
                  <c:v>-20.6802419217978</c:v>
                </c:pt>
                <c:pt idx="7849">
                  <c:v>-21.8654020942218</c:v>
                </c:pt>
                <c:pt idx="7850">
                  <c:v>-3.20508433946531</c:v>
                </c:pt>
                <c:pt idx="7851">
                  <c:v>24.4274533174732</c:v>
                </c:pt>
                <c:pt idx="7852">
                  <c:v>-17.0764824851655</c:v>
                </c:pt>
                <c:pt idx="7853">
                  <c:v>28.786181802779</c:v>
                </c:pt>
                <c:pt idx="7854">
                  <c:v>-32.166804948272</c:v>
                </c:pt>
                <c:pt idx="7855">
                  <c:v>5.89132393532029</c:v>
                </c:pt>
                <c:pt idx="7856">
                  <c:v>40.2779212998297</c:v>
                </c:pt>
                <c:pt idx="7857">
                  <c:v>29.768510980007</c:v>
                </c:pt>
                <c:pt idx="7858">
                  <c:v>5.9359400985211</c:v>
                </c:pt>
                <c:pt idx="7859">
                  <c:v>-23.3951865596601</c:v>
                </c:pt>
                <c:pt idx="7860">
                  <c:v>21.8426448346785</c:v>
                </c:pt>
                <c:pt idx="7861">
                  <c:v>-23.2279692252152</c:v>
                </c:pt>
                <c:pt idx="7862">
                  <c:v>28.6174449484601</c:v>
                </c:pt>
                <c:pt idx="7863">
                  <c:v>-25.7638908535891</c:v>
                </c:pt>
                <c:pt idx="7864">
                  <c:v>11.7426077504621</c:v>
                </c:pt>
                <c:pt idx="7865">
                  <c:v>-4.00832883890432</c:v>
                </c:pt>
                <c:pt idx="7866">
                  <c:v>21.10280774121</c:v>
                </c:pt>
                <c:pt idx="7867">
                  <c:v>31.7790821735589</c:v>
                </c:pt>
                <c:pt idx="7868">
                  <c:v>25.9418491307293</c:v>
                </c:pt>
                <c:pt idx="7869">
                  <c:v>-31.916922188714</c:v>
                </c:pt>
                <c:pt idx="7870">
                  <c:v>24.0456737934037</c:v>
                </c:pt>
                <c:pt idx="7871">
                  <c:v>-22.5923643838612</c:v>
                </c:pt>
                <c:pt idx="7872">
                  <c:v>-18.4602094088865</c:v>
                </c:pt>
                <c:pt idx="7873">
                  <c:v>5.09688640141712</c:v>
                </c:pt>
                <c:pt idx="7874">
                  <c:v>22.3181031475465</c:v>
                </c:pt>
                <c:pt idx="7875">
                  <c:v>-22.6047386095576</c:v>
                </c:pt>
                <c:pt idx="7876">
                  <c:v>-17.5753389125642</c:v>
                </c:pt>
                <c:pt idx="7877">
                  <c:v>11.5376586475864</c:v>
                </c:pt>
                <c:pt idx="7878">
                  <c:v>-26.8142900521856</c:v>
                </c:pt>
                <c:pt idx="7879">
                  <c:v>-5.07044035721685</c:v>
                </c:pt>
                <c:pt idx="7880">
                  <c:v>34.0568840735912</c:v>
                </c:pt>
                <c:pt idx="7881">
                  <c:v>9.60594566998058</c:v>
                </c:pt>
                <c:pt idx="7882">
                  <c:v>-34.4763271282889</c:v>
                </c:pt>
                <c:pt idx="7883">
                  <c:v>-5.6439338921861</c:v>
                </c:pt>
                <c:pt idx="7884">
                  <c:v>-3.70079948539282</c:v>
                </c:pt>
                <c:pt idx="7885">
                  <c:v>6.52479758131779</c:v>
                </c:pt>
                <c:pt idx="7886">
                  <c:v>-24.6131525372464</c:v>
                </c:pt>
                <c:pt idx="7887">
                  <c:v>-33.5490016830738</c:v>
                </c:pt>
                <c:pt idx="7888">
                  <c:v>29.9870866196581</c:v>
                </c:pt>
                <c:pt idx="7889">
                  <c:v>0.615915874536673</c:v>
                </c:pt>
                <c:pt idx="7890">
                  <c:v>9.226229998804</c:v>
                </c:pt>
                <c:pt idx="7891">
                  <c:v>34.7669032176306</c:v>
                </c:pt>
                <c:pt idx="7892">
                  <c:v>30.3902202903438</c:v>
                </c:pt>
                <c:pt idx="7893">
                  <c:v>-4.26897331765932</c:v>
                </c:pt>
                <c:pt idx="7894">
                  <c:v>-15.5533532701126</c:v>
                </c:pt>
                <c:pt idx="7895">
                  <c:v>-23.6931156342395</c:v>
                </c:pt>
                <c:pt idx="7896">
                  <c:v>25.9198400643268</c:v>
                </c:pt>
                <c:pt idx="7897">
                  <c:v>-3.16445167791666</c:v>
                </c:pt>
                <c:pt idx="7898">
                  <c:v>-27.9354743454061</c:v>
                </c:pt>
                <c:pt idx="7899">
                  <c:v>-2.30953310447161</c:v>
                </c:pt>
                <c:pt idx="7900">
                  <c:v>24.5603059078428</c:v>
                </c:pt>
                <c:pt idx="7901">
                  <c:v>3.60023388676374</c:v>
                </c:pt>
                <c:pt idx="7902">
                  <c:v>-26.7116097034922</c:v>
                </c:pt>
                <c:pt idx="7903">
                  <c:v>5.35809231761532</c:v>
                </c:pt>
                <c:pt idx="7904">
                  <c:v>-25.4855598734117</c:v>
                </c:pt>
                <c:pt idx="7905">
                  <c:v>-25.7390362672787</c:v>
                </c:pt>
                <c:pt idx="7906">
                  <c:v>31.5539753258058</c:v>
                </c:pt>
                <c:pt idx="7907">
                  <c:v>-34.3181957626469</c:v>
                </c:pt>
                <c:pt idx="7908">
                  <c:v>-18.8021090632798</c:v>
                </c:pt>
                <c:pt idx="7909">
                  <c:v>-30.2882116142353</c:v>
                </c:pt>
                <c:pt idx="7910">
                  <c:v>-34.5687074051603</c:v>
                </c:pt>
                <c:pt idx="7911">
                  <c:v>5.8522024931297</c:v>
                </c:pt>
                <c:pt idx="7912">
                  <c:v>-33.9359306808705</c:v>
                </c:pt>
                <c:pt idx="7913">
                  <c:v>-21.4408970075625</c:v>
                </c:pt>
                <c:pt idx="7914">
                  <c:v>-18.5987949445611</c:v>
                </c:pt>
                <c:pt idx="7915">
                  <c:v>-3.04668331072724</c:v>
                </c:pt>
                <c:pt idx="7916">
                  <c:v>10.6442300206068</c:v>
                </c:pt>
                <c:pt idx="7917">
                  <c:v>12.0894885066802</c:v>
                </c:pt>
                <c:pt idx="7918">
                  <c:v>-19.8151256363061</c:v>
                </c:pt>
                <c:pt idx="7919">
                  <c:v>-21.8238193331272</c:v>
                </c:pt>
                <c:pt idx="7920">
                  <c:v>-18.8166623475508</c:v>
                </c:pt>
                <c:pt idx="7921">
                  <c:v>7.86019040043068</c:v>
                </c:pt>
                <c:pt idx="7922">
                  <c:v>33.6595599657833</c:v>
                </c:pt>
                <c:pt idx="7923">
                  <c:v>-18.4251291386297</c:v>
                </c:pt>
                <c:pt idx="7924">
                  <c:v>26.2426677066442</c:v>
                </c:pt>
                <c:pt idx="7925">
                  <c:v>40.0504799424003</c:v>
                </c:pt>
                <c:pt idx="7926">
                  <c:v>-28.3035051443478</c:v>
                </c:pt>
                <c:pt idx="7927">
                  <c:v>-24.8258522176872</c:v>
                </c:pt>
                <c:pt idx="7928">
                  <c:v>36.5971689049939</c:v>
                </c:pt>
                <c:pt idx="7929">
                  <c:v>26.7114978894568</c:v>
                </c:pt>
                <c:pt idx="7930">
                  <c:v>21.1043965400845</c:v>
                </c:pt>
                <c:pt idx="7931">
                  <c:v>4.01890481009952</c:v>
                </c:pt>
                <c:pt idx="7932">
                  <c:v>2.05348428123913</c:v>
                </c:pt>
                <c:pt idx="7933">
                  <c:v>26.3983553551752</c:v>
                </c:pt>
                <c:pt idx="7934">
                  <c:v>-15.476877022135</c:v>
                </c:pt>
                <c:pt idx="7935">
                  <c:v>13.351453672925</c:v>
                </c:pt>
                <c:pt idx="7936">
                  <c:v>-18.456546963916</c:v>
                </c:pt>
                <c:pt idx="7937">
                  <c:v>-26.5063877002296</c:v>
                </c:pt>
                <c:pt idx="7938">
                  <c:v>-33.6870123242828</c:v>
                </c:pt>
                <c:pt idx="7939">
                  <c:v>-32.891522992787</c:v>
                </c:pt>
                <c:pt idx="7940">
                  <c:v>30.2768937439492</c:v>
                </c:pt>
                <c:pt idx="7941">
                  <c:v>11.8618161830339</c:v>
                </c:pt>
                <c:pt idx="7942">
                  <c:v>35.4776571753234</c:v>
                </c:pt>
                <c:pt idx="7943">
                  <c:v>36.1999090467193</c:v>
                </c:pt>
                <c:pt idx="7944">
                  <c:v>37.9542481962371</c:v>
                </c:pt>
                <c:pt idx="7945">
                  <c:v>30.266959851016</c:v>
                </c:pt>
                <c:pt idx="7946">
                  <c:v>34.2528057600626</c:v>
                </c:pt>
                <c:pt idx="7947">
                  <c:v>5.96625180608851</c:v>
                </c:pt>
                <c:pt idx="7948">
                  <c:v>-33.8992317982045</c:v>
                </c:pt>
                <c:pt idx="7949">
                  <c:v>23.1061383248553</c:v>
                </c:pt>
                <c:pt idx="7950">
                  <c:v>28.2044316500852</c:v>
                </c:pt>
                <c:pt idx="7951">
                  <c:v>32.4116854890992</c:v>
                </c:pt>
                <c:pt idx="7952">
                  <c:v>7.77648949054327</c:v>
                </c:pt>
                <c:pt idx="7953">
                  <c:v>-0.244203579241658</c:v>
                </c:pt>
                <c:pt idx="7954">
                  <c:v>-23.8572274767843</c:v>
                </c:pt>
                <c:pt idx="7955">
                  <c:v>-32.6305921686649</c:v>
                </c:pt>
                <c:pt idx="7956">
                  <c:v>-32.9182384883199</c:v>
                </c:pt>
                <c:pt idx="7957">
                  <c:v>9.70416389577387</c:v>
                </c:pt>
                <c:pt idx="7958">
                  <c:v>-3.12854855828685</c:v>
                </c:pt>
                <c:pt idx="7959">
                  <c:v>39.9355259014027</c:v>
                </c:pt>
                <c:pt idx="7960">
                  <c:v>-2.46846936064447</c:v>
                </c:pt>
                <c:pt idx="7961">
                  <c:v>-31.5109064427491</c:v>
                </c:pt>
                <c:pt idx="7962">
                  <c:v>23.2364465104634</c:v>
                </c:pt>
                <c:pt idx="7963">
                  <c:v>30.5891942903821</c:v>
                </c:pt>
                <c:pt idx="7964">
                  <c:v>8.66989114061316</c:v>
                </c:pt>
                <c:pt idx="7965">
                  <c:v>32.7597177185755</c:v>
                </c:pt>
                <c:pt idx="7966">
                  <c:v>-22.6577232459589</c:v>
                </c:pt>
                <c:pt idx="7967">
                  <c:v>8.53951054130037</c:v>
                </c:pt>
                <c:pt idx="7968">
                  <c:v>4.45471059276431</c:v>
                </c:pt>
                <c:pt idx="7969">
                  <c:v>22.6135420754026</c:v>
                </c:pt>
                <c:pt idx="7970">
                  <c:v>-24.0615278387036</c:v>
                </c:pt>
                <c:pt idx="7971">
                  <c:v>-24.1292130017536</c:v>
                </c:pt>
                <c:pt idx="7972">
                  <c:v>-20.8266001752052</c:v>
                </c:pt>
                <c:pt idx="7973">
                  <c:v>38.9385797728287</c:v>
                </c:pt>
                <c:pt idx="7974">
                  <c:v>22.6484316908101</c:v>
                </c:pt>
                <c:pt idx="7975">
                  <c:v>23.1628893441236</c:v>
                </c:pt>
                <c:pt idx="7976">
                  <c:v>26.8083392162408</c:v>
                </c:pt>
                <c:pt idx="7977">
                  <c:v>-0.76959015877949</c:v>
                </c:pt>
                <c:pt idx="7978">
                  <c:v>-4.05973141954902</c:v>
                </c:pt>
                <c:pt idx="7979">
                  <c:v>-18.0757475003831</c:v>
                </c:pt>
                <c:pt idx="7980">
                  <c:v>23.6819648650283</c:v>
                </c:pt>
                <c:pt idx="7981">
                  <c:v>37.9929620540101</c:v>
                </c:pt>
                <c:pt idx="7982">
                  <c:v>5.48923415735761</c:v>
                </c:pt>
                <c:pt idx="7983">
                  <c:v>31.772861383612</c:v>
                </c:pt>
                <c:pt idx="7984">
                  <c:v>-21.9197099294145</c:v>
                </c:pt>
                <c:pt idx="7985">
                  <c:v>38.2427492036304</c:v>
                </c:pt>
                <c:pt idx="7986">
                  <c:v>23.8355384582784</c:v>
                </c:pt>
                <c:pt idx="7987">
                  <c:v>36.6724320901054</c:v>
                </c:pt>
                <c:pt idx="7988">
                  <c:v>30.1985623906416</c:v>
                </c:pt>
                <c:pt idx="7989">
                  <c:v>-18.3300304882981</c:v>
                </c:pt>
                <c:pt idx="7990">
                  <c:v>37.6247039761398</c:v>
                </c:pt>
                <c:pt idx="7991">
                  <c:v>28.3105538813124</c:v>
                </c:pt>
                <c:pt idx="7992">
                  <c:v>11.6619917216062</c:v>
                </c:pt>
                <c:pt idx="7993">
                  <c:v>-23.3611882539074</c:v>
                </c:pt>
                <c:pt idx="7994">
                  <c:v>4.17618861565422</c:v>
                </c:pt>
                <c:pt idx="7995">
                  <c:v>-5.26992118316094</c:v>
                </c:pt>
                <c:pt idx="7996">
                  <c:v>37.7375317311682</c:v>
                </c:pt>
                <c:pt idx="7997">
                  <c:v>-20.4135031060847</c:v>
                </c:pt>
                <c:pt idx="7998">
                  <c:v>7.49947974136706</c:v>
                </c:pt>
                <c:pt idx="7999">
                  <c:v>2.45440383254702</c:v>
                </c:pt>
                <c:pt idx="8000">
                  <c:v>33.6635544396897</c:v>
                </c:pt>
                <c:pt idx="8001">
                  <c:v>-19.3721295209058</c:v>
                </c:pt>
                <c:pt idx="8002">
                  <c:v>-17.7418204452961</c:v>
                </c:pt>
                <c:pt idx="8003">
                  <c:v>1.1216300582381</c:v>
                </c:pt>
                <c:pt idx="8004">
                  <c:v>-28.5272574593796</c:v>
                </c:pt>
                <c:pt idx="8005">
                  <c:v>40.4237856571098</c:v>
                </c:pt>
                <c:pt idx="8006">
                  <c:v>26.660528989056</c:v>
                </c:pt>
                <c:pt idx="8007">
                  <c:v>-25.5012661354894</c:v>
                </c:pt>
                <c:pt idx="8008">
                  <c:v>-16.6547903314993</c:v>
                </c:pt>
                <c:pt idx="8009">
                  <c:v>22.7838220787671</c:v>
                </c:pt>
                <c:pt idx="8010">
                  <c:v>34.358729869896</c:v>
                </c:pt>
                <c:pt idx="8011">
                  <c:v>0.128343417565838</c:v>
                </c:pt>
                <c:pt idx="8012">
                  <c:v>-5.10623262864278</c:v>
                </c:pt>
                <c:pt idx="8013">
                  <c:v>-30.7909150937815</c:v>
                </c:pt>
                <c:pt idx="8014">
                  <c:v>6.46594904674741</c:v>
                </c:pt>
                <c:pt idx="8015">
                  <c:v>22.0818233317069</c:v>
                </c:pt>
                <c:pt idx="8016">
                  <c:v>-31.4816085128139</c:v>
                </c:pt>
                <c:pt idx="8017">
                  <c:v>-31.3932357433372</c:v>
                </c:pt>
                <c:pt idx="8018">
                  <c:v>31.0284827084333</c:v>
                </c:pt>
                <c:pt idx="8019">
                  <c:v>-3.64250354358084</c:v>
                </c:pt>
                <c:pt idx="8020">
                  <c:v>2.43191949105768</c:v>
                </c:pt>
                <c:pt idx="8021">
                  <c:v>-23.9334176326929</c:v>
                </c:pt>
                <c:pt idx="8022">
                  <c:v>40.0729378531296</c:v>
                </c:pt>
                <c:pt idx="8023">
                  <c:v>-28.1532414122816</c:v>
                </c:pt>
                <c:pt idx="8024">
                  <c:v>34.4375738753628</c:v>
                </c:pt>
                <c:pt idx="8025">
                  <c:v>8.03828098270026</c:v>
                </c:pt>
                <c:pt idx="8026">
                  <c:v>23.8081130906944</c:v>
                </c:pt>
                <c:pt idx="8027">
                  <c:v>1.42787427757019</c:v>
                </c:pt>
                <c:pt idx="8028">
                  <c:v>10.6078294689683</c:v>
                </c:pt>
                <c:pt idx="8029">
                  <c:v>31.5468883099707</c:v>
                </c:pt>
                <c:pt idx="8030">
                  <c:v>40.064562600196</c:v>
                </c:pt>
                <c:pt idx="8031">
                  <c:v>40.480636768634</c:v>
                </c:pt>
                <c:pt idx="8032">
                  <c:v>-29.0150327901512</c:v>
                </c:pt>
                <c:pt idx="8033">
                  <c:v>-25.9211345348489</c:v>
                </c:pt>
                <c:pt idx="8034">
                  <c:v>-33.7570887082549</c:v>
                </c:pt>
                <c:pt idx="8035">
                  <c:v>-5.24134989887722</c:v>
                </c:pt>
                <c:pt idx="8036">
                  <c:v>0.366498270366192</c:v>
                </c:pt>
                <c:pt idx="8037">
                  <c:v>10.5346866107505</c:v>
                </c:pt>
                <c:pt idx="8038">
                  <c:v>-0.435140969077108</c:v>
                </c:pt>
                <c:pt idx="8039">
                  <c:v>40.179710544911</c:v>
                </c:pt>
                <c:pt idx="8040">
                  <c:v>-26.1196264015667</c:v>
                </c:pt>
                <c:pt idx="8041">
                  <c:v>-5.97887218646701</c:v>
                </c:pt>
                <c:pt idx="8042">
                  <c:v>23.8190199012495</c:v>
                </c:pt>
                <c:pt idx="8043">
                  <c:v>-34.6253982481247</c:v>
                </c:pt>
                <c:pt idx="8044">
                  <c:v>-22.3142297621443</c:v>
                </c:pt>
                <c:pt idx="8045">
                  <c:v>-5.3711435425778</c:v>
                </c:pt>
                <c:pt idx="8046">
                  <c:v>38.6714706537625</c:v>
                </c:pt>
                <c:pt idx="8047">
                  <c:v>-24.2319922885526</c:v>
                </c:pt>
                <c:pt idx="8048">
                  <c:v>12.010252884966</c:v>
                </c:pt>
                <c:pt idx="8049">
                  <c:v>-1.36504655704804</c:v>
                </c:pt>
                <c:pt idx="8050">
                  <c:v>-0.433063896307538</c:v>
                </c:pt>
                <c:pt idx="8051">
                  <c:v>-18.8913113008985</c:v>
                </c:pt>
                <c:pt idx="8052">
                  <c:v>5.67211169332068</c:v>
                </c:pt>
                <c:pt idx="8053">
                  <c:v>-2.35835211461721</c:v>
                </c:pt>
                <c:pt idx="8054">
                  <c:v>40.0545610376794</c:v>
                </c:pt>
                <c:pt idx="8055">
                  <c:v>32.6558450708699</c:v>
                </c:pt>
                <c:pt idx="8056">
                  <c:v>38.1758628897307</c:v>
                </c:pt>
                <c:pt idx="8057">
                  <c:v>34.2797957604967</c:v>
                </c:pt>
                <c:pt idx="8058">
                  <c:v>27.5000024192924</c:v>
                </c:pt>
                <c:pt idx="8059">
                  <c:v>10.9318459813266</c:v>
                </c:pt>
                <c:pt idx="8060">
                  <c:v>25.4450113239697</c:v>
                </c:pt>
                <c:pt idx="8061">
                  <c:v>5.85528127541723</c:v>
                </c:pt>
                <c:pt idx="8062">
                  <c:v>12.7178182263657</c:v>
                </c:pt>
                <c:pt idx="8063">
                  <c:v>-16.6309233237981</c:v>
                </c:pt>
                <c:pt idx="8064">
                  <c:v>26.2376387625151</c:v>
                </c:pt>
                <c:pt idx="8065">
                  <c:v>9.4904138404991</c:v>
                </c:pt>
                <c:pt idx="8066">
                  <c:v>1.43245665540234</c:v>
                </c:pt>
                <c:pt idx="8067">
                  <c:v>-34.46502784892</c:v>
                </c:pt>
                <c:pt idx="8068">
                  <c:v>32.2278899667431</c:v>
                </c:pt>
                <c:pt idx="8069">
                  <c:v>-18.7095065068182</c:v>
                </c:pt>
                <c:pt idx="8070">
                  <c:v>-18.4657848035311</c:v>
                </c:pt>
                <c:pt idx="8071">
                  <c:v>35.0852694229869</c:v>
                </c:pt>
                <c:pt idx="8072">
                  <c:v>-24.6137048204057</c:v>
                </c:pt>
                <c:pt idx="8073">
                  <c:v>32.1270083913762</c:v>
                </c:pt>
                <c:pt idx="8074">
                  <c:v>27.6474960410803</c:v>
                </c:pt>
                <c:pt idx="8075">
                  <c:v>4.08880694181715</c:v>
                </c:pt>
                <c:pt idx="8076">
                  <c:v>7.11521500954493</c:v>
                </c:pt>
                <c:pt idx="8077">
                  <c:v>-4.6874817681903</c:v>
                </c:pt>
                <c:pt idx="8078">
                  <c:v>7.38431246012724</c:v>
                </c:pt>
                <c:pt idx="8079">
                  <c:v>-15.4363636469205</c:v>
                </c:pt>
                <c:pt idx="8080">
                  <c:v>21.0032680826973</c:v>
                </c:pt>
                <c:pt idx="8081">
                  <c:v>6.71176376346553</c:v>
                </c:pt>
                <c:pt idx="8082">
                  <c:v>-24.4350346854488</c:v>
                </c:pt>
                <c:pt idx="8083">
                  <c:v>-22.3624275906899</c:v>
                </c:pt>
                <c:pt idx="8084">
                  <c:v>-31.8759057950836</c:v>
                </c:pt>
                <c:pt idx="8085">
                  <c:v>1.01930362923058</c:v>
                </c:pt>
                <c:pt idx="8086">
                  <c:v>-22.5302906302904</c:v>
                </c:pt>
                <c:pt idx="8087">
                  <c:v>-4.8450864194613</c:v>
                </c:pt>
                <c:pt idx="8088">
                  <c:v>-19.5570889647602</c:v>
                </c:pt>
                <c:pt idx="8089">
                  <c:v>-25.1211615137038</c:v>
                </c:pt>
                <c:pt idx="8090">
                  <c:v>-0.978292007849389</c:v>
                </c:pt>
                <c:pt idx="8091">
                  <c:v>-22.2670969270169</c:v>
                </c:pt>
                <c:pt idx="8092">
                  <c:v>-21.3041230868195</c:v>
                </c:pt>
                <c:pt idx="8093">
                  <c:v>22.0664054181926</c:v>
                </c:pt>
                <c:pt idx="8094">
                  <c:v>-32.6799007526848</c:v>
                </c:pt>
                <c:pt idx="8095">
                  <c:v>-27.1952762472247</c:v>
                </c:pt>
                <c:pt idx="8096">
                  <c:v>29.2238378864757</c:v>
                </c:pt>
                <c:pt idx="8097">
                  <c:v>-24.5959062444701</c:v>
                </c:pt>
                <c:pt idx="8098">
                  <c:v>9.35637574425764</c:v>
                </c:pt>
                <c:pt idx="8099">
                  <c:v>38.7403904025456</c:v>
                </c:pt>
                <c:pt idx="8100">
                  <c:v>22.7184190197021</c:v>
                </c:pt>
                <c:pt idx="8101">
                  <c:v>21.7645350948235</c:v>
                </c:pt>
                <c:pt idx="8102">
                  <c:v>4.79272552370814</c:v>
                </c:pt>
                <c:pt idx="8103">
                  <c:v>10.9650487164644</c:v>
                </c:pt>
                <c:pt idx="8104">
                  <c:v>36.5662974533579</c:v>
                </c:pt>
                <c:pt idx="8105">
                  <c:v>-22.212773514872</c:v>
                </c:pt>
                <c:pt idx="8106">
                  <c:v>31.2538196473687</c:v>
                </c:pt>
                <c:pt idx="8107">
                  <c:v>-32.1590987921373</c:v>
                </c:pt>
                <c:pt idx="8108">
                  <c:v>27.9555370466228</c:v>
                </c:pt>
                <c:pt idx="8109">
                  <c:v>-24.0247488065563</c:v>
                </c:pt>
                <c:pt idx="8110">
                  <c:v>21.1603999231359</c:v>
                </c:pt>
                <c:pt idx="8111">
                  <c:v>-18.7381613201682</c:v>
                </c:pt>
                <c:pt idx="8112">
                  <c:v>27.2427400239693</c:v>
                </c:pt>
                <c:pt idx="8113">
                  <c:v>-34.2370026578268</c:v>
                </c:pt>
                <c:pt idx="8114">
                  <c:v>32.3898091058935</c:v>
                </c:pt>
                <c:pt idx="8115">
                  <c:v>40.1643066838573</c:v>
                </c:pt>
                <c:pt idx="8116">
                  <c:v>-30.8820193506162</c:v>
                </c:pt>
                <c:pt idx="8117">
                  <c:v>-16.8874305016237</c:v>
                </c:pt>
                <c:pt idx="8118">
                  <c:v>-2.94900976465141</c:v>
                </c:pt>
                <c:pt idx="8119">
                  <c:v>-31.39643612748</c:v>
                </c:pt>
                <c:pt idx="8120">
                  <c:v>13.3593344000872</c:v>
                </c:pt>
                <c:pt idx="8121">
                  <c:v>-32.1950612033054</c:v>
                </c:pt>
                <c:pt idx="8122">
                  <c:v>21.7032667346593</c:v>
                </c:pt>
                <c:pt idx="8123">
                  <c:v>6.84921916134451</c:v>
                </c:pt>
                <c:pt idx="8124">
                  <c:v>7.56445510462963</c:v>
                </c:pt>
                <c:pt idx="8125">
                  <c:v>29.748205633138</c:v>
                </c:pt>
                <c:pt idx="8126">
                  <c:v>29.4302024183541</c:v>
                </c:pt>
                <c:pt idx="8127">
                  <c:v>36.4476000964963</c:v>
                </c:pt>
                <c:pt idx="8128">
                  <c:v>33.5554472135042</c:v>
                </c:pt>
                <c:pt idx="8129">
                  <c:v>32.6391762424072</c:v>
                </c:pt>
                <c:pt idx="8130">
                  <c:v>35.1745730586664</c:v>
                </c:pt>
                <c:pt idx="8131">
                  <c:v>-34.516569312107</c:v>
                </c:pt>
                <c:pt idx="8132">
                  <c:v>-27.0432559316238</c:v>
                </c:pt>
                <c:pt idx="8133">
                  <c:v>8.16762793548528</c:v>
                </c:pt>
                <c:pt idx="8134">
                  <c:v>-22.4747450395083</c:v>
                </c:pt>
                <c:pt idx="8135">
                  <c:v>38.3400050602651</c:v>
                </c:pt>
                <c:pt idx="8136">
                  <c:v>26.4221228069089</c:v>
                </c:pt>
                <c:pt idx="8137">
                  <c:v>35.0088947175064</c:v>
                </c:pt>
                <c:pt idx="8138">
                  <c:v>36.474382297799</c:v>
                </c:pt>
                <c:pt idx="8139">
                  <c:v>-33.9363138079481</c:v>
                </c:pt>
                <c:pt idx="8140">
                  <c:v>-16.2980799146838</c:v>
                </c:pt>
                <c:pt idx="8141">
                  <c:v>6.95300907457209</c:v>
                </c:pt>
                <c:pt idx="8142">
                  <c:v>-26.5970975383342</c:v>
                </c:pt>
                <c:pt idx="8143">
                  <c:v>12.6335263307573</c:v>
                </c:pt>
                <c:pt idx="8144">
                  <c:v>5.68161854791948</c:v>
                </c:pt>
                <c:pt idx="8145">
                  <c:v>1.3674808340968</c:v>
                </c:pt>
                <c:pt idx="8146">
                  <c:v>33.7498072392837</c:v>
                </c:pt>
                <c:pt idx="8147">
                  <c:v>12.0461662517175</c:v>
                </c:pt>
                <c:pt idx="8148">
                  <c:v>3.13917297575325</c:v>
                </c:pt>
                <c:pt idx="8149">
                  <c:v>-21.072332114568</c:v>
                </c:pt>
                <c:pt idx="8150">
                  <c:v>6.3252647860032</c:v>
                </c:pt>
                <c:pt idx="8151">
                  <c:v>27.6798235408403</c:v>
                </c:pt>
                <c:pt idx="8152">
                  <c:v>-33.9687020404025</c:v>
                </c:pt>
                <c:pt idx="8153">
                  <c:v>30.4947052604063</c:v>
                </c:pt>
                <c:pt idx="8154">
                  <c:v>2.97520108818386</c:v>
                </c:pt>
                <c:pt idx="8155">
                  <c:v>8.1968673358996</c:v>
                </c:pt>
                <c:pt idx="8156">
                  <c:v>-31.6287072161649</c:v>
                </c:pt>
                <c:pt idx="8157">
                  <c:v>2.07865169905383</c:v>
                </c:pt>
                <c:pt idx="8158">
                  <c:v>6.43730841563221</c:v>
                </c:pt>
                <c:pt idx="8159">
                  <c:v>2.99743171598038</c:v>
                </c:pt>
                <c:pt idx="8160">
                  <c:v>24.5669960415345</c:v>
                </c:pt>
                <c:pt idx="8161">
                  <c:v>5.30304529526223</c:v>
                </c:pt>
                <c:pt idx="8162">
                  <c:v>-5.55936367172616</c:v>
                </c:pt>
                <c:pt idx="8163">
                  <c:v>24.5988873158818</c:v>
                </c:pt>
                <c:pt idx="8164">
                  <c:v>-34.5111559545987</c:v>
                </c:pt>
                <c:pt idx="8165">
                  <c:v>11.9465339784403</c:v>
                </c:pt>
                <c:pt idx="8166">
                  <c:v>13.1152103142162</c:v>
                </c:pt>
                <c:pt idx="8167">
                  <c:v>27.8513456802485</c:v>
                </c:pt>
                <c:pt idx="8168">
                  <c:v>-0.585656194686964</c:v>
                </c:pt>
                <c:pt idx="8169">
                  <c:v>38.7978589836832</c:v>
                </c:pt>
                <c:pt idx="8170">
                  <c:v>-26.8392589572809</c:v>
                </c:pt>
                <c:pt idx="8171">
                  <c:v>-3.95157331737122</c:v>
                </c:pt>
                <c:pt idx="8172">
                  <c:v>3.19155308403112</c:v>
                </c:pt>
                <c:pt idx="8173">
                  <c:v>-33.0344299410894</c:v>
                </c:pt>
                <c:pt idx="8174">
                  <c:v>8.14689157140367</c:v>
                </c:pt>
                <c:pt idx="8175">
                  <c:v>24.6051013447056</c:v>
                </c:pt>
                <c:pt idx="8176">
                  <c:v>36.4376173151181</c:v>
                </c:pt>
                <c:pt idx="8177">
                  <c:v>-34.6496662874879</c:v>
                </c:pt>
                <c:pt idx="8178">
                  <c:v>4.14216575086913</c:v>
                </c:pt>
                <c:pt idx="8179">
                  <c:v>-26.772356351631</c:v>
                </c:pt>
                <c:pt idx="8180">
                  <c:v>-1.55700910812571</c:v>
                </c:pt>
                <c:pt idx="8181">
                  <c:v>-19.4940386063624</c:v>
                </c:pt>
                <c:pt idx="8182">
                  <c:v>-35.0329344415038</c:v>
                </c:pt>
                <c:pt idx="8183">
                  <c:v>33.4998102565077</c:v>
                </c:pt>
                <c:pt idx="8184">
                  <c:v>39.0176637995519</c:v>
                </c:pt>
                <c:pt idx="8185">
                  <c:v>-32.7427200659022</c:v>
                </c:pt>
                <c:pt idx="8186">
                  <c:v>12.8804773365796</c:v>
                </c:pt>
                <c:pt idx="8187">
                  <c:v>4.5863904663229</c:v>
                </c:pt>
                <c:pt idx="8188">
                  <c:v>4.14806149746458</c:v>
                </c:pt>
                <c:pt idx="8189">
                  <c:v>3.57395236416212</c:v>
                </c:pt>
                <c:pt idx="8190">
                  <c:v>30.9197529504962</c:v>
                </c:pt>
                <c:pt idx="8191">
                  <c:v>34.5060477437251</c:v>
                </c:pt>
                <c:pt idx="8192">
                  <c:v>31.5242152154519</c:v>
                </c:pt>
                <c:pt idx="8193">
                  <c:v>-20.3841097474942</c:v>
                </c:pt>
                <c:pt idx="8194">
                  <c:v>-20.2601343795971</c:v>
                </c:pt>
                <c:pt idx="8195">
                  <c:v>-25.9265695764992</c:v>
                </c:pt>
                <c:pt idx="8196">
                  <c:v>-31.7690991415668</c:v>
                </c:pt>
                <c:pt idx="8197">
                  <c:v>4.68148151006779</c:v>
                </c:pt>
                <c:pt idx="8198">
                  <c:v>-24.4059305247852</c:v>
                </c:pt>
                <c:pt idx="8199">
                  <c:v>-35.1095794999823</c:v>
                </c:pt>
                <c:pt idx="8200">
                  <c:v>22.2716636512485</c:v>
                </c:pt>
                <c:pt idx="8201">
                  <c:v>29.8360277530236</c:v>
                </c:pt>
                <c:pt idx="8202">
                  <c:v>23.6409017857567</c:v>
                </c:pt>
                <c:pt idx="8203">
                  <c:v>-34.6556624712658</c:v>
                </c:pt>
                <c:pt idx="8204">
                  <c:v>-22.5891971774678</c:v>
                </c:pt>
                <c:pt idx="8205">
                  <c:v>-28.9120050226327</c:v>
                </c:pt>
                <c:pt idx="8206">
                  <c:v>2.15531711188222</c:v>
                </c:pt>
                <c:pt idx="8207">
                  <c:v>4.55465691735463</c:v>
                </c:pt>
                <c:pt idx="8208">
                  <c:v>34.5980171248744</c:v>
                </c:pt>
                <c:pt idx="8209">
                  <c:v>-26.3941882164217</c:v>
                </c:pt>
                <c:pt idx="8210">
                  <c:v>-4.94699584161091</c:v>
                </c:pt>
                <c:pt idx="8211">
                  <c:v>34.5625050579676</c:v>
                </c:pt>
                <c:pt idx="8212">
                  <c:v>-31.4928843710124</c:v>
                </c:pt>
                <c:pt idx="8213">
                  <c:v>-28.8808769761509</c:v>
                </c:pt>
                <c:pt idx="8214">
                  <c:v>-30.6539776433503</c:v>
                </c:pt>
                <c:pt idx="8215">
                  <c:v>-1.08317022855631</c:v>
                </c:pt>
                <c:pt idx="8216">
                  <c:v>37.9474513758994</c:v>
                </c:pt>
                <c:pt idx="8217">
                  <c:v>-32.9606183421066</c:v>
                </c:pt>
                <c:pt idx="8218">
                  <c:v>-1.33744562078078</c:v>
                </c:pt>
                <c:pt idx="8219">
                  <c:v>26.2683973985108</c:v>
                </c:pt>
                <c:pt idx="8220">
                  <c:v>29.2849792026856</c:v>
                </c:pt>
                <c:pt idx="8221">
                  <c:v>-24.6070066812552</c:v>
                </c:pt>
                <c:pt idx="8222">
                  <c:v>-24.3566549846336</c:v>
                </c:pt>
                <c:pt idx="8223">
                  <c:v>31.0940279193454</c:v>
                </c:pt>
                <c:pt idx="8224">
                  <c:v>40.4358633414754</c:v>
                </c:pt>
                <c:pt idx="8225">
                  <c:v>12.1943323316646</c:v>
                </c:pt>
                <c:pt idx="8226">
                  <c:v>-16.6506653560924</c:v>
                </c:pt>
                <c:pt idx="8227">
                  <c:v>7.63711213283217</c:v>
                </c:pt>
                <c:pt idx="8228">
                  <c:v>-25.0437095173689</c:v>
                </c:pt>
                <c:pt idx="8229">
                  <c:v>-26.539954620373</c:v>
                </c:pt>
                <c:pt idx="8230">
                  <c:v>13.5025115630449</c:v>
                </c:pt>
                <c:pt idx="8231">
                  <c:v>32.75070105482</c:v>
                </c:pt>
                <c:pt idx="8232">
                  <c:v>24.2976630518316</c:v>
                </c:pt>
                <c:pt idx="8233">
                  <c:v>23.8103037746365</c:v>
                </c:pt>
                <c:pt idx="8234">
                  <c:v>21.0158390925228</c:v>
                </c:pt>
                <c:pt idx="8235">
                  <c:v>-32.6910770737074</c:v>
                </c:pt>
                <c:pt idx="8236">
                  <c:v>23.5596362849431</c:v>
                </c:pt>
                <c:pt idx="8237">
                  <c:v>33.0764286854803</c:v>
                </c:pt>
                <c:pt idx="8238">
                  <c:v>34.2858919515463</c:v>
                </c:pt>
                <c:pt idx="8239">
                  <c:v>-22.6933798671525</c:v>
                </c:pt>
                <c:pt idx="8240">
                  <c:v>8.93906670005559</c:v>
                </c:pt>
                <c:pt idx="8241">
                  <c:v>-19.2507022151981</c:v>
                </c:pt>
                <c:pt idx="8242">
                  <c:v>-31.8591278104513</c:v>
                </c:pt>
                <c:pt idx="8243">
                  <c:v>40.6795131103824</c:v>
                </c:pt>
                <c:pt idx="8244">
                  <c:v>31.6219107299572</c:v>
                </c:pt>
                <c:pt idx="8245">
                  <c:v>38.5473137696165</c:v>
                </c:pt>
                <c:pt idx="8246">
                  <c:v>-31.0404098803422</c:v>
                </c:pt>
                <c:pt idx="8247">
                  <c:v>25.8477661540054</c:v>
                </c:pt>
                <c:pt idx="8248">
                  <c:v>-15.8608744212535</c:v>
                </c:pt>
                <c:pt idx="8249">
                  <c:v>28.1957952449636</c:v>
                </c:pt>
                <c:pt idx="8250">
                  <c:v>-24.5362010382187</c:v>
                </c:pt>
                <c:pt idx="8251">
                  <c:v>34.1549039759224</c:v>
                </c:pt>
                <c:pt idx="8252">
                  <c:v>7.245400727211</c:v>
                </c:pt>
                <c:pt idx="8253">
                  <c:v>4.72894618057567</c:v>
                </c:pt>
                <c:pt idx="8254">
                  <c:v>32.1154451711665</c:v>
                </c:pt>
                <c:pt idx="8255">
                  <c:v>-18.1075816501593</c:v>
                </c:pt>
                <c:pt idx="8256">
                  <c:v>-32.8917495295083</c:v>
                </c:pt>
                <c:pt idx="8257">
                  <c:v>5.23615158530665</c:v>
                </c:pt>
                <c:pt idx="8258">
                  <c:v>-29.336099081803</c:v>
                </c:pt>
                <c:pt idx="8259">
                  <c:v>28.4357219154649</c:v>
                </c:pt>
                <c:pt idx="8260">
                  <c:v>-30.6286993512312</c:v>
                </c:pt>
                <c:pt idx="8261">
                  <c:v>12.2041286351058</c:v>
                </c:pt>
                <c:pt idx="8262">
                  <c:v>-16.9076684468596</c:v>
                </c:pt>
                <c:pt idx="8263">
                  <c:v>-35.0404335817449</c:v>
                </c:pt>
                <c:pt idx="8264">
                  <c:v>28.5450073358022</c:v>
                </c:pt>
                <c:pt idx="8265">
                  <c:v>-34.5868777419017</c:v>
                </c:pt>
                <c:pt idx="8266">
                  <c:v>5.12591440865256</c:v>
                </c:pt>
                <c:pt idx="8267">
                  <c:v>29.0424467417356</c:v>
                </c:pt>
                <c:pt idx="8268">
                  <c:v>-25.4356170494125</c:v>
                </c:pt>
                <c:pt idx="8269">
                  <c:v>-33.175316337005</c:v>
                </c:pt>
                <c:pt idx="8270">
                  <c:v>21.1563762445974</c:v>
                </c:pt>
                <c:pt idx="8271">
                  <c:v>-18.2426750256169</c:v>
                </c:pt>
                <c:pt idx="8272">
                  <c:v>22.6536013571797</c:v>
                </c:pt>
                <c:pt idx="8273">
                  <c:v>2.85881272427511</c:v>
                </c:pt>
                <c:pt idx="8274">
                  <c:v>32.3129323840085</c:v>
                </c:pt>
                <c:pt idx="8275">
                  <c:v>-23.8490146191672</c:v>
                </c:pt>
                <c:pt idx="8276">
                  <c:v>-31.35193908225</c:v>
                </c:pt>
                <c:pt idx="8277">
                  <c:v>-26.5029702479545</c:v>
                </c:pt>
                <c:pt idx="8278">
                  <c:v>4.8646642304262</c:v>
                </c:pt>
                <c:pt idx="8279">
                  <c:v>29.8713130064712</c:v>
                </c:pt>
                <c:pt idx="8280">
                  <c:v>-25.131489352643</c:v>
                </c:pt>
                <c:pt idx="8281">
                  <c:v>-22.3837343399622</c:v>
                </c:pt>
                <c:pt idx="8282">
                  <c:v>6.50776928754401</c:v>
                </c:pt>
                <c:pt idx="8283">
                  <c:v>35.5092348855848</c:v>
                </c:pt>
                <c:pt idx="8284">
                  <c:v>3.42163483419314</c:v>
                </c:pt>
                <c:pt idx="8285">
                  <c:v>-3.3172925927626</c:v>
                </c:pt>
                <c:pt idx="8286">
                  <c:v>6.74964969234222</c:v>
                </c:pt>
                <c:pt idx="8287">
                  <c:v>6.05563311412003</c:v>
                </c:pt>
                <c:pt idx="8288">
                  <c:v>37.4377475936641</c:v>
                </c:pt>
                <c:pt idx="8289">
                  <c:v>-3.02288980758658</c:v>
                </c:pt>
                <c:pt idx="8290">
                  <c:v>12.7619854851681</c:v>
                </c:pt>
                <c:pt idx="8291">
                  <c:v>5.62802231970145</c:v>
                </c:pt>
                <c:pt idx="8292">
                  <c:v>33.3207703460315</c:v>
                </c:pt>
                <c:pt idx="8293">
                  <c:v>38.603825008152</c:v>
                </c:pt>
                <c:pt idx="8294">
                  <c:v>24.5129453651299</c:v>
                </c:pt>
                <c:pt idx="8295">
                  <c:v>40.4230828990892</c:v>
                </c:pt>
                <c:pt idx="8296">
                  <c:v>-2.86867506366511</c:v>
                </c:pt>
                <c:pt idx="8297">
                  <c:v>10.2234400099734</c:v>
                </c:pt>
                <c:pt idx="8298">
                  <c:v>-27.2108947123789</c:v>
                </c:pt>
                <c:pt idx="8299">
                  <c:v>5.26513116004378</c:v>
                </c:pt>
                <c:pt idx="8300">
                  <c:v>22.9920639505459</c:v>
                </c:pt>
                <c:pt idx="8301">
                  <c:v>-27.8859928442502</c:v>
                </c:pt>
                <c:pt idx="8302">
                  <c:v>29.6738348663857</c:v>
                </c:pt>
                <c:pt idx="8303">
                  <c:v>7.49335238795677</c:v>
                </c:pt>
                <c:pt idx="8304">
                  <c:v>-33.9614217972489</c:v>
                </c:pt>
                <c:pt idx="8305">
                  <c:v>12.3044316857761</c:v>
                </c:pt>
                <c:pt idx="8306">
                  <c:v>-31.7491420787975</c:v>
                </c:pt>
                <c:pt idx="8307">
                  <c:v>10.4949714365803</c:v>
                </c:pt>
                <c:pt idx="8308">
                  <c:v>7.11681478993326</c:v>
                </c:pt>
                <c:pt idx="8309">
                  <c:v>-26.3112439620374</c:v>
                </c:pt>
                <c:pt idx="8310">
                  <c:v>28.5126528688088</c:v>
                </c:pt>
                <c:pt idx="8311">
                  <c:v>22.6424618360154</c:v>
                </c:pt>
                <c:pt idx="8312">
                  <c:v>8.96002310127501</c:v>
                </c:pt>
                <c:pt idx="8313">
                  <c:v>-29.2435905479739</c:v>
                </c:pt>
                <c:pt idx="8314">
                  <c:v>35.624511318223</c:v>
                </c:pt>
                <c:pt idx="8315">
                  <c:v>13.3955456729309</c:v>
                </c:pt>
                <c:pt idx="8316">
                  <c:v>21.3763208118998</c:v>
                </c:pt>
                <c:pt idx="8317">
                  <c:v>-16.5791342213131</c:v>
                </c:pt>
                <c:pt idx="8318">
                  <c:v>3.30751440368147</c:v>
                </c:pt>
                <c:pt idx="8319">
                  <c:v>-16.299167957954</c:v>
                </c:pt>
                <c:pt idx="8320">
                  <c:v>38.5015526126703</c:v>
                </c:pt>
                <c:pt idx="8321">
                  <c:v>11.0824648910401</c:v>
                </c:pt>
                <c:pt idx="8322">
                  <c:v>-4.9917462327217</c:v>
                </c:pt>
                <c:pt idx="8323">
                  <c:v>-15.5653408470341</c:v>
                </c:pt>
                <c:pt idx="8324">
                  <c:v>9.96173076352455</c:v>
                </c:pt>
                <c:pt idx="8325">
                  <c:v>-27.3998525851954</c:v>
                </c:pt>
                <c:pt idx="8326">
                  <c:v>-31.6924670632154</c:v>
                </c:pt>
                <c:pt idx="8327">
                  <c:v>4.61647930399463</c:v>
                </c:pt>
                <c:pt idx="8328">
                  <c:v>32.1266420444019</c:v>
                </c:pt>
                <c:pt idx="8329">
                  <c:v>4.74641146940567</c:v>
                </c:pt>
                <c:pt idx="8330">
                  <c:v>11.0273340076644</c:v>
                </c:pt>
                <c:pt idx="8331">
                  <c:v>5.53357564379731</c:v>
                </c:pt>
                <c:pt idx="8332">
                  <c:v>32.9316433407956</c:v>
                </c:pt>
                <c:pt idx="8333">
                  <c:v>25.5116233323496</c:v>
                </c:pt>
                <c:pt idx="8334">
                  <c:v>22.0544720516411</c:v>
                </c:pt>
                <c:pt idx="8335">
                  <c:v>-3.31511382318314</c:v>
                </c:pt>
                <c:pt idx="8336">
                  <c:v>24.5052713734942</c:v>
                </c:pt>
                <c:pt idx="8337">
                  <c:v>-16.7413785583969</c:v>
                </c:pt>
                <c:pt idx="8338">
                  <c:v>-34.1587298886278</c:v>
                </c:pt>
                <c:pt idx="8339">
                  <c:v>-2.54407012010796</c:v>
                </c:pt>
                <c:pt idx="8340">
                  <c:v>7.80654007384294</c:v>
                </c:pt>
                <c:pt idx="8341">
                  <c:v>-29.73920687335</c:v>
                </c:pt>
                <c:pt idx="8342">
                  <c:v>-0.515745406364912</c:v>
                </c:pt>
                <c:pt idx="8343">
                  <c:v>-22.6598090232007</c:v>
                </c:pt>
                <c:pt idx="8344">
                  <c:v>-20.3812102311998</c:v>
                </c:pt>
                <c:pt idx="8345">
                  <c:v>-20.7083811625526</c:v>
                </c:pt>
                <c:pt idx="8346">
                  <c:v>7.28739229248932</c:v>
                </c:pt>
                <c:pt idx="8347">
                  <c:v>-20.8830122354594</c:v>
                </c:pt>
                <c:pt idx="8348">
                  <c:v>6.2173010259071</c:v>
                </c:pt>
                <c:pt idx="8349">
                  <c:v>-23.5168270230309</c:v>
                </c:pt>
                <c:pt idx="8350">
                  <c:v>-18.8402615019346</c:v>
                </c:pt>
                <c:pt idx="8351">
                  <c:v>-1.20686021795953</c:v>
                </c:pt>
                <c:pt idx="8352">
                  <c:v>30.9902123375513</c:v>
                </c:pt>
                <c:pt idx="8353">
                  <c:v>-24.5966545931391</c:v>
                </c:pt>
                <c:pt idx="8354">
                  <c:v>-16.5125420594162</c:v>
                </c:pt>
                <c:pt idx="8355">
                  <c:v>32.8015337455023</c:v>
                </c:pt>
                <c:pt idx="8356">
                  <c:v>-19.2526256525566</c:v>
                </c:pt>
                <c:pt idx="8357">
                  <c:v>-18.0401818754622</c:v>
                </c:pt>
                <c:pt idx="8358">
                  <c:v>25.4717885830903</c:v>
                </c:pt>
                <c:pt idx="8359">
                  <c:v>-33.4873911013155</c:v>
                </c:pt>
                <c:pt idx="8360">
                  <c:v>-15.4199700759065</c:v>
                </c:pt>
                <c:pt idx="8361">
                  <c:v>12.5294539619219</c:v>
                </c:pt>
                <c:pt idx="8362">
                  <c:v>-0.861740453948235</c:v>
                </c:pt>
                <c:pt idx="8363">
                  <c:v>-34.1300036892868</c:v>
                </c:pt>
                <c:pt idx="8364">
                  <c:v>11.783251350033</c:v>
                </c:pt>
                <c:pt idx="8365">
                  <c:v>-34.6114857173312</c:v>
                </c:pt>
                <c:pt idx="8366">
                  <c:v>-35.279937557423</c:v>
                </c:pt>
                <c:pt idx="8367">
                  <c:v>1.94895227686215</c:v>
                </c:pt>
                <c:pt idx="8368">
                  <c:v>-22.8348501311218</c:v>
                </c:pt>
                <c:pt idx="8369">
                  <c:v>29.4601609602977</c:v>
                </c:pt>
                <c:pt idx="8370">
                  <c:v>36.6881793079599</c:v>
                </c:pt>
                <c:pt idx="8371">
                  <c:v>3.8099615626391</c:v>
                </c:pt>
                <c:pt idx="8372">
                  <c:v>-0.275610487083331</c:v>
                </c:pt>
                <c:pt idx="8373">
                  <c:v>1.69742889948854</c:v>
                </c:pt>
                <c:pt idx="8374">
                  <c:v>8.67622338290988</c:v>
                </c:pt>
                <c:pt idx="8375">
                  <c:v>-34.3263275106588</c:v>
                </c:pt>
                <c:pt idx="8376">
                  <c:v>-2.12819269937259</c:v>
                </c:pt>
                <c:pt idx="8377">
                  <c:v>-32.1398961391915</c:v>
                </c:pt>
                <c:pt idx="8378">
                  <c:v>37.6526285900496</c:v>
                </c:pt>
                <c:pt idx="8379">
                  <c:v>27.6747908640125</c:v>
                </c:pt>
                <c:pt idx="8380">
                  <c:v>-3.68840726061466</c:v>
                </c:pt>
                <c:pt idx="8381">
                  <c:v>24.5651000196847</c:v>
                </c:pt>
                <c:pt idx="8382">
                  <c:v>-5.43677874784072</c:v>
                </c:pt>
                <c:pt idx="8383">
                  <c:v>-26.670034712364</c:v>
                </c:pt>
                <c:pt idx="8384">
                  <c:v>2.37923626385298</c:v>
                </c:pt>
                <c:pt idx="8385">
                  <c:v>-31.1149145972712</c:v>
                </c:pt>
                <c:pt idx="8386">
                  <c:v>-25.855429769578</c:v>
                </c:pt>
                <c:pt idx="8387">
                  <c:v>34.6919891235252</c:v>
                </c:pt>
                <c:pt idx="8388">
                  <c:v>10.0205418656549</c:v>
                </c:pt>
                <c:pt idx="8389">
                  <c:v>-29.1728131543115</c:v>
                </c:pt>
                <c:pt idx="8390">
                  <c:v>26.2976543468528</c:v>
                </c:pt>
                <c:pt idx="8391">
                  <c:v>6.27254587905857</c:v>
                </c:pt>
                <c:pt idx="8392">
                  <c:v>1.74340444680345</c:v>
                </c:pt>
                <c:pt idx="8393">
                  <c:v>13.2837353065208</c:v>
                </c:pt>
                <c:pt idx="8394">
                  <c:v>2.74927289840933</c:v>
                </c:pt>
                <c:pt idx="8395">
                  <c:v>40.0469685966253</c:v>
                </c:pt>
                <c:pt idx="8396">
                  <c:v>-32.1258047927192</c:v>
                </c:pt>
                <c:pt idx="8397">
                  <c:v>23.0699589900719</c:v>
                </c:pt>
                <c:pt idx="8398">
                  <c:v>-17.169169076595</c:v>
                </c:pt>
                <c:pt idx="8399">
                  <c:v>-28.365395143692</c:v>
                </c:pt>
                <c:pt idx="8400">
                  <c:v>22.0543224190143</c:v>
                </c:pt>
                <c:pt idx="8401">
                  <c:v>-28.4257467010917</c:v>
                </c:pt>
                <c:pt idx="8402">
                  <c:v>25.4929340077942</c:v>
                </c:pt>
                <c:pt idx="8403">
                  <c:v>26.8819819486068</c:v>
                </c:pt>
                <c:pt idx="8404">
                  <c:v>29.7864254396695</c:v>
                </c:pt>
                <c:pt idx="8405">
                  <c:v>31.1587656772102</c:v>
                </c:pt>
                <c:pt idx="8406">
                  <c:v>-20.932129941387</c:v>
                </c:pt>
                <c:pt idx="8407">
                  <c:v>6.11422256852044</c:v>
                </c:pt>
                <c:pt idx="8408">
                  <c:v>3.78654523628739</c:v>
                </c:pt>
                <c:pt idx="8409">
                  <c:v>-30.2057771680559</c:v>
                </c:pt>
                <c:pt idx="8410">
                  <c:v>22.9981352885472</c:v>
                </c:pt>
                <c:pt idx="8411">
                  <c:v>-4.07520033982062</c:v>
                </c:pt>
                <c:pt idx="8412">
                  <c:v>-24.0242486238685</c:v>
                </c:pt>
                <c:pt idx="8413">
                  <c:v>5.05535698227908</c:v>
                </c:pt>
                <c:pt idx="8414">
                  <c:v>36.2895273059376</c:v>
                </c:pt>
                <c:pt idx="8415">
                  <c:v>31.3519524907581</c:v>
                </c:pt>
                <c:pt idx="8416">
                  <c:v>22.2608660633317</c:v>
                </c:pt>
                <c:pt idx="8417">
                  <c:v>-1.82857016177842</c:v>
                </c:pt>
                <c:pt idx="8418">
                  <c:v>-17.8221201844524</c:v>
                </c:pt>
                <c:pt idx="8419">
                  <c:v>-18.9229183742331</c:v>
                </c:pt>
                <c:pt idx="8420">
                  <c:v>-32.316450892142</c:v>
                </c:pt>
                <c:pt idx="8421">
                  <c:v>-24.8068376372652</c:v>
                </c:pt>
                <c:pt idx="8422">
                  <c:v>36.1912819158507</c:v>
                </c:pt>
                <c:pt idx="8423">
                  <c:v>31.8380958434753</c:v>
                </c:pt>
                <c:pt idx="8424">
                  <c:v>-32.812108257243</c:v>
                </c:pt>
                <c:pt idx="8425">
                  <c:v>12.4029363538964</c:v>
                </c:pt>
                <c:pt idx="8426">
                  <c:v>-27.5458975187425</c:v>
                </c:pt>
                <c:pt idx="8427">
                  <c:v>-31.8010298132785</c:v>
                </c:pt>
                <c:pt idx="8428">
                  <c:v>30.3447681798609</c:v>
                </c:pt>
                <c:pt idx="8429">
                  <c:v>-30.0104637487817</c:v>
                </c:pt>
                <c:pt idx="8430">
                  <c:v>30.6513700640428</c:v>
                </c:pt>
                <c:pt idx="8431">
                  <c:v>9.81190956692033</c:v>
                </c:pt>
                <c:pt idx="8432">
                  <c:v>24.7305940039802</c:v>
                </c:pt>
                <c:pt idx="8433">
                  <c:v>5.08810604995845</c:v>
                </c:pt>
                <c:pt idx="8434">
                  <c:v>-20.8594228396228</c:v>
                </c:pt>
                <c:pt idx="8435">
                  <c:v>-2.85853050006309</c:v>
                </c:pt>
                <c:pt idx="8436">
                  <c:v>-19.913050617066</c:v>
                </c:pt>
                <c:pt idx="8437">
                  <c:v>-4.56346489810278</c:v>
                </c:pt>
                <c:pt idx="8438">
                  <c:v>-31.0447869613529</c:v>
                </c:pt>
                <c:pt idx="8439">
                  <c:v>4.31677406919225</c:v>
                </c:pt>
                <c:pt idx="8440">
                  <c:v>-17.6580458903037</c:v>
                </c:pt>
                <c:pt idx="8441">
                  <c:v>-3.16853454840744</c:v>
                </c:pt>
                <c:pt idx="8442">
                  <c:v>35.5747368150872</c:v>
                </c:pt>
                <c:pt idx="8443">
                  <c:v>-30.4079038562403</c:v>
                </c:pt>
                <c:pt idx="8444">
                  <c:v>37.0927163461984</c:v>
                </c:pt>
                <c:pt idx="8445">
                  <c:v>-15.6689913425263</c:v>
                </c:pt>
                <c:pt idx="8446">
                  <c:v>-34.6741400458555</c:v>
                </c:pt>
                <c:pt idx="8447">
                  <c:v>28.4389715965433</c:v>
                </c:pt>
                <c:pt idx="8448">
                  <c:v>11.2950242368371</c:v>
                </c:pt>
                <c:pt idx="8449">
                  <c:v>-21.887543888188</c:v>
                </c:pt>
                <c:pt idx="8450">
                  <c:v>-2.40724401405656</c:v>
                </c:pt>
                <c:pt idx="8451">
                  <c:v>28.9443049029321</c:v>
                </c:pt>
                <c:pt idx="8452">
                  <c:v>-18.1237930008667</c:v>
                </c:pt>
                <c:pt idx="8453">
                  <c:v>-29.4719378667316</c:v>
                </c:pt>
                <c:pt idx="8454">
                  <c:v>4.15059297835553</c:v>
                </c:pt>
                <c:pt idx="8455">
                  <c:v>-15.905172854969</c:v>
                </c:pt>
                <c:pt idx="8456">
                  <c:v>23.512579998788</c:v>
                </c:pt>
                <c:pt idx="8457">
                  <c:v>23.5604896352289</c:v>
                </c:pt>
                <c:pt idx="8458">
                  <c:v>26.8126066541441</c:v>
                </c:pt>
                <c:pt idx="8459">
                  <c:v>-6.05102834444068</c:v>
                </c:pt>
                <c:pt idx="8460">
                  <c:v>40.1570032779315</c:v>
                </c:pt>
                <c:pt idx="8461">
                  <c:v>-16.1315119914213</c:v>
                </c:pt>
                <c:pt idx="8462">
                  <c:v>-25.9446492250318</c:v>
                </c:pt>
                <c:pt idx="8463">
                  <c:v>-0.256336549268706</c:v>
                </c:pt>
                <c:pt idx="8464">
                  <c:v>-23.3693339532486</c:v>
                </c:pt>
                <c:pt idx="8465">
                  <c:v>39.2332887551909</c:v>
                </c:pt>
                <c:pt idx="8466">
                  <c:v>9.98612729779217</c:v>
                </c:pt>
                <c:pt idx="8467">
                  <c:v>-5.29008880350052</c:v>
                </c:pt>
                <c:pt idx="8468">
                  <c:v>11.5046640073701</c:v>
                </c:pt>
                <c:pt idx="8469">
                  <c:v>8.85678423982683</c:v>
                </c:pt>
                <c:pt idx="8470">
                  <c:v>13.0663723698522</c:v>
                </c:pt>
                <c:pt idx="8471">
                  <c:v>-16.9344632955637</c:v>
                </c:pt>
                <c:pt idx="8472">
                  <c:v>-17.6141102102993</c:v>
                </c:pt>
                <c:pt idx="8473">
                  <c:v>21.4962698352184</c:v>
                </c:pt>
                <c:pt idx="8474">
                  <c:v>6.71310284691342</c:v>
                </c:pt>
                <c:pt idx="8475">
                  <c:v>-16.7890338825133</c:v>
                </c:pt>
                <c:pt idx="8476">
                  <c:v>-0.396599193354421</c:v>
                </c:pt>
                <c:pt idx="8477">
                  <c:v>-31.6440379901411</c:v>
                </c:pt>
                <c:pt idx="8478">
                  <c:v>6.33785351770135</c:v>
                </c:pt>
                <c:pt idx="8479">
                  <c:v>22.1832691160287</c:v>
                </c:pt>
                <c:pt idx="8480">
                  <c:v>23.3212956382679</c:v>
                </c:pt>
                <c:pt idx="8481">
                  <c:v>25.650232865516</c:v>
                </c:pt>
                <c:pt idx="8482">
                  <c:v>8.58419867565508</c:v>
                </c:pt>
                <c:pt idx="8483">
                  <c:v>-25.4115916352869</c:v>
                </c:pt>
                <c:pt idx="8484">
                  <c:v>-17.2554930077302</c:v>
                </c:pt>
                <c:pt idx="8485">
                  <c:v>-15.6701136490631</c:v>
                </c:pt>
                <c:pt idx="8486">
                  <c:v>-31.6395065464244</c:v>
                </c:pt>
                <c:pt idx="8487">
                  <c:v>35.8361365051731</c:v>
                </c:pt>
                <c:pt idx="8488">
                  <c:v>4.77361528853413</c:v>
                </c:pt>
                <c:pt idx="8489">
                  <c:v>-21.5616148319943</c:v>
                </c:pt>
                <c:pt idx="8490">
                  <c:v>22.4044153821503</c:v>
                </c:pt>
                <c:pt idx="8491">
                  <c:v>9.66075227985492</c:v>
                </c:pt>
                <c:pt idx="8492">
                  <c:v>4.50368784762923</c:v>
                </c:pt>
                <c:pt idx="8493">
                  <c:v>-27.023653127502</c:v>
                </c:pt>
                <c:pt idx="8494">
                  <c:v>-29.6192933581901</c:v>
                </c:pt>
                <c:pt idx="8495">
                  <c:v>-29.1545967771552</c:v>
                </c:pt>
                <c:pt idx="8496">
                  <c:v>-27.5568416287563</c:v>
                </c:pt>
                <c:pt idx="8497">
                  <c:v>-1.40238490415556</c:v>
                </c:pt>
                <c:pt idx="8498">
                  <c:v>-4.468280371139</c:v>
                </c:pt>
                <c:pt idx="8499">
                  <c:v>39.0908416944649</c:v>
                </c:pt>
                <c:pt idx="8500">
                  <c:v>-19.31173859298</c:v>
                </c:pt>
                <c:pt idx="8501">
                  <c:v>7.92918782470969</c:v>
                </c:pt>
                <c:pt idx="8502">
                  <c:v>25.0041760668607</c:v>
                </c:pt>
                <c:pt idx="8503">
                  <c:v>9.7314002315076</c:v>
                </c:pt>
                <c:pt idx="8504">
                  <c:v>-26.2480287559107</c:v>
                </c:pt>
                <c:pt idx="8505">
                  <c:v>-15.9983212812447</c:v>
                </c:pt>
                <c:pt idx="8506">
                  <c:v>23.6470357638649</c:v>
                </c:pt>
                <c:pt idx="8507">
                  <c:v>3.53273588556205</c:v>
                </c:pt>
                <c:pt idx="8508">
                  <c:v>7.04941643705616</c:v>
                </c:pt>
                <c:pt idx="8509">
                  <c:v>26.9743350520644</c:v>
                </c:pt>
                <c:pt idx="8510">
                  <c:v>8.30320331444254</c:v>
                </c:pt>
                <c:pt idx="8511">
                  <c:v>-0.403984971793225</c:v>
                </c:pt>
                <c:pt idx="8512">
                  <c:v>13.6025515802285</c:v>
                </c:pt>
                <c:pt idx="8513">
                  <c:v>10.2841665401999</c:v>
                </c:pt>
                <c:pt idx="8514">
                  <c:v>-23.3074428590758</c:v>
                </c:pt>
                <c:pt idx="8515">
                  <c:v>-20.9261813472718</c:v>
                </c:pt>
                <c:pt idx="8516">
                  <c:v>24.3864644664272</c:v>
                </c:pt>
                <c:pt idx="8517">
                  <c:v>9.88399707119842</c:v>
                </c:pt>
                <c:pt idx="8518">
                  <c:v>-27.4354375769557</c:v>
                </c:pt>
                <c:pt idx="8519">
                  <c:v>3.75880276383301</c:v>
                </c:pt>
                <c:pt idx="8520">
                  <c:v>8.06546996774386</c:v>
                </c:pt>
                <c:pt idx="8521">
                  <c:v>27.5053730698125</c:v>
                </c:pt>
                <c:pt idx="8522">
                  <c:v>30.9531871020619</c:v>
                </c:pt>
                <c:pt idx="8523">
                  <c:v>-5.46255658704599</c:v>
                </c:pt>
                <c:pt idx="8524">
                  <c:v>-0.282849139343658</c:v>
                </c:pt>
                <c:pt idx="8525">
                  <c:v>24.2653344234674</c:v>
                </c:pt>
                <c:pt idx="8526">
                  <c:v>37.2282345876222</c:v>
                </c:pt>
                <c:pt idx="8527">
                  <c:v>-0.59265872254324</c:v>
                </c:pt>
                <c:pt idx="8528">
                  <c:v>6.42088420254883</c:v>
                </c:pt>
                <c:pt idx="8529">
                  <c:v>33.8597152130679</c:v>
                </c:pt>
                <c:pt idx="8530">
                  <c:v>-18.4245311059502</c:v>
                </c:pt>
                <c:pt idx="8531">
                  <c:v>-34.706134149917</c:v>
                </c:pt>
                <c:pt idx="8532">
                  <c:v>13.5931342227567</c:v>
                </c:pt>
                <c:pt idx="8533">
                  <c:v>-15.7539438884205</c:v>
                </c:pt>
                <c:pt idx="8534">
                  <c:v>-18.396343821238</c:v>
                </c:pt>
                <c:pt idx="8535">
                  <c:v>4.30302324316125</c:v>
                </c:pt>
                <c:pt idx="8536">
                  <c:v>-28.5436095494847</c:v>
                </c:pt>
                <c:pt idx="8537">
                  <c:v>-20.7693129071051</c:v>
                </c:pt>
                <c:pt idx="8538">
                  <c:v>33.416122576716</c:v>
                </c:pt>
                <c:pt idx="8539">
                  <c:v>12.3127302519379</c:v>
                </c:pt>
                <c:pt idx="8540">
                  <c:v>36.831405103108</c:v>
                </c:pt>
                <c:pt idx="8541">
                  <c:v>7.95678090266342</c:v>
                </c:pt>
                <c:pt idx="8542">
                  <c:v>34.4141029787737</c:v>
                </c:pt>
                <c:pt idx="8543">
                  <c:v>5.65567261816762</c:v>
                </c:pt>
                <c:pt idx="8544">
                  <c:v>7.19033647438108</c:v>
                </c:pt>
                <c:pt idx="8545">
                  <c:v>-0.864966869445587</c:v>
                </c:pt>
                <c:pt idx="8546">
                  <c:v>9.95067099762916</c:v>
                </c:pt>
                <c:pt idx="8547">
                  <c:v>-5.02063742836355</c:v>
                </c:pt>
                <c:pt idx="8548">
                  <c:v>22.9974429175267</c:v>
                </c:pt>
                <c:pt idx="8549">
                  <c:v>39.3151153503555</c:v>
                </c:pt>
                <c:pt idx="8550">
                  <c:v>24.7853426019092</c:v>
                </c:pt>
                <c:pt idx="8551">
                  <c:v>-26.2462781458409</c:v>
                </c:pt>
                <c:pt idx="8552">
                  <c:v>-21.1261523445838</c:v>
                </c:pt>
                <c:pt idx="8553">
                  <c:v>38.9066961768552</c:v>
                </c:pt>
                <c:pt idx="8554">
                  <c:v>32.603548518071</c:v>
                </c:pt>
                <c:pt idx="8555">
                  <c:v>31.6771719371182</c:v>
                </c:pt>
                <c:pt idx="8556">
                  <c:v>34.4098006105808</c:v>
                </c:pt>
                <c:pt idx="8557">
                  <c:v>-5.76738117299388</c:v>
                </c:pt>
                <c:pt idx="8558">
                  <c:v>-34.3895755455866</c:v>
                </c:pt>
                <c:pt idx="8559">
                  <c:v>5.9267365529279</c:v>
                </c:pt>
                <c:pt idx="8560">
                  <c:v>-32.3736550654275</c:v>
                </c:pt>
                <c:pt idx="8561">
                  <c:v>28.9922202873532</c:v>
                </c:pt>
                <c:pt idx="8562">
                  <c:v>40.2830216426045</c:v>
                </c:pt>
                <c:pt idx="8563">
                  <c:v>-3.03422364452459</c:v>
                </c:pt>
                <c:pt idx="8564">
                  <c:v>24.15935808332</c:v>
                </c:pt>
                <c:pt idx="8565">
                  <c:v>29.3228234327166</c:v>
                </c:pt>
                <c:pt idx="8566">
                  <c:v>5.91888362250647</c:v>
                </c:pt>
                <c:pt idx="8567">
                  <c:v>-32.2860756722533</c:v>
                </c:pt>
                <c:pt idx="8568">
                  <c:v>-27.1055225697754</c:v>
                </c:pt>
                <c:pt idx="8569">
                  <c:v>9.2913718088838</c:v>
                </c:pt>
                <c:pt idx="8570">
                  <c:v>37.4111094036061</c:v>
                </c:pt>
                <c:pt idx="8571">
                  <c:v>8.5151340609485</c:v>
                </c:pt>
                <c:pt idx="8572">
                  <c:v>26.5872710344521</c:v>
                </c:pt>
                <c:pt idx="8573">
                  <c:v>-17.1305319333038</c:v>
                </c:pt>
                <c:pt idx="8574">
                  <c:v>-31.7576900860323</c:v>
                </c:pt>
                <c:pt idx="8575">
                  <c:v>27.717516630754</c:v>
                </c:pt>
                <c:pt idx="8576">
                  <c:v>2.26690252703974</c:v>
                </c:pt>
                <c:pt idx="8577">
                  <c:v>22.9918891660499</c:v>
                </c:pt>
                <c:pt idx="8578">
                  <c:v>-25.7475387856453</c:v>
                </c:pt>
                <c:pt idx="8579">
                  <c:v>35.0427732847153</c:v>
                </c:pt>
                <c:pt idx="8580">
                  <c:v>32.086301547466</c:v>
                </c:pt>
                <c:pt idx="8581">
                  <c:v>28.9578394995013</c:v>
                </c:pt>
                <c:pt idx="8582">
                  <c:v>34.1804273161637</c:v>
                </c:pt>
                <c:pt idx="8583">
                  <c:v>-21.3028089596618</c:v>
                </c:pt>
                <c:pt idx="8584">
                  <c:v>4.15938814357664</c:v>
                </c:pt>
                <c:pt idx="8585">
                  <c:v>11.523213383746</c:v>
                </c:pt>
                <c:pt idx="8586">
                  <c:v>0.392875297778886</c:v>
                </c:pt>
                <c:pt idx="8587">
                  <c:v>-31.6913005238433</c:v>
                </c:pt>
                <c:pt idx="8588">
                  <c:v>-27.9096517958731</c:v>
                </c:pt>
                <c:pt idx="8589">
                  <c:v>27.5003658650211</c:v>
                </c:pt>
                <c:pt idx="8590">
                  <c:v>27.4624451785666</c:v>
                </c:pt>
                <c:pt idx="8591">
                  <c:v>26.8606243063019</c:v>
                </c:pt>
                <c:pt idx="8592">
                  <c:v>37.7983308123368</c:v>
                </c:pt>
                <c:pt idx="8593">
                  <c:v>32.2500987174947</c:v>
                </c:pt>
                <c:pt idx="8594">
                  <c:v>6.63477433880143</c:v>
                </c:pt>
                <c:pt idx="8595">
                  <c:v>28.9903171137336</c:v>
                </c:pt>
                <c:pt idx="8596">
                  <c:v>-16.6262968091328</c:v>
                </c:pt>
                <c:pt idx="8597">
                  <c:v>31.7440085708724</c:v>
                </c:pt>
                <c:pt idx="8598">
                  <c:v>26.7464930354165</c:v>
                </c:pt>
                <c:pt idx="8599">
                  <c:v>40.3340737163047</c:v>
                </c:pt>
                <c:pt idx="8600">
                  <c:v>8.09366958536721</c:v>
                </c:pt>
                <c:pt idx="8601">
                  <c:v>-24.9459262562801</c:v>
                </c:pt>
                <c:pt idx="8602">
                  <c:v>36.3140284188719</c:v>
                </c:pt>
                <c:pt idx="8603">
                  <c:v>13.2188002261455</c:v>
                </c:pt>
                <c:pt idx="8604">
                  <c:v>-19.1869652827567</c:v>
                </c:pt>
                <c:pt idx="8605">
                  <c:v>3.41341619467468</c:v>
                </c:pt>
                <c:pt idx="8606">
                  <c:v>37.8217525193297</c:v>
                </c:pt>
                <c:pt idx="8607">
                  <c:v>22.8826684484117</c:v>
                </c:pt>
                <c:pt idx="8608">
                  <c:v>32.4855081962908</c:v>
                </c:pt>
                <c:pt idx="8609">
                  <c:v>27.5368502484816</c:v>
                </c:pt>
                <c:pt idx="8610">
                  <c:v>-16.7393062397089</c:v>
                </c:pt>
                <c:pt idx="8611">
                  <c:v>-33.8732965035283</c:v>
                </c:pt>
                <c:pt idx="8612">
                  <c:v>-28.9221352364151</c:v>
                </c:pt>
                <c:pt idx="8613">
                  <c:v>-18.043215993033</c:v>
                </c:pt>
                <c:pt idx="8614">
                  <c:v>-5.73481372999221</c:v>
                </c:pt>
                <c:pt idx="8615">
                  <c:v>-5.79798153573405</c:v>
                </c:pt>
                <c:pt idx="8616">
                  <c:v>-23.187459984522</c:v>
                </c:pt>
                <c:pt idx="8617">
                  <c:v>40.4162609738806</c:v>
                </c:pt>
                <c:pt idx="8618">
                  <c:v>27.6521182510226</c:v>
                </c:pt>
                <c:pt idx="8619">
                  <c:v>3.06642757019692</c:v>
                </c:pt>
                <c:pt idx="8620">
                  <c:v>-22.3775212475422</c:v>
                </c:pt>
                <c:pt idx="8621">
                  <c:v>-23.8464243926739</c:v>
                </c:pt>
                <c:pt idx="8622">
                  <c:v>37.2400940124612</c:v>
                </c:pt>
                <c:pt idx="8623">
                  <c:v>-22.5127815244967</c:v>
                </c:pt>
                <c:pt idx="8624">
                  <c:v>-17.99246120126</c:v>
                </c:pt>
                <c:pt idx="8625">
                  <c:v>-18.6138853636556</c:v>
                </c:pt>
                <c:pt idx="8626">
                  <c:v>40.6378391047253</c:v>
                </c:pt>
                <c:pt idx="8627">
                  <c:v>1.77990677904794</c:v>
                </c:pt>
                <c:pt idx="8628">
                  <c:v>0.127024151032078</c:v>
                </c:pt>
                <c:pt idx="8629">
                  <c:v>25.4698813848109</c:v>
                </c:pt>
                <c:pt idx="8630">
                  <c:v>40.5323084519391</c:v>
                </c:pt>
                <c:pt idx="8631">
                  <c:v>2.15856180384627</c:v>
                </c:pt>
                <c:pt idx="8632">
                  <c:v>38.7226389616976</c:v>
                </c:pt>
                <c:pt idx="8633">
                  <c:v>35.4651161608823</c:v>
                </c:pt>
                <c:pt idx="8634">
                  <c:v>32.8638563323357</c:v>
                </c:pt>
                <c:pt idx="8635">
                  <c:v>-33.7501232794815</c:v>
                </c:pt>
                <c:pt idx="8636">
                  <c:v>31.3882739353411</c:v>
                </c:pt>
                <c:pt idx="8637">
                  <c:v>27.4468324801512</c:v>
                </c:pt>
                <c:pt idx="8638">
                  <c:v>33.0478889062455</c:v>
                </c:pt>
                <c:pt idx="8639">
                  <c:v>35.4055818079185</c:v>
                </c:pt>
                <c:pt idx="8640">
                  <c:v>23.7012533178237</c:v>
                </c:pt>
                <c:pt idx="8641">
                  <c:v>-27.5611859293674</c:v>
                </c:pt>
                <c:pt idx="8642">
                  <c:v>-0.896044860354748</c:v>
                </c:pt>
                <c:pt idx="8643">
                  <c:v>-27.4391109861401</c:v>
                </c:pt>
                <c:pt idx="8644">
                  <c:v>22.96518869083</c:v>
                </c:pt>
                <c:pt idx="8645">
                  <c:v>-33.3133580278791</c:v>
                </c:pt>
                <c:pt idx="8646">
                  <c:v>28.413714208906</c:v>
                </c:pt>
                <c:pt idx="8647">
                  <c:v>40.2979637144872</c:v>
                </c:pt>
                <c:pt idx="8648">
                  <c:v>38.2982949245411</c:v>
                </c:pt>
                <c:pt idx="8649">
                  <c:v>26.8693014449604</c:v>
                </c:pt>
                <c:pt idx="8650">
                  <c:v>-18.1278995611753</c:v>
                </c:pt>
                <c:pt idx="8651">
                  <c:v>-0.909821977774175</c:v>
                </c:pt>
                <c:pt idx="8652">
                  <c:v>-22.9427180687857</c:v>
                </c:pt>
                <c:pt idx="8653">
                  <c:v>36.6680332022507</c:v>
                </c:pt>
                <c:pt idx="8654">
                  <c:v>27.9206025807829</c:v>
                </c:pt>
                <c:pt idx="8655">
                  <c:v>21.8115750070483</c:v>
                </c:pt>
                <c:pt idx="8656">
                  <c:v>-21.1007895928031</c:v>
                </c:pt>
                <c:pt idx="8657">
                  <c:v>4.95913233516564</c:v>
                </c:pt>
                <c:pt idx="8658">
                  <c:v>-5.37843750765863</c:v>
                </c:pt>
                <c:pt idx="8659">
                  <c:v>31.5589529364269</c:v>
                </c:pt>
                <c:pt idx="8660">
                  <c:v>37.6241116940653</c:v>
                </c:pt>
                <c:pt idx="8661">
                  <c:v>-2.95997559959202</c:v>
                </c:pt>
                <c:pt idx="8662">
                  <c:v>-30.2084174343286</c:v>
                </c:pt>
                <c:pt idx="8663">
                  <c:v>3.3038842761055</c:v>
                </c:pt>
                <c:pt idx="8664">
                  <c:v>-2.82566965150918</c:v>
                </c:pt>
                <c:pt idx="8665">
                  <c:v>-15.8235791949646</c:v>
                </c:pt>
                <c:pt idx="8666">
                  <c:v>-0.246467713293055</c:v>
                </c:pt>
                <c:pt idx="8667">
                  <c:v>31.0899760052343</c:v>
                </c:pt>
                <c:pt idx="8668">
                  <c:v>10.4773495065973</c:v>
                </c:pt>
                <c:pt idx="8669">
                  <c:v>-24.6740449793501</c:v>
                </c:pt>
                <c:pt idx="8670">
                  <c:v>-24.3636692394051</c:v>
                </c:pt>
                <c:pt idx="8671">
                  <c:v>12.0131430447634</c:v>
                </c:pt>
                <c:pt idx="8672">
                  <c:v>6.61625805226556</c:v>
                </c:pt>
                <c:pt idx="8673">
                  <c:v>27.7018807035063</c:v>
                </c:pt>
                <c:pt idx="8674">
                  <c:v>-15.8804488471067</c:v>
                </c:pt>
                <c:pt idx="8675">
                  <c:v>-0.575323340540999</c:v>
                </c:pt>
                <c:pt idx="8676">
                  <c:v>8.34730418310157</c:v>
                </c:pt>
                <c:pt idx="8677">
                  <c:v>4.00456044472312</c:v>
                </c:pt>
                <c:pt idx="8678">
                  <c:v>-20.616916104043</c:v>
                </c:pt>
                <c:pt idx="8679">
                  <c:v>-21.186345277245</c:v>
                </c:pt>
                <c:pt idx="8680">
                  <c:v>6.0870624365577</c:v>
                </c:pt>
                <c:pt idx="8681">
                  <c:v>-19.3724122490045</c:v>
                </c:pt>
                <c:pt idx="8682">
                  <c:v>-16.4900619058559</c:v>
                </c:pt>
                <c:pt idx="8683">
                  <c:v>2.1445237907915</c:v>
                </c:pt>
                <c:pt idx="8684">
                  <c:v>38.3380219822528</c:v>
                </c:pt>
                <c:pt idx="8685">
                  <c:v>-5.44054765089567</c:v>
                </c:pt>
                <c:pt idx="8686">
                  <c:v>-24.3054999894038</c:v>
                </c:pt>
                <c:pt idx="8687">
                  <c:v>31.2819704735352</c:v>
                </c:pt>
                <c:pt idx="8688">
                  <c:v>34.5683296504641</c:v>
                </c:pt>
                <c:pt idx="8689">
                  <c:v>4.43880850936888</c:v>
                </c:pt>
                <c:pt idx="8690">
                  <c:v>0.771077741811617</c:v>
                </c:pt>
                <c:pt idx="8691">
                  <c:v>3.71745977978046</c:v>
                </c:pt>
                <c:pt idx="8692">
                  <c:v>6.15100631038282</c:v>
                </c:pt>
                <c:pt idx="8693">
                  <c:v>31.5291507623932</c:v>
                </c:pt>
                <c:pt idx="8694">
                  <c:v>6.1329712177441</c:v>
                </c:pt>
                <c:pt idx="8695">
                  <c:v>-28.7680046021636</c:v>
                </c:pt>
                <c:pt idx="8696">
                  <c:v>3.44514860723819</c:v>
                </c:pt>
                <c:pt idx="8697">
                  <c:v>-23.2840321096392</c:v>
                </c:pt>
                <c:pt idx="8698">
                  <c:v>25.2324930364706</c:v>
                </c:pt>
                <c:pt idx="8699">
                  <c:v>36.5788388238593</c:v>
                </c:pt>
                <c:pt idx="8700">
                  <c:v>-25.2383659871478</c:v>
                </c:pt>
                <c:pt idx="8701">
                  <c:v>22.4112523034065</c:v>
                </c:pt>
                <c:pt idx="8702">
                  <c:v>6.01427676931429</c:v>
                </c:pt>
                <c:pt idx="8703">
                  <c:v>5.33174935604617</c:v>
                </c:pt>
                <c:pt idx="8704">
                  <c:v>37.4109280858735</c:v>
                </c:pt>
                <c:pt idx="8705">
                  <c:v>-33.5387706822654</c:v>
                </c:pt>
                <c:pt idx="8706">
                  <c:v>24.7174910329459</c:v>
                </c:pt>
                <c:pt idx="8707">
                  <c:v>3.30626536283948</c:v>
                </c:pt>
                <c:pt idx="8708">
                  <c:v>-1.4634061411909</c:v>
                </c:pt>
                <c:pt idx="8709">
                  <c:v>2.0320681160052</c:v>
                </c:pt>
                <c:pt idx="8710">
                  <c:v>35.2106906643508</c:v>
                </c:pt>
                <c:pt idx="8711">
                  <c:v>-15.4835086550722</c:v>
                </c:pt>
                <c:pt idx="8712">
                  <c:v>36.2338628886105</c:v>
                </c:pt>
                <c:pt idx="8713">
                  <c:v>23.3313014354841</c:v>
                </c:pt>
                <c:pt idx="8714">
                  <c:v>-28.7815567974083</c:v>
                </c:pt>
                <c:pt idx="8715">
                  <c:v>-27.6205899163443</c:v>
                </c:pt>
                <c:pt idx="8716">
                  <c:v>25.6087438924152</c:v>
                </c:pt>
                <c:pt idx="8717">
                  <c:v>6.14825475776167</c:v>
                </c:pt>
                <c:pt idx="8718">
                  <c:v>-22.0856112776746</c:v>
                </c:pt>
                <c:pt idx="8719">
                  <c:v>-21.6275492950428</c:v>
                </c:pt>
                <c:pt idx="8720">
                  <c:v>-4.90592000598468</c:v>
                </c:pt>
                <c:pt idx="8721">
                  <c:v>22.8266664705449</c:v>
                </c:pt>
                <c:pt idx="8722">
                  <c:v>12.5360940810297</c:v>
                </c:pt>
                <c:pt idx="8723">
                  <c:v>-18.9372101914743</c:v>
                </c:pt>
                <c:pt idx="8724">
                  <c:v>-24.8144978767292</c:v>
                </c:pt>
                <c:pt idx="8725">
                  <c:v>-33.5346722053803</c:v>
                </c:pt>
                <c:pt idx="8726">
                  <c:v>-16.3963853397424</c:v>
                </c:pt>
                <c:pt idx="8727">
                  <c:v>5.88056828723612</c:v>
                </c:pt>
                <c:pt idx="8728">
                  <c:v>-0.234717101458843</c:v>
                </c:pt>
                <c:pt idx="8729">
                  <c:v>27.5454221066237</c:v>
                </c:pt>
                <c:pt idx="8730">
                  <c:v>-4.76348614764443</c:v>
                </c:pt>
                <c:pt idx="8731">
                  <c:v>-6.13291273354443</c:v>
                </c:pt>
                <c:pt idx="8732">
                  <c:v>-33.0481881392741</c:v>
                </c:pt>
                <c:pt idx="8733">
                  <c:v>-20.4130702515265</c:v>
                </c:pt>
                <c:pt idx="8734">
                  <c:v>37.3304473564129</c:v>
                </c:pt>
                <c:pt idx="8735">
                  <c:v>-22.2947458892916</c:v>
                </c:pt>
                <c:pt idx="8736">
                  <c:v>11.3045529320186</c:v>
                </c:pt>
                <c:pt idx="8737">
                  <c:v>35.0841280356618</c:v>
                </c:pt>
                <c:pt idx="8738">
                  <c:v>-2.0395654505467</c:v>
                </c:pt>
                <c:pt idx="8739">
                  <c:v>-27.3351435449992</c:v>
                </c:pt>
                <c:pt idx="8740">
                  <c:v>-5.66998161673777</c:v>
                </c:pt>
                <c:pt idx="8741">
                  <c:v>25.5645197574777</c:v>
                </c:pt>
                <c:pt idx="8742">
                  <c:v>-25.1778378569526</c:v>
                </c:pt>
                <c:pt idx="8743">
                  <c:v>1.08852774573896</c:v>
                </c:pt>
                <c:pt idx="8744">
                  <c:v>-25.8243980777626</c:v>
                </c:pt>
                <c:pt idx="8745">
                  <c:v>-26.738357841087</c:v>
                </c:pt>
                <c:pt idx="8746">
                  <c:v>-23.4683985219772</c:v>
                </c:pt>
                <c:pt idx="8747">
                  <c:v>4.49112952342471</c:v>
                </c:pt>
                <c:pt idx="8748">
                  <c:v>-20.432809347573</c:v>
                </c:pt>
                <c:pt idx="8749">
                  <c:v>-19.9512281727789</c:v>
                </c:pt>
                <c:pt idx="8750">
                  <c:v>25.2852879638327</c:v>
                </c:pt>
                <c:pt idx="8751">
                  <c:v>39.2945550321827</c:v>
                </c:pt>
                <c:pt idx="8752">
                  <c:v>-33.1458878322672</c:v>
                </c:pt>
                <c:pt idx="8753">
                  <c:v>-18.8931388200336</c:v>
                </c:pt>
                <c:pt idx="8754">
                  <c:v>36.9406780795767</c:v>
                </c:pt>
                <c:pt idx="8755">
                  <c:v>3.69946242418517</c:v>
                </c:pt>
                <c:pt idx="8756">
                  <c:v>10.3460936154377</c:v>
                </c:pt>
                <c:pt idx="8757">
                  <c:v>8.95142964344814</c:v>
                </c:pt>
                <c:pt idx="8758">
                  <c:v>38.4570016525205</c:v>
                </c:pt>
                <c:pt idx="8759">
                  <c:v>-27.5640426334567</c:v>
                </c:pt>
                <c:pt idx="8760">
                  <c:v>-1.456599558914</c:v>
                </c:pt>
                <c:pt idx="8761">
                  <c:v>7.67299134469147</c:v>
                </c:pt>
                <c:pt idx="8762">
                  <c:v>10.2998681010362</c:v>
                </c:pt>
                <c:pt idx="8763">
                  <c:v>37.4431245855997</c:v>
                </c:pt>
                <c:pt idx="8764">
                  <c:v>4.06137300687755</c:v>
                </c:pt>
                <c:pt idx="8765">
                  <c:v>4.5788883239386</c:v>
                </c:pt>
                <c:pt idx="8766">
                  <c:v>-33.8055893730782</c:v>
                </c:pt>
                <c:pt idx="8767">
                  <c:v>6.38093482534976</c:v>
                </c:pt>
                <c:pt idx="8768">
                  <c:v>12.7284785759274</c:v>
                </c:pt>
                <c:pt idx="8769">
                  <c:v>2.52493887943553</c:v>
                </c:pt>
                <c:pt idx="8770">
                  <c:v>29.2790771634437</c:v>
                </c:pt>
                <c:pt idx="8771">
                  <c:v>33.7614069177298</c:v>
                </c:pt>
                <c:pt idx="8772">
                  <c:v>37.4638312650179</c:v>
                </c:pt>
                <c:pt idx="8773">
                  <c:v>33.4190685489676</c:v>
                </c:pt>
                <c:pt idx="8774">
                  <c:v>3.32644186614452</c:v>
                </c:pt>
                <c:pt idx="8775">
                  <c:v>29.612652748129</c:v>
                </c:pt>
                <c:pt idx="8776">
                  <c:v>-26.8737197439841</c:v>
                </c:pt>
                <c:pt idx="8777">
                  <c:v>-4.21337084423068</c:v>
                </c:pt>
                <c:pt idx="8778">
                  <c:v>4.13280877436479</c:v>
                </c:pt>
                <c:pt idx="8779">
                  <c:v>23.7539663437812</c:v>
                </c:pt>
                <c:pt idx="8780">
                  <c:v>36.3474487205272</c:v>
                </c:pt>
                <c:pt idx="8781">
                  <c:v>-15.3587807048144</c:v>
                </c:pt>
                <c:pt idx="8782">
                  <c:v>-19.8881700016999</c:v>
                </c:pt>
                <c:pt idx="8783">
                  <c:v>5.70881692266984</c:v>
                </c:pt>
                <c:pt idx="8784">
                  <c:v>38.1264150299098</c:v>
                </c:pt>
                <c:pt idx="8785">
                  <c:v>-30.3464031388849</c:v>
                </c:pt>
                <c:pt idx="8786">
                  <c:v>31.5326082929909</c:v>
                </c:pt>
                <c:pt idx="8787">
                  <c:v>21.8140286964789</c:v>
                </c:pt>
                <c:pt idx="8788">
                  <c:v>9.28976183763618</c:v>
                </c:pt>
                <c:pt idx="8789">
                  <c:v>-31.6958501067717</c:v>
                </c:pt>
                <c:pt idx="8790">
                  <c:v>28.4343792609335</c:v>
                </c:pt>
                <c:pt idx="8791">
                  <c:v>27.2687399997359</c:v>
                </c:pt>
                <c:pt idx="8792">
                  <c:v>7.68213560277536</c:v>
                </c:pt>
                <c:pt idx="8793">
                  <c:v>-28.3080396419823</c:v>
                </c:pt>
                <c:pt idx="8794">
                  <c:v>-31.6122242719483</c:v>
                </c:pt>
                <c:pt idx="8795">
                  <c:v>-19.2483669485113</c:v>
                </c:pt>
                <c:pt idx="8796">
                  <c:v>4.13186889042644</c:v>
                </c:pt>
                <c:pt idx="8797">
                  <c:v>32.4956190900376</c:v>
                </c:pt>
                <c:pt idx="8798">
                  <c:v>33.9287171006512</c:v>
                </c:pt>
                <c:pt idx="8799">
                  <c:v>-3.35266806959981</c:v>
                </c:pt>
                <c:pt idx="8800">
                  <c:v>22.9040867962864</c:v>
                </c:pt>
                <c:pt idx="8801">
                  <c:v>-20.4501919050018</c:v>
                </c:pt>
                <c:pt idx="8802">
                  <c:v>-5.48284337077989</c:v>
                </c:pt>
                <c:pt idx="8803">
                  <c:v>-27.2116780369496</c:v>
                </c:pt>
                <c:pt idx="8804">
                  <c:v>-0.00286068185925447</c:v>
                </c:pt>
                <c:pt idx="8805">
                  <c:v>-31.5171822491288</c:v>
                </c:pt>
                <c:pt idx="8806">
                  <c:v>26.9378046776787</c:v>
                </c:pt>
                <c:pt idx="8807">
                  <c:v>23.1929705847393</c:v>
                </c:pt>
                <c:pt idx="8808">
                  <c:v>36.6732451552408</c:v>
                </c:pt>
                <c:pt idx="8809">
                  <c:v>6.64912155851611</c:v>
                </c:pt>
                <c:pt idx="8810">
                  <c:v>37.3465693067793</c:v>
                </c:pt>
                <c:pt idx="8811">
                  <c:v>36.3457293398595</c:v>
                </c:pt>
                <c:pt idx="8812">
                  <c:v>36.4503806931568</c:v>
                </c:pt>
                <c:pt idx="8813">
                  <c:v>38.8560523284465</c:v>
                </c:pt>
                <c:pt idx="8814">
                  <c:v>-21.9760132761743</c:v>
                </c:pt>
                <c:pt idx="8815">
                  <c:v>6.99169943852256</c:v>
                </c:pt>
                <c:pt idx="8816">
                  <c:v>-24.7338211812521</c:v>
                </c:pt>
                <c:pt idx="8817">
                  <c:v>39.6325193021193</c:v>
                </c:pt>
                <c:pt idx="8818">
                  <c:v>-31.8309957009616</c:v>
                </c:pt>
                <c:pt idx="8819">
                  <c:v>12.7050713589861</c:v>
                </c:pt>
                <c:pt idx="8820">
                  <c:v>40.6024115695166</c:v>
                </c:pt>
                <c:pt idx="8821">
                  <c:v>-18.1942054894846</c:v>
                </c:pt>
                <c:pt idx="8822">
                  <c:v>-16.7068550299316</c:v>
                </c:pt>
                <c:pt idx="8823">
                  <c:v>5.24962552357159</c:v>
                </c:pt>
                <c:pt idx="8824">
                  <c:v>-2.40521945542432</c:v>
                </c:pt>
                <c:pt idx="8825">
                  <c:v>-2.67113625862155</c:v>
                </c:pt>
                <c:pt idx="8826">
                  <c:v>21.5585890774917</c:v>
                </c:pt>
                <c:pt idx="8827">
                  <c:v>-23.719204502485</c:v>
                </c:pt>
                <c:pt idx="8828">
                  <c:v>39.2330274594894</c:v>
                </c:pt>
                <c:pt idx="8829">
                  <c:v>-33.6269654348928</c:v>
                </c:pt>
                <c:pt idx="8830">
                  <c:v>3.32988394527137</c:v>
                </c:pt>
                <c:pt idx="8831">
                  <c:v>29.1912886061844</c:v>
                </c:pt>
                <c:pt idx="8832">
                  <c:v>1.97902744302075</c:v>
                </c:pt>
                <c:pt idx="8833">
                  <c:v>-17.1162633760074</c:v>
                </c:pt>
                <c:pt idx="8834">
                  <c:v>-15.4032536683657</c:v>
                </c:pt>
                <c:pt idx="8835">
                  <c:v>-16.7970048920551</c:v>
                </c:pt>
                <c:pt idx="8836">
                  <c:v>26.7471509938323</c:v>
                </c:pt>
                <c:pt idx="8837">
                  <c:v>35.4359858825884</c:v>
                </c:pt>
                <c:pt idx="8838">
                  <c:v>35.1569984134537</c:v>
                </c:pt>
                <c:pt idx="8839">
                  <c:v>-33.1218540112043</c:v>
                </c:pt>
                <c:pt idx="8840">
                  <c:v>-32.3812600262488</c:v>
                </c:pt>
                <c:pt idx="8841">
                  <c:v>-28.4391058378248</c:v>
                </c:pt>
                <c:pt idx="8842">
                  <c:v>12.1462608077875</c:v>
                </c:pt>
                <c:pt idx="8843">
                  <c:v>4.66348222402097</c:v>
                </c:pt>
                <c:pt idx="8844">
                  <c:v>12.1135663710964</c:v>
                </c:pt>
                <c:pt idx="8845">
                  <c:v>-27.4204641402581</c:v>
                </c:pt>
                <c:pt idx="8846">
                  <c:v>33.079831575194</c:v>
                </c:pt>
                <c:pt idx="8847">
                  <c:v>-1.26438091536758</c:v>
                </c:pt>
                <c:pt idx="8848">
                  <c:v>-31.7453191185948</c:v>
                </c:pt>
                <c:pt idx="8849">
                  <c:v>29.80708288883</c:v>
                </c:pt>
                <c:pt idx="8850">
                  <c:v>13.3591189744802</c:v>
                </c:pt>
                <c:pt idx="8851">
                  <c:v>34.0404013983888</c:v>
                </c:pt>
                <c:pt idx="8852">
                  <c:v>-30.5674669362197</c:v>
                </c:pt>
                <c:pt idx="8853">
                  <c:v>-26.1924389812341</c:v>
                </c:pt>
                <c:pt idx="8854">
                  <c:v>-28.7124379973071</c:v>
                </c:pt>
                <c:pt idx="8855">
                  <c:v>24.2574647202985</c:v>
                </c:pt>
                <c:pt idx="8856">
                  <c:v>-20.6472628152716</c:v>
                </c:pt>
                <c:pt idx="8857">
                  <c:v>38.5514374742185</c:v>
                </c:pt>
                <c:pt idx="8858">
                  <c:v>-21.5651666359953</c:v>
                </c:pt>
                <c:pt idx="8859">
                  <c:v>1.24063957025038</c:v>
                </c:pt>
                <c:pt idx="8860">
                  <c:v>-16.8460466854441</c:v>
                </c:pt>
                <c:pt idx="8861">
                  <c:v>-26.872780774958</c:v>
                </c:pt>
                <c:pt idx="8862">
                  <c:v>11.8958544950196</c:v>
                </c:pt>
                <c:pt idx="8863">
                  <c:v>11.787308797623</c:v>
                </c:pt>
                <c:pt idx="8864">
                  <c:v>-3.19015841489091</c:v>
                </c:pt>
                <c:pt idx="8865">
                  <c:v>36.2779007325463</c:v>
                </c:pt>
                <c:pt idx="8866">
                  <c:v>30.4687308085618</c:v>
                </c:pt>
                <c:pt idx="8867">
                  <c:v>28.9011404790365</c:v>
                </c:pt>
                <c:pt idx="8868">
                  <c:v>-1.81172295261347</c:v>
                </c:pt>
                <c:pt idx="8869">
                  <c:v>-29.8019650960698</c:v>
                </c:pt>
                <c:pt idx="8870">
                  <c:v>7.12966580189482</c:v>
                </c:pt>
                <c:pt idx="8871">
                  <c:v>25.6307500564897</c:v>
                </c:pt>
                <c:pt idx="8872">
                  <c:v>2.59563345793329</c:v>
                </c:pt>
                <c:pt idx="8873">
                  <c:v>-32.0187953335781</c:v>
                </c:pt>
                <c:pt idx="8874">
                  <c:v>29.1233618766242</c:v>
                </c:pt>
                <c:pt idx="8875">
                  <c:v>-24.0910438191946</c:v>
                </c:pt>
                <c:pt idx="8876">
                  <c:v>-24.1501001976898</c:v>
                </c:pt>
                <c:pt idx="8877">
                  <c:v>-25.3346595938278</c:v>
                </c:pt>
                <c:pt idx="8878">
                  <c:v>36.5941539739046</c:v>
                </c:pt>
                <c:pt idx="8879">
                  <c:v>-21.6374951530088</c:v>
                </c:pt>
                <c:pt idx="8880">
                  <c:v>-34.9274155739761</c:v>
                </c:pt>
                <c:pt idx="8881">
                  <c:v>31.0666266807864</c:v>
                </c:pt>
                <c:pt idx="8882">
                  <c:v>4.80814245101828</c:v>
                </c:pt>
                <c:pt idx="8883">
                  <c:v>38.3802642362482</c:v>
                </c:pt>
                <c:pt idx="8884">
                  <c:v>34.7022101523486</c:v>
                </c:pt>
                <c:pt idx="8885">
                  <c:v>0.881895291548472</c:v>
                </c:pt>
                <c:pt idx="8886">
                  <c:v>-29.4669858021829</c:v>
                </c:pt>
                <c:pt idx="8887">
                  <c:v>22.508038234195</c:v>
                </c:pt>
                <c:pt idx="8888">
                  <c:v>39.8121857786546</c:v>
                </c:pt>
                <c:pt idx="8889">
                  <c:v>6.28883433094536</c:v>
                </c:pt>
                <c:pt idx="8890">
                  <c:v>33.0667052278269</c:v>
                </c:pt>
                <c:pt idx="8891">
                  <c:v>-19.5372848969377</c:v>
                </c:pt>
                <c:pt idx="8892">
                  <c:v>-33.6140775009713</c:v>
                </c:pt>
                <c:pt idx="8893">
                  <c:v>-20.3836729866049</c:v>
                </c:pt>
                <c:pt idx="8894">
                  <c:v>35.3036206371426</c:v>
                </c:pt>
                <c:pt idx="8895">
                  <c:v>-21.6185695661608</c:v>
                </c:pt>
                <c:pt idx="8896">
                  <c:v>1.59562665316331</c:v>
                </c:pt>
                <c:pt idx="8897">
                  <c:v>9.20645944418947</c:v>
                </c:pt>
                <c:pt idx="8898">
                  <c:v>21.8389029079828</c:v>
                </c:pt>
                <c:pt idx="8899">
                  <c:v>34.9693168504659</c:v>
                </c:pt>
                <c:pt idx="8900">
                  <c:v>11.3768000883386</c:v>
                </c:pt>
                <c:pt idx="8901">
                  <c:v>-23.0587763686774</c:v>
                </c:pt>
                <c:pt idx="8902">
                  <c:v>-19.4521804298871</c:v>
                </c:pt>
                <c:pt idx="8903">
                  <c:v>5.48422181659077</c:v>
                </c:pt>
                <c:pt idx="8904">
                  <c:v>34.2098564337336</c:v>
                </c:pt>
                <c:pt idx="8905">
                  <c:v>23.1622077543399</c:v>
                </c:pt>
                <c:pt idx="8906">
                  <c:v>39.348034244633</c:v>
                </c:pt>
                <c:pt idx="8907">
                  <c:v>32.1206013289996</c:v>
                </c:pt>
                <c:pt idx="8908">
                  <c:v>28.8925713292843</c:v>
                </c:pt>
                <c:pt idx="8909">
                  <c:v>-17.689864314891</c:v>
                </c:pt>
                <c:pt idx="8910">
                  <c:v>-24.3887224541003</c:v>
                </c:pt>
                <c:pt idx="8911">
                  <c:v>6.90628375541638</c:v>
                </c:pt>
                <c:pt idx="8912">
                  <c:v>-5.76658787712601</c:v>
                </c:pt>
                <c:pt idx="8913">
                  <c:v>1.28296618164147</c:v>
                </c:pt>
                <c:pt idx="8914">
                  <c:v>13.6001484980991</c:v>
                </c:pt>
                <c:pt idx="8915">
                  <c:v>-2.98982241106983</c:v>
                </c:pt>
                <c:pt idx="8916">
                  <c:v>-34.6709591954303</c:v>
                </c:pt>
                <c:pt idx="8917">
                  <c:v>-25.0177983214832</c:v>
                </c:pt>
                <c:pt idx="8918">
                  <c:v>-4.70879854846913</c:v>
                </c:pt>
                <c:pt idx="8919">
                  <c:v>2.82847612886822</c:v>
                </c:pt>
                <c:pt idx="8920">
                  <c:v>-32.58964802005</c:v>
                </c:pt>
                <c:pt idx="8921">
                  <c:v>21.797366520088</c:v>
                </c:pt>
                <c:pt idx="8922">
                  <c:v>40.2407149501611</c:v>
                </c:pt>
                <c:pt idx="8923">
                  <c:v>5.38622332659875</c:v>
                </c:pt>
                <c:pt idx="8924">
                  <c:v>-31.9117307320484</c:v>
                </c:pt>
                <c:pt idx="8925">
                  <c:v>-26.2890510122671</c:v>
                </c:pt>
                <c:pt idx="8926">
                  <c:v>-1.16605911578945</c:v>
                </c:pt>
                <c:pt idx="8927">
                  <c:v>7.16957126784952</c:v>
                </c:pt>
                <c:pt idx="8928">
                  <c:v>28.1498134000772</c:v>
                </c:pt>
                <c:pt idx="8929">
                  <c:v>12.915781133308</c:v>
                </c:pt>
                <c:pt idx="8930">
                  <c:v>31.2402903896714</c:v>
                </c:pt>
                <c:pt idx="8931">
                  <c:v>21.900076626312</c:v>
                </c:pt>
                <c:pt idx="8932">
                  <c:v>-0.665564100349574</c:v>
                </c:pt>
                <c:pt idx="8933">
                  <c:v>8.32544333726693</c:v>
                </c:pt>
                <c:pt idx="8934">
                  <c:v>24.5661180814991</c:v>
                </c:pt>
                <c:pt idx="8935">
                  <c:v>-15.7172733550381</c:v>
                </c:pt>
                <c:pt idx="8936">
                  <c:v>-31.9015547848009</c:v>
                </c:pt>
                <c:pt idx="8937">
                  <c:v>26.4821698414173</c:v>
                </c:pt>
                <c:pt idx="8938">
                  <c:v>-34.6771782076934</c:v>
                </c:pt>
                <c:pt idx="8939">
                  <c:v>-20.0493502460388</c:v>
                </c:pt>
                <c:pt idx="8940">
                  <c:v>11.7105126467151</c:v>
                </c:pt>
                <c:pt idx="8941">
                  <c:v>5.86210660824022</c:v>
                </c:pt>
                <c:pt idx="8942">
                  <c:v>30.8756255122395</c:v>
                </c:pt>
                <c:pt idx="8943">
                  <c:v>-2.60983690318223</c:v>
                </c:pt>
                <c:pt idx="8944">
                  <c:v>13.6162343732446</c:v>
                </c:pt>
                <c:pt idx="8945">
                  <c:v>37.6616220730098</c:v>
                </c:pt>
                <c:pt idx="8946">
                  <c:v>29.2001037156559</c:v>
                </c:pt>
                <c:pt idx="8947">
                  <c:v>-25.6943995775854</c:v>
                </c:pt>
                <c:pt idx="8948">
                  <c:v>4.19457945594</c:v>
                </c:pt>
                <c:pt idx="8949">
                  <c:v>-32.4699137138531</c:v>
                </c:pt>
                <c:pt idx="8950">
                  <c:v>-29.3652035299108</c:v>
                </c:pt>
                <c:pt idx="8951">
                  <c:v>6.89188609289055</c:v>
                </c:pt>
                <c:pt idx="8952">
                  <c:v>-1.06606292921456</c:v>
                </c:pt>
                <c:pt idx="8953">
                  <c:v>-1.07194243232082</c:v>
                </c:pt>
                <c:pt idx="8954">
                  <c:v>35.5163692220677</c:v>
                </c:pt>
                <c:pt idx="8955">
                  <c:v>-31.4454474074936</c:v>
                </c:pt>
                <c:pt idx="8956">
                  <c:v>2.34861459583147</c:v>
                </c:pt>
                <c:pt idx="8957">
                  <c:v>-5.30339731534762</c:v>
                </c:pt>
                <c:pt idx="8958">
                  <c:v>-2.1816918239042</c:v>
                </c:pt>
                <c:pt idx="8959">
                  <c:v>28.6172034969656</c:v>
                </c:pt>
                <c:pt idx="8960">
                  <c:v>4.50585166057161</c:v>
                </c:pt>
                <c:pt idx="8961">
                  <c:v>-30.0944302662007</c:v>
                </c:pt>
                <c:pt idx="8962">
                  <c:v>28.6814654879303</c:v>
                </c:pt>
                <c:pt idx="8963">
                  <c:v>-1.36244398645701</c:v>
                </c:pt>
                <c:pt idx="8964">
                  <c:v>2.20714118332407</c:v>
                </c:pt>
                <c:pt idx="8965">
                  <c:v>-33.8087595932584</c:v>
                </c:pt>
                <c:pt idx="8966">
                  <c:v>1.89822272831308</c:v>
                </c:pt>
                <c:pt idx="8967">
                  <c:v>12.9120851075504</c:v>
                </c:pt>
                <c:pt idx="8968">
                  <c:v>-20.5887052258804</c:v>
                </c:pt>
                <c:pt idx="8969">
                  <c:v>-33.6287743024748</c:v>
                </c:pt>
                <c:pt idx="8970">
                  <c:v>30.1478473800888</c:v>
                </c:pt>
                <c:pt idx="8971">
                  <c:v>21.3408624891764</c:v>
                </c:pt>
                <c:pt idx="8972">
                  <c:v>20.7856655152685</c:v>
                </c:pt>
                <c:pt idx="8973">
                  <c:v>27.901391529908</c:v>
                </c:pt>
                <c:pt idx="8974">
                  <c:v>-30.9961406821867</c:v>
                </c:pt>
                <c:pt idx="8975">
                  <c:v>38.1087954111</c:v>
                </c:pt>
                <c:pt idx="8976">
                  <c:v>-2.72418240270635</c:v>
                </c:pt>
                <c:pt idx="8977">
                  <c:v>-21.2123934901757</c:v>
                </c:pt>
                <c:pt idx="8978">
                  <c:v>-0.73684637287748</c:v>
                </c:pt>
                <c:pt idx="8979">
                  <c:v>-22.5466479388032</c:v>
                </c:pt>
                <c:pt idx="8980">
                  <c:v>-4.50334256280745</c:v>
                </c:pt>
                <c:pt idx="8981">
                  <c:v>-1.42216699919809</c:v>
                </c:pt>
                <c:pt idx="8982">
                  <c:v>-20.1139860263296</c:v>
                </c:pt>
                <c:pt idx="8983">
                  <c:v>-32.496026694599</c:v>
                </c:pt>
                <c:pt idx="8984">
                  <c:v>9.27931410648707</c:v>
                </c:pt>
                <c:pt idx="8985">
                  <c:v>32.7260481280232</c:v>
                </c:pt>
                <c:pt idx="8986">
                  <c:v>-29.6915151255015</c:v>
                </c:pt>
                <c:pt idx="8987">
                  <c:v>34.3598290256132</c:v>
                </c:pt>
                <c:pt idx="8988">
                  <c:v>6.2693281921578</c:v>
                </c:pt>
                <c:pt idx="8989">
                  <c:v>-33.3490901535695</c:v>
                </c:pt>
                <c:pt idx="8990">
                  <c:v>38.3294925237412</c:v>
                </c:pt>
                <c:pt idx="8991">
                  <c:v>29.6072870616536</c:v>
                </c:pt>
                <c:pt idx="8992">
                  <c:v>4.65013415670793</c:v>
                </c:pt>
                <c:pt idx="8993">
                  <c:v>36.2117365351616</c:v>
                </c:pt>
                <c:pt idx="8994">
                  <c:v>35.2788284807352</c:v>
                </c:pt>
                <c:pt idx="8995">
                  <c:v>29.0334900924396</c:v>
                </c:pt>
                <c:pt idx="8996">
                  <c:v>0.132863099385553</c:v>
                </c:pt>
                <c:pt idx="8997">
                  <c:v>35.2993290185622</c:v>
                </c:pt>
                <c:pt idx="8998">
                  <c:v>11.0312303822873</c:v>
                </c:pt>
                <c:pt idx="8999">
                  <c:v>2.38497881385581</c:v>
                </c:pt>
                <c:pt idx="9000">
                  <c:v>3.69734553468316</c:v>
                </c:pt>
                <c:pt idx="9001">
                  <c:v>-26.8299236110555</c:v>
                </c:pt>
                <c:pt idx="9002">
                  <c:v>-3.01703899407209</c:v>
                </c:pt>
                <c:pt idx="9003">
                  <c:v>-20.0661193086289</c:v>
                </c:pt>
                <c:pt idx="9004">
                  <c:v>2.97308159688001</c:v>
                </c:pt>
                <c:pt idx="9005">
                  <c:v>-25.4484399087422</c:v>
                </c:pt>
                <c:pt idx="9006">
                  <c:v>1.92043451041176</c:v>
                </c:pt>
                <c:pt idx="9007">
                  <c:v>7.22582735366507</c:v>
                </c:pt>
                <c:pt idx="9008">
                  <c:v>10.5913284740806</c:v>
                </c:pt>
                <c:pt idx="9009">
                  <c:v>-21.7576624486945</c:v>
                </c:pt>
                <c:pt idx="9010">
                  <c:v>11.0817347085481</c:v>
                </c:pt>
                <c:pt idx="9011">
                  <c:v>-25.9329912259474</c:v>
                </c:pt>
                <c:pt idx="9012">
                  <c:v>-28.3906180237827</c:v>
                </c:pt>
                <c:pt idx="9013">
                  <c:v>-19.8969435205202</c:v>
                </c:pt>
                <c:pt idx="9014">
                  <c:v>24.699367888172</c:v>
                </c:pt>
                <c:pt idx="9015">
                  <c:v>27.099731478089</c:v>
                </c:pt>
                <c:pt idx="9016">
                  <c:v>12.7125002311827</c:v>
                </c:pt>
                <c:pt idx="9017">
                  <c:v>-31.3924169285316</c:v>
                </c:pt>
                <c:pt idx="9018">
                  <c:v>0.585623686697954</c:v>
                </c:pt>
                <c:pt idx="9019">
                  <c:v>11.8259055441741</c:v>
                </c:pt>
                <c:pt idx="9020">
                  <c:v>-5.09903895531278</c:v>
                </c:pt>
                <c:pt idx="9021">
                  <c:v>27.4585689613809</c:v>
                </c:pt>
                <c:pt idx="9022">
                  <c:v>21.6987775320851</c:v>
                </c:pt>
                <c:pt idx="9023">
                  <c:v>24.8915496691264</c:v>
                </c:pt>
                <c:pt idx="9024">
                  <c:v>1.6300450217069</c:v>
                </c:pt>
                <c:pt idx="9025">
                  <c:v>25.300794585468</c:v>
                </c:pt>
                <c:pt idx="9026">
                  <c:v>10.3950977317402</c:v>
                </c:pt>
                <c:pt idx="9027">
                  <c:v>22.3898353620709</c:v>
                </c:pt>
                <c:pt idx="9028">
                  <c:v>-22.0072181507345</c:v>
                </c:pt>
                <c:pt idx="9029">
                  <c:v>34.8067863502034</c:v>
                </c:pt>
                <c:pt idx="9030">
                  <c:v>-33.1335529513731</c:v>
                </c:pt>
                <c:pt idx="9031">
                  <c:v>39.0873923929604</c:v>
                </c:pt>
                <c:pt idx="9032">
                  <c:v>-22.5806422768378</c:v>
                </c:pt>
                <c:pt idx="9033">
                  <c:v>5.62802818006794</c:v>
                </c:pt>
                <c:pt idx="9034">
                  <c:v>12.0640983237666</c:v>
                </c:pt>
                <c:pt idx="9035">
                  <c:v>-24.9628346389633</c:v>
                </c:pt>
                <c:pt idx="9036">
                  <c:v>22.0873609114652</c:v>
                </c:pt>
                <c:pt idx="9037">
                  <c:v>-35.0228999180616</c:v>
                </c:pt>
                <c:pt idx="9038">
                  <c:v>4.06707178661941</c:v>
                </c:pt>
                <c:pt idx="9039">
                  <c:v>37.9954596969279</c:v>
                </c:pt>
                <c:pt idx="9040">
                  <c:v>39.5928340169619</c:v>
                </c:pt>
                <c:pt idx="9041">
                  <c:v>-20.5957340570861</c:v>
                </c:pt>
                <c:pt idx="9042">
                  <c:v>-25.3794696360559</c:v>
                </c:pt>
                <c:pt idx="9043">
                  <c:v>29.0353973109643</c:v>
                </c:pt>
                <c:pt idx="9044">
                  <c:v>21.8755380856474</c:v>
                </c:pt>
                <c:pt idx="9045">
                  <c:v>-1.72682305709859</c:v>
                </c:pt>
                <c:pt idx="9046">
                  <c:v>33.2990281676383</c:v>
                </c:pt>
                <c:pt idx="9047">
                  <c:v>-17.7751861600482</c:v>
                </c:pt>
                <c:pt idx="9048">
                  <c:v>-16.93031532289</c:v>
                </c:pt>
                <c:pt idx="9049">
                  <c:v>34.0951791389094</c:v>
                </c:pt>
                <c:pt idx="9050">
                  <c:v>25.7123927989072</c:v>
                </c:pt>
                <c:pt idx="9051">
                  <c:v>9.02709510726787</c:v>
                </c:pt>
                <c:pt idx="9052">
                  <c:v>31.1935526309229</c:v>
                </c:pt>
                <c:pt idx="9053">
                  <c:v>-0.559292607227766</c:v>
                </c:pt>
                <c:pt idx="9054">
                  <c:v>25.0948660268618</c:v>
                </c:pt>
                <c:pt idx="9055">
                  <c:v>-26.9282496876221</c:v>
                </c:pt>
                <c:pt idx="9056">
                  <c:v>-15.6399509032538</c:v>
                </c:pt>
                <c:pt idx="9057">
                  <c:v>3.2467587545454</c:v>
                </c:pt>
                <c:pt idx="9058">
                  <c:v>-34.2896417447125</c:v>
                </c:pt>
                <c:pt idx="9059">
                  <c:v>36.2647930049961</c:v>
                </c:pt>
                <c:pt idx="9060">
                  <c:v>38.7949981928834</c:v>
                </c:pt>
                <c:pt idx="9061">
                  <c:v>-19.2746912571785</c:v>
                </c:pt>
                <c:pt idx="9062">
                  <c:v>-22.9818930142113</c:v>
                </c:pt>
                <c:pt idx="9063">
                  <c:v>-1.10800800278644</c:v>
                </c:pt>
                <c:pt idx="9064">
                  <c:v>27.1355598466061</c:v>
                </c:pt>
                <c:pt idx="9065">
                  <c:v>4.38159302006647</c:v>
                </c:pt>
                <c:pt idx="9066">
                  <c:v>-1.69621969604205</c:v>
                </c:pt>
                <c:pt idx="9067">
                  <c:v>3.17131837550998</c:v>
                </c:pt>
                <c:pt idx="9068">
                  <c:v>8.57645074258929</c:v>
                </c:pt>
                <c:pt idx="9069">
                  <c:v>34.1556167738696</c:v>
                </c:pt>
                <c:pt idx="9070">
                  <c:v>-30.5943959754501</c:v>
                </c:pt>
                <c:pt idx="9071">
                  <c:v>5.28553406055956</c:v>
                </c:pt>
                <c:pt idx="9072">
                  <c:v>22.1738206407014</c:v>
                </c:pt>
                <c:pt idx="9073">
                  <c:v>-22.7556725692317</c:v>
                </c:pt>
                <c:pt idx="9074">
                  <c:v>-29.4230545464342</c:v>
                </c:pt>
                <c:pt idx="9075">
                  <c:v>-21.4694040770561</c:v>
                </c:pt>
                <c:pt idx="9076">
                  <c:v>-27.6129312931782</c:v>
                </c:pt>
                <c:pt idx="9077">
                  <c:v>-31.8589937305424</c:v>
                </c:pt>
                <c:pt idx="9078">
                  <c:v>-25.6166531329641</c:v>
                </c:pt>
                <c:pt idx="9079">
                  <c:v>26.000890015464</c:v>
                </c:pt>
                <c:pt idx="9080">
                  <c:v>-23.4991716649618</c:v>
                </c:pt>
                <c:pt idx="9081">
                  <c:v>1.36121124910387</c:v>
                </c:pt>
                <c:pt idx="9082">
                  <c:v>0.651860861804231</c:v>
                </c:pt>
                <c:pt idx="9083">
                  <c:v>6.03818139141975</c:v>
                </c:pt>
                <c:pt idx="9084">
                  <c:v>38.9892951407054</c:v>
                </c:pt>
                <c:pt idx="9085">
                  <c:v>-5.7482803045891</c:v>
                </c:pt>
                <c:pt idx="9086">
                  <c:v>-27.7330637539138</c:v>
                </c:pt>
                <c:pt idx="9087">
                  <c:v>2.35027640099739</c:v>
                </c:pt>
                <c:pt idx="9088">
                  <c:v>-31.8396727480583</c:v>
                </c:pt>
                <c:pt idx="9089">
                  <c:v>35.791034542523</c:v>
                </c:pt>
                <c:pt idx="9090">
                  <c:v>-15.7802114770501</c:v>
                </c:pt>
                <c:pt idx="9091">
                  <c:v>22.5410187367083</c:v>
                </c:pt>
                <c:pt idx="9092">
                  <c:v>1.5947030296086</c:v>
                </c:pt>
                <c:pt idx="9093">
                  <c:v>0.921112133909018</c:v>
                </c:pt>
                <c:pt idx="9094">
                  <c:v>34.4592962571557</c:v>
                </c:pt>
                <c:pt idx="9095">
                  <c:v>-19.6308572588309</c:v>
                </c:pt>
                <c:pt idx="9096">
                  <c:v>36.4205759150653</c:v>
                </c:pt>
                <c:pt idx="9097">
                  <c:v>27.9765930160074</c:v>
                </c:pt>
                <c:pt idx="9098">
                  <c:v>-29.5419681630093</c:v>
                </c:pt>
                <c:pt idx="9099">
                  <c:v>25.794918919163</c:v>
                </c:pt>
                <c:pt idx="9100">
                  <c:v>-27.0875736125251</c:v>
                </c:pt>
                <c:pt idx="9101">
                  <c:v>-17.6432809581198</c:v>
                </c:pt>
                <c:pt idx="9102">
                  <c:v>-34.3307695024415</c:v>
                </c:pt>
                <c:pt idx="9103">
                  <c:v>-15.9359937803725</c:v>
                </c:pt>
                <c:pt idx="9104">
                  <c:v>-20.5670699093125</c:v>
                </c:pt>
                <c:pt idx="9105">
                  <c:v>26.2584136881773</c:v>
                </c:pt>
                <c:pt idx="9106">
                  <c:v>-28.738728217963</c:v>
                </c:pt>
                <c:pt idx="9107">
                  <c:v>39.8863590443449</c:v>
                </c:pt>
                <c:pt idx="9108">
                  <c:v>22.2806830477607</c:v>
                </c:pt>
                <c:pt idx="9109">
                  <c:v>-30.8835276358517</c:v>
                </c:pt>
                <c:pt idx="9110">
                  <c:v>-26.0321354253431</c:v>
                </c:pt>
                <c:pt idx="9111">
                  <c:v>28.3320218190298</c:v>
                </c:pt>
                <c:pt idx="9112">
                  <c:v>-0.739977052081966</c:v>
                </c:pt>
                <c:pt idx="9113">
                  <c:v>24.4119673618221</c:v>
                </c:pt>
                <c:pt idx="9114">
                  <c:v>7.21473643256621</c:v>
                </c:pt>
                <c:pt idx="9115">
                  <c:v>36.0879107311368</c:v>
                </c:pt>
                <c:pt idx="9116">
                  <c:v>1.75722205569369</c:v>
                </c:pt>
                <c:pt idx="9117">
                  <c:v>39.1702539199964</c:v>
                </c:pt>
                <c:pt idx="9118">
                  <c:v>-34.469929525197</c:v>
                </c:pt>
                <c:pt idx="9119">
                  <c:v>13.1619296345927</c:v>
                </c:pt>
                <c:pt idx="9120">
                  <c:v>-16.7838307574287</c:v>
                </c:pt>
                <c:pt idx="9121">
                  <c:v>-17.0226032960371</c:v>
                </c:pt>
                <c:pt idx="9122">
                  <c:v>-25.2013844942731</c:v>
                </c:pt>
                <c:pt idx="9123">
                  <c:v>-1.77901868860839</c:v>
                </c:pt>
                <c:pt idx="9124">
                  <c:v>8.05034958496615</c:v>
                </c:pt>
                <c:pt idx="9125">
                  <c:v>39.1693559823488</c:v>
                </c:pt>
                <c:pt idx="9126">
                  <c:v>-32.4488468803947</c:v>
                </c:pt>
                <c:pt idx="9127">
                  <c:v>28.6962665714387</c:v>
                </c:pt>
                <c:pt idx="9128">
                  <c:v>-16.7827287507035</c:v>
                </c:pt>
                <c:pt idx="9129">
                  <c:v>-5.21643001758884</c:v>
                </c:pt>
                <c:pt idx="9130">
                  <c:v>30.4012651743811</c:v>
                </c:pt>
                <c:pt idx="9131">
                  <c:v>9.63104806132588</c:v>
                </c:pt>
                <c:pt idx="9132">
                  <c:v>20.8472917098002</c:v>
                </c:pt>
                <c:pt idx="9133">
                  <c:v>27.7302186503943</c:v>
                </c:pt>
                <c:pt idx="9134">
                  <c:v>-23.725895694499</c:v>
                </c:pt>
                <c:pt idx="9135">
                  <c:v>-29.8426786200613</c:v>
                </c:pt>
                <c:pt idx="9136">
                  <c:v>-18.3001554950434</c:v>
                </c:pt>
                <c:pt idx="9137">
                  <c:v>0.217640099156474</c:v>
                </c:pt>
                <c:pt idx="9138">
                  <c:v>-1.13120918264092</c:v>
                </c:pt>
                <c:pt idx="9139">
                  <c:v>36.0521993264783</c:v>
                </c:pt>
                <c:pt idx="9140">
                  <c:v>8.26135096504514</c:v>
                </c:pt>
                <c:pt idx="9141">
                  <c:v>-22.871656671211</c:v>
                </c:pt>
                <c:pt idx="9142">
                  <c:v>8.03685256760917</c:v>
                </c:pt>
                <c:pt idx="9143">
                  <c:v>35.6803130978385</c:v>
                </c:pt>
                <c:pt idx="9144">
                  <c:v>27.1804019153359</c:v>
                </c:pt>
                <c:pt idx="9145">
                  <c:v>24.8048001905102</c:v>
                </c:pt>
                <c:pt idx="9146">
                  <c:v>30.9118785882436</c:v>
                </c:pt>
                <c:pt idx="9147">
                  <c:v>39.7336341272446</c:v>
                </c:pt>
                <c:pt idx="9148">
                  <c:v>-30.8086740396959</c:v>
                </c:pt>
                <c:pt idx="9149">
                  <c:v>28.9254451224207</c:v>
                </c:pt>
                <c:pt idx="9150">
                  <c:v>-21.6598869894415</c:v>
                </c:pt>
                <c:pt idx="9151">
                  <c:v>-19.9792420944101</c:v>
                </c:pt>
                <c:pt idx="9152">
                  <c:v>0.374515880135672</c:v>
                </c:pt>
                <c:pt idx="9153">
                  <c:v>2.3892782137481</c:v>
                </c:pt>
                <c:pt idx="9154">
                  <c:v>-20.2426075398853</c:v>
                </c:pt>
                <c:pt idx="9155">
                  <c:v>-35.2634587350919</c:v>
                </c:pt>
                <c:pt idx="9156">
                  <c:v>-16.3042320518734</c:v>
                </c:pt>
                <c:pt idx="9157">
                  <c:v>22.8285795739193</c:v>
                </c:pt>
                <c:pt idx="9158">
                  <c:v>-0.806078877817667</c:v>
                </c:pt>
                <c:pt idx="9159">
                  <c:v>-4.05160893779317</c:v>
                </c:pt>
                <c:pt idx="9160">
                  <c:v>27.3766779812746</c:v>
                </c:pt>
                <c:pt idx="9161">
                  <c:v>-16.3876312924812</c:v>
                </c:pt>
                <c:pt idx="9162">
                  <c:v>0.536398401781711</c:v>
                </c:pt>
                <c:pt idx="9163">
                  <c:v>8.0158581152656</c:v>
                </c:pt>
                <c:pt idx="9164">
                  <c:v>6.44488408624107</c:v>
                </c:pt>
                <c:pt idx="9165">
                  <c:v>-27.8684818969124</c:v>
                </c:pt>
                <c:pt idx="9166">
                  <c:v>34.5684505811363</c:v>
                </c:pt>
                <c:pt idx="9167">
                  <c:v>13.3914206621292</c:v>
                </c:pt>
                <c:pt idx="9168">
                  <c:v>1.38545692213879</c:v>
                </c:pt>
                <c:pt idx="9169">
                  <c:v>21.4633280891008</c:v>
                </c:pt>
                <c:pt idx="9170">
                  <c:v>38.2241699779619</c:v>
                </c:pt>
                <c:pt idx="9171">
                  <c:v>13.2755632250747</c:v>
                </c:pt>
                <c:pt idx="9172">
                  <c:v>28.77329026562</c:v>
                </c:pt>
                <c:pt idx="9173">
                  <c:v>35.519990262033</c:v>
                </c:pt>
                <c:pt idx="9174">
                  <c:v>35.1827491306003</c:v>
                </c:pt>
                <c:pt idx="9175">
                  <c:v>-3.5477080967613</c:v>
                </c:pt>
                <c:pt idx="9176">
                  <c:v>23.7770659033754</c:v>
                </c:pt>
                <c:pt idx="9177">
                  <c:v>-22.3328812577132</c:v>
                </c:pt>
                <c:pt idx="9178">
                  <c:v>24.089353879091</c:v>
                </c:pt>
                <c:pt idx="9179">
                  <c:v>39.4436983219385</c:v>
                </c:pt>
                <c:pt idx="9180">
                  <c:v>-16.3807514773609</c:v>
                </c:pt>
                <c:pt idx="9181">
                  <c:v>40.2009456078232</c:v>
                </c:pt>
                <c:pt idx="9182">
                  <c:v>29.8949717322935</c:v>
                </c:pt>
                <c:pt idx="9183">
                  <c:v>11.4938872865204</c:v>
                </c:pt>
                <c:pt idx="9184">
                  <c:v>32.6487317976959</c:v>
                </c:pt>
                <c:pt idx="9185">
                  <c:v>8.28194281011479</c:v>
                </c:pt>
                <c:pt idx="9186">
                  <c:v>-31.830834865496</c:v>
                </c:pt>
                <c:pt idx="9187">
                  <c:v>32.7502122567774</c:v>
                </c:pt>
                <c:pt idx="9188">
                  <c:v>-4.75773173730503</c:v>
                </c:pt>
                <c:pt idx="9189">
                  <c:v>-17.0596531243426</c:v>
                </c:pt>
                <c:pt idx="9190">
                  <c:v>6.04955339612271</c:v>
                </c:pt>
                <c:pt idx="9191">
                  <c:v>27.3347250830249</c:v>
                </c:pt>
                <c:pt idx="9192">
                  <c:v>-0.665782502435524</c:v>
                </c:pt>
                <c:pt idx="9193">
                  <c:v>-30.3504888932628</c:v>
                </c:pt>
                <c:pt idx="9194">
                  <c:v>8.70748043808686</c:v>
                </c:pt>
                <c:pt idx="9195">
                  <c:v>38.38568790442</c:v>
                </c:pt>
                <c:pt idx="9196">
                  <c:v>11.3939009046819</c:v>
                </c:pt>
                <c:pt idx="9197">
                  <c:v>-26.7573784380501</c:v>
                </c:pt>
                <c:pt idx="9198">
                  <c:v>1.66794228167388</c:v>
                </c:pt>
                <c:pt idx="9199">
                  <c:v>30.8645044948033</c:v>
                </c:pt>
                <c:pt idx="9200">
                  <c:v>-31.124510774518</c:v>
                </c:pt>
                <c:pt idx="9201">
                  <c:v>10.8210836225412</c:v>
                </c:pt>
                <c:pt idx="9202">
                  <c:v>26.6533437489236</c:v>
                </c:pt>
                <c:pt idx="9203">
                  <c:v>-31.6846236268417</c:v>
                </c:pt>
                <c:pt idx="9204">
                  <c:v>6.03686729092997</c:v>
                </c:pt>
                <c:pt idx="9205">
                  <c:v>22.8816693523275</c:v>
                </c:pt>
                <c:pt idx="9206">
                  <c:v>1.8597620100535</c:v>
                </c:pt>
                <c:pt idx="9207">
                  <c:v>6.59345535941927</c:v>
                </c:pt>
                <c:pt idx="9208">
                  <c:v>-5.33528558566464</c:v>
                </c:pt>
                <c:pt idx="9209">
                  <c:v>34.0625277237948</c:v>
                </c:pt>
                <c:pt idx="9210">
                  <c:v>-27.3502954457018</c:v>
                </c:pt>
                <c:pt idx="9211">
                  <c:v>13.0696671129324</c:v>
                </c:pt>
                <c:pt idx="9212">
                  <c:v>9.71402521236346</c:v>
                </c:pt>
                <c:pt idx="9213">
                  <c:v>-34.2740382295228</c:v>
                </c:pt>
                <c:pt idx="9214">
                  <c:v>-2.83528020163399</c:v>
                </c:pt>
                <c:pt idx="9215">
                  <c:v>10.9510283157997</c:v>
                </c:pt>
                <c:pt idx="9216">
                  <c:v>-27.075890926241</c:v>
                </c:pt>
                <c:pt idx="9217">
                  <c:v>36.3913892555875</c:v>
                </c:pt>
                <c:pt idx="9218">
                  <c:v>-0.0117352091104008</c:v>
                </c:pt>
                <c:pt idx="9219">
                  <c:v>21.2998433668434</c:v>
                </c:pt>
                <c:pt idx="9220">
                  <c:v>38.9810680605324</c:v>
                </c:pt>
                <c:pt idx="9221">
                  <c:v>12.2958677994304</c:v>
                </c:pt>
                <c:pt idx="9222">
                  <c:v>29.7041716762304</c:v>
                </c:pt>
                <c:pt idx="9223">
                  <c:v>11.1478126139823</c:v>
                </c:pt>
                <c:pt idx="9224">
                  <c:v>-22.5295769163747</c:v>
                </c:pt>
                <c:pt idx="9225">
                  <c:v>33.1798838669772</c:v>
                </c:pt>
                <c:pt idx="9226">
                  <c:v>12.6589369280976</c:v>
                </c:pt>
                <c:pt idx="9227">
                  <c:v>36.3361540396871</c:v>
                </c:pt>
                <c:pt idx="9228">
                  <c:v>22.615514656254</c:v>
                </c:pt>
                <c:pt idx="9229">
                  <c:v>-21.2730814912862</c:v>
                </c:pt>
                <c:pt idx="9230">
                  <c:v>-23.5413228145499</c:v>
                </c:pt>
                <c:pt idx="9231">
                  <c:v>9.88364855159203</c:v>
                </c:pt>
                <c:pt idx="9232">
                  <c:v>36.244562429217</c:v>
                </c:pt>
                <c:pt idx="9233">
                  <c:v>31.574406153138</c:v>
                </c:pt>
                <c:pt idx="9234">
                  <c:v>13.3106179730563</c:v>
                </c:pt>
                <c:pt idx="9235">
                  <c:v>38.3822070889574</c:v>
                </c:pt>
                <c:pt idx="9236">
                  <c:v>-24.4310239447807</c:v>
                </c:pt>
                <c:pt idx="9237">
                  <c:v>33.0987112208857</c:v>
                </c:pt>
                <c:pt idx="9238">
                  <c:v>34.0079471555691</c:v>
                </c:pt>
                <c:pt idx="9239">
                  <c:v>30.6638635892131</c:v>
                </c:pt>
                <c:pt idx="9240">
                  <c:v>38.5536945349529</c:v>
                </c:pt>
                <c:pt idx="9241">
                  <c:v>-1.20285692642314</c:v>
                </c:pt>
                <c:pt idx="9242">
                  <c:v>-32.9691656583464</c:v>
                </c:pt>
                <c:pt idx="9243">
                  <c:v>35.3930391545588</c:v>
                </c:pt>
                <c:pt idx="9244">
                  <c:v>10.4879073701589</c:v>
                </c:pt>
                <c:pt idx="9245">
                  <c:v>9.64135122944403</c:v>
                </c:pt>
                <c:pt idx="9246">
                  <c:v>32.4938854034869</c:v>
                </c:pt>
                <c:pt idx="9247">
                  <c:v>-2.79145943240127</c:v>
                </c:pt>
                <c:pt idx="9248">
                  <c:v>35.0150826673029</c:v>
                </c:pt>
                <c:pt idx="9249">
                  <c:v>-32.0923709890976</c:v>
                </c:pt>
                <c:pt idx="9250">
                  <c:v>2.26202539574916</c:v>
                </c:pt>
                <c:pt idx="9251">
                  <c:v>40.705278759167</c:v>
                </c:pt>
                <c:pt idx="9252">
                  <c:v>-0.84037658260913</c:v>
                </c:pt>
                <c:pt idx="9253">
                  <c:v>-2.97106848452096</c:v>
                </c:pt>
                <c:pt idx="9254">
                  <c:v>3.2623467895198</c:v>
                </c:pt>
                <c:pt idx="9255">
                  <c:v>-34.5318027664295</c:v>
                </c:pt>
                <c:pt idx="9256">
                  <c:v>-27.8125074753328</c:v>
                </c:pt>
                <c:pt idx="9257">
                  <c:v>8.46397504685069</c:v>
                </c:pt>
                <c:pt idx="9258">
                  <c:v>-24.1739645235036</c:v>
                </c:pt>
                <c:pt idx="9259">
                  <c:v>-25.356645694905</c:v>
                </c:pt>
                <c:pt idx="9260">
                  <c:v>36.9917030481999</c:v>
                </c:pt>
                <c:pt idx="9261">
                  <c:v>-20.3630175264893</c:v>
                </c:pt>
                <c:pt idx="9262">
                  <c:v>-24.3684663535535</c:v>
                </c:pt>
                <c:pt idx="9263">
                  <c:v>-22.8838305189882</c:v>
                </c:pt>
                <c:pt idx="9264">
                  <c:v>-34.889182434219</c:v>
                </c:pt>
                <c:pt idx="9265">
                  <c:v>5.55029175236522</c:v>
                </c:pt>
                <c:pt idx="9266">
                  <c:v>-34.0748419881226</c:v>
                </c:pt>
                <c:pt idx="9267">
                  <c:v>-19.85452414207</c:v>
                </c:pt>
                <c:pt idx="9268">
                  <c:v>38.6297482459077</c:v>
                </c:pt>
                <c:pt idx="9269">
                  <c:v>29.2366460339783</c:v>
                </c:pt>
                <c:pt idx="9270">
                  <c:v>37.6213603260769</c:v>
                </c:pt>
                <c:pt idx="9271">
                  <c:v>7.28777742271415</c:v>
                </c:pt>
                <c:pt idx="9272">
                  <c:v>-4.0688760009495</c:v>
                </c:pt>
                <c:pt idx="9273">
                  <c:v>6.64631333569348</c:v>
                </c:pt>
                <c:pt idx="9274">
                  <c:v>-20.0462865287006</c:v>
                </c:pt>
                <c:pt idx="9275">
                  <c:v>8.53516783068065</c:v>
                </c:pt>
                <c:pt idx="9276">
                  <c:v>22.2917871022816</c:v>
                </c:pt>
                <c:pt idx="9277">
                  <c:v>27.1596561982963</c:v>
                </c:pt>
                <c:pt idx="9278">
                  <c:v>22.0570132076224</c:v>
                </c:pt>
                <c:pt idx="9279">
                  <c:v>27.8585713817968</c:v>
                </c:pt>
                <c:pt idx="9280">
                  <c:v>-0.288586599153112</c:v>
                </c:pt>
                <c:pt idx="9281">
                  <c:v>-21.5200295504676</c:v>
                </c:pt>
                <c:pt idx="9282">
                  <c:v>-34.7624998017178</c:v>
                </c:pt>
                <c:pt idx="9283">
                  <c:v>-0.527674711028197</c:v>
                </c:pt>
                <c:pt idx="9284">
                  <c:v>-23.5007674781687</c:v>
                </c:pt>
                <c:pt idx="9285">
                  <c:v>30.6841548459034</c:v>
                </c:pt>
                <c:pt idx="9286">
                  <c:v>31.8641195697019</c:v>
                </c:pt>
                <c:pt idx="9287">
                  <c:v>33.7004146132055</c:v>
                </c:pt>
                <c:pt idx="9288">
                  <c:v>-2.63325377159101</c:v>
                </c:pt>
                <c:pt idx="9289">
                  <c:v>-24.2365468468947</c:v>
                </c:pt>
                <c:pt idx="9290">
                  <c:v>38.9292910790045</c:v>
                </c:pt>
                <c:pt idx="9291">
                  <c:v>31.2525689396017</c:v>
                </c:pt>
                <c:pt idx="9292">
                  <c:v>37.9929664468611</c:v>
                </c:pt>
                <c:pt idx="9293">
                  <c:v>-19.2236139052872</c:v>
                </c:pt>
                <c:pt idx="9294">
                  <c:v>23.5167527045075</c:v>
                </c:pt>
                <c:pt idx="9295">
                  <c:v>-31.7870129145132</c:v>
                </c:pt>
                <c:pt idx="9296">
                  <c:v>-22.4282920242487</c:v>
                </c:pt>
                <c:pt idx="9297">
                  <c:v>-17.1054867898232</c:v>
                </c:pt>
                <c:pt idx="9298">
                  <c:v>26.470142956983</c:v>
                </c:pt>
                <c:pt idx="9299">
                  <c:v>-32.3453721824258</c:v>
                </c:pt>
                <c:pt idx="9300">
                  <c:v>-28.8515600315144</c:v>
                </c:pt>
                <c:pt idx="9301">
                  <c:v>30.0546187541575</c:v>
                </c:pt>
                <c:pt idx="9302">
                  <c:v>-33.0319223279794</c:v>
                </c:pt>
                <c:pt idx="9303">
                  <c:v>8.40085820886256</c:v>
                </c:pt>
                <c:pt idx="9304">
                  <c:v>1.1721833820874</c:v>
                </c:pt>
                <c:pt idx="9305">
                  <c:v>-29.3522268210966</c:v>
                </c:pt>
                <c:pt idx="9306">
                  <c:v>39.9459282027662</c:v>
                </c:pt>
                <c:pt idx="9307">
                  <c:v>7.60481644267644</c:v>
                </c:pt>
                <c:pt idx="9308">
                  <c:v>-17.0568472102933</c:v>
                </c:pt>
                <c:pt idx="9309">
                  <c:v>37.3820850363663</c:v>
                </c:pt>
                <c:pt idx="9310">
                  <c:v>38.5205653102889</c:v>
                </c:pt>
                <c:pt idx="9311">
                  <c:v>6.81562795116063</c:v>
                </c:pt>
                <c:pt idx="9312">
                  <c:v>30.1648473171179</c:v>
                </c:pt>
                <c:pt idx="9313">
                  <c:v>-21.4285195600953</c:v>
                </c:pt>
                <c:pt idx="9314">
                  <c:v>26.552947441208</c:v>
                </c:pt>
                <c:pt idx="9315">
                  <c:v>-3.06748715557395</c:v>
                </c:pt>
                <c:pt idx="9316">
                  <c:v>32.3262970788202</c:v>
                </c:pt>
                <c:pt idx="9317">
                  <c:v>-24.9954545834634</c:v>
                </c:pt>
                <c:pt idx="9318">
                  <c:v>-19.365887202588</c:v>
                </c:pt>
                <c:pt idx="9319">
                  <c:v>25.49787207428</c:v>
                </c:pt>
                <c:pt idx="9320">
                  <c:v>-3.21806718105379</c:v>
                </c:pt>
                <c:pt idx="9321">
                  <c:v>-1.56650043458714</c:v>
                </c:pt>
                <c:pt idx="9322">
                  <c:v>4.82388659116524</c:v>
                </c:pt>
                <c:pt idx="9323">
                  <c:v>23.8357766501608</c:v>
                </c:pt>
                <c:pt idx="9324">
                  <c:v>6.84831301746597</c:v>
                </c:pt>
                <c:pt idx="9325">
                  <c:v>-21.3007779302045</c:v>
                </c:pt>
                <c:pt idx="9326">
                  <c:v>40.5178179006154</c:v>
                </c:pt>
                <c:pt idx="9327">
                  <c:v>23.6248887581355</c:v>
                </c:pt>
                <c:pt idx="9328">
                  <c:v>-28.9926058085439</c:v>
                </c:pt>
                <c:pt idx="9329">
                  <c:v>36.6551411959634</c:v>
                </c:pt>
                <c:pt idx="9330">
                  <c:v>31.0110010505651</c:v>
                </c:pt>
                <c:pt idx="9331">
                  <c:v>-27.2500217825051</c:v>
                </c:pt>
                <c:pt idx="9332">
                  <c:v>-31.5844884066756</c:v>
                </c:pt>
                <c:pt idx="9333">
                  <c:v>-21.0941036122043</c:v>
                </c:pt>
                <c:pt idx="9334">
                  <c:v>37.1690904318429</c:v>
                </c:pt>
                <c:pt idx="9335">
                  <c:v>5.25448958335092</c:v>
                </c:pt>
                <c:pt idx="9336">
                  <c:v>-32.364627667487</c:v>
                </c:pt>
                <c:pt idx="9337">
                  <c:v>2.10396876471196</c:v>
                </c:pt>
                <c:pt idx="9338">
                  <c:v>40.0316154580143</c:v>
                </c:pt>
                <c:pt idx="9339">
                  <c:v>40.5834404207868</c:v>
                </c:pt>
                <c:pt idx="9340">
                  <c:v>37.981969640774</c:v>
                </c:pt>
                <c:pt idx="9341">
                  <c:v>27.8652234030045</c:v>
                </c:pt>
                <c:pt idx="9342">
                  <c:v>24.1611360005088</c:v>
                </c:pt>
                <c:pt idx="9343">
                  <c:v>22.5774000111413</c:v>
                </c:pt>
                <c:pt idx="9344">
                  <c:v>-31.7415387605996</c:v>
                </c:pt>
                <c:pt idx="9345">
                  <c:v>-30.1255499857958</c:v>
                </c:pt>
                <c:pt idx="9346">
                  <c:v>-18.896708391609</c:v>
                </c:pt>
                <c:pt idx="9347">
                  <c:v>-6.29479120153741</c:v>
                </c:pt>
                <c:pt idx="9348">
                  <c:v>-2.65052666668231</c:v>
                </c:pt>
                <c:pt idx="9349">
                  <c:v>-32.6324415098109</c:v>
                </c:pt>
                <c:pt idx="9350">
                  <c:v>-29.9190511099217</c:v>
                </c:pt>
                <c:pt idx="9351">
                  <c:v>-25.783759649808</c:v>
                </c:pt>
                <c:pt idx="9352">
                  <c:v>33.8327830145035</c:v>
                </c:pt>
                <c:pt idx="9353">
                  <c:v>10.0159006937848</c:v>
                </c:pt>
                <c:pt idx="9354">
                  <c:v>31.3974968369486</c:v>
                </c:pt>
                <c:pt idx="9355">
                  <c:v>-31.5734139790082</c:v>
                </c:pt>
                <c:pt idx="9356">
                  <c:v>-34.8251494154656</c:v>
                </c:pt>
                <c:pt idx="9357">
                  <c:v>5.60149335083343</c:v>
                </c:pt>
                <c:pt idx="9358">
                  <c:v>26.9986915103355</c:v>
                </c:pt>
                <c:pt idx="9359">
                  <c:v>36.1062362082193</c:v>
                </c:pt>
                <c:pt idx="9360">
                  <c:v>-22.7837022974237</c:v>
                </c:pt>
                <c:pt idx="9361">
                  <c:v>1.21685541505456</c:v>
                </c:pt>
                <c:pt idx="9362">
                  <c:v>2.34221786829154</c:v>
                </c:pt>
                <c:pt idx="9363">
                  <c:v>-17.2897291829094</c:v>
                </c:pt>
                <c:pt idx="9364">
                  <c:v>8.95412178640323</c:v>
                </c:pt>
                <c:pt idx="9365">
                  <c:v>25.3057473857263</c:v>
                </c:pt>
                <c:pt idx="9366">
                  <c:v>-15.5265428548659</c:v>
                </c:pt>
                <c:pt idx="9367">
                  <c:v>31.6595576901111</c:v>
                </c:pt>
                <c:pt idx="9368">
                  <c:v>21.7690589582565</c:v>
                </c:pt>
                <c:pt idx="9369">
                  <c:v>-30.6429002267087</c:v>
                </c:pt>
                <c:pt idx="9370">
                  <c:v>31.7956230847962</c:v>
                </c:pt>
                <c:pt idx="9371">
                  <c:v>30.8578224059374</c:v>
                </c:pt>
                <c:pt idx="9372">
                  <c:v>-32.9678472683507</c:v>
                </c:pt>
                <c:pt idx="9373">
                  <c:v>22.597541214067</c:v>
                </c:pt>
                <c:pt idx="9374">
                  <c:v>-34.3852432464855</c:v>
                </c:pt>
                <c:pt idx="9375">
                  <c:v>5.23065337985014</c:v>
                </c:pt>
                <c:pt idx="9376">
                  <c:v>23.3339133588084</c:v>
                </c:pt>
                <c:pt idx="9377">
                  <c:v>-19.4814379978758</c:v>
                </c:pt>
                <c:pt idx="9378">
                  <c:v>-19.681050171816</c:v>
                </c:pt>
                <c:pt idx="9379">
                  <c:v>3.57851954451781</c:v>
                </c:pt>
                <c:pt idx="9380">
                  <c:v>-29.6007036320594</c:v>
                </c:pt>
                <c:pt idx="9381">
                  <c:v>-0.681782586304732</c:v>
                </c:pt>
                <c:pt idx="9382">
                  <c:v>6.70223757862093</c:v>
                </c:pt>
                <c:pt idx="9383">
                  <c:v>-3.3821318777637</c:v>
                </c:pt>
                <c:pt idx="9384">
                  <c:v>-15.3845527312217</c:v>
                </c:pt>
                <c:pt idx="9385">
                  <c:v>24.5959811367133</c:v>
                </c:pt>
                <c:pt idx="9386">
                  <c:v>-30.7984952130666</c:v>
                </c:pt>
                <c:pt idx="9387">
                  <c:v>37.7201144478545</c:v>
                </c:pt>
                <c:pt idx="9388">
                  <c:v>-2.69152274968886</c:v>
                </c:pt>
                <c:pt idx="9389">
                  <c:v>-26.8806374455492</c:v>
                </c:pt>
                <c:pt idx="9390">
                  <c:v>22.2283145820955</c:v>
                </c:pt>
                <c:pt idx="9391">
                  <c:v>-5.9455384995822</c:v>
                </c:pt>
                <c:pt idx="9392">
                  <c:v>-4.13900529496873</c:v>
                </c:pt>
                <c:pt idx="9393">
                  <c:v>-2.54154446438603</c:v>
                </c:pt>
                <c:pt idx="9394">
                  <c:v>-0.630431305204155</c:v>
                </c:pt>
                <c:pt idx="9395">
                  <c:v>9.97888545765284</c:v>
                </c:pt>
                <c:pt idx="9396">
                  <c:v>-3.55417662476226</c:v>
                </c:pt>
                <c:pt idx="9397">
                  <c:v>2.40070257376068</c:v>
                </c:pt>
                <c:pt idx="9398">
                  <c:v>32.2500767620416</c:v>
                </c:pt>
                <c:pt idx="9399">
                  <c:v>-33.5724552884561</c:v>
                </c:pt>
                <c:pt idx="9400">
                  <c:v>-20.1283900958889</c:v>
                </c:pt>
                <c:pt idx="9401">
                  <c:v>2.89858212502434</c:v>
                </c:pt>
                <c:pt idx="9402">
                  <c:v>-27.9582418890438</c:v>
                </c:pt>
                <c:pt idx="9403">
                  <c:v>-17.6629955829784</c:v>
                </c:pt>
                <c:pt idx="9404">
                  <c:v>11.9532421078006</c:v>
                </c:pt>
                <c:pt idx="9405">
                  <c:v>-3.84612277284775</c:v>
                </c:pt>
                <c:pt idx="9406">
                  <c:v>-32.4062379752227</c:v>
                </c:pt>
                <c:pt idx="9407">
                  <c:v>4.01502710843067</c:v>
                </c:pt>
                <c:pt idx="9408">
                  <c:v>26.9216563645377</c:v>
                </c:pt>
                <c:pt idx="9409">
                  <c:v>37.5668088583782</c:v>
                </c:pt>
                <c:pt idx="9410">
                  <c:v>24.2234480409693</c:v>
                </c:pt>
                <c:pt idx="9411">
                  <c:v>-20.2738372083711</c:v>
                </c:pt>
                <c:pt idx="9412">
                  <c:v>11.5130435425612</c:v>
                </c:pt>
                <c:pt idx="9413">
                  <c:v>24.4769384288634</c:v>
                </c:pt>
                <c:pt idx="9414">
                  <c:v>-35.2876514259369</c:v>
                </c:pt>
                <c:pt idx="9415">
                  <c:v>-20.4926759076265</c:v>
                </c:pt>
                <c:pt idx="9416">
                  <c:v>-29.1191216516916</c:v>
                </c:pt>
                <c:pt idx="9417">
                  <c:v>-30.2289144608941</c:v>
                </c:pt>
                <c:pt idx="9418">
                  <c:v>21.4992664608826</c:v>
                </c:pt>
                <c:pt idx="9419">
                  <c:v>-24.2243889997791</c:v>
                </c:pt>
                <c:pt idx="9420">
                  <c:v>1.34066469607904</c:v>
                </c:pt>
                <c:pt idx="9421">
                  <c:v>-2.10020160955714</c:v>
                </c:pt>
                <c:pt idx="9422">
                  <c:v>-21.4755021501784</c:v>
                </c:pt>
                <c:pt idx="9423">
                  <c:v>36.2852269114006</c:v>
                </c:pt>
                <c:pt idx="9424">
                  <c:v>6.69460414167914</c:v>
                </c:pt>
                <c:pt idx="9425">
                  <c:v>26.5811134258011</c:v>
                </c:pt>
                <c:pt idx="9426">
                  <c:v>39.8509693064384</c:v>
                </c:pt>
                <c:pt idx="9427">
                  <c:v>35.0387983150111</c:v>
                </c:pt>
                <c:pt idx="9428">
                  <c:v>25.6637359655552</c:v>
                </c:pt>
                <c:pt idx="9429">
                  <c:v>-1.14826713220809</c:v>
                </c:pt>
                <c:pt idx="9430">
                  <c:v>26.3966592859368</c:v>
                </c:pt>
                <c:pt idx="9431">
                  <c:v>0.43991027497223</c:v>
                </c:pt>
                <c:pt idx="9432">
                  <c:v>3.73961227383115</c:v>
                </c:pt>
                <c:pt idx="9433">
                  <c:v>-17.7386414625441</c:v>
                </c:pt>
                <c:pt idx="9434">
                  <c:v>11.34757859394</c:v>
                </c:pt>
                <c:pt idx="9435">
                  <c:v>-31.8419105262597</c:v>
                </c:pt>
                <c:pt idx="9436">
                  <c:v>39.4791008804851</c:v>
                </c:pt>
                <c:pt idx="9437">
                  <c:v>30.8042010402827</c:v>
                </c:pt>
                <c:pt idx="9438">
                  <c:v>-3.51894616793519</c:v>
                </c:pt>
                <c:pt idx="9439">
                  <c:v>20.9707476427224</c:v>
                </c:pt>
                <c:pt idx="9440">
                  <c:v>5.77080919959921</c:v>
                </c:pt>
                <c:pt idx="9441">
                  <c:v>-32.9478285234922</c:v>
                </c:pt>
                <c:pt idx="9442">
                  <c:v>38.7030328037606</c:v>
                </c:pt>
                <c:pt idx="9443">
                  <c:v>33.4739262447139</c:v>
                </c:pt>
                <c:pt idx="9444">
                  <c:v>-18.7305756748883</c:v>
                </c:pt>
                <c:pt idx="9445">
                  <c:v>-18.2920904966666</c:v>
                </c:pt>
                <c:pt idx="9446">
                  <c:v>27.3279082542315</c:v>
                </c:pt>
                <c:pt idx="9447">
                  <c:v>31.551532241919</c:v>
                </c:pt>
                <c:pt idx="9448">
                  <c:v>-6.03916384438073</c:v>
                </c:pt>
                <c:pt idx="9449">
                  <c:v>-27.1149549446364</c:v>
                </c:pt>
                <c:pt idx="9450">
                  <c:v>-2.17720670352891</c:v>
                </c:pt>
                <c:pt idx="9451">
                  <c:v>-0.878408432683646</c:v>
                </c:pt>
                <c:pt idx="9452">
                  <c:v>0.969197564134693</c:v>
                </c:pt>
                <c:pt idx="9453">
                  <c:v>9.02353023242228</c:v>
                </c:pt>
                <c:pt idx="9454">
                  <c:v>13.4866614573581</c:v>
                </c:pt>
                <c:pt idx="9455">
                  <c:v>-23.4287055970688</c:v>
                </c:pt>
                <c:pt idx="9456">
                  <c:v>-33.0121237464053</c:v>
                </c:pt>
                <c:pt idx="9457">
                  <c:v>1.8780142919901</c:v>
                </c:pt>
                <c:pt idx="9458">
                  <c:v>-24.845184058049</c:v>
                </c:pt>
                <c:pt idx="9459">
                  <c:v>12.9010484035871</c:v>
                </c:pt>
                <c:pt idx="9460">
                  <c:v>8.17200820555714</c:v>
                </c:pt>
                <c:pt idx="9461">
                  <c:v>30.0274553045993</c:v>
                </c:pt>
                <c:pt idx="9462">
                  <c:v>-19.6558106370617</c:v>
                </c:pt>
                <c:pt idx="9463">
                  <c:v>11.7797626440028</c:v>
                </c:pt>
                <c:pt idx="9464">
                  <c:v>9.90987670728266</c:v>
                </c:pt>
                <c:pt idx="9465">
                  <c:v>28.0629040573963</c:v>
                </c:pt>
                <c:pt idx="9466">
                  <c:v>10.5735910334776</c:v>
                </c:pt>
                <c:pt idx="9467">
                  <c:v>-30.1884493719124</c:v>
                </c:pt>
                <c:pt idx="9468">
                  <c:v>-24.2324245665226</c:v>
                </c:pt>
                <c:pt idx="9469">
                  <c:v>35.9688949405016</c:v>
                </c:pt>
                <c:pt idx="9470">
                  <c:v>4.81292008253163</c:v>
                </c:pt>
                <c:pt idx="9471">
                  <c:v>-26.7228768130055</c:v>
                </c:pt>
                <c:pt idx="9472">
                  <c:v>22.0481043590801</c:v>
                </c:pt>
                <c:pt idx="9473">
                  <c:v>3.32002650452933</c:v>
                </c:pt>
                <c:pt idx="9474">
                  <c:v>-24.0911718584044</c:v>
                </c:pt>
                <c:pt idx="9475">
                  <c:v>13.2092745961529</c:v>
                </c:pt>
                <c:pt idx="9476">
                  <c:v>10.9478975664168</c:v>
                </c:pt>
                <c:pt idx="9477">
                  <c:v>-6.30786677765819</c:v>
                </c:pt>
                <c:pt idx="9478">
                  <c:v>23.6475864881418</c:v>
                </c:pt>
                <c:pt idx="9479">
                  <c:v>25.8681502351573</c:v>
                </c:pt>
                <c:pt idx="9480">
                  <c:v>-32.9060957632315</c:v>
                </c:pt>
                <c:pt idx="9481">
                  <c:v>-24.8917333814529</c:v>
                </c:pt>
                <c:pt idx="9482">
                  <c:v>26.0141401346597</c:v>
                </c:pt>
                <c:pt idx="9483">
                  <c:v>-29.7183532064077</c:v>
                </c:pt>
                <c:pt idx="9484">
                  <c:v>31.7984492622543</c:v>
                </c:pt>
                <c:pt idx="9485">
                  <c:v>33.5895950164571</c:v>
                </c:pt>
                <c:pt idx="9486">
                  <c:v>-29.7297970581436</c:v>
                </c:pt>
                <c:pt idx="9487">
                  <c:v>21.6398128471848</c:v>
                </c:pt>
                <c:pt idx="9488">
                  <c:v>0.758784258626098</c:v>
                </c:pt>
                <c:pt idx="9489">
                  <c:v>34.8987961401308</c:v>
                </c:pt>
                <c:pt idx="9490">
                  <c:v>5.96242581537544</c:v>
                </c:pt>
                <c:pt idx="9491">
                  <c:v>39.9577242868172</c:v>
                </c:pt>
                <c:pt idx="9492">
                  <c:v>-2.37196178071319</c:v>
                </c:pt>
                <c:pt idx="9493">
                  <c:v>1.8128503959621</c:v>
                </c:pt>
                <c:pt idx="9494">
                  <c:v>-23.7422883879597</c:v>
                </c:pt>
                <c:pt idx="9495">
                  <c:v>-23.2557053486129</c:v>
                </c:pt>
                <c:pt idx="9496">
                  <c:v>0.0663464463497289</c:v>
                </c:pt>
                <c:pt idx="9497">
                  <c:v>27.3482034133998</c:v>
                </c:pt>
                <c:pt idx="9498">
                  <c:v>29.2673068398874</c:v>
                </c:pt>
                <c:pt idx="9499">
                  <c:v>33.9135409344489</c:v>
                </c:pt>
                <c:pt idx="9500">
                  <c:v>-29.9921774757714</c:v>
                </c:pt>
                <c:pt idx="9501">
                  <c:v>23.5080848826196</c:v>
                </c:pt>
                <c:pt idx="9502">
                  <c:v>26.8961335687718</c:v>
                </c:pt>
                <c:pt idx="9503">
                  <c:v>-28.4477640237558</c:v>
                </c:pt>
                <c:pt idx="9504">
                  <c:v>-28.1367401809795</c:v>
                </c:pt>
                <c:pt idx="9505">
                  <c:v>-18.4639047285229</c:v>
                </c:pt>
                <c:pt idx="9506">
                  <c:v>-21.5560730917262</c:v>
                </c:pt>
                <c:pt idx="9507">
                  <c:v>26.8975901745249</c:v>
                </c:pt>
                <c:pt idx="9508">
                  <c:v>-5.52302164943462</c:v>
                </c:pt>
                <c:pt idx="9509">
                  <c:v>33.62909721431</c:v>
                </c:pt>
                <c:pt idx="9510">
                  <c:v>11.3527390190453</c:v>
                </c:pt>
                <c:pt idx="9511">
                  <c:v>-34.7543062283608</c:v>
                </c:pt>
                <c:pt idx="9512">
                  <c:v>0.514696864696918</c:v>
                </c:pt>
                <c:pt idx="9513">
                  <c:v>25.0641251406279</c:v>
                </c:pt>
                <c:pt idx="9514">
                  <c:v>36.5752305919023</c:v>
                </c:pt>
                <c:pt idx="9515">
                  <c:v>34.6861560187492</c:v>
                </c:pt>
                <c:pt idx="9516">
                  <c:v>33.1361838101036</c:v>
                </c:pt>
                <c:pt idx="9517">
                  <c:v>-30.9299979081946</c:v>
                </c:pt>
                <c:pt idx="9518">
                  <c:v>-16.602182338973</c:v>
                </c:pt>
                <c:pt idx="9519">
                  <c:v>3.09815199917169</c:v>
                </c:pt>
                <c:pt idx="9520">
                  <c:v>-21.8444017445591</c:v>
                </c:pt>
                <c:pt idx="9521">
                  <c:v>34.474618075717</c:v>
                </c:pt>
                <c:pt idx="9522">
                  <c:v>35.1524105527969</c:v>
                </c:pt>
                <c:pt idx="9523">
                  <c:v>-5.96965236569311</c:v>
                </c:pt>
                <c:pt idx="9524">
                  <c:v>-0.656557941152012</c:v>
                </c:pt>
                <c:pt idx="9525">
                  <c:v>0.35469819078875</c:v>
                </c:pt>
                <c:pt idx="9526">
                  <c:v>-6.20569450852594</c:v>
                </c:pt>
                <c:pt idx="9527">
                  <c:v>-34.1703504018731</c:v>
                </c:pt>
                <c:pt idx="9528">
                  <c:v>0.912054324860418</c:v>
                </c:pt>
                <c:pt idx="9529">
                  <c:v>-23.272308899371</c:v>
                </c:pt>
                <c:pt idx="9530">
                  <c:v>-6.1062553290249</c:v>
                </c:pt>
                <c:pt idx="9531">
                  <c:v>-32.7052766960928</c:v>
                </c:pt>
                <c:pt idx="9532">
                  <c:v>-33.5478043979768</c:v>
                </c:pt>
                <c:pt idx="9533">
                  <c:v>-34.2417608979189</c:v>
                </c:pt>
                <c:pt idx="9534">
                  <c:v>2.389429157437</c:v>
                </c:pt>
                <c:pt idx="9535">
                  <c:v>6.33486744189329</c:v>
                </c:pt>
                <c:pt idx="9536">
                  <c:v>11.9080526048236</c:v>
                </c:pt>
                <c:pt idx="9537">
                  <c:v>-33.9726285825323</c:v>
                </c:pt>
                <c:pt idx="9538">
                  <c:v>30.2548852778215</c:v>
                </c:pt>
                <c:pt idx="9539">
                  <c:v>34.8626334685968</c:v>
                </c:pt>
                <c:pt idx="9540">
                  <c:v>-27.6857646418331</c:v>
                </c:pt>
                <c:pt idx="9541">
                  <c:v>36.7040988584223</c:v>
                </c:pt>
                <c:pt idx="9542">
                  <c:v>0.676092345135846</c:v>
                </c:pt>
                <c:pt idx="9543">
                  <c:v>36.461406981192</c:v>
                </c:pt>
                <c:pt idx="9544">
                  <c:v>-30.708062809389</c:v>
                </c:pt>
                <c:pt idx="9545">
                  <c:v>-4.71914527632648</c:v>
                </c:pt>
                <c:pt idx="9546">
                  <c:v>-24.4365756387328</c:v>
                </c:pt>
                <c:pt idx="9547">
                  <c:v>11.9205046062324</c:v>
                </c:pt>
                <c:pt idx="9548">
                  <c:v>28.8994984497212</c:v>
                </c:pt>
                <c:pt idx="9549">
                  <c:v>-28.9289409347236</c:v>
                </c:pt>
                <c:pt idx="9550">
                  <c:v>22.6167028560144</c:v>
                </c:pt>
                <c:pt idx="9551">
                  <c:v>-34.3587870990933</c:v>
                </c:pt>
                <c:pt idx="9552">
                  <c:v>-18.5672154796003</c:v>
                </c:pt>
                <c:pt idx="9553">
                  <c:v>-31.1140363793302</c:v>
                </c:pt>
                <c:pt idx="9554">
                  <c:v>12.8168544864503</c:v>
                </c:pt>
                <c:pt idx="9555">
                  <c:v>-16.5985095297899</c:v>
                </c:pt>
                <c:pt idx="9556">
                  <c:v>35.8254691847315</c:v>
                </c:pt>
                <c:pt idx="9557">
                  <c:v>-30.7696783402981</c:v>
                </c:pt>
                <c:pt idx="9558">
                  <c:v>2.15610672327444</c:v>
                </c:pt>
                <c:pt idx="9559">
                  <c:v>-24.5329894603373</c:v>
                </c:pt>
                <c:pt idx="9560">
                  <c:v>30.783014702638</c:v>
                </c:pt>
                <c:pt idx="9561">
                  <c:v>-1.47025973957955</c:v>
                </c:pt>
                <c:pt idx="9562">
                  <c:v>24.0821623409471</c:v>
                </c:pt>
                <c:pt idx="9563">
                  <c:v>10.2307584883844</c:v>
                </c:pt>
                <c:pt idx="9564">
                  <c:v>13.6209325853029</c:v>
                </c:pt>
                <c:pt idx="9565">
                  <c:v>38.7925771084416</c:v>
                </c:pt>
                <c:pt idx="9566">
                  <c:v>-30.744394648587</c:v>
                </c:pt>
                <c:pt idx="9567">
                  <c:v>9.83321759968416</c:v>
                </c:pt>
                <c:pt idx="9568">
                  <c:v>-21.2755360269677</c:v>
                </c:pt>
                <c:pt idx="9569">
                  <c:v>-29.5669535326307</c:v>
                </c:pt>
                <c:pt idx="9570">
                  <c:v>7.8206795826171</c:v>
                </c:pt>
                <c:pt idx="9571">
                  <c:v>-34.6082006270548</c:v>
                </c:pt>
                <c:pt idx="9572">
                  <c:v>-19.3121711490904</c:v>
                </c:pt>
                <c:pt idx="9573">
                  <c:v>33.6468594777323</c:v>
                </c:pt>
                <c:pt idx="9574">
                  <c:v>-22.7018691963646</c:v>
                </c:pt>
                <c:pt idx="9575">
                  <c:v>33.1292146287472</c:v>
                </c:pt>
                <c:pt idx="9576">
                  <c:v>-24.1819253847341</c:v>
                </c:pt>
                <c:pt idx="9577">
                  <c:v>11.7601266836996</c:v>
                </c:pt>
                <c:pt idx="9578">
                  <c:v>-19.9386608902486</c:v>
                </c:pt>
                <c:pt idx="9579">
                  <c:v>-15.6996829807916</c:v>
                </c:pt>
                <c:pt idx="9580">
                  <c:v>-33.367805741141</c:v>
                </c:pt>
                <c:pt idx="9581">
                  <c:v>-3.99547037710526</c:v>
                </c:pt>
                <c:pt idx="9582">
                  <c:v>-4.21083475256976</c:v>
                </c:pt>
                <c:pt idx="9583">
                  <c:v>-30.2444016259996</c:v>
                </c:pt>
                <c:pt idx="9584">
                  <c:v>-32.991165533227</c:v>
                </c:pt>
                <c:pt idx="9585">
                  <c:v>25.7888762230812</c:v>
                </c:pt>
                <c:pt idx="9586">
                  <c:v>-18.774898121009</c:v>
                </c:pt>
                <c:pt idx="9587">
                  <c:v>39.1290567577594</c:v>
                </c:pt>
                <c:pt idx="9588">
                  <c:v>38.5633487006858</c:v>
                </c:pt>
                <c:pt idx="9589">
                  <c:v>7.14456203488369</c:v>
                </c:pt>
                <c:pt idx="9590">
                  <c:v>0.677367147496432</c:v>
                </c:pt>
                <c:pt idx="9591">
                  <c:v>22.5797951714259</c:v>
                </c:pt>
                <c:pt idx="9592">
                  <c:v>32.955668884982</c:v>
                </c:pt>
                <c:pt idx="9593">
                  <c:v>-1.95273291447151</c:v>
                </c:pt>
                <c:pt idx="9594">
                  <c:v>31.3216940025142</c:v>
                </c:pt>
                <c:pt idx="9595">
                  <c:v>13.1940053352745</c:v>
                </c:pt>
                <c:pt idx="9596">
                  <c:v>24.1022290250822</c:v>
                </c:pt>
                <c:pt idx="9597">
                  <c:v>37.5050680191123</c:v>
                </c:pt>
                <c:pt idx="9598">
                  <c:v>37.4744056083008</c:v>
                </c:pt>
                <c:pt idx="9599">
                  <c:v>28.2167211574026</c:v>
                </c:pt>
                <c:pt idx="9600">
                  <c:v>-33.4649391525906</c:v>
                </c:pt>
                <c:pt idx="9601">
                  <c:v>23.9330759896588</c:v>
                </c:pt>
                <c:pt idx="9602">
                  <c:v>34.2440877183369</c:v>
                </c:pt>
                <c:pt idx="9603">
                  <c:v>31.8897136953144</c:v>
                </c:pt>
                <c:pt idx="9604">
                  <c:v>-22.406364916814</c:v>
                </c:pt>
                <c:pt idx="9605">
                  <c:v>1.10187728439214</c:v>
                </c:pt>
                <c:pt idx="9606">
                  <c:v>38.0035245669551</c:v>
                </c:pt>
                <c:pt idx="9607">
                  <c:v>39.8961846522012</c:v>
                </c:pt>
                <c:pt idx="9608">
                  <c:v>31.5012952408231</c:v>
                </c:pt>
                <c:pt idx="9609">
                  <c:v>-3.01909249083065</c:v>
                </c:pt>
                <c:pt idx="9610">
                  <c:v>-21.2948779990666</c:v>
                </c:pt>
                <c:pt idx="9611">
                  <c:v>-16.9683094545863</c:v>
                </c:pt>
                <c:pt idx="9612">
                  <c:v>-25.2466395219455</c:v>
                </c:pt>
                <c:pt idx="9613">
                  <c:v>-33.7324944602924</c:v>
                </c:pt>
                <c:pt idx="9614">
                  <c:v>-17.2759055947156</c:v>
                </c:pt>
                <c:pt idx="9615">
                  <c:v>-0.384787103634606</c:v>
                </c:pt>
                <c:pt idx="9616">
                  <c:v>-26.9351119173128</c:v>
                </c:pt>
                <c:pt idx="9617">
                  <c:v>-22.3013496659851</c:v>
                </c:pt>
                <c:pt idx="9618">
                  <c:v>27.0266978875012</c:v>
                </c:pt>
                <c:pt idx="9619">
                  <c:v>-3.52634973961882</c:v>
                </c:pt>
                <c:pt idx="9620">
                  <c:v>-19.9042538303983</c:v>
                </c:pt>
                <c:pt idx="9621">
                  <c:v>40.1447964218677</c:v>
                </c:pt>
                <c:pt idx="9622">
                  <c:v>-17.7462332494843</c:v>
                </c:pt>
                <c:pt idx="9623">
                  <c:v>3.48837836800154</c:v>
                </c:pt>
                <c:pt idx="9624">
                  <c:v>26.1368941682231</c:v>
                </c:pt>
                <c:pt idx="9625">
                  <c:v>-3.06060895922626</c:v>
                </c:pt>
                <c:pt idx="9626">
                  <c:v>-17.0001367674061</c:v>
                </c:pt>
                <c:pt idx="9627">
                  <c:v>33.4923239538843</c:v>
                </c:pt>
                <c:pt idx="9628">
                  <c:v>26.4894390124913</c:v>
                </c:pt>
                <c:pt idx="9629">
                  <c:v>-16.706003462285</c:v>
                </c:pt>
                <c:pt idx="9630">
                  <c:v>-22.2260591827814</c:v>
                </c:pt>
                <c:pt idx="9631">
                  <c:v>27.1168232074823</c:v>
                </c:pt>
                <c:pt idx="9632">
                  <c:v>-0.356953753722536</c:v>
                </c:pt>
                <c:pt idx="9633">
                  <c:v>-25.7768182012439</c:v>
                </c:pt>
                <c:pt idx="9634">
                  <c:v>35.8553753625197</c:v>
                </c:pt>
                <c:pt idx="9635">
                  <c:v>-17.0062865889309</c:v>
                </c:pt>
                <c:pt idx="9636">
                  <c:v>-25.0467284296253</c:v>
                </c:pt>
                <c:pt idx="9637">
                  <c:v>40.0865068902776</c:v>
                </c:pt>
                <c:pt idx="9638">
                  <c:v>32.9979568550213</c:v>
                </c:pt>
                <c:pt idx="9639">
                  <c:v>33.4353084686543</c:v>
                </c:pt>
                <c:pt idx="9640">
                  <c:v>40.229659728571</c:v>
                </c:pt>
                <c:pt idx="9641">
                  <c:v>30.3758655759617</c:v>
                </c:pt>
                <c:pt idx="9642">
                  <c:v>36.4910430635013</c:v>
                </c:pt>
                <c:pt idx="9643">
                  <c:v>8.13754281194834</c:v>
                </c:pt>
                <c:pt idx="9644">
                  <c:v>-19.0836664786041</c:v>
                </c:pt>
                <c:pt idx="9645">
                  <c:v>13.2525279370341</c:v>
                </c:pt>
                <c:pt idx="9646">
                  <c:v>-20.4672001878499</c:v>
                </c:pt>
                <c:pt idx="9647">
                  <c:v>12.3047534272729</c:v>
                </c:pt>
                <c:pt idx="9648">
                  <c:v>10.9449457135199</c:v>
                </c:pt>
                <c:pt idx="9649">
                  <c:v>3.62149106178275</c:v>
                </c:pt>
                <c:pt idx="9650">
                  <c:v>39.5126284341627</c:v>
                </c:pt>
                <c:pt idx="9651">
                  <c:v>31.1041909790938</c:v>
                </c:pt>
                <c:pt idx="9652">
                  <c:v>-29.3474131651848</c:v>
                </c:pt>
                <c:pt idx="9653">
                  <c:v>4.36390733249338</c:v>
                </c:pt>
                <c:pt idx="9654">
                  <c:v>-28.5405868453671</c:v>
                </c:pt>
                <c:pt idx="9655">
                  <c:v>7.71223822860808</c:v>
                </c:pt>
                <c:pt idx="9656">
                  <c:v>-33.9406986649315</c:v>
                </c:pt>
                <c:pt idx="9657">
                  <c:v>10.4876934176971</c:v>
                </c:pt>
                <c:pt idx="9658">
                  <c:v>8.03320262625736</c:v>
                </c:pt>
                <c:pt idx="9659">
                  <c:v>39.9414150264672</c:v>
                </c:pt>
                <c:pt idx="9660">
                  <c:v>-28.160081488903</c:v>
                </c:pt>
                <c:pt idx="9661">
                  <c:v>-16.1060656009198</c:v>
                </c:pt>
                <c:pt idx="9662">
                  <c:v>-1.58616428145044</c:v>
                </c:pt>
                <c:pt idx="9663">
                  <c:v>36.4574496694201</c:v>
                </c:pt>
                <c:pt idx="9664">
                  <c:v>9.34109905812775</c:v>
                </c:pt>
                <c:pt idx="9665">
                  <c:v>37.9642404561864</c:v>
                </c:pt>
                <c:pt idx="9666">
                  <c:v>34.0726863482284</c:v>
                </c:pt>
                <c:pt idx="9667">
                  <c:v>-33.2402985003022</c:v>
                </c:pt>
                <c:pt idx="9668">
                  <c:v>9.68612425240765</c:v>
                </c:pt>
                <c:pt idx="9669">
                  <c:v>-28.5978799133422</c:v>
                </c:pt>
                <c:pt idx="9670">
                  <c:v>-22.7102980586019</c:v>
                </c:pt>
                <c:pt idx="9671">
                  <c:v>6.64723357450866</c:v>
                </c:pt>
                <c:pt idx="9672">
                  <c:v>-4.58895451916523</c:v>
                </c:pt>
                <c:pt idx="9673">
                  <c:v>-19.4555672813865</c:v>
                </c:pt>
                <c:pt idx="9674">
                  <c:v>-15.840240549282</c:v>
                </c:pt>
                <c:pt idx="9675">
                  <c:v>-3.82975769235141</c:v>
                </c:pt>
                <c:pt idx="9676">
                  <c:v>38.0470889862662</c:v>
                </c:pt>
                <c:pt idx="9677">
                  <c:v>-29.4398963860884</c:v>
                </c:pt>
                <c:pt idx="9678">
                  <c:v>-31.6535783940924</c:v>
                </c:pt>
                <c:pt idx="9679">
                  <c:v>-25.4907880755527</c:v>
                </c:pt>
                <c:pt idx="9680">
                  <c:v>28.6449131099601</c:v>
                </c:pt>
                <c:pt idx="9681">
                  <c:v>11.6504959527744</c:v>
                </c:pt>
                <c:pt idx="9682">
                  <c:v>-33.8389240173175</c:v>
                </c:pt>
                <c:pt idx="9683">
                  <c:v>24.654142208099</c:v>
                </c:pt>
                <c:pt idx="9684">
                  <c:v>26.8317805749396</c:v>
                </c:pt>
                <c:pt idx="9685">
                  <c:v>-24.6457495822789</c:v>
                </c:pt>
                <c:pt idx="9686">
                  <c:v>-5.07042098375191</c:v>
                </c:pt>
                <c:pt idx="9687">
                  <c:v>25.0268036045797</c:v>
                </c:pt>
                <c:pt idx="9688">
                  <c:v>0.739422353570006</c:v>
                </c:pt>
                <c:pt idx="9689">
                  <c:v>-24.75901726757</c:v>
                </c:pt>
                <c:pt idx="9690">
                  <c:v>-25.5857929484457</c:v>
                </c:pt>
                <c:pt idx="9691">
                  <c:v>-34.9487631942509</c:v>
                </c:pt>
                <c:pt idx="9692">
                  <c:v>-30.3687184685207</c:v>
                </c:pt>
                <c:pt idx="9693">
                  <c:v>0.789131513733999</c:v>
                </c:pt>
                <c:pt idx="9694">
                  <c:v>29.3213966715348</c:v>
                </c:pt>
                <c:pt idx="9695">
                  <c:v>-32.7829400516257</c:v>
                </c:pt>
                <c:pt idx="9696">
                  <c:v>7.05986451381385</c:v>
                </c:pt>
                <c:pt idx="9697">
                  <c:v>-20.0054352291909</c:v>
                </c:pt>
                <c:pt idx="9698">
                  <c:v>21.0280956424042</c:v>
                </c:pt>
                <c:pt idx="9699">
                  <c:v>33.7310844121976</c:v>
                </c:pt>
                <c:pt idx="9700">
                  <c:v>36.5588593238712</c:v>
                </c:pt>
                <c:pt idx="9701">
                  <c:v>13.5565815646419</c:v>
                </c:pt>
                <c:pt idx="9702">
                  <c:v>36.2417687541203</c:v>
                </c:pt>
                <c:pt idx="9703">
                  <c:v>-33.9735981591417</c:v>
                </c:pt>
                <c:pt idx="9704">
                  <c:v>7.54755280765554</c:v>
                </c:pt>
                <c:pt idx="9705">
                  <c:v>20.8308076537306</c:v>
                </c:pt>
                <c:pt idx="9706">
                  <c:v>-16.7881198196201</c:v>
                </c:pt>
                <c:pt idx="9707">
                  <c:v>9.34194012167068</c:v>
                </c:pt>
                <c:pt idx="9708">
                  <c:v>28.8522356612249</c:v>
                </c:pt>
                <c:pt idx="9709">
                  <c:v>10.8450617103765</c:v>
                </c:pt>
                <c:pt idx="9710">
                  <c:v>-2.45936881596794</c:v>
                </c:pt>
                <c:pt idx="9711">
                  <c:v>26.329446503285</c:v>
                </c:pt>
                <c:pt idx="9712">
                  <c:v>-30.7629750053619</c:v>
                </c:pt>
                <c:pt idx="9713">
                  <c:v>-33.4454868006809</c:v>
                </c:pt>
                <c:pt idx="9714">
                  <c:v>-2.43621905493735</c:v>
                </c:pt>
                <c:pt idx="9715">
                  <c:v>11.5811058225185</c:v>
                </c:pt>
                <c:pt idx="9716">
                  <c:v>22.7107735297829</c:v>
                </c:pt>
                <c:pt idx="9717">
                  <c:v>24.3165488051952</c:v>
                </c:pt>
                <c:pt idx="9718">
                  <c:v>33.6071406698058</c:v>
                </c:pt>
                <c:pt idx="9719">
                  <c:v>2.23990487400663</c:v>
                </c:pt>
                <c:pt idx="9720">
                  <c:v>25.895064009456</c:v>
                </c:pt>
                <c:pt idx="9721">
                  <c:v>-29.3147542136567</c:v>
                </c:pt>
                <c:pt idx="9722">
                  <c:v>12.4735936706989</c:v>
                </c:pt>
                <c:pt idx="9723">
                  <c:v>-4.02463208688269</c:v>
                </c:pt>
                <c:pt idx="9724">
                  <c:v>40.4816704152195</c:v>
                </c:pt>
                <c:pt idx="9725">
                  <c:v>-28.8302459359221</c:v>
                </c:pt>
                <c:pt idx="9726">
                  <c:v>-0.309317055573584</c:v>
                </c:pt>
                <c:pt idx="9727">
                  <c:v>-28.0366615771696</c:v>
                </c:pt>
                <c:pt idx="9728">
                  <c:v>24.4022276512308</c:v>
                </c:pt>
                <c:pt idx="9729">
                  <c:v>0.608629313749483</c:v>
                </c:pt>
                <c:pt idx="9730">
                  <c:v>7.69307269064749</c:v>
                </c:pt>
                <c:pt idx="9731">
                  <c:v>35.8083790073665</c:v>
                </c:pt>
                <c:pt idx="9732">
                  <c:v>-29.7322129817503</c:v>
                </c:pt>
                <c:pt idx="9733">
                  <c:v>36.6798947072381</c:v>
                </c:pt>
                <c:pt idx="9734">
                  <c:v>3.27614264008461</c:v>
                </c:pt>
                <c:pt idx="9735">
                  <c:v>28.8317528575853</c:v>
                </c:pt>
                <c:pt idx="9736">
                  <c:v>-1.60899580503624</c:v>
                </c:pt>
                <c:pt idx="9737">
                  <c:v>4.52424330160374</c:v>
                </c:pt>
                <c:pt idx="9738">
                  <c:v>25.1316093792609</c:v>
                </c:pt>
                <c:pt idx="9739">
                  <c:v>39.3839725168046</c:v>
                </c:pt>
                <c:pt idx="9740">
                  <c:v>23.4134631906467</c:v>
                </c:pt>
                <c:pt idx="9741">
                  <c:v>12.8884183294378</c:v>
                </c:pt>
                <c:pt idx="9742">
                  <c:v>23.6439773597746</c:v>
                </c:pt>
                <c:pt idx="9743">
                  <c:v>7.55616363766832</c:v>
                </c:pt>
                <c:pt idx="9744">
                  <c:v>-24.2195942011556</c:v>
                </c:pt>
                <c:pt idx="9745">
                  <c:v>-20.2693694351733</c:v>
                </c:pt>
                <c:pt idx="9746">
                  <c:v>11.5874796345903</c:v>
                </c:pt>
                <c:pt idx="9747">
                  <c:v>5.86999244874039</c:v>
                </c:pt>
                <c:pt idx="9748">
                  <c:v>21.8040948975019</c:v>
                </c:pt>
                <c:pt idx="9749">
                  <c:v>0.212645725039767</c:v>
                </c:pt>
                <c:pt idx="9750">
                  <c:v>10.059642411283</c:v>
                </c:pt>
                <c:pt idx="9751">
                  <c:v>31.5338100445875</c:v>
                </c:pt>
                <c:pt idx="9752">
                  <c:v>-32.7764415126008</c:v>
                </c:pt>
                <c:pt idx="9753">
                  <c:v>32.5845193341471</c:v>
                </c:pt>
                <c:pt idx="9754">
                  <c:v>33.9810936265719</c:v>
                </c:pt>
                <c:pt idx="9755">
                  <c:v>39.0804063974836</c:v>
                </c:pt>
                <c:pt idx="9756">
                  <c:v>8.14485726092283</c:v>
                </c:pt>
                <c:pt idx="9757">
                  <c:v>30.2176655145707</c:v>
                </c:pt>
                <c:pt idx="9758">
                  <c:v>-0.750383860486333</c:v>
                </c:pt>
                <c:pt idx="9759">
                  <c:v>-16.0247811309907</c:v>
                </c:pt>
                <c:pt idx="9760">
                  <c:v>25.9772863597742</c:v>
                </c:pt>
                <c:pt idx="9761">
                  <c:v>-18.1444410023407</c:v>
                </c:pt>
                <c:pt idx="9762">
                  <c:v>-4.91001038574147</c:v>
                </c:pt>
                <c:pt idx="9763">
                  <c:v>-1.69454071140621</c:v>
                </c:pt>
                <c:pt idx="9764">
                  <c:v>1.80699629224956</c:v>
                </c:pt>
                <c:pt idx="9765">
                  <c:v>30.764434581214</c:v>
                </c:pt>
                <c:pt idx="9766">
                  <c:v>-18.0411389890648</c:v>
                </c:pt>
                <c:pt idx="9767">
                  <c:v>34.4811056428112</c:v>
                </c:pt>
                <c:pt idx="9768">
                  <c:v>13.4554408984359</c:v>
                </c:pt>
                <c:pt idx="9769">
                  <c:v>-3.3468975939463</c:v>
                </c:pt>
                <c:pt idx="9770">
                  <c:v>-33.4946293798962</c:v>
                </c:pt>
                <c:pt idx="9771">
                  <c:v>-2.78832555851983</c:v>
                </c:pt>
                <c:pt idx="9772">
                  <c:v>23.4610135510731</c:v>
                </c:pt>
                <c:pt idx="9773">
                  <c:v>-1.49964769647948</c:v>
                </c:pt>
                <c:pt idx="9774">
                  <c:v>-24.4003163686374</c:v>
                </c:pt>
                <c:pt idx="9775">
                  <c:v>40.2649484758996</c:v>
                </c:pt>
                <c:pt idx="9776">
                  <c:v>12.5770171222253</c:v>
                </c:pt>
                <c:pt idx="9777">
                  <c:v>-32.6261830254098</c:v>
                </c:pt>
                <c:pt idx="9778">
                  <c:v>1.90772136635541</c:v>
                </c:pt>
                <c:pt idx="9779">
                  <c:v>-34.3430403832951</c:v>
                </c:pt>
                <c:pt idx="9780">
                  <c:v>4.12871532348847</c:v>
                </c:pt>
                <c:pt idx="9781">
                  <c:v>-28.7307507726412</c:v>
                </c:pt>
                <c:pt idx="9782">
                  <c:v>-23.7138002481309</c:v>
                </c:pt>
                <c:pt idx="9783">
                  <c:v>2.18581987766598</c:v>
                </c:pt>
                <c:pt idx="9784">
                  <c:v>-16.4510185285742</c:v>
                </c:pt>
                <c:pt idx="9785">
                  <c:v>29.7813142912183</c:v>
                </c:pt>
                <c:pt idx="9786">
                  <c:v>2.53932332149004</c:v>
                </c:pt>
                <c:pt idx="9787">
                  <c:v>20.7784580082013</c:v>
                </c:pt>
                <c:pt idx="9788">
                  <c:v>34.429064560414</c:v>
                </c:pt>
                <c:pt idx="9789">
                  <c:v>-32.6525643550929</c:v>
                </c:pt>
                <c:pt idx="9790">
                  <c:v>21.8547871971171</c:v>
                </c:pt>
                <c:pt idx="9791">
                  <c:v>10.2741146196835</c:v>
                </c:pt>
                <c:pt idx="9792">
                  <c:v>-32.0355288586507</c:v>
                </c:pt>
                <c:pt idx="9793">
                  <c:v>-15.4606337629973</c:v>
                </c:pt>
                <c:pt idx="9794">
                  <c:v>-25.1682952366108</c:v>
                </c:pt>
                <c:pt idx="9795">
                  <c:v>-22.8832220085941</c:v>
                </c:pt>
                <c:pt idx="9796">
                  <c:v>27.8690724825952</c:v>
                </c:pt>
                <c:pt idx="9797">
                  <c:v>1.42553833466812</c:v>
                </c:pt>
                <c:pt idx="9798">
                  <c:v>33.206925462765</c:v>
                </c:pt>
                <c:pt idx="9799">
                  <c:v>27.4377059331678</c:v>
                </c:pt>
                <c:pt idx="9800">
                  <c:v>-24.0374161082669</c:v>
                </c:pt>
                <c:pt idx="9801">
                  <c:v>-31.4596473569538</c:v>
                </c:pt>
                <c:pt idx="9802">
                  <c:v>-5.94012266732958</c:v>
                </c:pt>
                <c:pt idx="9803">
                  <c:v>-17.5765850246355</c:v>
                </c:pt>
                <c:pt idx="9804">
                  <c:v>-0.754518045449573</c:v>
                </c:pt>
                <c:pt idx="9805">
                  <c:v>29.1403803299473</c:v>
                </c:pt>
                <c:pt idx="9806">
                  <c:v>5.02916036467699</c:v>
                </c:pt>
                <c:pt idx="9807">
                  <c:v>36.0409141902374</c:v>
                </c:pt>
                <c:pt idx="9808">
                  <c:v>-6.34201040814213</c:v>
                </c:pt>
                <c:pt idx="9809">
                  <c:v>38.6611219540393</c:v>
                </c:pt>
                <c:pt idx="9810">
                  <c:v>10.4937097088409</c:v>
                </c:pt>
                <c:pt idx="9811">
                  <c:v>-24.2216110269814</c:v>
                </c:pt>
                <c:pt idx="9812">
                  <c:v>-1.64481782414871</c:v>
                </c:pt>
                <c:pt idx="9813">
                  <c:v>-16.1945679159501</c:v>
                </c:pt>
                <c:pt idx="9814">
                  <c:v>-27.9489709239756</c:v>
                </c:pt>
                <c:pt idx="9815">
                  <c:v>-1.85089024513083</c:v>
                </c:pt>
                <c:pt idx="9816">
                  <c:v>29.9148762994262</c:v>
                </c:pt>
                <c:pt idx="9817">
                  <c:v>-1.12486542000452</c:v>
                </c:pt>
                <c:pt idx="9818">
                  <c:v>29.1559311046883</c:v>
                </c:pt>
                <c:pt idx="9819">
                  <c:v>-34.1165421906645</c:v>
                </c:pt>
                <c:pt idx="9820">
                  <c:v>2.2655230099971</c:v>
                </c:pt>
                <c:pt idx="9821">
                  <c:v>31.6943345921416</c:v>
                </c:pt>
                <c:pt idx="9822">
                  <c:v>23.3743142294736</c:v>
                </c:pt>
                <c:pt idx="9823">
                  <c:v>30.9716701172605</c:v>
                </c:pt>
                <c:pt idx="9824">
                  <c:v>29.5930843460306</c:v>
                </c:pt>
                <c:pt idx="9825">
                  <c:v>-32.8328125255728</c:v>
                </c:pt>
                <c:pt idx="9826">
                  <c:v>32.8283369028699</c:v>
                </c:pt>
                <c:pt idx="9827">
                  <c:v>36.8256905511864</c:v>
                </c:pt>
                <c:pt idx="9828">
                  <c:v>-20.5880879609546</c:v>
                </c:pt>
                <c:pt idx="9829">
                  <c:v>1.35486034507679</c:v>
                </c:pt>
                <c:pt idx="9830">
                  <c:v>38.7079945640105</c:v>
                </c:pt>
                <c:pt idx="9831">
                  <c:v>-3.20101523263301</c:v>
                </c:pt>
                <c:pt idx="9832">
                  <c:v>-20.567766651542</c:v>
                </c:pt>
                <c:pt idx="9833">
                  <c:v>27.6529303098473</c:v>
                </c:pt>
                <c:pt idx="9834">
                  <c:v>36.1499409446132</c:v>
                </c:pt>
                <c:pt idx="9835">
                  <c:v>23.1706376401116</c:v>
                </c:pt>
                <c:pt idx="9836">
                  <c:v>-28.7833986660765</c:v>
                </c:pt>
                <c:pt idx="9837">
                  <c:v>-33.4225467417744</c:v>
                </c:pt>
                <c:pt idx="9838">
                  <c:v>-1.71939889199463</c:v>
                </c:pt>
                <c:pt idx="9839">
                  <c:v>3.70129519772955</c:v>
                </c:pt>
                <c:pt idx="9840">
                  <c:v>-24.7143864238921</c:v>
                </c:pt>
                <c:pt idx="9841">
                  <c:v>-19.7017533891303</c:v>
                </c:pt>
                <c:pt idx="9842">
                  <c:v>-23.3265416041071</c:v>
                </c:pt>
                <c:pt idx="9843">
                  <c:v>-35.19610540965</c:v>
                </c:pt>
                <c:pt idx="9844">
                  <c:v>8.28188258074494</c:v>
                </c:pt>
                <c:pt idx="9845">
                  <c:v>-23.3088231096368</c:v>
                </c:pt>
                <c:pt idx="9846">
                  <c:v>40.1249142833446</c:v>
                </c:pt>
                <c:pt idx="9847">
                  <c:v>0.660958475108681</c:v>
                </c:pt>
                <c:pt idx="9848">
                  <c:v>3.97178155553951</c:v>
                </c:pt>
                <c:pt idx="9849">
                  <c:v>-22.5712290147476</c:v>
                </c:pt>
                <c:pt idx="9850">
                  <c:v>27.9092912857125</c:v>
                </c:pt>
                <c:pt idx="9851">
                  <c:v>35.6407967510432</c:v>
                </c:pt>
                <c:pt idx="9852">
                  <c:v>1.12281587562273</c:v>
                </c:pt>
                <c:pt idx="9853">
                  <c:v>7.06906301309537</c:v>
                </c:pt>
                <c:pt idx="9854">
                  <c:v>29.5893559594151</c:v>
                </c:pt>
                <c:pt idx="9855">
                  <c:v>38.7656058328317</c:v>
                </c:pt>
                <c:pt idx="9856">
                  <c:v>38.2561253682475</c:v>
                </c:pt>
                <c:pt idx="9857">
                  <c:v>-23.157236727318</c:v>
                </c:pt>
                <c:pt idx="9858">
                  <c:v>6.86979080645295</c:v>
                </c:pt>
                <c:pt idx="9859">
                  <c:v>11.6861366296906</c:v>
                </c:pt>
                <c:pt idx="9860">
                  <c:v>0.0906372791662581</c:v>
                </c:pt>
                <c:pt idx="9861">
                  <c:v>23.8468544728309</c:v>
                </c:pt>
                <c:pt idx="9862">
                  <c:v>-24.7543495177934</c:v>
                </c:pt>
                <c:pt idx="9863">
                  <c:v>-35.097795929103</c:v>
                </c:pt>
                <c:pt idx="9864">
                  <c:v>38.9793421176426</c:v>
                </c:pt>
                <c:pt idx="9865">
                  <c:v>7.00400004538459</c:v>
                </c:pt>
                <c:pt idx="9866">
                  <c:v>25.6061240102318</c:v>
                </c:pt>
                <c:pt idx="9867">
                  <c:v>-2.88928698786247</c:v>
                </c:pt>
                <c:pt idx="9868">
                  <c:v>-24.2358075890943</c:v>
                </c:pt>
                <c:pt idx="9869">
                  <c:v>-33.0714758683749</c:v>
                </c:pt>
                <c:pt idx="9870">
                  <c:v>33.2085154989902</c:v>
                </c:pt>
                <c:pt idx="9871">
                  <c:v>23.6793754647309</c:v>
                </c:pt>
                <c:pt idx="9872">
                  <c:v>35.6307239784147</c:v>
                </c:pt>
                <c:pt idx="9873">
                  <c:v>31.2818877892543</c:v>
                </c:pt>
                <c:pt idx="9874">
                  <c:v>36.7607709173881</c:v>
                </c:pt>
                <c:pt idx="9875">
                  <c:v>-31.1990181779421</c:v>
                </c:pt>
                <c:pt idx="9876">
                  <c:v>-27.6595951561706</c:v>
                </c:pt>
                <c:pt idx="9877">
                  <c:v>-27.750260499548</c:v>
                </c:pt>
                <c:pt idx="9878">
                  <c:v>-5.69778256627295</c:v>
                </c:pt>
                <c:pt idx="9879">
                  <c:v>30.7463103265349</c:v>
                </c:pt>
                <c:pt idx="9880">
                  <c:v>37.7483171234137</c:v>
                </c:pt>
                <c:pt idx="9881">
                  <c:v>39.0354427099947</c:v>
                </c:pt>
                <c:pt idx="9882">
                  <c:v>35.9981971411132</c:v>
                </c:pt>
                <c:pt idx="9883">
                  <c:v>38.0640695050571</c:v>
                </c:pt>
                <c:pt idx="9884">
                  <c:v>21.0466983607974</c:v>
                </c:pt>
                <c:pt idx="9885">
                  <c:v>-28.6207813877977</c:v>
                </c:pt>
                <c:pt idx="9886">
                  <c:v>-26.0393995529282</c:v>
                </c:pt>
                <c:pt idx="9887">
                  <c:v>22.882818115306</c:v>
                </c:pt>
                <c:pt idx="9888">
                  <c:v>9.85453255917752</c:v>
                </c:pt>
                <c:pt idx="9889">
                  <c:v>7.81406245051479</c:v>
                </c:pt>
                <c:pt idx="9890">
                  <c:v>-1.19610285635878</c:v>
                </c:pt>
                <c:pt idx="9891">
                  <c:v>10.4630399278181</c:v>
                </c:pt>
                <c:pt idx="9892">
                  <c:v>-22.2353561834197</c:v>
                </c:pt>
                <c:pt idx="9893">
                  <c:v>32.8113770935059</c:v>
                </c:pt>
                <c:pt idx="9894">
                  <c:v>22.1556337052358</c:v>
                </c:pt>
                <c:pt idx="9895">
                  <c:v>-26.5436955596534</c:v>
                </c:pt>
                <c:pt idx="9896">
                  <c:v>10.8503230174901</c:v>
                </c:pt>
                <c:pt idx="9897">
                  <c:v>8.33215343829356</c:v>
                </c:pt>
                <c:pt idx="9898">
                  <c:v>4.85559353284967</c:v>
                </c:pt>
                <c:pt idx="9899">
                  <c:v>36.5315745946745</c:v>
                </c:pt>
                <c:pt idx="9900">
                  <c:v>5.22490832417211</c:v>
                </c:pt>
                <c:pt idx="9901">
                  <c:v>39.2315045224595</c:v>
                </c:pt>
                <c:pt idx="9902">
                  <c:v>10.4293371870807</c:v>
                </c:pt>
                <c:pt idx="9903">
                  <c:v>-0.150375656843595</c:v>
                </c:pt>
                <c:pt idx="9904">
                  <c:v>-18.3765908456118</c:v>
                </c:pt>
                <c:pt idx="9905">
                  <c:v>28.3824140909613</c:v>
                </c:pt>
                <c:pt idx="9906">
                  <c:v>-29.8836196248074</c:v>
                </c:pt>
                <c:pt idx="9907">
                  <c:v>37.4715463004563</c:v>
                </c:pt>
                <c:pt idx="9908">
                  <c:v>-4.04024159737215</c:v>
                </c:pt>
                <c:pt idx="9909">
                  <c:v>25.1117923003049</c:v>
                </c:pt>
                <c:pt idx="9910">
                  <c:v>4.24165915622074</c:v>
                </c:pt>
                <c:pt idx="9911">
                  <c:v>21.4548708528104</c:v>
                </c:pt>
                <c:pt idx="9912">
                  <c:v>-34.8664294273605</c:v>
                </c:pt>
                <c:pt idx="9913">
                  <c:v>-17.9778760420739</c:v>
                </c:pt>
                <c:pt idx="9914">
                  <c:v>-4.51053347924239</c:v>
                </c:pt>
                <c:pt idx="9915">
                  <c:v>-34.3068534957768</c:v>
                </c:pt>
                <c:pt idx="9916">
                  <c:v>6.77140855296322</c:v>
                </c:pt>
                <c:pt idx="9917">
                  <c:v>-24.341107456251</c:v>
                </c:pt>
                <c:pt idx="9918">
                  <c:v>-16.9469508420938</c:v>
                </c:pt>
                <c:pt idx="9919">
                  <c:v>11.805320454198</c:v>
                </c:pt>
                <c:pt idx="9920">
                  <c:v>-15.7399554640346</c:v>
                </c:pt>
                <c:pt idx="9921">
                  <c:v>-30.7373372144865</c:v>
                </c:pt>
                <c:pt idx="9922">
                  <c:v>-18.5523468182478</c:v>
                </c:pt>
                <c:pt idx="9923">
                  <c:v>13.3375271765417</c:v>
                </c:pt>
                <c:pt idx="9924">
                  <c:v>-3.618732301615</c:v>
                </c:pt>
                <c:pt idx="9925">
                  <c:v>-19.9543122882798</c:v>
                </c:pt>
                <c:pt idx="9926">
                  <c:v>27.3524882153765</c:v>
                </c:pt>
                <c:pt idx="9927">
                  <c:v>-5.06040128828075</c:v>
                </c:pt>
                <c:pt idx="9928">
                  <c:v>-25.0950479899004</c:v>
                </c:pt>
                <c:pt idx="9929">
                  <c:v>-4.01856272720768</c:v>
                </c:pt>
                <c:pt idx="9930">
                  <c:v>-25.5062099436631</c:v>
                </c:pt>
                <c:pt idx="9931">
                  <c:v>39.5021625881701</c:v>
                </c:pt>
                <c:pt idx="9932">
                  <c:v>-31.9933347193045</c:v>
                </c:pt>
                <c:pt idx="9933">
                  <c:v>-6.347569014858</c:v>
                </c:pt>
                <c:pt idx="9934">
                  <c:v>-18.3302577317308</c:v>
                </c:pt>
                <c:pt idx="9935">
                  <c:v>30.8533480685573</c:v>
                </c:pt>
                <c:pt idx="9936">
                  <c:v>29.582087953747</c:v>
                </c:pt>
                <c:pt idx="9937">
                  <c:v>31.4257059117091</c:v>
                </c:pt>
                <c:pt idx="9938">
                  <c:v>33.1799212086969</c:v>
                </c:pt>
                <c:pt idx="9939">
                  <c:v>11.0090093377808</c:v>
                </c:pt>
                <c:pt idx="9940">
                  <c:v>13.0310905339152</c:v>
                </c:pt>
                <c:pt idx="9941">
                  <c:v>5.71108665773236</c:v>
                </c:pt>
                <c:pt idx="9942">
                  <c:v>-16.7191145304523</c:v>
                </c:pt>
                <c:pt idx="9943">
                  <c:v>40.2404943529875</c:v>
                </c:pt>
                <c:pt idx="9944">
                  <c:v>30.951765414291</c:v>
                </c:pt>
                <c:pt idx="9945">
                  <c:v>-29.1333556534058</c:v>
                </c:pt>
                <c:pt idx="9946">
                  <c:v>-3.6134174140397</c:v>
                </c:pt>
                <c:pt idx="9947">
                  <c:v>8.79715977409611</c:v>
                </c:pt>
                <c:pt idx="9948">
                  <c:v>27.2649564137929</c:v>
                </c:pt>
                <c:pt idx="9949">
                  <c:v>-18.201173779687</c:v>
                </c:pt>
                <c:pt idx="9950">
                  <c:v>12.1904620067759</c:v>
                </c:pt>
                <c:pt idx="9951">
                  <c:v>-5.02507350497772</c:v>
                </c:pt>
                <c:pt idx="9952">
                  <c:v>-34.0811455335558</c:v>
                </c:pt>
                <c:pt idx="9953">
                  <c:v>-29.0553011198756</c:v>
                </c:pt>
                <c:pt idx="9954">
                  <c:v>21.7498518445313</c:v>
                </c:pt>
                <c:pt idx="9955">
                  <c:v>31.9687648445957</c:v>
                </c:pt>
                <c:pt idx="9956">
                  <c:v>25.0291563559406</c:v>
                </c:pt>
                <c:pt idx="9957">
                  <c:v>0.328531067379639</c:v>
                </c:pt>
                <c:pt idx="9958">
                  <c:v>-33.6370090028371</c:v>
                </c:pt>
                <c:pt idx="9959">
                  <c:v>-23.4513252516365</c:v>
                </c:pt>
                <c:pt idx="9960">
                  <c:v>5.25903856739321</c:v>
                </c:pt>
                <c:pt idx="9961">
                  <c:v>-18.7170134313964</c:v>
                </c:pt>
                <c:pt idx="9962">
                  <c:v>36.5147602472094</c:v>
                </c:pt>
                <c:pt idx="9963">
                  <c:v>-29.0146298631076</c:v>
                </c:pt>
                <c:pt idx="9964">
                  <c:v>-23.8261939091489</c:v>
                </c:pt>
                <c:pt idx="9965">
                  <c:v>-28.2383892852481</c:v>
                </c:pt>
                <c:pt idx="9966">
                  <c:v>-5.56888496237886</c:v>
                </c:pt>
                <c:pt idx="9967">
                  <c:v>22.6877441351643</c:v>
                </c:pt>
                <c:pt idx="9968">
                  <c:v>2.21076706615517</c:v>
                </c:pt>
                <c:pt idx="9969">
                  <c:v>-3.48060309436426</c:v>
                </c:pt>
                <c:pt idx="9970">
                  <c:v>-22.4712491138262</c:v>
                </c:pt>
                <c:pt idx="9971">
                  <c:v>7.01530076233995</c:v>
                </c:pt>
                <c:pt idx="9972">
                  <c:v>-19.844638738029</c:v>
                </c:pt>
                <c:pt idx="9973">
                  <c:v>-23.6012504050803</c:v>
                </c:pt>
                <c:pt idx="9974">
                  <c:v>21.9863197025245</c:v>
                </c:pt>
                <c:pt idx="9975">
                  <c:v>-23.7744477194631</c:v>
                </c:pt>
                <c:pt idx="9976">
                  <c:v>-1.72801355776518</c:v>
                </c:pt>
                <c:pt idx="9977">
                  <c:v>28.4881245398156</c:v>
                </c:pt>
                <c:pt idx="9978">
                  <c:v>31.9846726799453</c:v>
                </c:pt>
                <c:pt idx="9979">
                  <c:v>1.74367994696678</c:v>
                </c:pt>
                <c:pt idx="9980">
                  <c:v>-29.2625518334948</c:v>
                </c:pt>
                <c:pt idx="9981">
                  <c:v>0.863334582168841</c:v>
                </c:pt>
                <c:pt idx="9982">
                  <c:v>-22.4421771156303</c:v>
                </c:pt>
                <c:pt idx="9983">
                  <c:v>-34.4690911993291</c:v>
                </c:pt>
                <c:pt idx="9984">
                  <c:v>-33.8377139366846</c:v>
                </c:pt>
                <c:pt idx="9985">
                  <c:v>-19.104024833274</c:v>
                </c:pt>
                <c:pt idx="9986">
                  <c:v>25.8560642245244</c:v>
                </c:pt>
                <c:pt idx="9987">
                  <c:v>36.5958039265928</c:v>
                </c:pt>
                <c:pt idx="9988">
                  <c:v>10.5518693022043</c:v>
                </c:pt>
                <c:pt idx="9989">
                  <c:v>27.2658054150438</c:v>
                </c:pt>
                <c:pt idx="9990">
                  <c:v>1.36010672948903</c:v>
                </c:pt>
                <c:pt idx="9991">
                  <c:v>-25.4938002366952</c:v>
                </c:pt>
                <c:pt idx="9992">
                  <c:v>-28.830521953139</c:v>
                </c:pt>
                <c:pt idx="9993">
                  <c:v>8.91663468433838</c:v>
                </c:pt>
                <c:pt idx="9994">
                  <c:v>-27.1797790524566</c:v>
                </c:pt>
                <c:pt idx="9995">
                  <c:v>32.1335338056485</c:v>
                </c:pt>
                <c:pt idx="9996">
                  <c:v>-2.73494891418085</c:v>
                </c:pt>
                <c:pt idx="9997">
                  <c:v>-24.1492812756788</c:v>
                </c:pt>
                <c:pt idx="9998">
                  <c:v>-22.9942016123124</c:v>
                </c:pt>
                <c:pt idx="9999">
                  <c:v>-31.8433676570438</c:v>
                </c:pt>
              </c:numCache>
            </c:numRef>
          </c:xVal>
          <c:yVal>
            <c:numRef>
              <c:f>Лист1!$B$1:$B$10000</c:f>
              <c:numCache>
                <c:formatCode>General</c:formatCode>
                <c:ptCount val="10000"/>
                <c:pt idx="0">
                  <c:v>-9.94003221305692</c:v>
                </c:pt>
                <c:pt idx="1">
                  <c:v>-16.1911850434303</c:v>
                </c:pt>
                <c:pt idx="2">
                  <c:v>-10.3416261788224</c:v>
                </c:pt>
                <c:pt idx="3">
                  <c:v>-15.468522807204</c:v>
                </c:pt>
                <c:pt idx="4">
                  <c:v>-12.6717749291666</c:v>
                </c:pt>
                <c:pt idx="5">
                  <c:v>-13.0020567481613</c:v>
                </c:pt>
                <c:pt idx="6">
                  <c:v>-0.174751337057792</c:v>
                </c:pt>
                <c:pt idx="7">
                  <c:v>-14.7030697377284</c:v>
                </c:pt>
                <c:pt idx="8">
                  <c:v>0.911057790008341</c:v>
                </c:pt>
                <c:pt idx="9">
                  <c:v>-10.2847780689536</c:v>
                </c:pt>
                <c:pt idx="10">
                  <c:v>-15.999801853921</c:v>
                </c:pt>
                <c:pt idx="11">
                  <c:v>-1.44146313419028</c:v>
                </c:pt>
                <c:pt idx="12">
                  <c:v>-17.5089019399413</c:v>
                </c:pt>
                <c:pt idx="13">
                  <c:v>-15.571251872796</c:v>
                </c:pt>
                <c:pt idx="14">
                  <c:v>-0.192834928608993</c:v>
                </c:pt>
                <c:pt idx="15">
                  <c:v>8.12727126622425</c:v>
                </c:pt>
                <c:pt idx="16">
                  <c:v>-9.06864746011758</c:v>
                </c:pt>
                <c:pt idx="17">
                  <c:v>5.2952101794679</c:v>
                </c:pt>
                <c:pt idx="18">
                  <c:v>-13.2331753055396</c:v>
                </c:pt>
                <c:pt idx="19">
                  <c:v>-14.7037263787223</c:v>
                </c:pt>
                <c:pt idx="20">
                  <c:v>3.62267470198463</c:v>
                </c:pt>
                <c:pt idx="21">
                  <c:v>-13.4761328427035</c:v>
                </c:pt>
                <c:pt idx="22">
                  <c:v>-0.715969259771524</c:v>
                </c:pt>
                <c:pt idx="23">
                  <c:v>-10.6742148847084</c:v>
                </c:pt>
                <c:pt idx="24">
                  <c:v>8.45829940895652</c:v>
                </c:pt>
                <c:pt idx="25">
                  <c:v>8.06031750029752</c:v>
                </c:pt>
                <c:pt idx="26">
                  <c:v>3.22508395397705</c:v>
                </c:pt>
                <c:pt idx="27">
                  <c:v>-4.11847225415334</c:v>
                </c:pt>
                <c:pt idx="28">
                  <c:v>-6.39336159659214</c:v>
                </c:pt>
                <c:pt idx="29">
                  <c:v>8.42848774931995</c:v>
                </c:pt>
                <c:pt idx="30">
                  <c:v>1.79941010043979</c:v>
                </c:pt>
                <c:pt idx="31">
                  <c:v>8.05649332860759</c:v>
                </c:pt>
                <c:pt idx="32">
                  <c:v>6.57017692322481</c:v>
                </c:pt>
                <c:pt idx="33">
                  <c:v>5.12844503102065</c:v>
                </c:pt>
                <c:pt idx="34">
                  <c:v>-15.5428399650565</c:v>
                </c:pt>
                <c:pt idx="35">
                  <c:v>2.97094024305941</c:v>
                </c:pt>
                <c:pt idx="36">
                  <c:v>-0.0865864097792266</c:v>
                </c:pt>
                <c:pt idx="37">
                  <c:v>-11.7926089899833</c:v>
                </c:pt>
                <c:pt idx="38">
                  <c:v>-8.54770258244455</c:v>
                </c:pt>
                <c:pt idx="39">
                  <c:v>-17.4216257877177</c:v>
                </c:pt>
                <c:pt idx="40">
                  <c:v>-3.10593555844699</c:v>
                </c:pt>
                <c:pt idx="41">
                  <c:v>-13.8410948275611</c:v>
                </c:pt>
                <c:pt idx="42">
                  <c:v>0.680306531672183</c:v>
                </c:pt>
                <c:pt idx="43">
                  <c:v>-1.22036934703859</c:v>
                </c:pt>
                <c:pt idx="44">
                  <c:v>-16.0957679434335</c:v>
                </c:pt>
                <c:pt idx="45">
                  <c:v>1.20870384020145</c:v>
                </c:pt>
                <c:pt idx="46">
                  <c:v>-5.68533342713031</c:v>
                </c:pt>
                <c:pt idx="47">
                  <c:v>9.06205363037729</c:v>
                </c:pt>
                <c:pt idx="48">
                  <c:v>-7.82743911933626</c:v>
                </c:pt>
                <c:pt idx="49">
                  <c:v>9.37296427699049</c:v>
                </c:pt>
                <c:pt idx="50">
                  <c:v>-13.8455156632098</c:v>
                </c:pt>
                <c:pt idx="51">
                  <c:v>-10.7194224919896</c:v>
                </c:pt>
                <c:pt idx="52">
                  <c:v>2.57548984401517</c:v>
                </c:pt>
                <c:pt idx="53">
                  <c:v>-9.64039024243741</c:v>
                </c:pt>
                <c:pt idx="54">
                  <c:v>-15.5763393023353</c:v>
                </c:pt>
                <c:pt idx="55">
                  <c:v>6.3436272165703</c:v>
                </c:pt>
                <c:pt idx="56">
                  <c:v>-17.4611553010564</c:v>
                </c:pt>
                <c:pt idx="57">
                  <c:v>-2.10682692901944</c:v>
                </c:pt>
                <c:pt idx="58">
                  <c:v>-8.52658198203563</c:v>
                </c:pt>
                <c:pt idx="59">
                  <c:v>-11.0215695437133</c:v>
                </c:pt>
                <c:pt idx="60">
                  <c:v>-3.32959596930316</c:v>
                </c:pt>
                <c:pt idx="61">
                  <c:v>-14.8188780115855</c:v>
                </c:pt>
                <c:pt idx="62">
                  <c:v>-15.1369349136549</c:v>
                </c:pt>
                <c:pt idx="63">
                  <c:v>-14.9933242325561</c:v>
                </c:pt>
                <c:pt idx="64">
                  <c:v>0.335919422211571</c:v>
                </c:pt>
                <c:pt idx="65">
                  <c:v>-10.2437726412709</c:v>
                </c:pt>
                <c:pt idx="66">
                  <c:v>1.16549923879714</c:v>
                </c:pt>
                <c:pt idx="67">
                  <c:v>-15.5613897464053</c:v>
                </c:pt>
                <c:pt idx="68">
                  <c:v>-9.60673354199581</c:v>
                </c:pt>
                <c:pt idx="69">
                  <c:v>-4.47505993240216</c:v>
                </c:pt>
                <c:pt idx="70">
                  <c:v>-5.84130441434969</c:v>
                </c:pt>
                <c:pt idx="71">
                  <c:v>-5.66203703491716</c:v>
                </c:pt>
                <c:pt idx="72">
                  <c:v>-18.9468649890395</c:v>
                </c:pt>
                <c:pt idx="73">
                  <c:v>-9.27021674071691</c:v>
                </c:pt>
                <c:pt idx="74">
                  <c:v>-17.0288131142176</c:v>
                </c:pt>
                <c:pt idx="75">
                  <c:v>9.24702466435009</c:v>
                </c:pt>
                <c:pt idx="76">
                  <c:v>-6.79532085445943</c:v>
                </c:pt>
                <c:pt idx="77">
                  <c:v>-3.35333582843774</c:v>
                </c:pt>
                <c:pt idx="78">
                  <c:v>-10.9352434046527</c:v>
                </c:pt>
                <c:pt idx="79">
                  <c:v>-3.45235399739729</c:v>
                </c:pt>
                <c:pt idx="80">
                  <c:v>-2.2421371368992</c:v>
                </c:pt>
                <c:pt idx="81">
                  <c:v>8.16004197848203</c:v>
                </c:pt>
                <c:pt idx="82">
                  <c:v>-8.04426888641841</c:v>
                </c:pt>
                <c:pt idx="83">
                  <c:v>-18.3920048934563</c:v>
                </c:pt>
                <c:pt idx="84">
                  <c:v>0.236058308636749</c:v>
                </c:pt>
                <c:pt idx="85">
                  <c:v>-18.8972762604326</c:v>
                </c:pt>
                <c:pt idx="86">
                  <c:v>5.28856321156308</c:v>
                </c:pt>
                <c:pt idx="87">
                  <c:v>-9.08181816109855</c:v>
                </c:pt>
                <c:pt idx="88">
                  <c:v>8.52926535745501</c:v>
                </c:pt>
                <c:pt idx="89">
                  <c:v>-6.66996454027516</c:v>
                </c:pt>
                <c:pt idx="90">
                  <c:v>-17.0051247572674</c:v>
                </c:pt>
                <c:pt idx="91">
                  <c:v>5.81006537580837</c:v>
                </c:pt>
                <c:pt idx="92">
                  <c:v>-18.1093309625444</c:v>
                </c:pt>
                <c:pt idx="93">
                  <c:v>1.53227920519267</c:v>
                </c:pt>
                <c:pt idx="94">
                  <c:v>-12.375590105163</c:v>
                </c:pt>
                <c:pt idx="95">
                  <c:v>5.69036382245398</c:v>
                </c:pt>
                <c:pt idx="96">
                  <c:v>-0.939417817830914</c:v>
                </c:pt>
                <c:pt idx="97">
                  <c:v>-12.9458064649547</c:v>
                </c:pt>
                <c:pt idx="98">
                  <c:v>-12.7787593934326</c:v>
                </c:pt>
                <c:pt idx="99">
                  <c:v>-10.4954775662987</c:v>
                </c:pt>
                <c:pt idx="100">
                  <c:v>-8.02701701811736</c:v>
                </c:pt>
                <c:pt idx="101">
                  <c:v>-2.2686300903542</c:v>
                </c:pt>
                <c:pt idx="102">
                  <c:v>-17.8875034683134</c:v>
                </c:pt>
                <c:pt idx="103">
                  <c:v>8.20898455551668</c:v>
                </c:pt>
                <c:pt idx="104">
                  <c:v>7.73380565843442</c:v>
                </c:pt>
                <c:pt idx="105">
                  <c:v>8.78927530320621</c:v>
                </c:pt>
                <c:pt idx="106">
                  <c:v>-11.4226772633621</c:v>
                </c:pt>
                <c:pt idx="107">
                  <c:v>0.875847721929911</c:v>
                </c:pt>
                <c:pt idx="108">
                  <c:v>5.20269027702311</c:v>
                </c:pt>
                <c:pt idx="109">
                  <c:v>-7.88072918470456</c:v>
                </c:pt>
                <c:pt idx="110">
                  <c:v>-18.3181707508949</c:v>
                </c:pt>
                <c:pt idx="111">
                  <c:v>5.75114963951279</c:v>
                </c:pt>
                <c:pt idx="112">
                  <c:v>1.83085097183513</c:v>
                </c:pt>
                <c:pt idx="113">
                  <c:v>-10.1875427314141</c:v>
                </c:pt>
                <c:pt idx="114">
                  <c:v>-12.3860570945686</c:v>
                </c:pt>
                <c:pt idx="115">
                  <c:v>-8.07562583499482</c:v>
                </c:pt>
                <c:pt idx="116">
                  <c:v>-3.07724024399322</c:v>
                </c:pt>
                <c:pt idx="117">
                  <c:v>-13.5808016510207</c:v>
                </c:pt>
                <c:pt idx="118">
                  <c:v>4.49614563311554</c:v>
                </c:pt>
                <c:pt idx="119">
                  <c:v>-17.0246770221038</c:v>
                </c:pt>
                <c:pt idx="120">
                  <c:v>-15.1049242377752</c:v>
                </c:pt>
                <c:pt idx="121">
                  <c:v>-17.0635772225366</c:v>
                </c:pt>
                <c:pt idx="122">
                  <c:v>-2.85835821963782</c:v>
                </c:pt>
                <c:pt idx="123">
                  <c:v>-19.3274530097818</c:v>
                </c:pt>
                <c:pt idx="124">
                  <c:v>-4.94877903110924</c:v>
                </c:pt>
                <c:pt idx="125">
                  <c:v>-13.95703393549</c:v>
                </c:pt>
                <c:pt idx="126">
                  <c:v>-6.09941476837749</c:v>
                </c:pt>
                <c:pt idx="127">
                  <c:v>-2.55178038613175</c:v>
                </c:pt>
                <c:pt idx="128">
                  <c:v>8.79089123320538</c:v>
                </c:pt>
                <c:pt idx="129">
                  <c:v>-10.153674825032</c:v>
                </c:pt>
                <c:pt idx="130">
                  <c:v>-13.9904415053204</c:v>
                </c:pt>
                <c:pt idx="131">
                  <c:v>-17.4125066628075</c:v>
                </c:pt>
                <c:pt idx="132">
                  <c:v>-3.16289532925836</c:v>
                </c:pt>
                <c:pt idx="133">
                  <c:v>-17.9289749846912</c:v>
                </c:pt>
                <c:pt idx="134">
                  <c:v>-8.54405979727099</c:v>
                </c:pt>
                <c:pt idx="135">
                  <c:v>7.84979315144731</c:v>
                </c:pt>
                <c:pt idx="136">
                  <c:v>-16.8453494536648</c:v>
                </c:pt>
                <c:pt idx="137">
                  <c:v>-9.36273702797749</c:v>
                </c:pt>
                <c:pt idx="138">
                  <c:v>2.80765596734063</c:v>
                </c:pt>
                <c:pt idx="139">
                  <c:v>-13.6069587031472</c:v>
                </c:pt>
                <c:pt idx="140">
                  <c:v>-18.4112120431505</c:v>
                </c:pt>
                <c:pt idx="141">
                  <c:v>7.28574408729892</c:v>
                </c:pt>
                <c:pt idx="142">
                  <c:v>-11.2823334256892</c:v>
                </c:pt>
                <c:pt idx="143">
                  <c:v>7.53442668030038</c:v>
                </c:pt>
                <c:pt idx="144">
                  <c:v>-3.80655497422088</c:v>
                </c:pt>
                <c:pt idx="145">
                  <c:v>-16.6696628045221</c:v>
                </c:pt>
                <c:pt idx="146">
                  <c:v>-11.0731364868992</c:v>
                </c:pt>
                <c:pt idx="147">
                  <c:v>-12.6194319657524</c:v>
                </c:pt>
                <c:pt idx="148">
                  <c:v>0.71398030985644</c:v>
                </c:pt>
                <c:pt idx="149">
                  <c:v>-7.39389361258053</c:v>
                </c:pt>
                <c:pt idx="150">
                  <c:v>-7.50684308668212</c:v>
                </c:pt>
                <c:pt idx="151">
                  <c:v>1.91290530678048</c:v>
                </c:pt>
                <c:pt idx="152">
                  <c:v>-0.0452812334031602</c:v>
                </c:pt>
                <c:pt idx="153">
                  <c:v>-12.0583204163151</c:v>
                </c:pt>
                <c:pt idx="154">
                  <c:v>-13.5529923190079</c:v>
                </c:pt>
                <c:pt idx="155">
                  <c:v>7.47128403700748</c:v>
                </c:pt>
                <c:pt idx="156">
                  <c:v>4.90888469951454</c:v>
                </c:pt>
                <c:pt idx="157">
                  <c:v>5.42363385237983</c:v>
                </c:pt>
                <c:pt idx="158">
                  <c:v>8.93441736764309</c:v>
                </c:pt>
                <c:pt idx="159">
                  <c:v>3.97118069893509</c:v>
                </c:pt>
                <c:pt idx="160">
                  <c:v>3.7152054492775</c:v>
                </c:pt>
                <c:pt idx="161">
                  <c:v>0.490545368543423</c:v>
                </c:pt>
                <c:pt idx="162">
                  <c:v>-4.23607631229871</c:v>
                </c:pt>
                <c:pt idx="163">
                  <c:v>-13.7878244448255</c:v>
                </c:pt>
                <c:pt idx="164">
                  <c:v>-2.38476071802635</c:v>
                </c:pt>
                <c:pt idx="165">
                  <c:v>0.62203262430089</c:v>
                </c:pt>
                <c:pt idx="166">
                  <c:v>-10.9542283199529</c:v>
                </c:pt>
                <c:pt idx="167">
                  <c:v>-4.02834521734732</c:v>
                </c:pt>
                <c:pt idx="168">
                  <c:v>-5.30162641985242</c:v>
                </c:pt>
                <c:pt idx="169">
                  <c:v>-11.1138429950792</c:v>
                </c:pt>
                <c:pt idx="170">
                  <c:v>-7.09952584162552</c:v>
                </c:pt>
                <c:pt idx="171">
                  <c:v>7.81482435102686</c:v>
                </c:pt>
                <c:pt idx="172">
                  <c:v>-19.3509961140539</c:v>
                </c:pt>
                <c:pt idx="173">
                  <c:v>-17.0418475121398</c:v>
                </c:pt>
                <c:pt idx="174">
                  <c:v>-12.7595804688143</c:v>
                </c:pt>
                <c:pt idx="175">
                  <c:v>-2.82698976585472</c:v>
                </c:pt>
                <c:pt idx="176">
                  <c:v>-19.1556581522151</c:v>
                </c:pt>
                <c:pt idx="177">
                  <c:v>-13.4558437477413</c:v>
                </c:pt>
                <c:pt idx="178">
                  <c:v>-9.23726955217624</c:v>
                </c:pt>
                <c:pt idx="179">
                  <c:v>-13.4524622189342</c:v>
                </c:pt>
                <c:pt idx="180">
                  <c:v>7.87711589088699</c:v>
                </c:pt>
                <c:pt idx="181">
                  <c:v>0.0672320555766949</c:v>
                </c:pt>
                <c:pt idx="182">
                  <c:v>-15.7254134197426</c:v>
                </c:pt>
                <c:pt idx="183">
                  <c:v>-12.3398899011654</c:v>
                </c:pt>
                <c:pt idx="184">
                  <c:v>-17.0321731855025</c:v>
                </c:pt>
                <c:pt idx="185">
                  <c:v>-16.4005686042726</c:v>
                </c:pt>
                <c:pt idx="186">
                  <c:v>-9.03365785624701</c:v>
                </c:pt>
                <c:pt idx="187">
                  <c:v>-17.5896424083814</c:v>
                </c:pt>
                <c:pt idx="188">
                  <c:v>-2.31090963399876</c:v>
                </c:pt>
                <c:pt idx="189">
                  <c:v>-1.17435555177177</c:v>
                </c:pt>
                <c:pt idx="190">
                  <c:v>-7.32799637636302</c:v>
                </c:pt>
                <c:pt idx="191">
                  <c:v>6.00497631617439</c:v>
                </c:pt>
                <c:pt idx="192">
                  <c:v>-6.82519806049862</c:v>
                </c:pt>
                <c:pt idx="193">
                  <c:v>9.14768710274967</c:v>
                </c:pt>
                <c:pt idx="194">
                  <c:v>-8.95759658197146</c:v>
                </c:pt>
                <c:pt idx="195">
                  <c:v>6.23868087015785</c:v>
                </c:pt>
                <c:pt idx="196">
                  <c:v>-7.91892355138085</c:v>
                </c:pt>
                <c:pt idx="197">
                  <c:v>-11.4823491419139</c:v>
                </c:pt>
                <c:pt idx="198">
                  <c:v>-0.100178882518636</c:v>
                </c:pt>
                <c:pt idx="199">
                  <c:v>8.09419121777665</c:v>
                </c:pt>
                <c:pt idx="200">
                  <c:v>2.63949563481423</c:v>
                </c:pt>
                <c:pt idx="201">
                  <c:v>-11.246616000346</c:v>
                </c:pt>
                <c:pt idx="202">
                  <c:v>3.20202319554921</c:v>
                </c:pt>
                <c:pt idx="203">
                  <c:v>-8.27965738704896</c:v>
                </c:pt>
                <c:pt idx="204">
                  <c:v>-6.85598324892255</c:v>
                </c:pt>
                <c:pt idx="205">
                  <c:v>-0.201488439036026</c:v>
                </c:pt>
                <c:pt idx="206">
                  <c:v>-6.57703485137542</c:v>
                </c:pt>
                <c:pt idx="207">
                  <c:v>-13.3509715542358</c:v>
                </c:pt>
                <c:pt idx="208">
                  <c:v>-10.1795198420887</c:v>
                </c:pt>
                <c:pt idx="209">
                  <c:v>-10.0654255977835</c:v>
                </c:pt>
                <c:pt idx="210">
                  <c:v>6.47263106776573</c:v>
                </c:pt>
                <c:pt idx="211">
                  <c:v>-16.337992273826</c:v>
                </c:pt>
                <c:pt idx="212">
                  <c:v>-16.6334327550428</c:v>
                </c:pt>
                <c:pt idx="213">
                  <c:v>-1.01575983257469</c:v>
                </c:pt>
                <c:pt idx="214">
                  <c:v>-16.0789120659622</c:v>
                </c:pt>
                <c:pt idx="215">
                  <c:v>-7.03937314548033</c:v>
                </c:pt>
                <c:pt idx="216">
                  <c:v>-14.6314419733571</c:v>
                </c:pt>
                <c:pt idx="217">
                  <c:v>-16.5964493909227</c:v>
                </c:pt>
                <c:pt idx="218">
                  <c:v>1.70666666229248</c:v>
                </c:pt>
                <c:pt idx="219">
                  <c:v>0.123082476056599</c:v>
                </c:pt>
                <c:pt idx="220">
                  <c:v>-12.7847430243734</c:v>
                </c:pt>
                <c:pt idx="221">
                  <c:v>-0.0940517114705405</c:v>
                </c:pt>
                <c:pt idx="222">
                  <c:v>-12.7044751357257</c:v>
                </c:pt>
                <c:pt idx="223">
                  <c:v>7.83632964385517</c:v>
                </c:pt>
                <c:pt idx="224">
                  <c:v>-14.3960899532684</c:v>
                </c:pt>
                <c:pt idx="225">
                  <c:v>-16.5020443863902</c:v>
                </c:pt>
                <c:pt idx="226">
                  <c:v>5.03132026613487</c:v>
                </c:pt>
                <c:pt idx="227">
                  <c:v>-14.5972528383403</c:v>
                </c:pt>
                <c:pt idx="228">
                  <c:v>-3.77323460005527</c:v>
                </c:pt>
                <c:pt idx="229">
                  <c:v>-4.5898887519816</c:v>
                </c:pt>
                <c:pt idx="230">
                  <c:v>-4.04814613815315</c:v>
                </c:pt>
                <c:pt idx="231">
                  <c:v>-1.11666167469584</c:v>
                </c:pt>
                <c:pt idx="232">
                  <c:v>-18.6981159267678</c:v>
                </c:pt>
                <c:pt idx="233">
                  <c:v>-4.73900877056117</c:v>
                </c:pt>
                <c:pt idx="234">
                  <c:v>-11.2671572653823</c:v>
                </c:pt>
                <c:pt idx="235">
                  <c:v>-8.65031885267129</c:v>
                </c:pt>
                <c:pt idx="236">
                  <c:v>9.03584960481272</c:v>
                </c:pt>
                <c:pt idx="237">
                  <c:v>-5.65197467556038</c:v>
                </c:pt>
                <c:pt idx="238">
                  <c:v>-0.292286661691169</c:v>
                </c:pt>
                <c:pt idx="239">
                  <c:v>-3.7968344058056</c:v>
                </c:pt>
                <c:pt idx="240">
                  <c:v>-10.6334554460944</c:v>
                </c:pt>
                <c:pt idx="241">
                  <c:v>8.88535660314322</c:v>
                </c:pt>
                <c:pt idx="242">
                  <c:v>-16.232300637127</c:v>
                </c:pt>
                <c:pt idx="243">
                  <c:v>5.19928991348497</c:v>
                </c:pt>
                <c:pt idx="244">
                  <c:v>-15.1754711170638</c:v>
                </c:pt>
                <c:pt idx="245">
                  <c:v>-16.6080906539602</c:v>
                </c:pt>
                <c:pt idx="246">
                  <c:v>-8.95290931813376</c:v>
                </c:pt>
                <c:pt idx="247">
                  <c:v>0.630962365002513</c:v>
                </c:pt>
                <c:pt idx="248">
                  <c:v>5.15890284094182</c:v>
                </c:pt>
                <c:pt idx="249">
                  <c:v>-1.84444923797412</c:v>
                </c:pt>
                <c:pt idx="250">
                  <c:v>3.958378929945</c:v>
                </c:pt>
                <c:pt idx="251">
                  <c:v>9.56233987348937</c:v>
                </c:pt>
                <c:pt idx="252">
                  <c:v>-8.54008950201166</c:v>
                </c:pt>
                <c:pt idx="253">
                  <c:v>-9.14446704389749</c:v>
                </c:pt>
                <c:pt idx="254">
                  <c:v>-10.3307847977488</c:v>
                </c:pt>
                <c:pt idx="255">
                  <c:v>-5.43868570793859</c:v>
                </c:pt>
                <c:pt idx="256">
                  <c:v>-9.49207884835634</c:v>
                </c:pt>
                <c:pt idx="257">
                  <c:v>0.491127017760919</c:v>
                </c:pt>
                <c:pt idx="258">
                  <c:v>-3.84391622759681</c:v>
                </c:pt>
                <c:pt idx="259">
                  <c:v>-5.48128276218929</c:v>
                </c:pt>
                <c:pt idx="260">
                  <c:v>4.07014283183588</c:v>
                </c:pt>
                <c:pt idx="261">
                  <c:v>-13.7328160738392</c:v>
                </c:pt>
                <c:pt idx="262">
                  <c:v>-11.808453851432</c:v>
                </c:pt>
                <c:pt idx="263">
                  <c:v>6.56761557590853</c:v>
                </c:pt>
                <c:pt idx="264">
                  <c:v>-2.6575575914886</c:v>
                </c:pt>
                <c:pt idx="265">
                  <c:v>-10.2177899901993</c:v>
                </c:pt>
                <c:pt idx="266">
                  <c:v>5.08431645241349</c:v>
                </c:pt>
                <c:pt idx="267">
                  <c:v>-4.4464384692533</c:v>
                </c:pt>
                <c:pt idx="268">
                  <c:v>7.84151479383248</c:v>
                </c:pt>
                <c:pt idx="269">
                  <c:v>6.80341748539355</c:v>
                </c:pt>
                <c:pt idx="270">
                  <c:v>4.20769777560456</c:v>
                </c:pt>
                <c:pt idx="271">
                  <c:v>3.5751189844003</c:v>
                </c:pt>
                <c:pt idx="272">
                  <c:v>-3.08908729701258</c:v>
                </c:pt>
                <c:pt idx="273">
                  <c:v>-9.03350492678074</c:v>
                </c:pt>
                <c:pt idx="274">
                  <c:v>-18.0545951534665</c:v>
                </c:pt>
                <c:pt idx="275">
                  <c:v>-1.70255053003957</c:v>
                </c:pt>
                <c:pt idx="276">
                  <c:v>-1.60658423753425</c:v>
                </c:pt>
                <c:pt idx="277">
                  <c:v>-18.849144074251</c:v>
                </c:pt>
                <c:pt idx="278">
                  <c:v>-11.945318806096</c:v>
                </c:pt>
                <c:pt idx="279">
                  <c:v>-15.1998388833609</c:v>
                </c:pt>
                <c:pt idx="280">
                  <c:v>5.22976695499925</c:v>
                </c:pt>
                <c:pt idx="281">
                  <c:v>-10.1220566282816</c:v>
                </c:pt>
                <c:pt idx="282">
                  <c:v>-14.2825723630788</c:v>
                </c:pt>
                <c:pt idx="283">
                  <c:v>4.59690494410348</c:v>
                </c:pt>
                <c:pt idx="284">
                  <c:v>-0.722493810992348</c:v>
                </c:pt>
                <c:pt idx="285">
                  <c:v>9.48125385877264</c:v>
                </c:pt>
                <c:pt idx="286">
                  <c:v>7.92379423550812</c:v>
                </c:pt>
                <c:pt idx="287">
                  <c:v>8.88338353530903</c:v>
                </c:pt>
                <c:pt idx="288">
                  <c:v>-14.0970620769982</c:v>
                </c:pt>
                <c:pt idx="289">
                  <c:v>-11.8904226203894</c:v>
                </c:pt>
                <c:pt idx="290">
                  <c:v>1.20769635653862</c:v>
                </c:pt>
                <c:pt idx="291">
                  <c:v>7.05020026645688</c:v>
                </c:pt>
                <c:pt idx="292">
                  <c:v>-8.8510990678207</c:v>
                </c:pt>
                <c:pt idx="293">
                  <c:v>-2.00773585365622</c:v>
                </c:pt>
                <c:pt idx="294">
                  <c:v>8.35333731159783</c:v>
                </c:pt>
                <c:pt idx="295">
                  <c:v>0.591638274928918</c:v>
                </c:pt>
                <c:pt idx="296">
                  <c:v>1.31816834037777</c:v>
                </c:pt>
                <c:pt idx="297">
                  <c:v>0.0436292617973528</c:v>
                </c:pt>
                <c:pt idx="298">
                  <c:v>-1.48791401827484</c:v>
                </c:pt>
                <c:pt idx="299">
                  <c:v>8.33636738135416</c:v>
                </c:pt>
                <c:pt idx="300">
                  <c:v>-1.69658926450581</c:v>
                </c:pt>
                <c:pt idx="301">
                  <c:v>-0.235335183760928</c:v>
                </c:pt>
                <c:pt idx="302">
                  <c:v>7.44353490854278</c:v>
                </c:pt>
                <c:pt idx="303">
                  <c:v>3.9148808418887</c:v>
                </c:pt>
                <c:pt idx="304">
                  <c:v>-7.99168559581814</c:v>
                </c:pt>
                <c:pt idx="305">
                  <c:v>9.17865790045284</c:v>
                </c:pt>
                <c:pt idx="306">
                  <c:v>-4.6499853214664</c:v>
                </c:pt>
                <c:pt idx="307">
                  <c:v>3.43170512698123</c:v>
                </c:pt>
                <c:pt idx="308">
                  <c:v>6.23289517595294</c:v>
                </c:pt>
                <c:pt idx="309">
                  <c:v>-13.0184053569114</c:v>
                </c:pt>
                <c:pt idx="310">
                  <c:v>-0.229403062084998</c:v>
                </c:pt>
                <c:pt idx="311">
                  <c:v>-8.31858102456754</c:v>
                </c:pt>
                <c:pt idx="312">
                  <c:v>-5.22787285944227</c:v>
                </c:pt>
                <c:pt idx="313">
                  <c:v>-3.24427380399461</c:v>
                </c:pt>
                <c:pt idx="314">
                  <c:v>-15.3347515633499</c:v>
                </c:pt>
                <c:pt idx="315">
                  <c:v>-0.507003447344658</c:v>
                </c:pt>
                <c:pt idx="316">
                  <c:v>-4.86107902852305</c:v>
                </c:pt>
                <c:pt idx="317">
                  <c:v>-8.70165098757731</c:v>
                </c:pt>
                <c:pt idx="318">
                  <c:v>-14.4369397796133</c:v>
                </c:pt>
                <c:pt idx="319">
                  <c:v>-11.1281729277681</c:v>
                </c:pt>
                <c:pt idx="320">
                  <c:v>-12.5403820435194</c:v>
                </c:pt>
                <c:pt idx="321">
                  <c:v>-8.00968054142673</c:v>
                </c:pt>
                <c:pt idx="322">
                  <c:v>1.01671682760815</c:v>
                </c:pt>
                <c:pt idx="323">
                  <c:v>-7.23001289687557</c:v>
                </c:pt>
                <c:pt idx="324">
                  <c:v>-16.5920994158729</c:v>
                </c:pt>
                <c:pt idx="325">
                  <c:v>-1.41062331338486</c:v>
                </c:pt>
                <c:pt idx="326">
                  <c:v>1.6295991677123</c:v>
                </c:pt>
                <c:pt idx="327">
                  <c:v>-14.2386091834665</c:v>
                </c:pt>
                <c:pt idx="328">
                  <c:v>-7.29162006963891</c:v>
                </c:pt>
                <c:pt idx="329">
                  <c:v>5.2603862579279</c:v>
                </c:pt>
                <c:pt idx="330">
                  <c:v>-1.26809942806817</c:v>
                </c:pt>
                <c:pt idx="331">
                  <c:v>-18.9832937840368</c:v>
                </c:pt>
                <c:pt idx="332">
                  <c:v>-16.3407342802151</c:v>
                </c:pt>
                <c:pt idx="333">
                  <c:v>8.60157605516758</c:v>
                </c:pt>
                <c:pt idx="334">
                  <c:v>4.24574272671378</c:v>
                </c:pt>
                <c:pt idx="335">
                  <c:v>-12.6745443009416</c:v>
                </c:pt>
                <c:pt idx="336">
                  <c:v>-19.41482044583</c:v>
                </c:pt>
                <c:pt idx="337">
                  <c:v>-12.5600227606331</c:v>
                </c:pt>
                <c:pt idx="338">
                  <c:v>-15.8446713204252</c:v>
                </c:pt>
                <c:pt idx="339">
                  <c:v>8.91593176010307</c:v>
                </c:pt>
                <c:pt idx="340">
                  <c:v>-15.5603324142816</c:v>
                </c:pt>
                <c:pt idx="341">
                  <c:v>-17.4771221701081</c:v>
                </c:pt>
                <c:pt idx="342">
                  <c:v>-11.0093040061944</c:v>
                </c:pt>
                <c:pt idx="343">
                  <c:v>-15.9356802956743</c:v>
                </c:pt>
                <c:pt idx="344">
                  <c:v>-14.6029473786762</c:v>
                </c:pt>
                <c:pt idx="345">
                  <c:v>8.17999036712999</c:v>
                </c:pt>
                <c:pt idx="346">
                  <c:v>-15.7678919712355</c:v>
                </c:pt>
                <c:pt idx="347">
                  <c:v>-5.2482987897531</c:v>
                </c:pt>
                <c:pt idx="348">
                  <c:v>-11.0763513107856</c:v>
                </c:pt>
                <c:pt idx="349">
                  <c:v>-9.28606653452201</c:v>
                </c:pt>
                <c:pt idx="350">
                  <c:v>-19.2716986481972</c:v>
                </c:pt>
                <c:pt idx="351">
                  <c:v>2.79804270456419</c:v>
                </c:pt>
                <c:pt idx="352">
                  <c:v>-1.83032912673943</c:v>
                </c:pt>
                <c:pt idx="353">
                  <c:v>-18.2478677087757</c:v>
                </c:pt>
                <c:pt idx="354">
                  <c:v>-12.82881388583</c:v>
                </c:pt>
                <c:pt idx="355">
                  <c:v>8.27191302556871</c:v>
                </c:pt>
                <c:pt idx="356">
                  <c:v>-15.1498797392091</c:v>
                </c:pt>
                <c:pt idx="357">
                  <c:v>5.23293552076848</c:v>
                </c:pt>
                <c:pt idx="358">
                  <c:v>-4.34774201241363</c:v>
                </c:pt>
                <c:pt idx="359">
                  <c:v>-0.594990474676187</c:v>
                </c:pt>
                <c:pt idx="360">
                  <c:v>5.99447233120499</c:v>
                </c:pt>
                <c:pt idx="361">
                  <c:v>0.667166909396587</c:v>
                </c:pt>
                <c:pt idx="362">
                  <c:v>-0.101342583578055</c:v>
                </c:pt>
                <c:pt idx="363">
                  <c:v>-14.8788935742432</c:v>
                </c:pt>
                <c:pt idx="364">
                  <c:v>-6.03188016997072</c:v>
                </c:pt>
                <c:pt idx="365">
                  <c:v>-0.955916888509559</c:v>
                </c:pt>
                <c:pt idx="366">
                  <c:v>-1.75582692094168</c:v>
                </c:pt>
                <c:pt idx="367">
                  <c:v>2.37976853023299</c:v>
                </c:pt>
                <c:pt idx="368">
                  <c:v>-18.3021474948378</c:v>
                </c:pt>
                <c:pt idx="369">
                  <c:v>6.8956783115843</c:v>
                </c:pt>
                <c:pt idx="370">
                  <c:v>-4.00432027462155</c:v>
                </c:pt>
                <c:pt idx="371">
                  <c:v>-6.971577825561</c:v>
                </c:pt>
                <c:pt idx="372">
                  <c:v>-9.49465900044601</c:v>
                </c:pt>
                <c:pt idx="373">
                  <c:v>0.545952251359661</c:v>
                </c:pt>
                <c:pt idx="374">
                  <c:v>4.00905319527498</c:v>
                </c:pt>
                <c:pt idx="375">
                  <c:v>-14.2679852946667</c:v>
                </c:pt>
                <c:pt idx="376">
                  <c:v>-16.254397464104</c:v>
                </c:pt>
                <c:pt idx="377">
                  <c:v>-6.03915474097151</c:v>
                </c:pt>
                <c:pt idx="378">
                  <c:v>-16.9423115056926</c:v>
                </c:pt>
                <c:pt idx="379">
                  <c:v>-2.66344402664754</c:v>
                </c:pt>
                <c:pt idx="380">
                  <c:v>-1.90807221169848</c:v>
                </c:pt>
                <c:pt idx="381">
                  <c:v>-7.18594807575083</c:v>
                </c:pt>
                <c:pt idx="382">
                  <c:v>-4.92213811614603</c:v>
                </c:pt>
                <c:pt idx="383">
                  <c:v>-10.6187616869419</c:v>
                </c:pt>
                <c:pt idx="384">
                  <c:v>-14.4847156986269</c:v>
                </c:pt>
                <c:pt idx="385">
                  <c:v>-12.6072273385786</c:v>
                </c:pt>
                <c:pt idx="386">
                  <c:v>1.91556674404932</c:v>
                </c:pt>
                <c:pt idx="387">
                  <c:v>5.47750925613999</c:v>
                </c:pt>
                <c:pt idx="388">
                  <c:v>3.15066562407986</c:v>
                </c:pt>
                <c:pt idx="389">
                  <c:v>-11.8618123240026</c:v>
                </c:pt>
                <c:pt idx="390">
                  <c:v>-6.3444869019366</c:v>
                </c:pt>
                <c:pt idx="391">
                  <c:v>5.98300423405219</c:v>
                </c:pt>
                <c:pt idx="392">
                  <c:v>-16.0782020567557</c:v>
                </c:pt>
                <c:pt idx="393">
                  <c:v>4.00032987728751</c:v>
                </c:pt>
                <c:pt idx="394">
                  <c:v>0.275714367988265</c:v>
                </c:pt>
                <c:pt idx="395">
                  <c:v>0.309385626518135</c:v>
                </c:pt>
                <c:pt idx="396">
                  <c:v>-8.45745001579796</c:v>
                </c:pt>
                <c:pt idx="397">
                  <c:v>6.13692432748923</c:v>
                </c:pt>
                <c:pt idx="398">
                  <c:v>-4.58494923796299</c:v>
                </c:pt>
                <c:pt idx="399">
                  <c:v>-12.66616209896</c:v>
                </c:pt>
                <c:pt idx="400">
                  <c:v>6.14154237585808</c:v>
                </c:pt>
                <c:pt idx="401">
                  <c:v>-6.13550152713707</c:v>
                </c:pt>
                <c:pt idx="402">
                  <c:v>-0.143607214059018</c:v>
                </c:pt>
                <c:pt idx="403">
                  <c:v>9.21916281621858</c:v>
                </c:pt>
                <c:pt idx="404">
                  <c:v>3.76951168825491</c:v>
                </c:pt>
                <c:pt idx="405">
                  <c:v>-11.1212706916919</c:v>
                </c:pt>
                <c:pt idx="406">
                  <c:v>-4.01842060341092</c:v>
                </c:pt>
                <c:pt idx="407">
                  <c:v>-0.54812013245224</c:v>
                </c:pt>
                <c:pt idx="408">
                  <c:v>-18.0642648466682</c:v>
                </c:pt>
                <c:pt idx="409">
                  <c:v>6.1774636139691</c:v>
                </c:pt>
                <c:pt idx="410">
                  <c:v>9.20723142056728</c:v>
                </c:pt>
                <c:pt idx="411">
                  <c:v>-17.7786832651729</c:v>
                </c:pt>
                <c:pt idx="412">
                  <c:v>-2.55440211014221</c:v>
                </c:pt>
                <c:pt idx="413">
                  <c:v>-8.1337921187512</c:v>
                </c:pt>
                <c:pt idx="414">
                  <c:v>-0.864806992013964</c:v>
                </c:pt>
                <c:pt idx="415">
                  <c:v>0.13185100184395</c:v>
                </c:pt>
                <c:pt idx="416">
                  <c:v>-15.4878609016362</c:v>
                </c:pt>
                <c:pt idx="417">
                  <c:v>-12.1426783265911</c:v>
                </c:pt>
                <c:pt idx="418">
                  <c:v>-17.5547257660955</c:v>
                </c:pt>
                <c:pt idx="419">
                  <c:v>-8.61596879193004</c:v>
                </c:pt>
                <c:pt idx="420">
                  <c:v>6.03910835224861</c:v>
                </c:pt>
                <c:pt idx="421">
                  <c:v>0.243176332961471</c:v>
                </c:pt>
                <c:pt idx="422">
                  <c:v>-12.6650845190416</c:v>
                </c:pt>
                <c:pt idx="423">
                  <c:v>9.42428169611402</c:v>
                </c:pt>
                <c:pt idx="424">
                  <c:v>-2.21143610467998</c:v>
                </c:pt>
                <c:pt idx="425">
                  <c:v>-18.661793208459</c:v>
                </c:pt>
                <c:pt idx="426">
                  <c:v>-8.85764386825643</c:v>
                </c:pt>
                <c:pt idx="427">
                  <c:v>-3.65396396071593</c:v>
                </c:pt>
                <c:pt idx="428">
                  <c:v>-1.20956395347447</c:v>
                </c:pt>
                <c:pt idx="429">
                  <c:v>-1.55642836924533</c:v>
                </c:pt>
                <c:pt idx="430">
                  <c:v>-1.49373915834472</c:v>
                </c:pt>
                <c:pt idx="431">
                  <c:v>-7.10863170566898</c:v>
                </c:pt>
                <c:pt idx="432">
                  <c:v>2.84991366308214</c:v>
                </c:pt>
                <c:pt idx="433">
                  <c:v>-14.1507453125552</c:v>
                </c:pt>
                <c:pt idx="434">
                  <c:v>-15.2654709614088</c:v>
                </c:pt>
                <c:pt idx="435">
                  <c:v>-12.9300420143709</c:v>
                </c:pt>
                <c:pt idx="436">
                  <c:v>-3.01112411638066</c:v>
                </c:pt>
                <c:pt idx="437">
                  <c:v>-17.5641659388756</c:v>
                </c:pt>
                <c:pt idx="438">
                  <c:v>-13.8184042716484</c:v>
                </c:pt>
                <c:pt idx="439">
                  <c:v>5.08194617748151</c:v>
                </c:pt>
                <c:pt idx="440">
                  <c:v>-0.272447568341728</c:v>
                </c:pt>
                <c:pt idx="441">
                  <c:v>-6.24930504026377</c:v>
                </c:pt>
                <c:pt idx="442">
                  <c:v>6.91719211205335</c:v>
                </c:pt>
                <c:pt idx="443">
                  <c:v>-6.04228547080461</c:v>
                </c:pt>
                <c:pt idx="444">
                  <c:v>7.62077023753868</c:v>
                </c:pt>
                <c:pt idx="445">
                  <c:v>-13.7896359512433</c:v>
                </c:pt>
                <c:pt idx="446">
                  <c:v>-17.515462881218</c:v>
                </c:pt>
                <c:pt idx="447">
                  <c:v>-9.66592002525135</c:v>
                </c:pt>
                <c:pt idx="448">
                  <c:v>6.71216946228894</c:v>
                </c:pt>
                <c:pt idx="449">
                  <c:v>9.07244179489672</c:v>
                </c:pt>
                <c:pt idx="450">
                  <c:v>-9.41421825813115</c:v>
                </c:pt>
                <c:pt idx="451">
                  <c:v>-18.0409626592749</c:v>
                </c:pt>
                <c:pt idx="452">
                  <c:v>4.75668707955307</c:v>
                </c:pt>
                <c:pt idx="453">
                  <c:v>-16.9183680524132</c:v>
                </c:pt>
                <c:pt idx="454">
                  <c:v>-16.2046760216148</c:v>
                </c:pt>
                <c:pt idx="455">
                  <c:v>-15.5920013268193</c:v>
                </c:pt>
                <c:pt idx="456">
                  <c:v>-16.3854149150779</c:v>
                </c:pt>
                <c:pt idx="457">
                  <c:v>-1.29099334090252</c:v>
                </c:pt>
                <c:pt idx="458">
                  <c:v>3.54508538496932</c:v>
                </c:pt>
                <c:pt idx="459">
                  <c:v>-12.7779920576436</c:v>
                </c:pt>
                <c:pt idx="460">
                  <c:v>-6.92758509399655</c:v>
                </c:pt>
                <c:pt idx="461">
                  <c:v>-1.96857381471422</c:v>
                </c:pt>
                <c:pt idx="462">
                  <c:v>-18.6344775028217</c:v>
                </c:pt>
                <c:pt idx="463">
                  <c:v>-2.67497745888419</c:v>
                </c:pt>
                <c:pt idx="464">
                  <c:v>-4.93634459195934</c:v>
                </c:pt>
                <c:pt idx="465">
                  <c:v>-4.2174764068794</c:v>
                </c:pt>
                <c:pt idx="466">
                  <c:v>-3.65416517420509</c:v>
                </c:pt>
                <c:pt idx="467">
                  <c:v>0.214201477995381</c:v>
                </c:pt>
                <c:pt idx="468">
                  <c:v>-10.6260443052193</c:v>
                </c:pt>
                <c:pt idx="469">
                  <c:v>-11.5457744972897</c:v>
                </c:pt>
                <c:pt idx="470">
                  <c:v>-15.0544939389321</c:v>
                </c:pt>
                <c:pt idx="471">
                  <c:v>-5.6183215129377</c:v>
                </c:pt>
                <c:pt idx="472">
                  <c:v>-1.46597643219871</c:v>
                </c:pt>
                <c:pt idx="473">
                  <c:v>9.59875648788679</c:v>
                </c:pt>
                <c:pt idx="474">
                  <c:v>0.0692239123172857</c:v>
                </c:pt>
                <c:pt idx="475">
                  <c:v>-17.7772578615434</c:v>
                </c:pt>
                <c:pt idx="476">
                  <c:v>-0.139752686242522</c:v>
                </c:pt>
                <c:pt idx="477">
                  <c:v>-16.9730016367092</c:v>
                </c:pt>
                <c:pt idx="478">
                  <c:v>-13.6388703897685</c:v>
                </c:pt>
                <c:pt idx="479">
                  <c:v>-14.4193545746794</c:v>
                </c:pt>
                <c:pt idx="480">
                  <c:v>5.09477487503208</c:v>
                </c:pt>
                <c:pt idx="481">
                  <c:v>3.40485089312965</c:v>
                </c:pt>
                <c:pt idx="482">
                  <c:v>-10.0191067098459</c:v>
                </c:pt>
                <c:pt idx="483">
                  <c:v>5.42829619729568</c:v>
                </c:pt>
                <c:pt idx="484">
                  <c:v>-8.28146957206632</c:v>
                </c:pt>
                <c:pt idx="485">
                  <c:v>7.00878055164093</c:v>
                </c:pt>
                <c:pt idx="486">
                  <c:v>-4.75546836686232</c:v>
                </c:pt>
                <c:pt idx="487">
                  <c:v>-7.84783312452613</c:v>
                </c:pt>
                <c:pt idx="488">
                  <c:v>-0.870388532654702</c:v>
                </c:pt>
                <c:pt idx="489">
                  <c:v>-1.14241154076484</c:v>
                </c:pt>
                <c:pt idx="490">
                  <c:v>-18.8547176397402</c:v>
                </c:pt>
                <c:pt idx="491">
                  <c:v>3.36758033230602</c:v>
                </c:pt>
                <c:pt idx="492">
                  <c:v>-4.04088338455259</c:v>
                </c:pt>
                <c:pt idx="493">
                  <c:v>-6.68610266252079</c:v>
                </c:pt>
                <c:pt idx="494">
                  <c:v>-11.0687629193763</c:v>
                </c:pt>
                <c:pt idx="495">
                  <c:v>-6.76465305048819</c:v>
                </c:pt>
                <c:pt idx="496">
                  <c:v>-7.80504706550257</c:v>
                </c:pt>
                <c:pt idx="497">
                  <c:v>0.0413000861933812</c:v>
                </c:pt>
                <c:pt idx="498">
                  <c:v>-3.1855976862423</c:v>
                </c:pt>
                <c:pt idx="499">
                  <c:v>5.16306273057038</c:v>
                </c:pt>
                <c:pt idx="500">
                  <c:v>3.52361495148356</c:v>
                </c:pt>
                <c:pt idx="501">
                  <c:v>-12.5219247107173</c:v>
                </c:pt>
                <c:pt idx="502">
                  <c:v>-11.1859271545394</c:v>
                </c:pt>
                <c:pt idx="503">
                  <c:v>8.14144612398471</c:v>
                </c:pt>
                <c:pt idx="504">
                  <c:v>-17.5299590896658</c:v>
                </c:pt>
                <c:pt idx="505">
                  <c:v>-5.70393890807436</c:v>
                </c:pt>
                <c:pt idx="506">
                  <c:v>-19.282849770687</c:v>
                </c:pt>
                <c:pt idx="507">
                  <c:v>-0.749334248287441</c:v>
                </c:pt>
                <c:pt idx="508">
                  <c:v>0.605944044158426</c:v>
                </c:pt>
                <c:pt idx="509">
                  <c:v>-13.9006161112809</c:v>
                </c:pt>
                <c:pt idx="510">
                  <c:v>-8.46384762028071</c:v>
                </c:pt>
                <c:pt idx="511">
                  <c:v>6.38303814685261</c:v>
                </c:pt>
                <c:pt idx="512">
                  <c:v>-19.0362388091329</c:v>
                </c:pt>
                <c:pt idx="513">
                  <c:v>0.807646160258874</c:v>
                </c:pt>
                <c:pt idx="514">
                  <c:v>4.91812975577951</c:v>
                </c:pt>
                <c:pt idx="515">
                  <c:v>4.38392203262072</c:v>
                </c:pt>
                <c:pt idx="516">
                  <c:v>-0.610582101496998</c:v>
                </c:pt>
                <c:pt idx="517">
                  <c:v>-3.50257070972836</c:v>
                </c:pt>
                <c:pt idx="518">
                  <c:v>-16.0158706339693</c:v>
                </c:pt>
                <c:pt idx="519">
                  <c:v>5.20345592721549</c:v>
                </c:pt>
                <c:pt idx="520">
                  <c:v>8.95382066615151</c:v>
                </c:pt>
                <c:pt idx="521">
                  <c:v>-16.4026263512255</c:v>
                </c:pt>
                <c:pt idx="522">
                  <c:v>-13.3916479987862</c:v>
                </c:pt>
                <c:pt idx="523">
                  <c:v>-9.10988242729335</c:v>
                </c:pt>
                <c:pt idx="524">
                  <c:v>-18.6348275936347</c:v>
                </c:pt>
                <c:pt idx="525">
                  <c:v>-2.31849856748649</c:v>
                </c:pt>
                <c:pt idx="526">
                  <c:v>-13.2018807898865</c:v>
                </c:pt>
                <c:pt idx="527">
                  <c:v>-7.66379875211791</c:v>
                </c:pt>
                <c:pt idx="528">
                  <c:v>-0.479198703604124</c:v>
                </c:pt>
                <c:pt idx="529">
                  <c:v>-0.258241107007661</c:v>
                </c:pt>
                <c:pt idx="530">
                  <c:v>-17.6082734965919</c:v>
                </c:pt>
                <c:pt idx="531">
                  <c:v>-9.37798675276707</c:v>
                </c:pt>
                <c:pt idx="532">
                  <c:v>7.86175005669392</c:v>
                </c:pt>
                <c:pt idx="533">
                  <c:v>-16.4476048054129</c:v>
                </c:pt>
                <c:pt idx="534">
                  <c:v>-8.60373979863291</c:v>
                </c:pt>
                <c:pt idx="535">
                  <c:v>-3.81589976038017</c:v>
                </c:pt>
                <c:pt idx="536">
                  <c:v>0.554247765102779</c:v>
                </c:pt>
                <c:pt idx="537">
                  <c:v>-8.43053363340457</c:v>
                </c:pt>
                <c:pt idx="538">
                  <c:v>-17.5324143090753</c:v>
                </c:pt>
                <c:pt idx="539">
                  <c:v>-8.20283109585858</c:v>
                </c:pt>
                <c:pt idx="540">
                  <c:v>-12.3829050877255</c:v>
                </c:pt>
                <c:pt idx="541">
                  <c:v>-17.7805500055228</c:v>
                </c:pt>
                <c:pt idx="542">
                  <c:v>-15.1114346382388</c:v>
                </c:pt>
                <c:pt idx="543">
                  <c:v>-4.50195808571869</c:v>
                </c:pt>
                <c:pt idx="544">
                  <c:v>-7.90773455211376</c:v>
                </c:pt>
                <c:pt idx="545">
                  <c:v>0.683927898598726</c:v>
                </c:pt>
                <c:pt idx="546">
                  <c:v>0.193180809830385</c:v>
                </c:pt>
                <c:pt idx="547">
                  <c:v>-6.29563690107111</c:v>
                </c:pt>
                <c:pt idx="548">
                  <c:v>-9.95869889680119</c:v>
                </c:pt>
                <c:pt idx="549">
                  <c:v>-0.242023323056074</c:v>
                </c:pt>
                <c:pt idx="550">
                  <c:v>-8.03867573012791</c:v>
                </c:pt>
                <c:pt idx="551">
                  <c:v>-11.4154761929475</c:v>
                </c:pt>
                <c:pt idx="552">
                  <c:v>1.34828008769138</c:v>
                </c:pt>
                <c:pt idx="553">
                  <c:v>-9.47546854619639</c:v>
                </c:pt>
                <c:pt idx="554">
                  <c:v>8.76019804236504</c:v>
                </c:pt>
                <c:pt idx="555">
                  <c:v>-11.1842998464416</c:v>
                </c:pt>
                <c:pt idx="556">
                  <c:v>1.27078825333559</c:v>
                </c:pt>
                <c:pt idx="557">
                  <c:v>-9.79776467955344</c:v>
                </c:pt>
                <c:pt idx="558">
                  <c:v>5.64634946498199</c:v>
                </c:pt>
                <c:pt idx="559">
                  <c:v>-4.86771634092391</c:v>
                </c:pt>
                <c:pt idx="560">
                  <c:v>6.75629921933942</c:v>
                </c:pt>
                <c:pt idx="561">
                  <c:v>-15.592426115652</c:v>
                </c:pt>
                <c:pt idx="562">
                  <c:v>4.34049803866321</c:v>
                </c:pt>
                <c:pt idx="563">
                  <c:v>-18.5295378356067</c:v>
                </c:pt>
                <c:pt idx="564">
                  <c:v>-1.33625639467221</c:v>
                </c:pt>
                <c:pt idx="565">
                  <c:v>8.35285296854439</c:v>
                </c:pt>
                <c:pt idx="566">
                  <c:v>-19.3477047834859</c:v>
                </c:pt>
                <c:pt idx="567">
                  <c:v>-8.12485431685188</c:v>
                </c:pt>
                <c:pt idx="568">
                  <c:v>-1.13147506812652</c:v>
                </c:pt>
                <c:pt idx="569">
                  <c:v>-16.9924839728681</c:v>
                </c:pt>
                <c:pt idx="570">
                  <c:v>3.4751858496134</c:v>
                </c:pt>
                <c:pt idx="571">
                  <c:v>-8.02150649509064</c:v>
                </c:pt>
                <c:pt idx="572">
                  <c:v>-8.67107585170237</c:v>
                </c:pt>
                <c:pt idx="573">
                  <c:v>-11.8733879614536</c:v>
                </c:pt>
                <c:pt idx="574">
                  <c:v>-8.84018312770066</c:v>
                </c:pt>
                <c:pt idx="575">
                  <c:v>2.95546957988147</c:v>
                </c:pt>
                <c:pt idx="576">
                  <c:v>2.35044270153051</c:v>
                </c:pt>
                <c:pt idx="577">
                  <c:v>-9.54344722701444</c:v>
                </c:pt>
                <c:pt idx="578">
                  <c:v>8.91585853638485</c:v>
                </c:pt>
                <c:pt idx="579">
                  <c:v>6.2321033143967</c:v>
                </c:pt>
                <c:pt idx="580">
                  <c:v>-19.2091576716327</c:v>
                </c:pt>
                <c:pt idx="581">
                  <c:v>8.35136734869716</c:v>
                </c:pt>
                <c:pt idx="582">
                  <c:v>-16.4793956699721</c:v>
                </c:pt>
                <c:pt idx="583">
                  <c:v>-4.10577618874155</c:v>
                </c:pt>
                <c:pt idx="584">
                  <c:v>2.32272696582022</c:v>
                </c:pt>
                <c:pt idx="585">
                  <c:v>-14.4133283639855</c:v>
                </c:pt>
                <c:pt idx="586">
                  <c:v>-16.9594780085665</c:v>
                </c:pt>
                <c:pt idx="587">
                  <c:v>7.08821055666458</c:v>
                </c:pt>
                <c:pt idx="588">
                  <c:v>-4.26225847677634</c:v>
                </c:pt>
                <c:pt idx="589">
                  <c:v>7.67480929190045</c:v>
                </c:pt>
                <c:pt idx="590">
                  <c:v>-6.58614375441807</c:v>
                </c:pt>
                <c:pt idx="591">
                  <c:v>-17.3383835205594</c:v>
                </c:pt>
                <c:pt idx="592">
                  <c:v>8.87433938499445</c:v>
                </c:pt>
                <c:pt idx="593">
                  <c:v>2.67213843457798</c:v>
                </c:pt>
                <c:pt idx="594">
                  <c:v>0.031058968437204</c:v>
                </c:pt>
                <c:pt idx="595">
                  <c:v>-9.31460944092207</c:v>
                </c:pt>
                <c:pt idx="596">
                  <c:v>-10.2711677134946</c:v>
                </c:pt>
                <c:pt idx="597">
                  <c:v>-11.7043706812214</c:v>
                </c:pt>
                <c:pt idx="598">
                  <c:v>-1.76733858109576</c:v>
                </c:pt>
                <c:pt idx="599">
                  <c:v>7.51597841362516</c:v>
                </c:pt>
                <c:pt idx="600">
                  <c:v>-16.442633828012</c:v>
                </c:pt>
                <c:pt idx="601">
                  <c:v>-10.7144293106382</c:v>
                </c:pt>
                <c:pt idx="602">
                  <c:v>-3.91395980789015</c:v>
                </c:pt>
                <c:pt idx="603">
                  <c:v>4.73758413684715</c:v>
                </c:pt>
                <c:pt idx="604">
                  <c:v>-12.8744781370989</c:v>
                </c:pt>
                <c:pt idx="605">
                  <c:v>8.57595681315205</c:v>
                </c:pt>
                <c:pt idx="606">
                  <c:v>-18.5078862698413</c:v>
                </c:pt>
                <c:pt idx="607">
                  <c:v>-17.2548169315401</c:v>
                </c:pt>
                <c:pt idx="608">
                  <c:v>-7.49871312016747</c:v>
                </c:pt>
                <c:pt idx="609">
                  <c:v>-7.65602296637631</c:v>
                </c:pt>
                <c:pt idx="610">
                  <c:v>-9.47361620827084</c:v>
                </c:pt>
                <c:pt idx="611">
                  <c:v>-5.28790028447719</c:v>
                </c:pt>
                <c:pt idx="612">
                  <c:v>-8.71347699446379</c:v>
                </c:pt>
                <c:pt idx="613">
                  <c:v>-15.3604571119391</c:v>
                </c:pt>
                <c:pt idx="614">
                  <c:v>4.11194505000847</c:v>
                </c:pt>
                <c:pt idx="615">
                  <c:v>-2.90272633682691</c:v>
                </c:pt>
                <c:pt idx="616">
                  <c:v>2.24426921312798</c:v>
                </c:pt>
                <c:pt idx="617">
                  <c:v>6.36381060384644</c:v>
                </c:pt>
                <c:pt idx="618">
                  <c:v>1.26317078282012</c:v>
                </c:pt>
                <c:pt idx="619">
                  <c:v>-16.8276952212265</c:v>
                </c:pt>
                <c:pt idx="620">
                  <c:v>-10.0099826408182</c:v>
                </c:pt>
                <c:pt idx="621">
                  <c:v>-15.3969768601094</c:v>
                </c:pt>
                <c:pt idx="622">
                  <c:v>2.89090391391708</c:v>
                </c:pt>
                <c:pt idx="623">
                  <c:v>4.46742073651004</c:v>
                </c:pt>
                <c:pt idx="624">
                  <c:v>-18.7579805936802</c:v>
                </c:pt>
                <c:pt idx="625">
                  <c:v>-15.3976553407386</c:v>
                </c:pt>
                <c:pt idx="626">
                  <c:v>8.45996912985769</c:v>
                </c:pt>
                <c:pt idx="627">
                  <c:v>-10.1328424305316</c:v>
                </c:pt>
                <c:pt idx="628">
                  <c:v>-4.60569540841128</c:v>
                </c:pt>
                <c:pt idx="629">
                  <c:v>-4.41774376502452</c:v>
                </c:pt>
                <c:pt idx="630">
                  <c:v>-10.9847296611628</c:v>
                </c:pt>
                <c:pt idx="631">
                  <c:v>-16.2765296662058</c:v>
                </c:pt>
                <c:pt idx="632">
                  <c:v>-12.8555966176257</c:v>
                </c:pt>
                <c:pt idx="633">
                  <c:v>-12.6085844308347</c:v>
                </c:pt>
                <c:pt idx="634">
                  <c:v>-17.2093374765646</c:v>
                </c:pt>
                <c:pt idx="635">
                  <c:v>-3.47425553952153</c:v>
                </c:pt>
                <c:pt idx="636">
                  <c:v>7.41723566894419</c:v>
                </c:pt>
                <c:pt idx="637">
                  <c:v>-19.2017935647526</c:v>
                </c:pt>
                <c:pt idx="638">
                  <c:v>-3.36684558664326</c:v>
                </c:pt>
                <c:pt idx="639">
                  <c:v>-6.60321112540275</c:v>
                </c:pt>
                <c:pt idx="640">
                  <c:v>9.10113571043906</c:v>
                </c:pt>
                <c:pt idx="641">
                  <c:v>0.246160344471958</c:v>
                </c:pt>
                <c:pt idx="642">
                  <c:v>-15.9903999253889</c:v>
                </c:pt>
                <c:pt idx="643">
                  <c:v>3.84881639131791</c:v>
                </c:pt>
                <c:pt idx="644">
                  <c:v>-5.49839826250059</c:v>
                </c:pt>
                <c:pt idx="645">
                  <c:v>-17.1796282580543</c:v>
                </c:pt>
                <c:pt idx="646">
                  <c:v>8.78946763556271</c:v>
                </c:pt>
                <c:pt idx="647">
                  <c:v>-4.05531799714529</c:v>
                </c:pt>
                <c:pt idx="648">
                  <c:v>8.50463416648913</c:v>
                </c:pt>
                <c:pt idx="649">
                  <c:v>-7.80017796827803</c:v>
                </c:pt>
                <c:pt idx="650">
                  <c:v>-12.9401315110036</c:v>
                </c:pt>
                <c:pt idx="651">
                  <c:v>0.291770510365257</c:v>
                </c:pt>
                <c:pt idx="652">
                  <c:v>-5.28469205047777</c:v>
                </c:pt>
                <c:pt idx="653">
                  <c:v>-5.09127940988094</c:v>
                </c:pt>
                <c:pt idx="654">
                  <c:v>-18.4366096096305</c:v>
                </c:pt>
                <c:pt idx="655">
                  <c:v>-14.3014195730413</c:v>
                </c:pt>
                <c:pt idx="656">
                  <c:v>7.2565675985079</c:v>
                </c:pt>
                <c:pt idx="657">
                  <c:v>-9.71997044440996</c:v>
                </c:pt>
                <c:pt idx="658">
                  <c:v>-3.55755640439507</c:v>
                </c:pt>
                <c:pt idx="659">
                  <c:v>-1.173157486085</c:v>
                </c:pt>
                <c:pt idx="660">
                  <c:v>8.50504014818865</c:v>
                </c:pt>
                <c:pt idx="661">
                  <c:v>3.45275345998901</c:v>
                </c:pt>
                <c:pt idx="662">
                  <c:v>-13.6779988374256</c:v>
                </c:pt>
                <c:pt idx="663">
                  <c:v>-16.9425750468299</c:v>
                </c:pt>
                <c:pt idx="664">
                  <c:v>-9.27855992735316</c:v>
                </c:pt>
                <c:pt idx="665">
                  <c:v>-0.198036894565605</c:v>
                </c:pt>
                <c:pt idx="666">
                  <c:v>4.36439838216173</c:v>
                </c:pt>
                <c:pt idx="667">
                  <c:v>5.5586835635856</c:v>
                </c:pt>
                <c:pt idx="668">
                  <c:v>8.25622319301676</c:v>
                </c:pt>
                <c:pt idx="669">
                  <c:v>-6.31366098806501</c:v>
                </c:pt>
                <c:pt idx="670">
                  <c:v>-12.9053099568024</c:v>
                </c:pt>
                <c:pt idx="671">
                  <c:v>-18.1092998385992</c:v>
                </c:pt>
                <c:pt idx="672">
                  <c:v>6.80062221792647</c:v>
                </c:pt>
                <c:pt idx="673">
                  <c:v>-3.6578349405913</c:v>
                </c:pt>
                <c:pt idx="674">
                  <c:v>-2.60207439609961</c:v>
                </c:pt>
                <c:pt idx="675">
                  <c:v>-12.4502618489935</c:v>
                </c:pt>
                <c:pt idx="676">
                  <c:v>-3.12000818445349</c:v>
                </c:pt>
                <c:pt idx="677">
                  <c:v>-7.56750094033993</c:v>
                </c:pt>
                <c:pt idx="678">
                  <c:v>9.0242951736192</c:v>
                </c:pt>
                <c:pt idx="679">
                  <c:v>-13.9651805904797</c:v>
                </c:pt>
                <c:pt idx="680">
                  <c:v>-12.2882546487327</c:v>
                </c:pt>
                <c:pt idx="681">
                  <c:v>-9.41673706169347</c:v>
                </c:pt>
                <c:pt idx="682">
                  <c:v>-10.3896403307394</c:v>
                </c:pt>
                <c:pt idx="683">
                  <c:v>6.59694386018114</c:v>
                </c:pt>
                <c:pt idx="684">
                  <c:v>-18.226197313453</c:v>
                </c:pt>
                <c:pt idx="685">
                  <c:v>9.31333404968415</c:v>
                </c:pt>
                <c:pt idx="686">
                  <c:v>-15.2869533275637</c:v>
                </c:pt>
                <c:pt idx="687">
                  <c:v>3.54713253917869</c:v>
                </c:pt>
                <c:pt idx="688">
                  <c:v>0.436521905750416</c:v>
                </c:pt>
                <c:pt idx="689">
                  <c:v>-4.63938479250088</c:v>
                </c:pt>
                <c:pt idx="690">
                  <c:v>-13.7875758928137</c:v>
                </c:pt>
                <c:pt idx="691">
                  <c:v>1.42607406394972</c:v>
                </c:pt>
                <c:pt idx="692">
                  <c:v>-15.0805096099905</c:v>
                </c:pt>
                <c:pt idx="693">
                  <c:v>0.633514023045551</c:v>
                </c:pt>
                <c:pt idx="694">
                  <c:v>9.42312038091368</c:v>
                </c:pt>
                <c:pt idx="695">
                  <c:v>-10.7778305721894</c:v>
                </c:pt>
                <c:pt idx="696">
                  <c:v>-12.066320394959</c:v>
                </c:pt>
                <c:pt idx="697">
                  <c:v>3.65379408097424</c:v>
                </c:pt>
                <c:pt idx="698">
                  <c:v>-3.35799567203415</c:v>
                </c:pt>
                <c:pt idx="699">
                  <c:v>-13.9265618897887</c:v>
                </c:pt>
                <c:pt idx="700">
                  <c:v>2.09853812899787</c:v>
                </c:pt>
                <c:pt idx="701">
                  <c:v>3.70773047288221</c:v>
                </c:pt>
                <c:pt idx="702">
                  <c:v>-0.11024160424037</c:v>
                </c:pt>
                <c:pt idx="703">
                  <c:v>5.69032827237764</c:v>
                </c:pt>
                <c:pt idx="704">
                  <c:v>-16.5456584343686</c:v>
                </c:pt>
                <c:pt idx="705">
                  <c:v>0.118979548506745</c:v>
                </c:pt>
                <c:pt idx="706">
                  <c:v>2.05618325338373</c:v>
                </c:pt>
                <c:pt idx="707">
                  <c:v>9.57365692390574</c:v>
                </c:pt>
                <c:pt idx="708">
                  <c:v>-13.7963036292645</c:v>
                </c:pt>
                <c:pt idx="709">
                  <c:v>-8.20120715911613</c:v>
                </c:pt>
                <c:pt idx="710">
                  <c:v>-3.67133937219299</c:v>
                </c:pt>
                <c:pt idx="711">
                  <c:v>-6.53160908869308</c:v>
                </c:pt>
                <c:pt idx="712">
                  <c:v>-1.6205547650306</c:v>
                </c:pt>
                <c:pt idx="713">
                  <c:v>-10.6199389236878</c:v>
                </c:pt>
                <c:pt idx="714">
                  <c:v>-17.3248335108507</c:v>
                </c:pt>
                <c:pt idx="715">
                  <c:v>-9.03636488498953</c:v>
                </c:pt>
                <c:pt idx="716">
                  <c:v>-7.41219041033958</c:v>
                </c:pt>
                <c:pt idx="717">
                  <c:v>-14.5033299371762</c:v>
                </c:pt>
                <c:pt idx="718">
                  <c:v>-15.9560672958505</c:v>
                </c:pt>
                <c:pt idx="719">
                  <c:v>-10.371806669715</c:v>
                </c:pt>
                <c:pt idx="720">
                  <c:v>0.689977953929231</c:v>
                </c:pt>
                <c:pt idx="721">
                  <c:v>7.51991681294399</c:v>
                </c:pt>
                <c:pt idx="722">
                  <c:v>-9.85058114146256</c:v>
                </c:pt>
                <c:pt idx="723">
                  <c:v>-1.03348147649316</c:v>
                </c:pt>
                <c:pt idx="724">
                  <c:v>-1.9495020521537</c:v>
                </c:pt>
                <c:pt idx="725">
                  <c:v>3.3458322755977</c:v>
                </c:pt>
                <c:pt idx="726">
                  <c:v>-0.449589089427549</c:v>
                </c:pt>
                <c:pt idx="727">
                  <c:v>-5.08797214949835</c:v>
                </c:pt>
                <c:pt idx="728">
                  <c:v>0.498882567733205</c:v>
                </c:pt>
                <c:pt idx="729">
                  <c:v>-11.3849902574128</c:v>
                </c:pt>
                <c:pt idx="730">
                  <c:v>4.95708088559504</c:v>
                </c:pt>
                <c:pt idx="731">
                  <c:v>-19.2704769712086</c:v>
                </c:pt>
                <c:pt idx="732">
                  <c:v>7.58177900103899</c:v>
                </c:pt>
                <c:pt idx="733">
                  <c:v>9.45384210887193</c:v>
                </c:pt>
                <c:pt idx="734">
                  <c:v>-10.8100075298659</c:v>
                </c:pt>
                <c:pt idx="735">
                  <c:v>-4.78152973503022</c:v>
                </c:pt>
                <c:pt idx="736">
                  <c:v>1.50068879361435</c:v>
                </c:pt>
                <c:pt idx="737">
                  <c:v>6.4474042749519</c:v>
                </c:pt>
                <c:pt idx="738">
                  <c:v>5.74061665329061</c:v>
                </c:pt>
                <c:pt idx="739">
                  <c:v>-15.4165971801363</c:v>
                </c:pt>
                <c:pt idx="740">
                  <c:v>-11.2640846017211</c:v>
                </c:pt>
                <c:pt idx="741">
                  <c:v>-7.07525686718401</c:v>
                </c:pt>
                <c:pt idx="742">
                  <c:v>-3.68720073515681</c:v>
                </c:pt>
                <c:pt idx="743">
                  <c:v>6.10081602985389</c:v>
                </c:pt>
                <c:pt idx="744">
                  <c:v>-7.95997487284152</c:v>
                </c:pt>
                <c:pt idx="745">
                  <c:v>-4.58791162144558</c:v>
                </c:pt>
                <c:pt idx="746">
                  <c:v>-8.78239067527008</c:v>
                </c:pt>
                <c:pt idx="747">
                  <c:v>-2.86673218437334</c:v>
                </c:pt>
                <c:pt idx="748">
                  <c:v>-7.11262882845499</c:v>
                </c:pt>
                <c:pt idx="749">
                  <c:v>-14.7882311406189</c:v>
                </c:pt>
                <c:pt idx="750">
                  <c:v>-14.5650831473819</c:v>
                </c:pt>
                <c:pt idx="751">
                  <c:v>-18.260174075086</c:v>
                </c:pt>
                <c:pt idx="752">
                  <c:v>-7.64698670547177</c:v>
                </c:pt>
                <c:pt idx="753">
                  <c:v>-6.99682067117617</c:v>
                </c:pt>
                <c:pt idx="754">
                  <c:v>-18.192724490792</c:v>
                </c:pt>
                <c:pt idx="755">
                  <c:v>0.191188763651043</c:v>
                </c:pt>
                <c:pt idx="756">
                  <c:v>3.15122534548125</c:v>
                </c:pt>
                <c:pt idx="757">
                  <c:v>2.52732231832103</c:v>
                </c:pt>
                <c:pt idx="758">
                  <c:v>3.77077969666754</c:v>
                </c:pt>
                <c:pt idx="759">
                  <c:v>-2.72167902082445</c:v>
                </c:pt>
                <c:pt idx="760">
                  <c:v>0.28188679092247</c:v>
                </c:pt>
                <c:pt idx="761">
                  <c:v>-19.2194258237423</c:v>
                </c:pt>
                <c:pt idx="762">
                  <c:v>-3.77794864851171</c:v>
                </c:pt>
                <c:pt idx="763">
                  <c:v>-12.7096775503476</c:v>
                </c:pt>
                <c:pt idx="764">
                  <c:v>-8.79583277889456</c:v>
                </c:pt>
                <c:pt idx="765">
                  <c:v>-2.80361285523379</c:v>
                </c:pt>
                <c:pt idx="766">
                  <c:v>-10.5988990272297</c:v>
                </c:pt>
                <c:pt idx="767">
                  <c:v>2.8794544576588</c:v>
                </c:pt>
                <c:pt idx="768">
                  <c:v>-9.29274748172508</c:v>
                </c:pt>
                <c:pt idx="769">
                  <c:v>6.54047237361561</c:v>
                </c:pt>
                <c:pt idx="770">
                  <c:v>-18.38618750393</c:v>
                </c:pt>
                <c:pt idx="771">
                  <c:v>-5.75771744833649</c:v>
                </c:pt>
                <c:pt idx="772">
                  <c:v>-11.2163620775192</c:v>
                </c:pt>
                <c:pt idx="773">
                  <c:v>-5.42414470108976</c:v>
                </c:pt>
                <c:pt idx="774">
                  <c:v>-8.99155801718287</c:v>
                </c:pt>
                <c:pt idx="775">
                  <c:v>5.51480067128236</c:v>
                </c:pt>
                <c:pt idx="776">
                  <c:v>-18.189873503693</c:v>
                </c:pt>
                <c:pt idx="777">
                  <c:v>-12.8742033232454</c:v>
                </c:pt>
                <c:pt idx="778">
                  <c:v>0.503585538759065</c:v>
                </c:pt>
                <c:pt idx="779">
                  <c:v>7.072003526771</c:v>
                </c:pt>
                <c:pt idx="780">
                  <c:v>-0.926737943913565</c:v>
                </c:pt>
                <c:pt idx="781">
                  <c:v>-4.7095609387921</c:v>
                </c:pt>
                <c:pt idx="782">
                  <c:v>-19.1832791301304</c:v>
                </c:pt>
                <c:pt idx="783">
                  <c:v>-16.1075411665676</c:v>
                </c:pt>
                <c:pt idx="784">
                  <c:v>-15.768017412139</c:v>
                </c:pt>
                <c:pt idx="785">
                  <c:v>-12.9107815984897</c:v>
                </c:pt>
                <c:pt idx="786">
                  <c:v>-18.7828209303511</c:v>
                </c:pt>
                <c:pt idx="787">
                  <c:v>3.90455286032288</c:v>
                </c:pt>
                <c:pt idx="788">
                  <c:v>-1.30483541963513</c:v>
                </c:pt>
                <c:pt idx="789">
                  <c:v>-13.813232976686</c:v>
                </c:pt>
                <c:pt idx="790">
                  <c:v>2.86754186635889</c:v>
                </c:pt>
                <c:pt idx="791">
                  <c:v>-13.3443740964406</c:v>
                </c:pt>
                <c:pt idx="792">
                  <c:v>-6.64558189227761</c:v>
                </c:pt>
                <c:pt idx="793">
                  <c:v>4.27137514694987</c:v>
                </c:pt>
                <c:pt idx="794">
                  <c:v>-8.9701457800872</c:v>
                </c:pt>
                <c:pt idx="795">
                  <c:v>-12.7213178922757</c:v>
                </c:pt>
                <c:pt idx="796">
                  <c:v>6.42362028842163</c:v>
                </c:pt>
                <c:pt idx="797">
                  <c:v>-3.87073929779832</c:v>
                </c:pt>
                <c:pt idx="798">
                  <c:v>-0.125174268355026</c:v>
                </c:pt>
                <c:pt idx="799">
                  <c:v>-13.7338712638385</c:v>
                </c:pt>
                <c:pt idx="800">
                  <c:v>-17.6697647390236</c:v>
                </c:pt>
                <c:pt idx="801">
                  <c:v>-17.6512288256811</c:v>
                </c:pt>
                <c:pt idx="802">
                  <c:v>2.6936561065538</c:v>
                </c:pt>
                <c:pt idx="803">
                  <c:v>-16.3956896433533</c:v>
                </c:pt>
                <c:pt idx="804">
                  <c:v>-5.339760534421</c:v>
                </c:pt>
                <c:pt idx="805">
                  <c:v>0.568097483565016</c:v>
                </c:pt>
                <c:pt idx="806">
                  <c:v>-2.56498297404088</c:v>
                </c:pt>
                <c:pt idx="807">
                  <c:v>-16.2802445539184</c:v>
                </c:pt>
                <c:pt idx="808">
                  <c:v>-12.5489896873301</c:v>
                </c:pt>
                <c:pt idx="809">
                  <c:v>2.11349016049822</c:v>
                </c:pt>
                <c:pt idx="810">
                  <c:v>-14.3948534769967</c:v>
                </c:pt>
                <c:pt idx="811">
                  <c:v>-4.09830731169888</c:v>
                </c:pt>
                <c:pt idx="812">
                  <c:v>-15.3221093986144</c:v>
                </c:pt>
                <c:pt idx="813">
                  <c:v>-5.60535706798042</c:v>
                </c:pt>
                <c:pt idx="814">
                  <c:v>-9.71293093746148</c:v>
                </c:pt>
                <c:pt idx="815">
                  <c:v>6.77881280735086</c:v>
                </c:pt>
                <c:pt idx="816">
                  <c:v>-14.0625175866581</c:v>
                </c:pt>
                <c:pt idx="817">
                  <c:v>-15.0762961337475</c:v>
                </c:pt>
                <c:pt idx="818">
                  <c:v>-12.4041874605515</c:v>
                </c:pt>
                <c:pt idx="819">
                  <c:v>-10.8105604321865</c:v>
                </c:pt>
                <c:pt idx="820">
                  <c:v>-9.34675714796924</c:v>
                </c:pt>
                <c:pt idx="821">
                  <c:v>-1.68931650896232</c:v>
                </c:pt>
                <c:pt idx="822">
                  <c:v>8.86165215005745</c:v>
                </c:pt>
                <c:pt idx="823">
                  <c:v>9.56188816838694</c:v>
                </c:pt>
                <c:pt idx="824">
                  <c:v>-15.4942449079409</c:v>
                </c:pt>
                <c:pt idx="825">
                  <c:v>-5.37519720893315</c:v>
                </c:pt>
                <c:pt idx="826">
                  <c:v>-0.608469003492302</c:v>
                </c:pt>
                <c:pt idx="827">
                  <c:v>1.79389608240923</c:v>
                </c:pt>
                <c:pt idx="828">
                  <c:v>0.121656231880557</c:v>
                </c:pt>
                <c:pt idx="829">
                  <c:v>3.68236933537106</c:v>
                </c:pt>
                <c:pt idx="830">
                  <c:v>1.99443701672934</c:v>
                </c:pt>
                <c:pt idx="831">
                  <c:v>-15.7598890248624</c:v>
                </c:pt>
                <c:pt idx="832">
                  <c:v>-2.8533434096891</c:v>
                </c:pt>
                <c:pt idx="833">
                  <c:v>8.00503473312697</c:v>
                </c:pt>
                <c:pt idx="834">
                  <c:v>-11.2870589954576</c:v>
                </c:pt>
                <c:pt idx="835">
                  <c:v>-0.00800564366278489</c:v>
                </c:pt>
                <c:pt idx="836">
                  <c:v>-8.97562911230732</c:v>
                </c:pt>
                <c:pt idx="837">
                  <c:v>-10.3862989876694</c:v>
                </c:pt>
                <c:pt idx="838">
                  <c:v>-17.0624862019235</c:v>
                </c:pt>
                <c:pt idx="839">
                  <c:v>-14.625028541524</c:v>
                </c:pt>
                <c:pt idx="840">
                  <c:v>7.33578699141212</c:v>
                </c:pt>
                <c:pt idx="841">
                  <c:v>-10.9013716359815</c:v>
                </c:pt>
                <c:pt idx="842">
                  <c:v>-19.3172515148165</c:v>
                </c:pt>
                <c:pt idx="843">
                  <c:v>-16.2678925821427</c:v>
                </c:pt>
                <c:pt idx="844">
                  <c:v>1.21298305038789</c:v>
                </c:pt>
                <c:pt idx="845">
                  <c:v>-18.5103633626227</c:v>
                </c:pt>
                <c:pt idx="846">
                  <c:v>-7.1353240276002</c:v>
                </c:pt>
                <c:pt idx="847">
                  <c:v>6.72460804443162</c:v>
                </c:pt>
                <c:pt idx="848">
                  <c:v>-5.9348740249989</c:v>
                </c:pt>
                <c:pt idx="849">
                  <c:v>-17.9871792328256</c:v>
                </c:pt>
                <c:pt idx="850">
                  <c:v>5.12612351713533</c:v>
                </c:pt>
                <c:pt idx="851">
                  <c:v>-4.38442279341407</c:v>
                </c:pt>
                <c:pt idx="852">
                  <c:v>-2.00084393231298</c:v>
                </c:pt>
                <c:pt idx="853">
                  <c:v>-1.17850915609061</c:v>
                </c:pt>
                <c:pt idx="854">
                  <c:v>2.12322957013925</c:v>
                </c:pt>
                <c:pt idx="855">
                  <c:v>-8.75691719528184</c:v>
                </c:pt>
                <c:pt idx="856">
                  <c:v>0.109525245869894</c:v>
                </c:pt>
                <c:pt idx="857">
                  <c:v>-3.2254055861429</c:v>
                </c:pt>
                <c:pt idx="858">
                  <c:v>-18.4301960838483</c:v>
                </c:pt>
                <c:pt idx="859">
                  <c:v>-13.3406375403883</c:v>
                </c:pt>
                <c:pt idx="860">
                  <c:v>-6.08022469844056</c:v>
                </c:pt>
                <c:pt idx="861">
                  <c:v>0.230649781958463</c:v>
                </c:pt>
                <c:pt idx="862">
                  <c:v>8.96929357090517</c:v>
                </c:pt>
                <c:pt idx="863">
                  <c:v>-13.068374216719</c:v>
                </c:pt>
                <c:pt idx="864">
                  <c:v>-13.2424773214408</c:v>
                </c:pt>
                <c:pt idx="865">
                  <c:v>-6.52150702770501</c:v>
                </c:pt>
                <c:pt idx="866">
                  <c:v>-5.08123605291115</c:v>
                </c:pt>
                <c:pt idx="867">
                  <c:v>2.21114650201464</c:v>
                </c:pt>
                <c:pt idx="868">
                  <c:v>-2.52505989091483</c:v>
                </c:pt>
                <c:pt idx="869">
                  <c:v>-11.1554318099373</c:v>
                </c:pt>
                <c:pt idx="870">
                  <c:v>-14.189336725054</c:v>
                </c:pt>
                <c:pt idx="871">
                  <c:v>9.0062124405505</c:v>
                </c:pt>
                <c:pt idx="872">
                  <c:v>-4.72316441039439</c:v>
                </c:pt>
                <c:pt idx="873">
                  <c:v>5.89090490715922</c:v>
                </c:pt>
                <c:pt idx="874">
                  <c:v>1.51386500630211</c:v>
                </c:pt>
                <c:pt idx="875">
                  <c:v>-15.2433731323938</c:v>
                </c:pt>
                <c:pt idx="876">
                  <c:v>-8.1568015572987</c:v>
                </c:pt>
                <c:pt idx="877">
                  <c:v>-15.4530992020901</c:v>
                </c:pt>
                <c:pt idx="878">
                  <c:v>9.22086235992023</c:v>
                </c:pt>
                <c:pt idx="879">
                  <c:v>-13.3776137115892</c:v>
                </c:pt>
                <c:pt idx="880">
                  <c:v>4.067336265318</c:v>
                </c:pt>
                <c:pt idx="881">
                  <c:v>-12.0544838723709</c:v>
                </c:pt>
                <c:pt idx="882">
                  <c:v>8.90999665792899</c:v>
                </c:pt>
                <c:pt idx="883">
                  <c:v>-10.0732670999466</c:v>
                </c:pt>
                <c:pt idx="884">
                  <c:v>0.37739202548901</c:v>
                </c:pt>
                <c:pt idx="885">
                  <c:v>2.29350133445012</c:v>
                </c:pt>
                <c:pt idx="886">
                  <c:v>-2.55089491935659</c:v>
                </c:pt>
                <c:pt idx="887">
                  <c:v>9.11258956187231</c:v>
                </c:pt>
                <c:pt idx="888">
                  <c:v>2.16061257308103</c:v>
                </c:pt>
                <c:pt idx="889">
                  <c:v>3.02860474757682</c:v>
                </c:pt>
                <c:pt idx="890">
                  <c:v>-13.4813041700706</c:v>
                </c:pt>
                <c:pt idx="891">
                  <c:v>-7.38594639993128</c:v>
                </c:pt>
                <c:pt idx="892">
                  <c:v>-8.20597590133366</c:v>
                </c:pt>
                <c:pt idx="893">
                  <c:v>-17.1783023890072</c:v>
                </c:pt>
                <c:pt idx="894">
                  <c:v>1.15612501081293</c:v>
                </c:pt>
                <c:pt idx="895">
                  <c:v>-7.3643575306092</c:v>
                </c:pt>
                <c:pt idx="896">
                  <c:v>-10.9357409961927</c:v>
                </c:pt>
                <c:pt idx="897">
                  <c:v>-15.5099340305405</c:v>
                </c:pt>
                <c:pt idx="898">
                  <c:v>-1.00027521509487</c:v>
                </c:pt>
                <c:pt idx="899">
                  <c:v>-10.2746754258392</c:v>
                </c:pt>
                <c:pt idx="900">
                  <c:v>-2.62967281568563</c:v>
                </c:pt>
                <c:pt idx="901">
                  <c:v>-16.6259585952203</c:v>
                </c:pt>
                <c:pt idx="902">
                  <c:v>6.83556546821088</c:v>
                </c:pt>
                <c:pt idx="903">
                  <c:v>8.31430409540448</c:v>
                </c:pt>
                <c:pt idx="904">
                  <c:v>6.6466408772386</c:v>
                </c:pt>
                <c:pt idx="905">
                  <c:v>-1.01834651036198</c:v>
                </c:pt>
                <c:pt idx="906">
                  <c:v>8.48992459297244</c:v>
                </c:pt>
                <c:pt idx="907">
                  <c:v>0.0934445778734629</c:v>
                </c:pt>
                <c:pt idx="908">
                  <c:v>-2.91723577733908</c:v>
                </c:pt>
                <c:pt idx="909">
                  <c:v>-16.4421411216343</c:v>
                </c:pt>
                <c:pt idx="910">
                  <c:v>-6.69514910282865</c:v>
                </c:pt>
                <c:pt idx="911">
                  <c:v>-14.9616426321203</c:v>
                </c:pt>
                <c:pt idx="912">
                  <c:v>-12.230167101019</c:v>
                </c:pt>
                <c:pt idx="913">
                  <c:v>3.27011289459793</c:v>
                </c:pt>
                <c:pt idx="914">
                  <c:v>-13.4167423319309</c:v>
                </c:pt>
                <c:pt idx="915">
                  <c:v>4.63555512795944</c:v>
                </c:pt>
                <c:pt idx="916">
                  <c:v>-10.6716228273391</c:v>
                </c:pt>
                <c:pt idx="917">
                  <c:v>-19.2987942514574</c:v>
                </c:pt>
                <c:pt idx="918">
                  <c:v>7.91381244304842</c:v>
                </c:pt>
                <c:pt idx="919">
                  <c:v>-16.4160296000077</c:v>
                </c:pt>
                <c:pt idx="920">
                  <c:v>9.5679342010522</c:v>
                </c:pt>
                <c:pt idx="921">
                  <c:v>-17.1152068115783</c:v>
                </c:pt>
                <c:pt idx="922">
                  <c:v>-1.79431059570319</c:v>
                </c:pt>
                <c:pt idx="923">
                  <c:v>-9.51668429974921</c:v>
                </c:pt>
                <c:pt idx="924">
                  <c:v>-15.7292701644014</c:v>
                </c:pt>
                <c:pt idx="925">
                  <c:v>0.425746477181264</c:v>
                </c:pt>
                <c:pt idx="926">
                  <c:v>3.22155082950955</c:v>
                </c:pt>
                <c:pt idx="927">
                  <c:v>7.04386358761757</c:v>
                </c:pt>
                <c:pt idx="928">
                  <c:v>4.4658779278671</c:v>
                </c:pt>
                <c:pt idx="929">
                  <c:v>-7.06553534916546</c:v>
                </c:pt>
                <c:pt idx="930">
                  <c:v>-2.08055989168182</c:v>
                </c:pt>
                <c:pt idx="931">
                  <c:v>0.192954043911532</c:v>
                </c:pt>
                <c:pt idx="932">
                  <c:v>-13.9772138369479</c:v>
                </c:pt>
                <c:pt idx="933">
                  <c:v>-18.9449352594658</c:v>
                </c:pt>
                <c:pt idx="934">
                  <c:v>-4.59715473350543</c:v>
                </c:pt>
                <c:pt idx="935">
                  <c:v>-5.70424084843788</c:v>
                </c:pt>
                <c:pt idx="936">
                  <c:v>-14.594702678452</c:v>
                </c:pt>
                <c:pt idx="937">
                  <c:v>-15.3048737466547</c:v>
                </c:pt>
                <c:pt idx="938">
                  <c:v>-2.81872631586578</c:v>
                </c:pt>
                <c:pt idx="939">
                  <c:v>-4.06958530710654</c:v>
                </c:pt>
                <c:pt idx="940">
                  <c:v>-15.9621937893587</c:v>
                </c:pt>
                <c:pt idx="941">
                  <c:v>-9.54305341788193</c:v>
                </c:pt>
                <c:pt idx="942">
                  <c:v>-6.58292516132885</c:v>
                </c:pt>
                <c:pt idx="943">
                  <c:v>-14.8327918979361</c:v>
                </c:pt>
                <c:pt idx="944">
                  <c:v>-16.9057195378849</c:v>
                </c:pt>
                <c:pt idx="945">
                  <c:v>7.91196000818978</c:v>
                </c:pt>
                <c:pt idx="946">
                  <c:v>-10.7884115063213</c:v>
                </c:pt>
                <c:pt idx="947">
                  <c:v>-4.34520538626176</c:v>
                </c:pt>
                <c:pt idx="948">
                  <c:v>-12.975291995739</c:v>
                </c:pt>
                <c:pt idx="949">
                  <c:v>-0.0482949022693226</c:v>
                </c:pt>
                <c:pt idx="950">
                  <c:v>5.37229876385864</c:v>
                </c:pt>
                <c:pt idx="951">
                  <c:v>-10.8883651506759</c:v>
                </c:pt>
                <c:pt idx="952">
                  <c:v>-0.940091851982892</c:v>
                </c:pt>
                <c:pt idx="953">
                  <c:v>-6.04338275552275</c:v>
                </c:pt>
                <c:pt idx="954">
                  <c:v>-7.77180535584195</c:v>
                </c:pt>
                <c:pt idx="955">
                  <c:v>-11.011873328468</c:v>
                </c:pt>
                <c:pt idx="956">
                  <c:v>-1.04016829595834</c:v>
                </c:pt>
                <c:pt idx="957">
                  <c:v>-5.25862902651827</c:v>
                </c:pt>
                <c:pt idx="958">
                  <c:v>3.27717958208446</c:v>
                </c:pt>
                <c:pt idx="959">
                  <c:v>9.18678705997029</c:v>
                </c:pt>
                <c:pt idx="960">
                  <c:v>-13.4207806576644</c:v>
                </c:pt>
                <c:pt idx="961">
                  <c:v>7.64244234192858</c:v>
                </c:pt>
                <c:pt idx="962">
                  <c:v>-1.39084740165753</c:v>
                </c:pt>
                <c:pt idx="963">
                  <c:v>4.55152847560707</c:v>
                </c:pt>
                <c:pt idx="964">
                  <c:v>9.18123625252264</c:v>
                </c:pt>
                <c:pt idx="965">
                  <c:v>-9.14551909444049</c:v>
                </c:pt>
                <c:pt idx="966">
                  <c:v>-2.10466941617148</c:v>
                </c:pt>
                <c:pt idx="967">
                  <c:v>-12.9349424780703</c:v>
                </c:pt>
                <c:pt idx="968">
                  <c:v>-18.1119789568106</c:v>
                </c:pt>
                <c:pt idx="969">
                  <c:v>-10.8533373469784</c:v>
                </c:pt>
                <c:pt idx="970">
                  <c:v>-8.72497485797164</c:v>
                </c:pt>
                <c:pt idx="971">
                  <c:v>-18.428814800735</c:v>
                </c:pt>
                <c:pt idx="972">
                  <c:v>-0.199199239919991</c:v>
                </c:pt>
                <c:pt idx="973">
                  <c:v>9.5624284768368</c:v>
                </c:pt>
                <c:pt idx="974">
                  <c:v>-13.036685214625</c:v>
                </c:pt>
                <c:pt idx="975">
                  <c:v>0.117447471960396</c:v>
                </c:pt>
                <c:pt idx="976">
                  <c:v>-15.3658253115231</c:v>
                </c:pt>
                <c:pt idx="977">
                  <c:v>6.31768193671978</c:v>
                </c:pt>
                <c:pt idx="978">
                  <c:v>-15.9215888207193</c:v>
                </c:pt>
                <c:pt idx="979">
                  <c:v>2.89808048913118</c:v>
                </c:pt>
                <c:pt idx="980">
                  <c:v>-3.65114135365349</c:v>
                </c:pt>
                <c:pt idx="981">
                  <c:v>3.65737732619077</c:v>
                </c:pt>
                <c:pt idx="982">
                  <c:v>-9.98444575216295</c:v>
                </c:pt>
                <c:pt idx="983">
                  <c:v>-7.12665187431498</c:v>
                </c:pt>
                <c:pt idx="984">
                  <c:v>4.57524348933043</c:v>
                </c:pt>
                <c:pt idx="985">
                  <c:v>-18.6766118347836</c:v>
                </c:pt>
                <c:pt idx="986">
                  <c:v>-11.5536751650631</c:v>
                </c:pt>
                <c:pt idx="987">
                  <c:v>-8.53729199766328</c:v>
                </c:pt>
                <c:pt idx="988">
                  <c:v>7.68082917403997</c:v>
                </c:pt>
                <c:pt idx="989">
                  <c:v>-18.8583272346632</c:v>
                </c:pt>
                <c:pt idx="990">
                  <c:v>-16.8726144366563</c:v>
                </c:pt>
                <c:pt idx="991">
                  <c:v>-2.68930619356224</c:v>
                </c:pt>
                <c:pt idx="992">
                  <c:v>-10.7563841646981</c:v>
                </c:pt>
                <c:pt idx="993">
                  <c:v>-18.0575401226567</c:v>
                </c:pt>
                <c:pt idx="994">
                  <c:v>-11.9973874503885</c:v>
                </c:pt>
                <c:pt idx="995">
                  <c:v>-0.964673200846885</c:v>
                </c:pt>
                <c:pt idx="996">
                  <c:v>-3.88844789732506</c:v>
                </c:pt>
                <c:pt idx="997">
                  <c:v>-2.27513156585947</c:v>
                </c:pt>
                <c:pt idx="998">
                  <c:v>-17.4792906089315</c:v>
                </c:pt>
                <c:pt idx="999">
                  <c:v>6.35131025881081</c:v>
                </c:pt>
                <c:pt idx="1000">
                  <c:v>8.3879478081772</c:v>
                </c:pt>
                <c:pt idx="1001">
                  <c:v>6.39496210416399</c:v>
                </c:pt>
                <c:pt idx="1002">
                  <c:v>-9.00545109309998</c:v>
                </c:pt>
                <c:pt idx="1003">
                  <c:v>0.0478971118683233</c:v>
                </c:pt>
                <c:pt idx="1004">
                  <c:v>-14.8441809183498</c:v>
                </c:pt>
                <c:pt idx="1005">
                  <c:v>5.31856192762741</c:v>
                </c:pt>
                <c:pt idx="1006">
                  <c:v>-12.1042633082902</c:v>
                </c:pt>
                <c:pt idx="1007">
                  <c:v>-10.9600156775252</c:v>
                </c:pt>
                <c:pt idx="1008">
                  <c:v>3.53923185059142</c:v>
                </c:pt>
                <c:pt idx="1009">
                  <c:v>-17.1944428574583</c:v>
                </c:pt>
                <c:pt idx="1010">
                  <c:v>1.8427436794468</c:v>
                </c:pt>
                <c:pt idx="1011">
                  <c:v>-0.316157757236221</c:v>
                </c:pt>
                <c:pt idx="1012">
                  <c:v>3.58622247394141</c:v>
                </c:pt>
                <c:pt idx="1013">
                  <c:v>0.381504618263598</c:v>
                </c:pt>
                <c:pt idx="1014">
                  <c:v>-3.05515924160355</c:v>
                </c:pt>
                <c:pt idx="1015">
                  <c:v>9.60885002310623</c:v>
                </c:pt>
                <c:pt idx="1016">
                  <c:v>1.85930206343307</c:v>
                </c:pt>
                <c:pt idx="1017">
                  <c:v>3.89041679001506</c:v>
                </c:pt>
                <c:pt idx="1018">
                  <c:v>-3.17456172429632</c:v>
                </c:pt>
                <c:pt idx="1019">
                  <c:v>-4.56450028972231</c:v>
                </c:pt>
                <c:pt idx="1020">
                  <c:v>-11.979928223631</c:v>
                </c:pt>
                <c:pt idx="1021">
                  <c:v>-0.921482030628128</c:v>
                </c:pt>
                <c:pt idx="1022">
                  <c:v>-15.7374438274885</c:v>
                </c:pt>
                <c:pt idx="1023">
                  <c:v>6.97232945773837</c:v>
                </c:pt>
                <c:pt idx="1024">
                  <c:v>5.29622867231401</c:v>
                </c:pt>
                <c:pt idx="1025">
                  <c:v>-15.9502106662662</c:v>
                </c:pt>
                <c:pt idx="1026">
                  <c:v>-8.70733533177014</c:v>
                </c:pt>
                <c:pt idx="1027">
                  <c:v>-15.4876350714261</c:v>
                </c:pt>
                <c:pt idx="1028">
                  <c:v>4.83879447475259</c:v>
                </c:pt>
                <c:pt idx="1029">
                  <c:v>-14.9856249372174</c:v>
                </c:pt>
                <c:pt idx="1030">
                  <c:v>-11.534976978113</c:v>
                </c:pt>
                <c:pt idx="1031">
                  <c:v>8.97631636846393</c:v>
                </c:pt>
                <c:pt idx="1032">
                  <c:v>0.682822278854684</c:v>
                </c:pt>
                <c:pt idx="1033">
                  <c:v>-4.2880599766916</c:v>
                </c:pt>
                <c:pt idx="1034">
                  <c:v>6.55314715607588</c:v>
                </c:pt>
                <c:pt idx="1035">
                  <c:v>-18.181950661867</c:v>
                </c:pt>
                <c:pt idx="1036">
                  <c:v>-13.1640065804387</c:v>
                </c:pt>
                <c:pt idx="1037">
                  <c:v>0.965436279872989</c:v>
                </c:pt>
                <c:pt idx="1038">
                  <c:v>3.44587870507533</c:v>
                </c:pt>
                <c:pt idx="1039">
                  <c:v>-8.53335067292497</c:v>
                </c:pt>
                <c:pt idx="1040">
                  <c:v>-9.7444098928845</c:v>
                </c:pt>
                <c:pt idx="1041">
                  <c:v>6.0750548037428</c:v>
                </c:pt>
                <c:pt idx="1042">
                  <c:v>3.72134988724989</c:v>
                </c:pt>
                <c:pt idx="1043">
                  <c:v>-18.3551420272913</c:v>
                </c:pt>
                <c:pt idx="1044">
                  <c:v>-9.47062335490461</c:v>
                </c:pt>
                <c:pt idx="1045">
                  <c:v>-14.4447773399997</c:v>
                </c:pt>
                <c:pt idx="1046">
                  <c:v>-0.711524303643413</c:v>
                </c:pt>
                <c:pt idx="1047">
                  <c:v>6.75101886938188</c:v>
                </c:pt>
                <c:pt idx="1048">
                  <c:v>-9.98554290055455</c:v>
                </c:pt>
                <c:pt idx="1049">
                  <c:v>-18.2296173664963</c:v>
                </c:pt>
                <c:pt idx="1050">
                  <c:v>0.0469077511733608</c:v>
                </c:pt>
                <c:pt idx="1051">
                  <c:v>-2.28602360497332</c:v>
                </c:pt>
                <c:pt idx="1052">
                  <c:v>-7.02704219249735</c:v>
                </c:pt>
                <c:pt idx="1053">
                  <c:v>-3.26686136181432</c:v>
                </c:pt>
                <c:pt idx="1054">
                  <c:v>4.81719703381667</c:v>
                </c:pt>
                <c:pt idx="1055">
                  <c:v>0.790039145002142</c:v>
                </c:pt>
                <c:pt idx="1056">
                  <c:v>-16.5269664060988</c:v>
                </c:pt>
                <c:pt idx="1057">
                  <c:v>-1.7046660459236</c:v>
                </c:pt>
                <c:pt idx="1058">
                  <c:v>-3.04354811891778</c:v>
                </c:pt>
                <c:pt idx="1059">
                  <c:v>-13.2019764499788</c:v>
                </c:pt>
                <c:pt idx="1060">
                  <c:v>5.73759415348609</c:v>
                </c:pt>
                <c:pt idx="1061">
                  <c:v>-2.41938498921868</c:v>
                </c:pt>
                <c:pt idx="1062">
                  <c:v>1.99829624804988</c:v>
                </c:pt>
                <c:pt idx="1063">
                  <c:v>-13.1998287184037</c:v>
                </c:pt>
                <c:pt idx="1064">
                  <c:v>3.18781963854087</c:v>
                </c:pt>
                <c:pt idx="1065">
                  <c:v>-1.99754589265709</c:v>
                </c:pt>
                <c:pt idx="1066">
                  <c:v>-6.11521288108313</c:v>
                </c:pt>
                <c:pt idx="1067">
                  <c:v>-17.3316880326999</c:v>
                </c:pt>
                <c:pt idx="1068">
                  <c:v>-18.6153244883623</c:v>
                </c:pt>
                <c:pt idx="1069">
                  <c:v>5.04860520077048</c:v>
                </c:pt>
                <c:pt idx="1070">
                  <c:v>0.831915231590325</c:v>
                </c:pt>
                <c:pt idx="1071">
                  <c:v>6.35742478881626</c:v>
                </c:pt>
                <c:pt idx="1072">
                  <c:v>8.82236820527874</c:v>
                </c:pt>
                <c:pt idx="1073">
                  <c:v>-5.48916147337724</c:v>
                </c:pt>
                <c:pt idx="1074">
                  <c:v>5.77662022323719</c:v>
                </c:pt>
                <c:pt idx="1075">
                  <c:v>-18.1311402328466</c:v>
                </c:pt>
                <c:pt idx="1076">
                  <c:v>-13.195544472944</c:v>
                </c:pt>
                <c:pt idx="1077">
                  <c:v>-15.0660905483947</c:v>
                </c:pt>
                <c:pt idx="1078">
                  <c:v>0.663925118789867</c:v>
                </c:pt>
                <c:pt idx="1079">
                  <c:v>6.89834238836866</c:v>
                </c:pt>
                <c:pt idx="1080">
                  <c:v>-6.06296585102767</c:v>
                </c:pt>
                <c:pt idx="1081">
                  <c:v>-4.04971106959451</c:v>
                </c:pt>
                <c:pt idx="1082">
                  <c:v>-17.8682065116866</c:v>
                </c:pt>
                <c:pt idx="1083">
                  <c:v>-6.12721988322569</c:v>
                </c:pt>
                <c:pt idx="1084">
                  <c:v>5.98231742686954</c:v>
                </c:pt>
                <c:pt idx="1085">
                  <c:v>-8.61713007503776</c:v>
                </c:pt>
                <c:pt idx="1086">
                  <c:v>-15.3629229828723</c:v>
                </c:pt>
                <c:pt idx="1087">
                  <c:v>-16.5348443481376</c:v>
                </c:pt>
                <c:pt idx="1088">
                  <c:v>-5.20945135100432</c:v>
                </c:pt>
                <c:pt idx="1089">
                  <c:v>-9.62061335774241</c:v>
                </c:pt>
                <c:pt idx="1090">
                  <c:v>-9.72419301843242</c:v>
                </c:pt>
                <c:pt idx="1091">
                  <c:v>2.68717074597518</c:v>
                </c:pt>
                <c:pt idx="1092">
                  <c:v>7.15501267821343</c:v>
                </c:pt>
                <c:pt idx="1093">
                  <c:v>7.45139714660106</c:v>
                </c:pt>
                <c:pt idx="1094">
                  <c:v>-4.21584307725067</c:v>
                </c:pt>
                <c:pt idx="1095">
                  <c:v>-13.4678937178444</c:v>
                </c:pt>
                <c:pt idx="1096">
                  <c:v>-0.366781464962063</c:v>
                </c:pt>
                <c:pt idx="1097">
                  <c:v>0.526001236411567</c:v>
                </c:pt>
                <c:pt idx="1098">
                  <c:v>-12.0891968330099</c:v>
                </c:pt>
                <c:pt idx="1099">
                  <c:v>2.83625145464252</c:v>
                </c:pt>
                <c:pt idx="1100">
                  <c:v>-7.81106215217481</c:v>
                </c:pt>
                <c:pt idx="1101">
                  <c:v>5.94340615437446</c:v>
                </c:pt>
                <c:pt idx="1102">
                  <c:v>0.567456937080707</c:v>
                </c:pt>
                <c:pt idx="1103">
                  <c:v>-15.1079489507409</c:v>
                </c:pt>
                <c:pt idx="1104">
                  <c:v>9.55734372344589</c:v>
                </c:pt>
                <c:pt idx="1105">
                  <c:v>-2.21400191296394</c:v>
                </c:pt>
                <c:pt idx="1106">
                  <c:v>-1.86258444057671</c:v>
                </c:pt>
                <c:pt idx="1107">
                  <c:v>-15.0547054291266</c:v>
                </c:pt>
                <c:pt idx="1108">
                  <c:v>-9.42243412122972</c:v>
                </c:pt>
                <c:pt idx="1109">
                  <c:v>-13.3931826079045</c:v>
                </c:pt>
                <c:pt idx="1110">
                  <c:v>-12.8325233759605</c:v>
                </c:pt>
                <c:pt idx="1111">
                  <c:v>-3.42925495833983</c:v>
                </c:pt>
                <c:pt idx="1112">
                  <c:v>-14.0468965196076</c:v>
                </c:pt>
                <c:pt idx="1113">
                  <c:v>-9.35645113409463</c:v>
                </c:pt>
                <c:pt idx="1114">
                  <c:v>7.31393269865894</c:v>
                </c:pt>
                <c:pt idx="1115">
                  <c:v>6.60476699914228</c:v>
                </c:pt>
                <c:pt idx="1116">
                  <c:v>-13.8297964405997</c:v>
                </c:pt>
                <c:pt idx="1117">
                  <c:v>-10.6375803141278</c:v>
                </c:pt>
                <c:pt idx="1118">
                  <c:v>-15.2345065826269</c:v>
                </c:pt>
                <c:pt idx="1119">
                  <c:v>7.2859419180005</c:v>
                </c:pt>
                <c:pt idx="1120">
                  <c:v>-13.6595059315629</c:v>
                </c:pt>
                <c:pt idx="1121">
                  <c:v>-3.1075053722235</c:v>
                </c:pt>
                <c:pt idx="1122">
                  <c:v>-13.3762695769242</c:v>
                </c:pt>
                <c:pt idx="1123">
                  <c:v>-14.6899479466043</c:v>
                </c:pt>
                <c:pt idx="1124">
                  <c:v>4.46180069527744</c:v>
                </c:pt>
                <c:pt idx="1125">
                  <c:v>-11.2893800215276</c:v>
                </c:pt>
                <c:pt idx="1126">
                  <c:v>-18.3367013299547</c:v>
                </c:pt>
                <c:pt idx="1127">
                  <c:v>-6.14507742535042</c:v>
                </c:pt>
                <c:pt idx="1128">
                  <c:v>-7.62983377555433</c:v>
                </c:pt>
                <c:pt idx="1129">
                  <c:v>-9.22350481464211</c:v>
                </c:pt>
                <c:pt idx="1130">
                  <c:v>-16.2441109998253</c:v>
                </c:pt>
                <c:pt idx="1131">
                  <c:v>3.01206213217914</c:v>
                </c:pt>
                <c:pt idx="1132">
                  <c:v>-8.30806400804575</c:v>
                </c:pt>
                <c:pt idx="1133">
                  <c:v>8.68831839841855</c:v>
                </c:pt>
                <c:pt idx="1134">
                  <c:v>-9.51377735653857</c:v>
                </c:pt>
                <c:pt idx="1135">
                  <c:v>1.97882048456989</c:v>
                </c:pt>
                <c:pt idx="1136">
                  <c:v>-18.5711172675228</c:v>
                </c:pt>
                <c:pt idx="1137">
                  <c:v>-13.0684604730484</c:v>
                </c:pt>
                <c:pt idx="1138">
                  <c:v>-10.241646652425</c:v>
                </c:pt>
                <c:pt idx="1139">
                  <c:v>-0.688860998476725</c:v>
                </c:pt>
                <c:pt idx="1140">
                  <c:v>-11.2038913222549</c:v>
                </c:pt>
                <c:pt idx="1141">
                  <c:v>1.24099111888526</c:v>
                </c:pt>
                <c:pt idx="1142">
                  <c:v>-17.8472705825711</c:v>
                </c:pt>
                <c:pt idx="1143">
                  <c:v>-10.2525950194368</c:v>
                </c:pt>
                <c:pt idx="1144">
                  <c:v>7.44743519795505</c:v>
                </c:pt>
                <c:pt idx="1145">
                  <c:v>-0.933286068850911</c:v>
                </c:pt>
                <c:pt idx="1146">
                  <c:v>7.91675902052182</c:v>
                </c:pt>
                <c:pt idx="1147">
                  <c:v>5.89011914762473</c:v>
                </c:pt>
                <c:pt idx="1148">
                  <c:v>-5.73848614514516</c:v>
                </c:pt>
                <c:pt idx="1149">
                  <c:v>-4.51317236209409</c:v>
                </c:pt>
                <c:pt idx="1150">
                  <c:v>-14.6875783110056</c:v>
                </c:pt>
                <c:pt idx="1151">
                  <c:v>-10.4762426203698</c:v>
                </c:pt>
                <c:pt idx="1152">
                  <c:v>-5.10222647735766</c:v>
                </c:pt>
                <c:pt idx="1153">
                  <c:v>-15.3050715748545</c:v>
                </c:pt>
                <c:pt idx="1154">
                  <c:v>-2.09162177008746</c:v>
                </c:pt>
                <c:pt idx="1155">
                  <c:v>-13.0089507163951</c:v>
                </c:pt>
                <c:pt idx="1156">
                  <c:v>-5.08099578616373</c:v>
                </c:pt>
                <c:pt idx="1157">
                  <c:v>-1.94377850195937</c:v>
                </c:pt>
                <c:pt idx="1158">
                  <c:v>-1.93882976970277</c:v>
                </c:pt>
                <c:pt idx="1159">
                  <c:v>-16.2022583633224</c:v>
                </c:pt>
                <c:pt idx="1160">
                  <c:v>6.66532332573257</c:v>
                </c:pt>
                <c:pt idx="1161">
                  <c:v>2.51480277571909</c:v>
                </c:pt>
                <c:pt idx="1162">
                  <c:v>-11.0715775566835</c:v>
                </c:pt>
                <c:pt idx="1163">
                  <c:v>-6.66238824735894</c:v>
                </c:pt>
                <c:pt idx="1164">
                  <c:v>0.0260679172962667</c:v>
                </c:pt>
                <c:pt idx="1165">
                  <c:v>3.23108942552112</c:v>
                </c:pt>
                <c:pt idx="1166">
                  <c:v>-5.90278405479123</c:v>
                </c:pt>
                <c:pt idx="1167">
                  <c:v>-15.0078501582164</c:v>
                </c:pt>
                <c:pt idx="1168">
                  <c:v>5.23974701847198</c:v>
                </c:pt>
                <c:pt idx="1169">
                  <c:v>2.25319083479294</c:v>
                </c:pt>
                <c:pt idx="1170">
                  <c:v>-7.62058526070941</c:v>
                </c:pt>
                <c:pt idx="1171">
                  <c:v>5.37096717407004</c:v>
                </c:pt>
                <c:pt idx="1172">
                  <c:v>-16.3769596999546</c:v>
                </c:pt>
                <c:pt idx="1173">
                  <c:v>-15.8687375272175</c:v>
                </c:pt>
                <c:pt idx="1174">
                  <c:v>-1.56599721234348</c:v>
                </c:pt>
                <c:pt idx="1175">
                  <c:v>-8.15449959551489</c:v>
                </c:pt>
                <c:pt idx="1176">
                  <c:v>-7.95603745933531</c:v>
                </c:pt>
                <c:pt idx="1177">
                  <c:v>3.37509467644436</c:v>
                </c:pt>
                <c:pt idx="1178">
                  <c:v>-15.0610215565412</c:v>
                </c:pt>
                <c:pt idx="1179">
                  <c:v>-4.27267269669134</c:v>
                </c:pt>
                <c:pt idx="1180">
                  <c:v>-2.99003811609094</c:v>
                </c:pt>
                <c:pt idx="1181">
                  <c:v>-0.739269468803676</c:v>
                </c:pt>
                <c:pt idx="1182">
                  <c:v>4.25089692399697</c:v>
                </c:pt>
                <c:pt idx="1183">
                  <c:v>-6.20761921467421</c:v>
                </c:pt>
                <c:pt idx="1184">
                  <c:v>-0.819965183426926</c:v>
                </c:pt>
                <c:pt idx="1185">
                  <c:v>-0.283652088652105</c:v>
                </c:pt>
                <c:pt idx="1186">
                  <c:v>-3.03313704283222</c:v>
                </c:pt>
                <c:pt idx="1187">
                  <c:v>-13.353874074381</c:v>
                </c:pt>
                <c:pt idx="1188">
                  <c:v>8.39614311039199</c:v>
                </c:pt>
                <c:pt idx="1189">
                  <c:v>8.59370412305682</c:v>
                </c:pt>
                <c:pt idx="1190">
                  <c:v>3.34886135923476</c:v>
                </c:pt>
                <c:pt idx="1191">
                  <c:v>-4.86239928770808</c:v>
                </c:pt>
                <c:pt idx="1192">
                  <c:v>7.90619037150638</c:v>
                </c:pt>
                <c:pt idx="1193">
                  <c:v>-15.023148694624</c:v>
                </c:pt>
                <c:pt idx="1194">
                  <c:v>-11.7548231739775</c:v>
                </c:pt>
                <c:pt idx="1195">
                  <c:v>-12.0475985860295</c:v>
                </c:pt>
                <c:pt idx="1196">
                  <c:v>-4.31725409537868</c:v>
                </c:pt>
                <c:pt idx="1197">
                  <c:v>-16.444664896122</c:v>
                </c:pt>
                <c:pt idx="1198">
                  <c:v>-14.1050372958044</c:v>
                </c:pt>
                <c:pt idx="1199">
                  <c:v>-16.441832102466</c:v>
                </c:pt>
                <c:pt idx="1200">
                  <c:v>-0.652704164674704</c:v>
                </c:pt>
                <c:pt idx="1201">
                  <c:v>-9.63837927823639</c:v>
                </c:pt>
                <c:pt idx="1202">
                  <c:v>0.0998249102411654</c:v>
                </c:pt>
                <c:pt idx="1203">
                  <c:v>-1.13846301657866</c:v>
                </c:pt>
                <c:pt idx="1204">
                  <c:v>-15.7727732533428</c:v>
                </c:pt>
                <c:pt idx="1205">
                  <c:v>-2.15119884462558</c:v>
                </c:pt>
                <c:pt idx="1206">
                  <c:v>8.06715125783086</c:v>
                </c:pt>
                <c:pt idx="1207">
                  <c:v>4.49712695423395</c:v>
                </c:pt>
                <c:pt idx="1208">
                  <c:v>-5.31432787794953</c:v>
                </c:pt>
                <c:pt idx="1209">
                  <c:v>-16.5163892678282</c:v>
                </c:pt>
                <c:pt idx="1210">
                  <c:v>-6.45019601706179</c:v>
                </c:pt>
                <c:pt idx="1211">
                  <c:v>-2.68686112672412</c:v>
                </c:pt>
                <c:pt idx="1212">
                  <c:v>4.38182072546127</c:v>
                </c:pt>
                <c:pt idx="1213">
                  <c:v>9.12390158597883</c:v>
                </c:pt>
                <c:pt idx="1214">
                  <c:v>-3.45436887032669</c:v>
                </c:pt>
                <c:pt idx="1215">
                  <c:v>8.23115568442623</c:v>
                </c:pt>
                <c:pt idx="1216">
                  <c:v>6.9783000760189</c:v>
                </c:pt>
                <c:pt idx="1217">
                  <c:v>4.42070323616663</c:v>
                </c:pt>
                <c:pt idx="1218">
                  <c:v>-12.1154789677161</c:v>
                </c:pt>
                <c:pt idx="1219">
                  <c:v>-17.8689865232625</c:v>
                </c:pt>
                <c:pt idx="1220">
                  <c:v>-17.2310824919636</c:v>
                </c:pt>
                <c:pt idx="1221">
                  <c:v>7.15404648617867</c:v>
                </c:pt>
                <c:pt idx="1222">
                  <c:v>-10.3594783765349</c:v>
                </c:pt>
                <c:pt idx="1223">
                  <c:v>-9.06063490429835</c:v>
                </c:pt>
                <c:pt idx="1224">
                  <c:v>-18.8069795075667</c:v>
                </c:pt>
                <c:pt idx="1225">
                  <c:v>-2.43371390927825</c:v>
                </c:pt>
                <c:pt idx="1226">
                  <c:v>-13.9927761099544</c:v>
                </c:pt>
                <c:pt idx="1227">
                  <c:v>-14.6867940477498</c:v>
                </c:pt>
                <c:pt idx="1228">
                  <c:v>-13.891984048773</c:v>
                </c:pt>
                <c:pt idx="1229">
                  <c:v>0.392078252015932</c:v>
                </c:pt>
                <c:pt idx="1230">
                  <c:v>5.32688930927411</c:v>
                </c:pt>
                <c:pt idx="1231">
                  <c:v>5.11805218575151</c:v>
                </c:pt>
                <c:pt idx="1232">
                  <c:v>6.88162905489823</c:v>
                </c:pt>
                <c:pt idx="1233">
                  <c:v>2.26192126516177</c:v>
                </c:pt>
                <c:pt idx="1234">
                  <c:v>-9.14144728312077</c:v>
                </c:pt>
                <c:pt idx="1235">
                  <c:v>-19.0740776640951</c:v>
                </c:pt>
                <c:pt idx="1236">
                  <c:v>-11.1291487555551</c:v>
                </c:pt>
                <c:pt idx="1237">
                  <c:v>-9.91573876788529</c:v>
                </c:pt>
                <c:pt idx="1238">
                  <c:v>-0.132435411078319</c:v>
                </c:pt>
                <c:pt idx="1239">
                  <c:v>-3.06277810593857</c:v>
                </c:pt>
                <c:pt idx="1240">
                  <c:v>-12.6648199484305</c:v>
                </c:pt>
                <c:pt idx="1241">
                  <c:v>-7.14702029006673</c:v>
                </c:pt>
                <c:pt idx="1242">
                  <c:v>-13.8356434739037</c:v>
                </c:pt>
                <c:pt idx="1243">
                  <c:v>-1.76533316557968</c:v>
                </c:pt>
                <c:pt idx="1244">
                  <c:v>-18.3159886675973</c:v>
                </c:pt>
                <c:pt idx="1245">
                  <c:v>0.64604486815956</c:v>
                </c:pt>
                <c:pt idx="1246">
                  <c:v>-1.97584483714859</c:v>
                </c:pt>
                <c:pt idx="1247">
                  <c:v>-12.9837202196996</c:v>
                </c:pt>
                <c:pt idx="1248">
                  <c:v>-12.044179703275</c:v>
                </c:pt>
                <c:pt idx="1249">
                  <c:v>-13.3736351992295</c:v>
                </c:pt>
                <c:pt idx="1250">
                  <c:v>-11.9758081370949</c:v>
                </c:pt>
                <c:pt idx="1251">
                  <c:v>-9.68240528877171</c:v>
                </c:pt>
                <c:pt idx="1252">
                  <c:v>1.00486396465268</c:v>
                </c:pt>
                <c:pt idx="1253">
                  <c:v>8.35055831269353</c:v>
                </c:pt>
                <c:pt idx="1254">
                  <c:v>-5.77541210826295</c:v>
                </c:pt>
                <c:pt idx="1255">
                  <c:v>-14.7064947276941</c:v>
                </c:pt>
                <c:pt idx="1256">
                  <c:v>-14.2456351163116</c:v>
                </c:pt>
                <c:pt idx="1257">
                  <c:v>-16.0065656846778</c:v>
                </c:pt>
                <c:pt idx="1258">
                  <c:v>-14.8665432173225</c:v>
                </c:pt>
                <c:pt idx="1259">
                  <c:v>-2.60508977780064</c:v>
                </c:pt>
                <c:pt idx="1260">
                  <c:v>-5.84986645725049</c:v>
                </c:pt>
                <c:pt idx="1261">
                  <c:v>-6.61595943948193</c:v>
                </c:pt>
                <c:pt idx="1262">
                  <c:v>-3.83919910609862</c:v>
                </c:pt>
                <c:pt idx="1263">
                  <c:v>0.106204023406137</c:v>
                </c:pt>
                <c:pt idx="1264">
                  <c:v>5.9793644922183</c:v>
                </c:pt>
                <c:pt idx="1265">
                  <c:v>5.85698660137661</c:v>
                </c:pt>
                <c:pt idx="1266">
                  <c:v>-15.6885200744966</c:v>
                </c:pt>
                <c:pt idx="1267">
                  <c:v>1.9762211023439</c:v>
                </c:pt>
                <c:pt idx="1268">
                  <c:v>5.12805251465584</c:v>
                </c:pt>
                <c:pt idx="1269">
                  <c:v>-18.1990059928266</c:v>
                </c:pt>
                <c:pt idx="1270">
                  <c:v>-15.8218586231221</c:v>
                </c:pt>
                <c:pt idx="1271">
                  <c:v>4.9159287334214</c:v>
                </c:pt>
                <c:pt idx="1272">
                  <c:v>0.0821654509757969</c:v>
                </c:pt>
                <c:pt idx="1273">
                  <c:v>-17.6092670242578</c:v>
                </c:pt>
                <c:pt idx="1274">
                  <c:v>-10.7335575726361</c:v>
                </c:pt>
                <c:pt idx="1275">
                  <c:v>-14.6650733678548</c:v>
                </c:pt>
                <c:pt idx="1276">
                  <c:v>-12.095739100198</c:v>
                </c:pt>
                <c:pt idx="1277">
                  <c:v>3.5409582209347</c:v>
                </c:pt>
                <c:pt idx="1278">
                  <c:v>-9.82796241665457</c:v>
                </c:pt>
                <c:pt idx="1279">
                  <c:v>3.88563302985257</c:v>
                </c:pt>
                <c:pt idx="1280">
                  <c:v>-0.355690125015691</c:v>
                </c:pt>
                <c:pt idx="1281">
                  <c:v>-8.5346449214316</c:v>
                </c:pt>
                <c:pt idx="1282">
                  <c:v>-13.2080737644084</c:v>
                </c:pt>
                <c:pt idx="1283">
                  <c:v>4.19244398476727</c:v>
                </c:pt>
                <c:pt idx="1284">
                  <c:v>-0.147558582839792</c:v>
                </c:pt>
                <c:pt idx="1285">
                  <c:v>-8.82383661892705</c:v>
                </c:pt>
                <c:pt idx="1286">
                  <c:v>-2.57149451159752</c:v>
                </c:pt>
                <c:pt idx="1287">
                  <c:v>0.578276362976119</c:v>
                </c:pt>
                <c:pt idx="1288">
                  <c:v>-4.359935090035</c:v>
                </c:pt>
                <c:pt idx="1289">
                  <c:v>7.38800930693324</c:v>
                </c:pt>
                <c:pt idx="1290">
                  <c:v>1.87304815085644</c:v>
                </c:pt>
                <c:pt idx="1291">
                  <c:v>-2.13911966688838</c:v>
                </c:pt>
                <c:pt idx="1292">
                  <c:v>-15.7749204506226</c:v>
                </c:pt>
                <c:pt idx="1293">
                  <c:v>-15.1981920769783</c:v>
                </c:pt>
                <c:pt idx="1294">
                  <c:v>2.55731125344821</c:v>
                </c:pt>
                <c:pt idx="1295">
                  <c:v>-14.5235374160459</c:v>
                </c:pt>
                <c:pt idx="1296">
                  <c:v>-10.9452179555643</c:v>
                </c:pt>
                <c:pt idx="1297">
                  <c:v>6.11852713365295</c:v>
                </c:pt>
                <c:pt idx="1298">
                  <c:v>0.246573513783147</c:v>
                </c:pt>
                <c:pt idx="1299">
                  <c:v>9.09256075845241</c:v>
                </c:pt>
                <c:pt idx="1300">
                  <c:v>-15.0334163371601</c:v>
                </c:pt>
                <c:pt idx="1301">
                  <c:v>-8.73197775448551</c:v>
                </c:pt>
                <c:pt idx="1302">
                  <c:v>-14.563519721587</c:v>
                </c:pt>
                <c:pt idx="1303">
                  <c:v>-18.1587240901809</c:v>
                </c:pt>
                <c:pt idx="1304">
                  <c:v>-18.1060065404913</c:v>
                </c:pt>
                <c:pt idx="1305">
                  <c:v>-18.7314652456485</c:v>
                </c:pt>
                <c:pt idx="1306">
                  <c:v>-14.6881223428923</c:v>
                </c:pt>
                <c:pt idx="1307">
                  <c:v>-17.248121783868</c:v>
                </c:pt>
                <c:pt idx="1308">
                  <c:v>-9.7195952754114</c:v>
                </c:pt>
                <c:pt idx="1309">
                  <c:v>-9.73145324410996</c:v>
                </c:pt>
                <c:pt idx="1310">
                  <c:v>-0.341609110988396</c:v>
                </c:pt>
                <c:pt idx="1311">
                  <c:v>-1.96288527008456</c:v>
                </c:pt>
                <c:pt idx="1312">
                  <c:v>4.58542725021856</c:v>
                </c:pt>
                <c:pt idx="1313">
                  <c:v>4.88531148606403</c:v>
                </c:pt>
                <c:pt idx="1314">
                  <c:v>9.50734407982853</c:v>
                </c:pt>
                <c:pt idx="1315">
                  <c:v>-15.0548811776556</c:v>
                </c:pt>
                <c:pt idx="1316">
                  <c:v>-0.815681777809178</c:v>
                </c:pt>
                <c:pt idx="1317">
                  <c:v>-8.64400360958146</c:v>
                </c:pt>
                <c:pt idx="1318">
                  <c:v>-16.1216771313168</c:v>
                </c:pt>
                <c:pt idx="1319">
                  <c:v>-15.5638140604369</c:v>
                </c:pt>
                <c:pt idx="1320">
                  <c:v>-1.95736356108822</c:v>
                </c:pt>
                <c:pt idx="1321">
                  <c:v>-17.6179331112345</c:v>
                </c:pt>
                <c:pt idx="1322">
                  <c:v>-17.0185973599735</c:v>
                </c:pt>
                <c:pt idx="1323">
                  <c:v>1.6420996810663</c:v>
                </c:pt>
                <c:pt idx="1324">
                  <c:v>-17.8657264834006</c:v>
                </c:pt>
                <c:pt idx="1325">
                  <c:v>-15.1104934492823</c:v>
                </c:pt>
                <c:pt idx="1326">
                  <c:v>-0.480957878336292</c:v>
                </c:pt>
                <c:pt idx="1327">
                  <c:v>6.62845943389356</c:v>
                </c:pt>
                <c:pt idx="1328">
                  <c:v>0.327256161359343</c:v>
                </c:pt>
                <c:pt idx="1329">
                  <c:v>-5.03019862839348</c:v>
                </c:pt>
                <c:pt idx="1330">
                  <c:v>5.92048392894643</c:v>
                </c:pt>
                <c:pt idx="1331">
                  <c:v>-8.84916293735093</c:v>
                </c:pt>
                <c:pt idx="1332">
                  <c:v>4.19294068289805</c:v>
                </c:pt>
                <c:pt idx="1333">
                  <c:v>-14.422552053338</c:v>
                </c:pt>
                <c:pt idx="1334">
                  <c:v>4.26106324208259</c:v>
                </c:pt>
                <c:pt idx="1335">
                  <c:v>-14.9365782106401</c:v>
                </c:pt>
                <c:pt idx="1336">
                  <c:v>-13.4599959805369</c:v>
                </c:pt>
                <c:pt idx="1337">
                  <c:v>-6.38422330354486</c:v>
                </c:pt>
                <c:pt idx="1338">
                  <c:v>-6.65056399398765</c:v>
                </c:pt>
                <c:pt idx="1339">
                  <c:v>-11.9255530043558</c:v>
                </c:pt>
                <c:pt idx="1340">
                  <c:v>-19.3337870893543</c:v>
                </c:pt>
                <c:pt idx="1341">
                  <c:v>-13.1853581499673</c:v>
                </c:pt>
                <c:pt idx="1342">
                  <c:v>-3.5630022737097</c:v>
                </c:pt>
                <c:pt idx="1343">
                  <c:v>-16.1238647362793</c:v>
                </c:pt>
                <c:pt idx="1344">
                  <c:v>-13.4986110476955</c:v>
                </c:pt>
                <c:pt idx="1345">
                  <c:v>0.113501198074885</c:v>
                </c:pt>
                <c:pt idx="1346">
                  <c:v>0.875149597284367</c:v>
                </c:pt>
                <c:pt idx="1347">
                  <c:v>4.84500837513793</c:v>
                </c:pt>
                <c:pt idx="1348">
                  <c:v>8.40774110226868</c:v>
                </c:pt>
                <c:pt idx="1349">
                  <c:v>2.07570855384564</c:v>
                </c:pt>
                <c:pt idx="1350">
                  <c:v>9.64683687705726</c:v>
                </c:pt>
                <c:pt idx="1351">
                  <c:v>-6.11067901078358</c:v>
                </c:pt>
                <c:pt idx="1352">
                  <c:v>-19.1493651599861</c:v>
                </c:pt>
                <c:pt idx="1353">
                  <c:v>-18.2993492300265</c:v>
                </c:pt>
                <c:pt idx="1354">
                  <c:v>0.104149026069777</c:v>
                </c:pt>
                <c:pt idx="1355">
                  <c:v>-11.8141349736397</c:v>
                </c:pt>
                <c:pt idx="1356">
                  <c:v>-7.53256316352366</c:v>
                </c:pt>
                <c:pt idx="1357">
                  <c:v>-9.60085330824296</c:v>
                </c:pt>
                <c:pt idx="1358">
                  <c:v>-16.3209459412235</c:v>
                </c:pt>
                <c:pt idx="1359">
                  <c:v>-17.1865063271628</c:v>
                </c:pt>
                <c:pt idx="1360">
                  <c:v>-9.47961217459007</c:v>
                </c:pt>
                <c:pt idx="1361">
                  <c:v>-10.5116450293899</c:v>
                </c:pt>
                <c:pt idx="1362">
                  <c:v>-18.5748068060595</c:v>
                </c:pt>
                <c:pt idx="1363">
                  <c:v>-9.5300748138665</c:v>
                </c:pt>
                <c:pt idx="1364">
                  <c:v>0.381600320219484</c:v>
                </c:pt>
                <c:pt idx="1365">
                  <c:v>-9.00953585415797</c:v>
                </c:pt>
                <c:pt idx="1366">
                  <c:v>3.13771326657524</c:v>
                </c:pt>
                <c:pt idx="1367">
                  <c:v>-8.1718339192977</c:v>
                </c:pt>
                <c:pt idx="1368">
                  <c:v>5.81314763388165</c:v>
                </c:pt>
                <c:pt idx="1369">
                  <c:v>-13.1818594540748</c:v>
                </c:pt>
                <c:pt idx="1370">
                  <c:v>2.17902865054167</c:v>
                </c:pt>
                <c:pt idx="1371">
                  <c:v>-13.5030679472993</c:v>
                </c:pt>
                <c:pt idx="1372">
                  <c:v>1.15096483937515</c:v>
                </c:pt>
                <c:pt idx="1373">
                  <c:v>-10.368476190629</c:v>
                </c:pt>
                <c:pt idx="1374">
                  <c:v>-13.0165848489004</c:v>
                </c:pt>
                <c:pt idx="1375">
                  <c:v>-18.2776254360343</c:v>
                </c:pt>
                <c:pt idx="1376">
                  <c:v>7.08866118197198</c:v>
                </c:pt>
                <c:pt idx="1377">
                  <c:v>-11.6404360155025</c:v>
                </c:pt>
                <c:pt idx="1378">
                  <c:v>-9.96555758132665</c:v>
                </c:pt>
                <c:pt idx="1379">
                  <c:v>6.32451089299116</c:v>
                </c:pt>
                <c:pt idx="1380">
                  <c:v>3.3792381638315</c:v>
                </c:pt>
                <c:pt idx="1381">
                  <c:v>2.06602039911025</c:v>
                </c:pt>
                <c:pt idx="1382">
                  <c:v>-16.581374392098</c:v>
                </c:pt>
                <c:pt idx="1383">
                  <c:v>8.5165843171544</c:v>
                </c:pt>
                <c:pt idx="1384">
                  <c:v>-14.4829182624189</c:v>
                </c:pt>
                <c:pt idx="1385">
                  <c:v>-6.00644569408238</c:v>
                </c:pt>
                <c:pt idx="1386">
                  <c:v>-16.1127980842308</c:v>
                </c:pt>
                <c:pt idx="1387">
                  <c:v>8.96864587626398</c:v>
                </c:pt>
                <c:pt idx="1388">
                  <c:v>0.207067581060519</c:v>
                </c:pt>
                <c:pt idx="1389">
                  <c:v>-16.4521213874953</c:v>
                </c:pt>
                <c:pt idx="1390">
                  <c:v>-15.3217976063448</c:v>
                </c:pt>
                <c:pt idx="1391">
                  <c:v>4.76993189705834</c:v>
                </c:pt>
                <c:pt idx="1392">
                  <c:v>6.44911670323355</c:v>
                </c:pt>
                <c:pt idx="1393">
                  <c:v>8.92026739636258</c:v>
                </c:pt>
                <c:pt idx="1394">
                  <c:v>-2.13792240351708</c:v>
                </c:pt>
                <c:pt idx="1395">
                  <c:v>-3.62880053441995</c:v>
                </c:pt>
                <c:pt idx="1396">
                  <c:v>-7.78053500977846</c:v>
                </c:pt>
                <c:pt idx="1397">
                  <c:v>-14.5760733932292</c:v>
                </c:pt>
                <c:pt idx="1398">
                  <c:v>-12.9142246068189</c:v>
                </c:pt>
                <c:pt idx="1399">
                  <c:v>5.2597244494871</c:v>
                </c:pt>
                <c:pt idx="1400">
                  <c:v>-1.68556260829459</c:v>
                </c:pt>
                <c:pt idx="1401">
                  <c:v>8.47831646089211</c:v>
                </c:pt>
                <c:pt idx="1402">
                  <c:v>-7.53601325061751</c:v>
                </c:pt>
                <c:pt idx="1403">
                  <c:v>-10.7599566611412</c:v>
                </c:pt>
                <c:pt idx="1404">
                  <c:v>-16.277390907185</c:v>
                </c:pt>
                <c:pt idx="1405">
                  <c:v>4.00526436562225</c:v>
                </c:pt>
                <c:pt idx="1406">
                  <c:v>-8.21176552231298</c:v>
                </c:pt>
                <c:pt idx="1407">
                  <c:v>3.16356659374684</c:v>
                </c:pt>
                <c:pt idx="1408">
                  <c:v>-6.65257077615774</c:v>
                </c:pt>
                <c:pt idx="1409">
                  <c:v>-12.1633764342061</c:v>
                </c:pt>
                <c:pt idx="1410">
                  <c:v>-15.488794003622</c:v>
                </c:pt>
                <c:pt idx="1411">
                  <c:v>9.18413241158334</c:v>
                </c:pt>
                <c:pt idx="1412">
                  <c:v>-17.2486789803377</c:v>
                </c:pt>
                <c:pt idx="1413">
                  <c:v>-12.0451546824854</c:v>
                </c:pt>
                <c:pt idx="1414">
                  <c:v>-0.0240796574734389</c:v>
                </c:pt>
                <c:pt idx="1415">
                  <c:v>-4.37844675533085</c:v>
                </c:pt>
                <c:pt idx="1416">
                  <c:v>-8.56433097668652</c:v>
                </c:pt>
                <c:pt idx="1417">
                  <c:v>-10.874460125156</c:v>
                </c:pt>
                <c:pt idx="1418">
                  <c:v>-6.20939251191549</c:v>
                </c:pt>
                <c:pt idx="1419">
                  <c:v>-2.65246290882598</c:v>
                </c:pt>
                <c:pt idx="1420">
                  <c:v>-0.276335527063279</c:v>
                </c:pt>
                <c:pt idx="1421">
                  <c:v>-18.3024569873312</c:v>
                </c:pt>
                <c:pt idx="1422">
                  <c:v>-17.2527824996859</c:v>
                </c:pt>
                <c:pt idx="1423">
                  <c:v>-1.95549496061652</c:v>
                </c:pt>
                <c:pt idx="1424">
                  <c:v>-11.76462819971</c:v>
                </c:pt>
                <c:pt idx="1425">
                  <c:v>-10.823805107635</c:v>
                </c:pt>
                <c:pt idx="1426">
                  <c:v>3.89245658922226</c:v>
                </c:pt>
                <c:pt idx="1427">
                  <c:v>-17.0183336035876</c:v>
                </c:pt>
                <c:pt idx="1428">
                  <c:v>-11.0752020761655</c:v>
                </c:pt>
                <c:pt idx="1429">
                  <c:v>-4.57621593961266</c:v>
                </c:pt>
                <c:pt idx="1430">
                  <c:v>-1.77700975595879</c:v>
                </c:pt>
                <c:pt idx="1431">
                  <c:v>-0.32523460748046</c:v>
                </c:pt>
                <c:pt idx="1432">
                  <c:v>-12.9447851905681</c:v>
                </c:pt>
                <c:pt idx="1433">
                  <c:v>5.68432102046855</c:v>
                </c:pt>
                <c:pt idx="1434">
                  <c:v>-5.23717333916422</c:v>
                </c:pt>
                <c:pt idx="1435">
                  <c:v>-13.1918640855692</c:v>
                </c:pt>
                <c:pt idx="1436">
                  <c:v>-7.83371914010379</c:v>
                </c:pt>
                <c:pt idx="1437">
                  <c:v>6.25703179480279</c:v>
                </c:pt>
                <c:pt idx="1438">
                  <c:v>-11.8700496089982</c:v>
                </c:pt>
                <c:pt idx="1439">
                  <c:v>-10.6855511248142</c:v>
                </c:pt>
                <c:pt idx="1440">
                  <c:v>-13.7126493307089</c:v>
                </c:pt>
                <c:pt idx="1441">
                  <c:v>-16.584344284612</c:v>
                </c:pt>
                <c:pt idx="1442">
                  <c:v>7.54908262417173</c:v>
                </c:pt>
                <c:pt idx="1443">
                  <c:v>-9.65616720214228</c:v>
                </c:pt>
                <c:pt idx="1444">
                  <c:v>4.79578862144022</c:v>
                </c:pt>
                <c:pt idx="1445">
                  <c:v>-1.71298019763589</c:v>
                </c:pt>
                <c:pt idx="1446">
                  <c:v>-1.40302943668364</c:v>
                </c:pt>
                <c:pt idx="1447">
                  <c:v>-18.4225216957095</c:v>
                </c:pt>
                <c:pt idx="1448">
                  <c:v>3.2032229711165</c:v>
                </c:pt>
                <c:pt idx="1449">
                  <c:v>-6.3740532881699</c:v>
                </c:pt>
                <c:pt idx="1450">
                  <c:v>-9.46681305232814</c:v>
                </c:pt>
                <c:pt idx="1451">
                  <c:v>-17.5660450349434</c:v>
                </c:pt>
                <c:pt idx="1452">
                  <c:v>1.54705677095017</c:v>
                </c:pt>
                <c:pt idx="1453">
                  <c:v>8.27538640081657</c:v>
                </c:pt>
                <c:pt idx="1454">
                  <c:v>2.71219541236938</c:v>
                </c:pt>
                <c:pt idx="1455">
                  <c:v>-1.21835759312548</c:v>
                </c:pt>
                <c:pt idx="1456">
                  <c:v>-0.474235456687058</c:v>
                </c:pt>
                <c:pt idx="1457">
                  <c:v>5.6687313778957</c:v>
                </c:pt>
                <c:pt idx="1458">
                  <c:v>-1.3906710368005</c:v>
                </c:pt>
                <c:pt idx="1459">
                  <c:v>-16.2289178708306</c:v>
                </c:pt>
                <c:pt idx="1460">
                  <c:v>2.49619672765431</c:v>
                </c:pt>
                <c:pt idx="1461">
                  <c:v>7.46756693439233</c:v>
                </c:pt>
                <c:pt idx="1462">
                  <c:v>7.80671253082258</c:v>
                </c:pt>
                <c:pt idx="1463">
                  <c:v>1.13552040434693</c:v>
                </c:pt>
                <c:pt idx="1464">
                  <c:v>-5.51008167587436</c:v>
                </c:pt>
                <c:pt idx="1465">
                  <c:v>5.08800651825533</c:v>
                </c:pt>
                <c:pt idx="1466">
                  <c:v>-0.551246274696136</c:v>
                </c:pt>
                <c:pt idx="1467">
                  <c:v>-18.8674447506073</c:v>
                </c:pt>
                <c:pt idx="1468">
                  <c:v>-19.1053305050701</c:v>
                </c:pt>
                <c:pt idx="1469">
                  <c:v>9.11429993917916</c:v>
                </c:pt>
                <c:pt idx="1470">
                  <c:v>-5.30290564786925</c:v>
                </c:pt>
                <c:pt idx="1471">
                  <c:v>-15.2306462512113</c:v>
                </c:pt>
                <c:pt idx="1472">
                  <c:v>-5.58617180497053</c:v>
                </c:pt>
                <c:pt idx="1473">
                  <c:v>-15.1129755246494</c:v>
                </c:pt>
                <c:pt idx="1474">
                  <c:v>-7.97738858950587</c:v>
                </c:pt>
                <c:pt idx="1475">
                  <c:v>-8.64742876227084</c:v>
                </c:pt>
                <c:pt idx="1476">
                  <c:v>-16.7578547812034</c:v>
                </c:pt>
                <c:pt idx="1477">
                  <c:v>4.10113222114931</c:v>
                </c:pt>
                <c:pt idx="1478">
                  <c:v>-15.3023820544548</c:v>
                </c:pt>
                <c:pt idx="1479">
                  <c:v>-13.5014413533874</c:v>
                </c:pt>
                <c:pt idx="1480">
                  <c:v>3.77895510982274</c:v>
                </c:pt>
                <c:pt idx="1481">
                  <c:v>-15.1293353310199</c:v>
                </c:pt>
                <c:pt idx="1482">
                  <c:v>-13.7855114464856</c:v>
                </c:pt>
                <c:pt idx="1483">
                  <c:v>0.514718503215867</c:v>
                </c:pt>
                <c:pt idx="1484">
                  <c:v>-4.11959581393712</c:v>
                </c:pt>
                <c:pt idx="1485">
                  <c:v>-18.5193989520551</c:v>
                </c:pt>
                <c:pt idx="1486">
                  <c:v>-16.0621388273819</c:v>
                </c:pt>
                <c:pt idx="1487">
                  <c:v>2.78955294534572</c:v>
                </c:pt>
                <c:pt idx="1488">
                  <c:v>4.59661754197869</c:v>
                </c:pt>
                <c:pt idx="1489">
                  <c:v>-16.7602336677184</c:v>
                </c:pt>
                <c:pt idx="1490">
                  <c:v>-10.2422364908581</c:v>
                </c:pt>
                <c:pt idx="1491">
                  <c:v>-1.14262495724578</c:v>
                </c:pt>
                <c:pt idx="1492">
                  <c:v>-17.3460424645177</c:v>
                </c:pt>
                <c:pt idx="1493">
                  <c:v>-7.8495971755502</c:v>
                </c:pt>
                <c:pt idx="1494">
                  <c:v>9.37250260028822</c:v>
                </c:pt>
                <c:pt idx="1495">
                  <c:v>7.44855816513453</c:v>
                </c:pt>
                <c:pt idx="1496">
                  <c:v>-13.4440840618041</c:v>
                </c:pt>
                <c:pt idx="1497">
                  <c:v>-10.7259399080964</c:v>
                </c:pt>
                <c:pt idx="1498">
                  <c:v>-0.827808742642089</c:v>
                </c:pt>
                <c:pt idx="1499">
                  <c:v>-16.5160155917754</c:v>
                </c:pt>
                <c:pt idx="1500">
                  <c:v>-7.34434162235244</c:v>
                </c:pt>
                <c:pt idx="1501">
                  <c:v>0.143410901145174</c:v>
                </c:pt>
                <c:pt idx="1502">
                  <c:v>-14.2244118958185</c:v>
                </c:pt>
                <c:pt idx="1503">
                  <c:v>-11.0738039752617</c:v>
                </c:pt>
                <c:pt idx="1504">
                  <c:v>-3.80128698206232</c:v>
                </c:pt>
                <c:pt idx="1505">
                  <c:v>-0.777858511890166</c:v>
                </c:pt>
                <c:pt idx="1506">
                  <c:v>-13.0168996905594</c:v>
                </c:pt>
                <c:pt idx="1507">
                  <c:v>-11.6942847358164</c:v>
                </c:pt>
                <c:pt idx="1508">
                  <c:v>-12.9941363619915</c:v>
                </c:pt>
                <c:pt idx="1509">
                  <c:v>0.743175522628745</c:v>
                </c:pt>
                <c:pt idx="1510">
                  <c:v>6.43056971720768</c:v>
                </c:pt>
                <c:pt idx="1511">
                  <c:v>2.38387312609094</c:v>
                </c:pt>
                <c:pt idx="1512">
                  <c:v>-5.18737065525947</c:v>
                </c:pt>
                <c:pt idx="1513">
                  <c:v>-16.8638742320526</c:v>
                </c:pt>
                <c:pt idx="1514">
                  <c:v>-2.15974855570591</c:v>
                </c:pt>
                <c:pt idx="1515">
                  <c:v>-4.82303163457455</c:v>
                </c:pt>
                <c:pt idx="1516">
                  <c:v>5.90493832534243</c:v>
                </c:pt>
                <c:pt idx="1517">
                  <c:v>-14.783081089908</c:v>
                </c:pt>
                <c:pt idx="1518">
                  <c:v>-11.1687315858674</c:v>
                </c:pt>
                <c:pt idx="1519">
                  <c:v>-17.4305040055053</c:v>
                </c:pt>
                <c:pt idx="1520">
                  <c:v>1.47152068952815</c:v>
                </c:pt>
                <c:pt idx="1521">
                  <c:v>-13.6203815028507</c:v>
                </c:pt>
                <c:pt idx="1522">
                  <c:v>-9.60677358301907</c:v>
                </c:pt>
                <c:pt idx="1523">
                  <c:v>-19.4091534300977</c:v>
                </c:pt>
                <c:pt idx="1524">
                  <c:v>-14.7428654507477</c:v>
                </c:pt>
                <c:pt idx="1525">
                  <c:v>-12.3645945456434</c:v>
                </c:pt>
                <c:pt idx="1526">
                  <c:v>-18.5650608464315</c:v>
                </c:pt>
                <c:pt idx="1527">
                  <c:v>-0.33487805476048</c:v>
                </c:pt>
                <c:pt idx="1528">
                  <c:v>-14.6157453918269</c:v>
                </c:pt>
                <c:pt idx="1529">
                  <c:v>3.39550063092407</c:v>
                </c:pt>
                <c:pt idx="1530">
                  <c:v>-14.8959206542035</c:v>
                </c:pt>
                <c:pt idx="1531">
                  <c:v>0.0582433328774207</c:v>
                </c:pt>
                <c:pt idx="1532">
                  <c:v>-9.43097820940232</c:v>
                </c:pt>
                <c:pt idx="1533">
                  <c:v>1.34269473012596</c:v>
                </c:pt>
                <c:pt idx="1534">
                  <c:v>-7.22433775236528</c:v>
                </c:pt>
                <c:pt idx="1535">
                  <c:v>5.40769131004391</c:v>
                </c:pt>
                <c:pt idx="1536">
                  <c:v>4.62919468165346</c:v>
                </c:pt>
                <c:pt idx="1537">
                  <c:v>-6.20005422745917</c:v>
                </c:pt>
                <c:pt idx="1538">
                  <c:v>3.05088868319316</c:v>
                </c:pt>
                <c:pt idx="1539">
                  <c:v>9.56275119529476</c:v>
                </c:pt>
                <c:pt idx="1540">
                  <c:v>-17.8406172414446</c:v>
                </c:pt>
                <c:pt idx="1541">
                  <c:v>1.7190937046939</c:v>
                </c:pt>
                <c:pt idx="1542">
                  <c:v>-1.01839713536287</c:v>
                </c:pt>
                <c:pt idx="1543">
                  <c:v>-11.4522688004641</c:v>
                </c:pt>
                <c:pt idx="1544">
                  <c:v>-6.78936361205805</c:v>
                </c:pt>
                <c:pt idx="1545">
                  <c:v>-9.56545601957429</c:v>
                </c:pt>
                <c:pt idx="1546">
                  <c:v>-14.3674539495353</c:v>
                </c:pt>
                <c:pt idx="1547">
                  <c:v>8.09668116148383</c:v>
                </c:pt>
                <c:pt idx="1548">
                  <c:v>1.78572270236444</c:v>
                </c:pt>
                <c:pt idx="1549">
                  <c:v>-14.3111691364318</c:v>
                </c:pt>
                <c:pt idx="1550">
                  <c:v>-14.5808052375993</c:v>
                </c:pt>
                <c:pt idx="1551">
                  <c:v>-3.07946516300762</c:v>
                </c:pt>
                <c:pt idx="1552">
                  <c:v>9.10116137807555</c:v>
                </c:pt>
                <c:pt idx="1553">
                  <c:v>8.71714489998103</c:v>
                </c:pt>
                <c:pt idx="1554">
                  <c:v>5.33007504366881</c:v>
                </c:pt>
                <c:pt idx="1555">
                  <c:v>-10.8820351664704</c:v>
                </c:pt>
                <c:pt idx="1556">
                  <c:v>6.84365240599974</c:v>
                </c:pt>
                <c:pt idx="1557">
                  <c:v>-10.5038525634348</c:v>
                </c:pt>
                <c:pt idx="1558">
                  <c:v>-7.69547745716864</c:v>
                </c:pt>
                <c:pt idx="1559">
                  <c:v>0.196495420559162</c:v>
                </c:pt>
                <c:pt idx="1560">
                  <c:v>-8.31479129422855</c:v>
                </c:pt>
                <c:pt idx="1561">
                  <c:v>-0.0155224761222891</c:v>
                </c:pt>
                <c:pt idx="1562">
                  <c:v>-16.7210867704326</c:v>
                </c:pt>
                <c:pt idx="1563">
                  <c:v>-17.2925201590496</c:v>
                </c:pt>
                <c:pt idx="1564">
                  <c:v>3.26986150550397</c:v>
                </c:pt>
                <c:pt idx="1565">
                  <c:v>-11.3972992234384</c:v>
                </c:pt>
                <c:pt idx="1566">
                  <c:v>0.214169462129344</c:v>
                </c:pt>
                <c:pt idx="1567">
                  <c:v>-5.26773762870019</c:v>
                </c:pt>
                <c:pt idx="1568">
                  <c:v>-3.64235891965432</c:v>
                </c:pt>
                <c:pt idx="1569">
                  <c:v>-4.90913255780131</c:v>
                </c:pt>
                <c:pt idx="1570">
                  <c:v>4.53471825963113</c:v>
                </c:pt>
                <c:pt idx="1571">
                  <c:v>-1.48619333999247</c:v>
                </c:pt>
                <c:pt idx="1572">
                  <c:v>-16.4936953186033</c:v>
                </c:pt>
                <c:pt idx="1573">
                  <c:v>-9.31455464048136</c:v>
                </c:pt>
                <c:pt idx="1574">
                  <c:v>-7.70608021967458</c:v>
                </c:pt>
                <c:pt idx="1575">
                  <c:v>-6.54645432301481</c:v>
                </c:pt>
                <c:pt idx="1576">
                  <c:v>-13.8321234944748</c:v>
                </c:pt>
                <c:pt idx="1577">
                  <c:v>0.847916418320262</c:v>
                </c:pt>
                <c:pt idx="1578">
                  <c:v>-3.05520872373604</c:v>
                </c:pt>
                <c:pt idx="1579">
                  <c:v>-13.010904711289</c:v>
                </c:pt>
                <c:pt idx="1580">
                  <c:v>8.18818040026515</c:v>
                </c:pt>
                <c:pt idx="1581">
                  <c:v>-5.5548522078355</c:v>
                </c:pt>
                <c:pt idx="1582">
                  <c:v>-3.10410501160534</c:v>
                </c:pt>
                <c:pt idx="1583">
                  <c:v>-0.273987031660686</c:v>
                </c:pt>
                <c:pt idx="1584">
                  <c:v>-2.82806796575904</c:v>
                </c:pt>
                <c:pt idx="1585">
                  <c:v>-9.07466559906542</c:v>
                </c:pt>
                <c:pt idx="1586">
                  <c:v>-9.23068280121285</c:v>
                </c:pt>
                <c:pt idx="1587">
                  <c:v>6.33979480241666</c:v>
                </c:pt>
                <c:pt idx="1588">
                  <c:v>-10.1968016626651</c:v>
                </c:pt>
                <c:pt idx="1589">
                  <c:v>-11.4989062831556</c:v>
                </c:pt>
                <c:pt idx="1590">
                  <c:v>0.159256367654377</c:v>
                </c:pt>
                <c:pt idx="1591">
                  <c:v>-14.2231246289294</c:v>
                </c:pt>
                <c:pt idx="1592">
                  <c:v>4.26670151026099</c:v>
                </c:pt>
                <c:pt idx="1593">
                  <c:v>-17.2099962979545</c:v>
                </c:pt>
                <c:pt idx="1594">
                  <c:v>-7.4668157738755</c:v>
                </c:pt>
                <c:pt idx="1595">
                  <c:v>2.15683817369502</c:v>
                </c:pt>
                <c:pt idx="1596">
                  <c:v>6.11118086899818</c:v>
                </c:pt>
                <c:pt idx="1597">
                  <c:v>-0.125652627003301</c:v>
                </c:pt>
                <c:pt idx="1598">
                  <c:v>-8.4658511382887</c:v>
                </c:pt>
                <c:pt idx="1599">
                  <c:v>-9.19397970364534</c:v>
                </c:pt>
                <c:pt idx="1600">
                  <c:v>1.96015410802606</c:v>
                </c:pt>
                <c:pt idx="1601">
                  <c:v>8.03468587056488</c:v>
                </c:pt>
                <c:pt idx="1602">
                  <c:v>-15.5232284755014</c:v>
                </c:pt>
                <c:pt idx="1603">
                  <c:v>9.52074164572373</c:v>
                </c:pt>
                <c:pt idx="1604">
                  <c:v>-17.6235822577297</c:v>
                </c:pt>
                <c:pt idx="1605">
                  <c:v>5.59411497863118</c:v>
                </c:pt>
                <c:pt idx="1606">
                  <c:v>-6.74457736263755</c:v>
                </c:pt>
                <c:pt idx="1607">
                  <c:v>-2.48684490723077</c:v>
                </c:pt>
                <c:pt idx="1608">
                  <c:v>-14.1136526053725</c:v>
                </c:pt>
                <c:pt idx="1609">
                  <c:v>-0.296891135272363</c:v>
                </c:pt>
                <c:pt idx="1610">
                  <c:v>2.48990581760429</c:v>
                </c:pt>
                <c:pt idx="1611">
                  <c:v>4.21006190092999</c:v>
                </c:pt>
                <c:pt idx="1612">
                  <c:v>-11.0067072279515</c:v>
                </c:pt>
                <c:pt idx="1613">
                  <c:v>-17.9909745131902</c:v>
                </c:pt>
                <c:pt idx="1614">
                  <c:v>-13.8413735593691</c:v>
                </c:pt>
                <c:pt idx="1615">
                  <c:v>9.46836007434508</c:v>
                </c:pt>
                <c:pt idx="1616">
                  <c:v>-2.69055710266343</c:v>
                </c:pt>
                <c:pt idx="1617">
                  <c:v>1.51131602703969</c:v>
                </c:pt>
                <c:pt idx="1618">
                  <c:v>-9.5998953108477</c:v>
                </c:pt>
                <c:pt idx="1619">
                  <c:v>3.50382752727368</c:v>
                </c:pt>
                <c:pt idx="1620">
                  <c:v>-18.6508630169217</c:v>
                </c:pt>
                <c:pt idx="1621">
                  <c:v>-17.1599327287269</c:v>
                </c:pt>
                <c:pt idx="1622">
                  <c:v>-0.6380207790294</c:v>
                </c:pt>
                <c:pt idx="1623">
                  <c:v>-10.115024022293</c:v>
                </c:pt>
                <c:pt idx="1624">
                  <c:v>-19.4160755222263</c:v>
                </c:pt>
                <c:pt idx="1625">
                  <c:v>9.42066354447946</c:v>
                </c:pt>
                <c:pt idx="1626">
                  <c:v>0.34502341117622</c:v>
                </c:pt>
                <c:pt idx="1627">
                  <c:v>-19.2468398594265</c:v>
                </c:pt>
                <c:pt idx="1628">
                  <c:v>-6.77106807725676</c:v>
                </c:pt>
                <c:pt idx="1629">
                  <c:v>-15.8184819387871</c:v>
                </c:pt>
                <c:pt idx="1630">
                  <c:v>-2.63883044701636</c:v>
                </c:pt>
                <c:pt idx="1631">
                  <c:v>-12.6602762823984</c:v>
                </c:pt>
                <c:pt idx="1632">
                  <c:v>5.87745114209634</c:v>
                </c:pt>
                <c:pt idx="1633">
                  <c:v>-14.3252337655335</c:v>
                </c:pt>
                <c:pt idx="1634">
                  <c:v>0.260043255309559</c:v>
                </c:pt>
                <c:pt idx="1635">
                  <c:v>-8.84950627143186</c:v>
                </c:pt>
                <c:pt idx="1636">
                  <c:v>-15.4772179559671</c:v>
                </c:pt>
                <c:pt idx="1637">
                  <c:v>4.61101936303376</c:v>
                </c:pt>
                <c:pt idx="1638">
                  <c:v>-11.0894607174517</c:v>
                </c:pt>
                <c:pt idx="1639">
                  <c:v>-17.7786629791669</c:v>
                </c:pt>
                <c:pt idx="1640">
                  <c:v>2.68352626787986</c:v>
                </c:pt>
                <c:pt idx="1641">
                  <c:v>4.35231366267025</c:v>
                </c:pt>
                <c:pt idx="1642">
                  <c:v>5.2322109658621</c:v>
                </c:pt>
                <c:pt idx="1643">
                  <c:v>3.91908898167595</c:v>
                </c:pt>
                <c:pt idx="1644">
                  <c:v>-13.9303004894228</c:v>
                </c:pt>
                <c:pt idx="1645">
                  <c:v>-14.1029006780153</c:v>
                </c:pt>
                <c:pt idx="1646">
                  <c:v>-13.0988552050167</c:v>
                </c:pt>
                <c:pt idx="1647">
                  <c:v>4.81982735568022</c:v>
                </c:pt>
                <c:pt idx="1648">
                  <c:v>-16.7234114568057</c:v>
                </c:pt>
                <c:pt idx="1649">
                  <c:v>-12.2925852248527</c:v>
                </c:pt>
                <c:pt idx="1650">
                  <c:v>-5.04891700568522</c:v>
                </c:pt>
                <c:pt idx="1651">
                  <c:v>9.32104596073452</c:v>
                </c:pt>
                <c:pt idx="1652">
                  <c:v>-9.52620861117015</c:v>
                </c:pt>
                <c:pt idx="1653">
                  <c:v>-12.3415154002478</c:v>
                </c:pt>
                <c:pt idx="1654">
                  <c:v>-3.13480186396464</c:v>
                </c:pt>
                <c:pt idx="1655">
                  <c:v>-5.15963180031677</c:v>
                </c:pt>
                <c:pt idx="1656">
                  <c:v>-2.02798143886549</c:v>
                </c:pt>
                <c:pt idx="1657">
                  <c:v>-16.4090527971708</c:v>
                </c:pt>
                <c:pt idx="1658">
                  <c:v>-7.73539900395075</c:v>
                </c:pt>
                <c:pt idx="1659">
                  <c:v>4.40349422398685</c:v>
                </c:pt>
                <c:pt idx="1660">
                  <c:v>1.41163568074763</c:v>
                </c:pt>
                <c:pt idx="1661">
                  <c:v>3.50313795399185</c:v>
                </c:pt>
                <c:pt idx="1662">
                  <c:v>1.09364864369543</c:v>
                </c:pt>
                <c:pt idx="1663">
                  <c:v>-8.66708097389024</c:v>
                </c:pt>
                <c:pt idx="1664">
                  <c:v>-17.7904820595122</c:v>
                </c:pt>
                <c:pt idx="1665">
                  <c:v>-5.90740249693612</c:v>
                </c:pt>
                <c:pt idx="1666">
                  <c:v>-14.8620746162881</c:v>
                </c:pt>
                <c:pt idx="1667">
                  <c:v>-18.1690265519425</c:v>
                </c:pt>
                <c:pt idx="1668">
                  <c:v>-9.99736659679516</c:v>
                </c:pt>
                <c:pt idx="1669">
                  <c:v>-8.81275758374066</c:v>
                </c:pt>
                <c:pt idx="1670">
                  <c:v>-6.96533892557194</c:v>
                </c:pt>
                <c:pt idx="1671">
                  <c:v>6.67409701318452</c:v>
                </c:pt>
                <c:pt idx="1672">
                  <c:v>7.8908311710478</c:v>
                </c:pt>
                <c:pt idx="1673">
                  <c:v>-6.74505421767239</c:v>
                </c:pt>
                <c:pt idx="1674">
                  <c:v>-0.54022376413387</c:v>
                </c:pt>
                <c:pt idx="1675">
                  <c:v>-5.66156781977172</c:v>
                </c:pt>
                <c:pt idx="1676">
                  <c:v>-0.873710308591912</c:v>
                </c:pt>
                <c:pt idx="1677">
                  <c:v>-9.96237423709827</c:v>
                </c:pt>
                <c:pt idx="1678">
                  <c:v>3.62558427596591</c:v>
                </c:pt>
                <c:pt idx="1679">
                  <c:v>6.76347258227365</c:v>
                </c:pt>
                <c:pt idx="1680">
                  <c:v>-13.9817383373132</c:v>
                </c:pt>
                <c:pt idx="1681">
                  <c:v>3.10071949912608</c:v>
                </c:pt>
                <c:pt idx="1682">
                  <c:v>-1.50394306187928</c:v>
                </c:pt>
                <c:pt idx="1683">
                  <c:v>3.08191263560061</c:v>
                </c:pt>
                <c:pt idx="1684">
                  <c:v>4.22103967876104</c:v>
                </c:pt>
                <c:pt idx="1685">
                  <c:v>-12.3227334591143</c:v>
                </c:pt>
                <c:pt idx="1686">
                  <c:v>-6.60828373547596</c:v>
                </c:pt>
                <c:pt idx="1687">
                  <c:v>-3.33387792163209</c:v>
                </c:pt>
                <c:pt idx="1688">
                  <c:v>-3.57586190889766</c:v>
                </c:pt>
                <c:pt idx="1689">
                  <c:v>-19.3785295825239</c:v>
                </c:pt>
                <c:pt idx="1690">
                  <c:v>-16.0938157219907</c:v>
                </c:pt>
                <c:pt idx="1691">
                  <c:v>-11.8360354196757</c:v>
                </c:pt>
                <c:pt idx="1692">
                  <c:v>7.80389192658617</c:v>
                </c:pt>
                <c:pt idx="1693">
                  <c:v>-9.54612744912872</c:v>
                </c:pt>
                <c:pt idx="1694">
                  <c:v>-16.3460089461524</c:v>
                </c:pt>
                <c:pt idx="1695">
                  <c:v>4.84390242417429</c:v>
                </c:pt>
                <c:pt idx="1696">
                  <c:v>-14.1096403234751</c:v>
                </c:pt>
                <c:pt idx="1697">
                  <c:v>8.05910648813758</c:v>
                </c:pt>
                <c:pt idx="1698">
                  <c:v>9.42430589256086</c:v>
                </c:pt>
                <c:pt idx="1699">
                  <c:v>-8.77267884327884</c:v>
                </c:pt>
                <c:pt idx="1700">
                  <c:v>-15.0871991345743</c:v>
                </c:pt>
                <c:pt idx="1701">
                  <c:v>-9.19144211928571</c:v>
                </c:pt>
                <c:pt idx="1702">
                  <c:v>1.6114098108512</c:v>
                </c:pt>
                <c:pt idx="1703">
                  <c:v>-12.7079259500587</c:v>
                </c:pt>
                <c:pt idx="1704">
                  <c:v>-10.9937736732949</c:v>
                </c:pt>
                <c:pt idx="1705">
                  <c:v>-4.64600886901701</c:v>
                </c:pt>
                <c:pt idx="1706">
                  <c:v>3.49872093612748</c:v>
                </c:pt>
                <c:pt idx="1707">
                  <c:v>-0.833717697604178</c:v>
                </c:pt>
                <c:pt idx="1708">
                  <c:v>0.777727467122138</c:v>
                </c:pt>
                <c:pt idx="1709">
                  <c:v>0.56858221451268</c:v>
                </c:pt>
                <c:pt idx="1710">
                  <c:v>-0.845610403340813</c:v>
                </c:pt>
                <c:pt idx="1711">
                  <c:v>5.40095779989361</c:v>
                </c:pt>
                <c:pt idx="1712">
                  <c:v>-13.4259967741669</c:v>
                </c:pt>
                <c:pt idx="1713">
                  <c:v>4.11837531605252</c:v>
                </c:pt>
                <c:pt idx="1714">
                  <c:v>-3.15518900327874</c:v>
                </c:pt>
                <c:pt idx="1715">
                  <c:v>-8.62899102872299</c:v>
                </c:pt>
                <c:pt idx="1716">
                  <c:v>-15.136790864826</c:v>
                </c:pt>
                <c:pt idx="1717">
                  <c:v>-17.3801530445268</c:v>
                </c:pt>
                <c:pt idx="1718">
                  <c:v>1.23057020137132</c:v>
                </c:pt>
                <c:pt idx="1719">
                  <c:v>-7.75952767793481</c:v>
                </c:pt>
                <c:pt idx="1720">
                  <c:v>7.78511177741965</c:v>
                </c:pt>
                <c:pt idx="1721">
                  <c:v>1.7352368826596</c:v>
                </c:pt>
                <c:pt idx="1722">
                  <c:v>-14.9720406049815</c:v>
                </c:pt>
                <c:pt idx="1723">
                  <c:v>4.13212116095903</c:v>
                </c:pt>
                <c:pt idx="1724">
                  <c:v>-14.7883188927352</c:v>
                </c:pt>
                <c:pt idx="1725">
                  <c:v>1.25732721542024</c:v>
                </c:pt>
                <c:pt idx="1726">
                  <c:v>8.75611815517412</c:v>
                </c:pt>
                <c:pt idx="1727">
                  <c:v>-13.1371341108563</c:v>
                </c:pt>
                <c:pt idx="1728">
                  <c:v>-9.48375691409795</c:v>
                </c:pt>
                <c:pt idx="1729">
                  <c:v>6.65527857665875</c:v>
                </c:pt>
                <c:pt idx="1730">
                  <c:v>2.66880885441734</c:v>
                </c:pt>
                <c:pt idx="1731">
                  <c:v>-5.57467165980681</c:v>
                </c:pt>
                <c:pt idx="1732">
                  <c:v>6.27654300435013</c:v>
                </c:pt>
                <c:pt idx="1733">
                  <c:v>-9.15033488495422</c:v>
                </c:pt>
                <c:pt idx="1734">
                  <c:v>-12.4436993155213</c:v>
                </c:pt>
                <c:pt idx="1735">
                  <c:v>6.10416171286588</c:v>
                </c:pt>
                <c:pt idx="1736">
                  <c:v>-19.0860455169877</c:v>
                </c:pt>
                <c:pt idx="1737">
                  <c:v>4.78764418979182</c:v>
                </c:pt>
                <c:pt idx="1738">
                  <c:v>-16.3102389389522</c:v>
                </c:pt>
                <c:pt idx="1739">
                  <c:v>-4.27643025891588</c:v>
                </c:pt>
                <c:pt idx="1740">
                  <c:v>-13.4807719250825</c:v>
                </c:pt>
                <c:pt idx="1741">
                  <c:v>-4.7842503948429</c:v>
                </c:pt>
                <c:pt idx="1742">
                  <c:v>-0.246004438253365</c:v>
                </c:pt>
                <c:pt idx="1743">
                  <c:v>1.75844477281687</c:v>
                </c:pt>
                <c:pt idx="1744">
                  <c:v>-4.55113907042196</c:v>
                </c:pt>
                <c:pt idx="1745">
                  <c:v>-12.2616831979662</c:v>
                </c:pt>
                <c:pt idx="1746">
                  <c:v>-3.41734868475714</c:v>
                </c:pt>
                <c:pt idx="1747">
                  <c:v>-7.98347258174546</c:v>
                </c:pt>
                <c:pt idx="1748">
                  <c:v>-11.7358578119665</c:v>
                </c:pt>
                <c:pt idx="1749">
                  <c:v>2.76940148065658</c:v>
                </c:pt>
                <c:pt idx="1750">
                  <c:v>1.92573157357495</c:v>
                </c:pt>
                <c:pt idx="1751">
                  <c:v>-11.7430117358472</c:v>
                </c:pt>
                <c:pt idx="1752">
                  <c:v>-13.6062422492903</c:v>
                </c:pt>
                <c:pt idx="1753">
                  <c:v>-17.0002091518815</c:v>
                </c:pt>
                <c:pt idx="1754">
                  <c:v>8.51416597866068</c:v>
                </c:pt>
                <c:pt idx="1755">
                  <c:v>-12.4686199621245</c:v>
                </c:pt>
                <c:pt idx="1756">
                  <c:v>-16.9434164441789</c:v>
                </c:pt>
                <c:pt idx="1757">
                  <c:v>2.80914653123329</c:v>
                </c:pt>
                <c:pt idx="1758">
                  <c:v>2.67388074401034</c:v>
                </c:pt>
                <c:pt idx="1759">
                  <c:v>3.15524161024271</c:v>
                </c:pt>
                <c:pt idx="1760">
                  <c:v>-15.3529362783104</c:v>
                </c:pt>
                <c:pt idx="1761">
                  <c:v>-2.35091790143922</c:v>
                </c:pt>
                <c:pt idx="1762">
                  <c:v>-17.5542300041788</c:v>
                </c:pt>
                <c:pt idx="1763">
                  <c:v>-16.7318386602685</c:v>
                </c:pt>
                <c:pt idx="1764">
                  <c:v>-16.35995135325</c:v>
                </c:pt>
                <c:pt idx="1765">
                  <c:v>-17.0478621086504</c:v>
                </c:pt>
                <c:pt idx="1766">
                  <c:v>-1.78322966647303</c:v>
                </c:pt>
                <c:pt idx="1767">
                  <c:v>-16.4526219048227</c:v>
                </c:pt>
                <c:pt idx="1768">
                  <c:v>-2.94248602302328</c:v>
                </c:pt>
                <c:pt idx="1769">
                  <c:v>-16.1397266859648</c:v>
                </c:pt>
                <c:pt idx="1770">
                  <c:v>8.70890079853911</c:v>
                </c:pt>
                <c:pt idx="1771">
                  <c:v>-7.08246608485417</c:v>
                </c:pt>
                <c:pt idx="1772">
                  <c:v>-14.587333012645</c:v>
                </c:pt>
                <c:pt idx="1773">
                  <c:v>-14.1646209679916</c:v>
                </c:pt>
                <c:pt idx="1774">
                  <c:v>0.17830501022693</c:v>
                </c:pt>
                <c:pt idx="1775">
                  <c:v>0.328986782448885</c:v>
                </c:pt>
                <c:pt idx="1776">
                  <c:v>-12.3446040217267</c:v>
                </c:pt>
                <c:pt idx="1777">
                  <c:v>0.514516706699111</c:v>
                </c:pt>
                <c:pt idx="1778">
                  <c:v>-3.02789493247778</c:v>
                </c:pt>
                <c:pt idx="1779">
                  <c:v>-2.98135082792197</c:v>
                </c:pt>
                <c:pt idx="1780">
                  <c:v>-8.704055041455</c:v>
                </c:pt>
                <c:pt idx="1781">
                  <c:v>2.40119708243604</c:v>
                </c:pt>
                <c:pt idx="1782">
                  <c:v>4.49950247163536</c:v>
                </c:pt>
                <c:pt idx="1783">
                  <c:v>6.1063897059515</c:v>
                </c:pt>
                <c:pt idx="1784">
                  <c:v>-5.61479328384394</c:v>
                </c:pt>
                <c:pt idx="1785">
                  <c:v>-6.72334913465826</c:v>
                </c:pt>
                <c:pt idx="1786">
                  <c:v>3.75292363413688</c:v>
                </c:pt>
                <c:pt idx="1787">
                  <c:v>-9.92254329167165</c:v>
                </c:pt>
                <c:pt idx="1788">
                  <c:v>-8.87515205393225</c:v>
                </c:pt>
                <c:pt idx="1789">
                  <c:v>1.40211083174813</c:v>
                </c:pt>
                <c:pt idx="1790">
                  <c:v>2.57316781575306</c:v>
                </c:pt>
                <c:pt idx="1791">
                  <c:v>0.663665356653452</c:v>
                </c:pt>
                <c:pt idx="1792">
                  <c:v>-2.59688062152411</c:v>
                </c:pt>
                <c:pt idx="1793">
                  <c:v>-4.60744805793522</c:v>
                </c:pt>
                <c:pt idx="1794">
                  <c:v>0.476161269735358</c:v>
                </c:pt>
                <c:pt idx="1795">
                  <c:v>-4.20335007089501</c:v>
                </c:pt>
                <c:pt idx="1796">
                  <c:v>4.48982965028114</c:v>
                </c:pt>
                <c:pt idx="1797">
                  <c:v>8.68483752497688</c:v>
                </c:pt>
                <c:pt idx="1798">
                  <c:v>-18.424065878841</c:v>
                </c:pt>
                <c:pt idx="1799">
                  <c:v>-7.20377384992351</c:v>
                </c:pt>
                <c:pt idx="1800">
                  <c:v>4.69920065053845</c:v>
                </c:pt>
                <c:pt idx="1801">
                  <c:v>-12.8481265938935</c:v>
                </c:pt>
                <c:pt idx="1802">
                  <c:v>-4.9010108418392</c:v>
                </c:pt>
                <c:pt idx="1803">
                  <c:v>-10.5952656149144</c:v>
                </c:pt>
                <c:pt idx="1804">
                  <c:v>3.01852861136687</c:v>
                </c:pt>
                <c:pt idx="1805">
                  <c:v>-0.545040204037576</c:v>
                </c:pt>
                <c:pt idx="1806">
                  <c:v>2.80715462904773</c:v>
                </c:pt>
                <c:pt idx="1807">
                  <c:v>-8.20010274157592</c:v>
                </c:pt>
                <c:pt idx="1808">
                  <c:v>-8.52285094864619</c:v>
                </c:pt>
                <c:pt idx="1809">
                  <c:v>-2.47676272315917</c:v>
                </c:pt>
                <c:pt idx="1810">
                  <c:v>-6.39547881517691</c:v>
                </c:pt>
                <c:pt idx="1811">
                  <c:v>-4.58194235669399</c:v>
                </c:pt>
                <c:pt idx="1812">
                  <c:v>-17.3044531315762</c:v>
                </c:pt>
                <c:pt idx="1813">
                  <c:v>-16.9901939586133</c:v>
                </c:pt>
                <c:pt idx="1814">
                  <c:v>4.09942448010538</c:v>
                </c:pt>
                <c:pt idx="1815">
                  <c:v>-16.1802893193722</c:v>
                </c:pt>
                <c:pt idx="1816">
                  <c:v>-13.9992476364416</c:v>
                </c:pt>
                <c:pt idx="1817">
                  <c:v>3.97687707371524</c:v>
                </c:pt>
                <c:pt idx="1818">
                  <c:v>-15.0646128853358</c:v>
                </c:pt>
                <c:pt idx="1819">
                  <c:v>-0.643729755265583</c:v>
                </c:pt>
                <c:pt idx="1820">
                  <c:v>-10.8430051253781</c:v>
                </c:pt>
                <c:pt idx="1821">
                  <c:v>-11.850005113534</c:v>
                </c:pt>
                <c:pt idx="1822">
                  <c:v>-0.322114499942066</c:v>
                </c:pt>
                <c:pt idx="1823">
                  <c:v>-16.3513436915309</c:v>
                </c:pt>
                <c:pt idx="1824">
                  <c:v>0.0390641911870943</c:v>
                </c:pt>
                <c:pt idx="1825">
                  <c:v>-18.5533970662497</c:v>
                </c:pt>
                <c:pt idx="1826">
                  <c:v>7.62727367638262</c:v>
                </c:pt>
                <c:pt idx="1827">
                  <c:v>-5.34682861020653</c:v>
                </c:pt>
                <c:pt idx="1828">
                  <c:v>-4.50484834970855</c:v>
                </c:pt>
                <c:pt idx="1829">
                  <c:v>1.16466748590711</c:v>
                </c:pt>
                <c:pt idx="1830">
                  <c:v>1.65227857188595</c:v>
                </c:pt>
                <c:pt idx="1831">
                  <c:v>-11.6431450834534</c:v>
                </c:pt>
                <c:pt idx="1832">
                  <c:v>-6.45240721893325</c:v>
                </c:pt>
                <c:pt idx="1833">
                  <c:v>6.45877439691732</c:v>
                </c:pt>
                <c:pt idx="1834">
                  <c:v>-19.2483870972956</c:v>
                </c:pt>
                <c:pt idx="1835">
                  <c:v>-12.4881569586654</c:v>
                </c:pt>
                <c:pt idx="1836">
                  <c:v>4.16944055870224</c:v>
                </c:pt>
                <c:pt idx="1837">
                  <c:v>-17.4907703777186</c:v>
                </c:pt>
                <c:pt idx="1838">
                  <c:v>-13.8057686695736</c:v>
                </c:pt>
                <c:pt idx="1839">
                  <c:v>-9.04359636814991</c:v>
                </c:pt>
                <c:pt idx="1840">
                  <c:v>-0.781545703498466</c:v>
                </c:pt>
                <c:pt idx="1841">
                  <c:v>-12.6616695097685</c:v>
                </c:pt>
                <c:pt idx="1842">
                  <c:v>-8.3944524837809</c:v>
                </c:pt>
                <c:pt idx="1843">
                  <c:v>-4.49044934142421</c:v>
                </c:pt>
                <c:pt idx="1844">
                  <c:v>-1.9226960530471</c:v>
                </c:pt>
                <c:pt idx="1845">
                  <c:v>2.84371968829051</c:v>
                </c:pt>
                <c:pt idx="1846">
                  <c:v>-7.07991541090237</c:v>
                </c:pt>
                <c:pt idx="1847">
                  <c:v>1.13420250344042</c:v>
                </c:pt>
                <c:pt idx="1848">
                  <c:v>6.08747619108519</c:v>
                </c:pt>
                <c:pt idx="1849">
                  <c:v>-3.10229980068389</c:v>
                </c:pt>
                <c:pt idx="1850">
                  <c:v>-18.3854532661483</c:v>
                </c:pt>
                <c:pt idx="1851">
                  <c:v>0.259935089327843</c:v>
                </c:pt>
                <c:pt idx="1852">
                  <c:v>1.52511887416652</c:v>
                </c:pt>
                <c:pt idx="1853">
                  <c:v>-0.234082642943142</c:v>
                </c:pt>
                <c:pt idx="1854">
                  <c:v>-10.7094528175744</c:v>
                </c:pt>
                <c:pt idx="1855">
                  <c:v>6.98402970557965</c:v>
                </c:pt>
                <c:pt idx="1856">
                  <c:v>8.89843309875079</c:v>
                </c:pt>
                <c:pt idx="1857">
                  <c:v>-5.52952154502953</c:v>
                </c:pt>
                <c:pt idx="1858">
                  <c:v>5.48312314852785</c:v>
                </c:pt>
                <c:pt idx="1859">
                  <c:v>-2.03620577103906</c:v>
                </c:pt>
                <c:pt idx="1860">
                  <c:v>2.87497334498286</c:v>
                </c:pt>
                <c:pt idx="1861">
                  <c:v>-14.4385634875746</c:v>
                </c:pt>
                <c:pt idx="1862">
                  <c:v>-11.9406586891959</c:v>
                </c:pt>
                <c:pt idx="1863">
                  <c:v>4.53336060340701</c:v>
                </c:pt>
                <c:pt idx="1864">
                  <c:v>-14.3408465387821</c:v>
                </c:pt>
                <c:pt idx="1865">
                  <c:v>-5.73636014161851</c:v>
                </c:pt>
                <c:pt idx="1866">
                  <c:v>-1.91493773030405</c:v>
                </c:pt>
                <c:pt idx="1867">
                  <c:v>7.14893491323572</c:v>
                </c:pt>
                <c:pt idx="1868">
                  <c:v>-2.13542197342044</c:v>
                </c:pt>
                <c:pt idx="1869">
                  <c:v>-11.3120576544348</c:v>
                </c:pt>
                <c:pt idx="1870">
                  <c:v>4.67341495692612</c:v>
                </c:pt>
                <c:pt idx="1871">
                  <c:v>3.43860827605407</c:v>
                </c:pt>
                <c:pt idx="1872">
                  <c:v>-10.8481603264283</c:v>
                </c:pt>
                <c:pt idx="1873">
                  <c:v>-0.286159799525695</c:v>
                </c:pt>
                <c:pt idx="1874">
                  <c:v>-3.24838432684872</c:v>
                </c:pt>
                <c:pt idx="1875">
                  <c:v>-13.6697832340612</c:v>
                </c:pt>
                <c:pt idx="1876">
                  <c:v>-7.82936335809014</c:v>
                </c:pt>
                <c:pt idx="1877">
                  <c:v>-11.7470235865778</c:v>
                </c:pt>
                <c:pt idx="1878">
                  <c:v>-19.1578583816624</c:v>
                </c:pt>
                <c:pt idx="1879">
                  <c:v>7.86324103648231</c:v>
                </c:pt>
                <c:pt idx="1880">
                  <c:v>-2.48003005300908</c:v>
                </c:pt>
                <c:pt idx="1881">
                  <c:v>-11.1263528392529</c:v>
                </c:pt>
                <c:pt idx="1882">
                  <c:v>-10.8571857670681</c:v>
                </c:pt>
                <c:pt idx="1883">
                  <c:v>9.31758191474315</c:v>
                </c:pt>
                <c:pt idx="1884">
                  <c:v>2.00596204896409</c:v>
                </c:pt>
                <c:pt idx="1885">
                  <c:v>-19.3868903690596</c:v>
                </c:pt>
                <c:pt idx="1886">
                  <c:v>-7.85330102078718</c:v>
                </c:pt>
                <c:pt idx="1887">
                  <c:v>-5.45423321725268</c:v>
                </c:pt>
                <c:pt idx="1888">
                  <c:v>4.86453403611497</c:v>
                </c:pt>
                <c:pt idx="1889">
                  <c:v>5.32093465241244</c:v>
                </c:pt>
                <c:pt idx="1890">
                  <c:v>7.78089231197296</c:v>
                </c:pt>
                <c:pt idx="1891">
                  <c:v>4.80643073286016</c:v>
                </c:pt>
                <c:pt idx="1892">
                  <c:v>-4.15870708729875</c:v>
                </c:pt>
                <c:pt idx="1893">
                  <c:v>-2.86562569584178</c:v>
                </c:pt>
                <c:pt idx="1894">
                  <c:v>-16.2982538058176</c:v>
                </c:pt>
                <c:pt idx="1895">
                  <c:v>6.50366687316811</c:v>
                </c:pt>
                <c:pt idx="1896">
                  <c:v>0.390276589764102</c:v>
                </c:pt>
                <c:pt idx="1897">
                  <c:v>-18.6885035898356</c:v>
                </c:pt>
                <c:pt idx="1898">
                  <c:v>-14.7518530256492</c:v>
                </c:pt>
                <c:pt idx="1899">
                  <c:v>2.78951908550586</c:v>
                </c:pt>
                <c:pt idx="1900">
                  <c:v>-19.1103223664279</c:v>
                </c:pt>
                <c:pt idx="1901">
                  <c:v>-9.36792060174759</c:v>
                </c:pt>
                <c:pt idx="1902">
                  <c:v>-14.251845067937</c:v>
                </c:pt>
                <c:pt idx="1903">
                  <c:v>-12.4703058371269</c:v>
                </c:pt>
                <c:pt idx="1904">
                  <c:v>-8.53941248946517</c:v>
                </c:pt>
                <c:pt idx="1905">
                  <c:v>-8.32311911748465</c:v>
                </c:pt>
                <c:pt idx="1906">
                  <c:v>-9.63027790653633</c:v>
                </c:pt>
                <c:pt idx="1907">
                  <c:v>-14.6829566168955</c:v>
                </c:pt>
                <c:pt idx="1908">
                  <c:v>3.64730714135455</c:v>
                </c:pt>
                <c:pt idx="1909">
                  <c:v>-16.9820496067143</c:v>
                </c:pt>
                <c:pt idx="1910">
                  <c:v>4.91721880541205</c:v>
                </c:pt>
                <c:pt idx="1911">
                  <c:v>-10.2771179155371</c:v>
                </c:pt>
                <c:pt idx="1912">
                  <c:v>-2.53804697622137</c:v>
                </c:pt>
                <c:pt idx="1913">
                  <c:v>-17.9591678268628</c:v>
                </c:pt>
                <c:pt idx="1914">
                  <c:v>-6.39953280761918</c:v>
                </c:pt>
                <c:pt idx="1915">
                  <c:v>-6.03475624727205</c:v>
                </c:pt>
                <c:pt idx="1916">
                  <c:v>-6.05798910318701</c:v>
                </c:pt>
                <c:pt idx="1917">
                  <c:v>5.2818206862077</c:v>
                </c:pt>
                <c:pt idx="1918">
                  <c:v>2.6480011500053</c:v>
                </c:pt>
                <c:pt idx="1919">
                  <c:v>-7.09886112325768</c:v>
                </c:pt>
                <c:pt idx="1920">
                  <c:v>-11.76363320854</c:v>
                </c:pt>
                <c:pt idx="1921">
                  <c:v>8.87552045574406</c:v>
                </c:pt>
                <c:pt idx="1922">
                  <c:v>-6.80334766703205</c:v>
                </c:pt>
                <c:pt idx="1923">
                  <c:v>-5.189758559731</c:v>
                </c:pt>
                <c:pt idx="1924">
                  <c:v>-14.2816483168703</c:v>
                </c:pt>
                <c:pt idx="1925">
                  <c:v>-0.406028951614555</c:v>
                </c:pt>
                <c:pt idx="1926">
                  <c:v>-5.91949202368051</c:v>
                </c:pt>
                <c:pt idx="1927">
                  <c:v>-11.8577941720013</c:v>
                </c:pt>
                <c:pt idx="1928">
                  <c:v>0.143861833066687</c:v>
                </c:pt>
                <c:pt idx="1929">
                  <c:v>0.273711978118866</c:v>
                </c:pt>
                <c:pt idx="1930">
                  <c:v>-2.09134177683161</c:v>
                </c:pt>
                <c:pt idx="1931">
                  <c:v>-3.37380408325407</c:v>
                </c:pt>
                <c:pt idx="1932">
                  <c:v>-11.6550433540728</c:v>
                </c:pt>
                <c:pt idx="1933">
                  <c:v>-15.0922127839949</c:v>
                </c:pt>
                <c:pt idx="1934">
                  <c:v>-14.4027903041895</c:v>
                </c:pt>
                <c:pt idx="1935">
                  <c:v>-7.29620633971072</c:v>
                </c:pt>
                <c:pt idx="1936">
                  <c:v>-19.3808471787709</c:v>
                </c:pt>
                <c:pt idx="1937">
                  <c:v>6.01393957780654</c:v>
                </c:pt>
                <c:pt idx="1938">
                  <c:v>0.247437575054702</c:v>
                </c:pt>
                <c:pt idx="1939">
                  <c:v>3.55434268492351</c:v>
                </c:pt>
                <c:pt idx="1940">
                  <c:v>-12.0447278836004</c:v>
                </c:pt>
                <c:pt idx="1941">
                  <c:v>-8.98165762607367</c:v>
                </c:pt>
                <c:pt idx="1942">
                  <c:v>-3.92911975952175</c:v>
                </c:pt>
                <c:pt idx="1943">
                  <c:v>4.78760790241781</c:v>
                </c:pt>
                <c:pt idx="1944">
                  <c:v>-0.11571926852229</c:v>
                </c:pt>
                <c:pt idx="1945">
                  <c:v>-5.39012965129209</c:v>
                </c:pt>
                <c:pt idx="1946">
                  <c:v>-11.8928930037644</c:v>
                </c:pt>
                <c:pt idx="1947">
                  <c:v>-7.60205065534799</c:v>
                </c:pt>
                <c:pt idx="1948">
                  <c:v>-8.5787034520154</c:v>
                </c:pt>
                <c:pt idx="1949">
                  <c:v>1.31313319542528</c:v>
                </c:pt>
                <c:pt idx="1950">
                  <c:v>-5.05814974231246</c:v>
                </c:pt>
                <c:pt idx="1951">
                  <c:v>-2.61529330098577</c:v>
                </c:pt>
                <c:pt idx="1952">
                  <c:v>-16.9909601773223</c:v>
                </c:pt>
                <c:pt idx="1953">
                  <c:v>3.93282685840609</c:v>
                </c:pt>
                <c:pt idx="1954">
                  <c:v>-0.381422916538419</c:v>
                </c:pt>
                <c:pt idx="1955">
                  <c:v>2.99335160744922</c:v>
                </c:pt>
                <c:pt idx="1956">
                  <c:v>-1.72760965703942</c:v>
                </c:pt>
                <c:pt idx="1957">
                  <c:v>3.44398242610659</c:v>
                </c:pt>
                <c:pt idx="1958">
                  <c:v>-16.2298628569837</c:v>
                </c:pt>
                <c:pt idx="1959">
                  <c:v>0.359138993980162</c:v>
                </c:pt>
                <c:pt idx="1960">
                  <c:v>-13.306086590343</c:v>
                </c:pt>
                <c:pt idx="1961">
                  <c:v>-18.6394336191824</c:v>
                </c:pt>
                <c:pt idx="1962">
                  <c:v>4.00203632258775</c:v>
                </c:pt>
                <c:pt idx="1963">
                  <c:v>4.83010040857377</c:v>
                </c:pt>
                <c:pt idx="1964">
                  <c:v>8.4768443191257</c:v>
                </c:pt>
                <c:pt idx="1965">
                  <c:v>-18.6155276545614</c:v>
                </c:pt>
                <c:pt idx="1966">
                  <c:v>4.13617440191605</c:v>
                </c:pt>
                <c:pt idx="1967">
                  <c:v>-13.8083325001108</c:v>
                </c:pt>
                <c:pt idx="1968">
                  <c:v>2.38129138719844</c:v>
                </c:pt>
                <c:pt idx="1969">
                  <c:v>-11.7035149594992</c:v>
                </c:pt>
                <c:pt idx="1970">
                  <c:v>-4.39093961343927</c:v>
                </c:pt>
                <c:pt idx="1971">
                  <c:v>-10.9013519904233</c:v>
                </c:pt>
                <c:pt idx="1972">
                  <c:v>-6.17553693849246</c:v>
                </c:pt>
                <c:pt idx="1973">
                  <c:v>-0.76089592615088</c:v>
                </c:pt>
                <c:pt idx="1974">
                  <c:v>-3.75066611194186</c:v>
                </c:pt>
                <c:pt idx="1975">
                  <c:v>8.22047408262653</c:v>
                </c:pt>
                <c:pt idx="1976">
                  <c:v>8.59262293519376</c:v>
                </c:pt>
                <c:pt idx="1977">
                  <c:v>-7.61602111100584</c:v>
                </c:pt>
                <c:pt idx="1978">
                  <c:v>-10.4152381506892</c:v>
                </c:pt>
                <c:pt idx="1979">
                  <c:v>-11.5997987492268</c:v>
                </c:pt>
                <c:pt idx="1980">
                  <c:v>8.99489042065216</c:v>
                </c:pt>
                <c:pt idx="1981">
                  <c:v>-16.4423343191217</c:v>
                </c:pt>
                <c:pt idx="1982">
                  <c:v>6.45084697226601</c:v>
                </c:pt>
                <c:pt idx="1983">
                  <c:v>4.92944481383756</c:v>
                </c:pt>
                <c:pt idx="1984">
                  <c:v>-14.1052278300648</c:v>
                </c:pt>
                <c:pt idx="1985">
                  <c:v>-3.76630347219938</c:v>
                </c:pt>
                <c:pt idx="1986">
                  <c:v>-3.7208806880879</c:v>
                </c:pt>
                <c:pt idx="1987">
                  <c:v>-6.70348424462534</c:v>
                </c:pt>
                <c:pt idx="1988">
                  <c:v>-13.5275611303051</c:v>
                </c:pt>
                <c:pt idx="1989">
                  <c:v>4.93052337877995</c:v>
                </c:pt>
                <c:pt idx="1990">
                  <c:v>-5.18526002162252</c:v>
                </c:pt>
                <c:pt idx="1991">
                  <c:v>1.86996401580332</c:v>
                </c:pt>
                <c:pt idx="1992">
                  <c:v>-8.80088860369319</c:v>
                </c:pt>
                <c:pt idx="1993">
                  <c:v>-3.5743310778781</c:v>
                </c:pt>
                <c:pt idx="1994">
                  <c:v>-7.25386960627992</c:v>
                </c:pt>
                <c:pt idx="1995">
                  <c:v>-17.2501584841134</c:v>
                </c:pt>
                <c:pt idx="1996">
                  <c:v>-16.297360730662</c:v>
                </c:pt>
                <c:pt idx="1997">
                  <c:v>1.53806245567738</c:v>
                </c:pt>
                <c:pt idx="1998">
                  <c:v>-8.35281127299824</c:v>
                </c:pt>
                <c:pt idx="1999">
                  <c:v>-10.0973274034744</c:v>
                </c:pt>
                <c:pt idx="2000">
                  <c:v>1.62592353473318</c:v>
                </c:pt>
                <c:pt idx="2001">
                  <c:v>-11.1491740675194</c:v>
                </c:pt>
                <c:pt idx="2002">
                  <c:v>7.19232778339445</c:v>
                </c:pt>
                <c:pt idx="2003">
                  <c:v>-0.185943989343095</c:v>
                </c:pt>
                <c:pt idx="2004">
                  <c:v>-12.1932734351825</c:v>
                </c:pt>
                <c:pt idx="2005">
                  <c:v>-1.35238543726348</c:v>
                </c:pt>
                <c:pt idx="2006">
                  <c:v>-18.8586413008214</c:v>
                </c:pt>
                <c:pt idx="2007">
                  <c:v>6.44046275605067</c:v>
                </c:pt>
                <c:pt idx="2008">
                  <c:v>-15.1064303645257</c:v>
                </c:pt>
                <c:pt idx="2009">
                  <c:v>1.64143956547922</c:v>
                </c:pt>
                <c:pt idx="2010">
                  <c:v>-4.55242301180975</c:v>
                </c:pt>
                <c:pt idx="2011">
                  <c:v>-9.97475478158803</c:v>
                </c:pt>
                <c:pt idx="2012">
                  <c:v>-2.7624744946836</c:v>
                </c:pt>
                <c:pt idx="2013">
                  <c:v>-12.497369972903</c:v>
                </c:pt>
                <c:pt idx="2014">
                  <c:v>5.59787201578841</c:v>
                </c:pt>
                <c:pt idx="2015">
                  <c:v>-10.6968802403648</c:v>
                </c:pt>
                <c:pt idx="2016">
                  <c:v>4.24639618562326</c:v>
                </c:pt>
                <c:pt idx="2017">
                  <c:v>-0.670891601459041</c:v>
                </c:pt>
                <c:pt idx="2018">
                  <c:v>6.29780539600945</c:v>
                </c:pt>
                <c:pt idx="2019">
                  <c:v>3.42280957081963</c:v>
                </c:pt>
                <c:pt idx="2020">
                  <c:v>-18.7354215004443</c:v>
                </c:pt>
                <c:pt idx="2021">
                  <c:v>4.12076913667235</c:v>
                </c:pt>
                <c:pt idx="2022">
                  <c:v>-15.9431398639567</c:v>
                </c:pt>
                <c:pt idx="2023">
                  <c:v>6.8931740283205</c:v>
                </c:pt>
                <c:pt idx="2024">
                  <c:v>0.128883917786442</c:v>
                </c:pt>
                <c:pt idx="2025">
                  <c:v>1.66267064474044</c:v>
                </c:pt>
                <c:pt idx="2026">
                  <c:v>-10.9476939651734</c:v>
                </c:pt>
                <c:pt idx="2027">
                  <c:v>0.760412076073798</c:v>
                </c:pt>
                <c:pt idx="2028">
                  <c:v>-4.39104818486474</c:v>
                </c:pt>
                <c:pt idx="2029">
                  <c:v>-4.19973993855876</c:v>
                </c:pt>
                <c:pt idx="2030">
                  <c:v>-5.06528521061143</c:v>
                </c:pt>
                <c:pt idx="2031">
                  <c:v>5.50800226278936</c:v>
                </c:pt>
                <c:pt idx="2032">
                  <c:v>0.213107037316724</c:v>
                </c:pt>
                <c:pt idx="2033">
                  <c:v>-0.305120439690866</c:v>
                </c:pt>
                <c:pt idx="2034">
                  <c:v>-17.0757518998837</c:v>
                </c:pt>
                <c:pt idx="2035">
                  <c:v>-14.1720195847933</c:v>
                </c:pt>
                <c:pt idx="2036">
                  <c:v>9.41073638612172</c:v>
                </c:pt>
                <c:pt idx="2037">
                  <c:v>-9.11803414463805</c:v>
                </c:pt>
                <c:pt idx="2038">
                  <c:v>-0.232786697151793</c:v>
                </c:pt>
                <c:pt idx="2039">
                  <c:v>0.0585930718113711</c:v>
                </c:pt>
                <c:pt idx="2040">
                  <c:v>4.50700344086834</c:v>
                </c:pt>
                <c:pt idx="2041">
                  <c:v>6.49506230456821</c:v>
                </c:pt>
                <c:pt idx="2042">
                  <c:v>8.75745347554161</c:v>
                </c:pt>
                <c:pt idx="2043">
                  <c:v>5.32526351902365</c:v>
                </c:pt>
                <c:pt idx="2044">
                  <c:v>-7.52727221614753</c:v>
                </c:pt>
                <c:pt idx="2045">
                  <c:v>-6.43097046429949</c:v>
                </c:pt>
                <c:pt idx="2046">
                  <c:v>5.63745938140745</c:v>
                </c:pt>
                <c:pt idx="2047">
                  <c:v>7.23063739832239</c:v>
                </c:pt>
                <c:pt idx="2048">
                  <c:v>-0.950682286813304</c:v>
                </c:pt>
                <c:pt idx="2049">
                  <c:v>-8.34008644354504</c:v>
                </c:pt>
                <c:pt idx="2050">
                  <c:v>2.63357345395396</c:v>
                </c:pt>
                <c:pt idx="2051">
                  <c:v>-16.3486702601168</c:v>
                </c:pt>
                <c:pt idx="2052">
                  <c:v>-14.6280977130863</c:v>
                </c:pt>
                <c:pt idx="2053">
                  <c:v>-3.03006641335171</c:v>
                </c:pt>
                <c:pt idx="2054">
                  <c:v>-5.53489869144186</c:v>
                </c:pt>
                <c:pt idx="2055">
                  <c:v>-12.6607955769386</c:v>
                </c:pt>
                <c:pt idx="2056">
                  <c:v>-14.8489439054913</c:v>
                </c:pt>
                <c:pt idx="2057">
                  <c:v>-0.0814487736896016</c:v>
                </c:pt>
                <c:pt idx="2058">
                  <c:v>-12.2247163919464</c:v>
                </c:pt>
                <c:pt idx="2059">
                  <c:v>8.31274799480435</c:v>
                </c:pt>
                <c:pt idx="2060">
                  <c:v>-14.4483285715242</c:v>
                </c:pt>
                <c:pt idx="2061">
                  <c:v>-14.4001853935482</c:v>
                </c:pt>
                <c:pt idx="2062">
                  <c:v>-2.99684761058684</c:v>
                </c:pt>
                <c:pt idx="2063">
                  <c:v>-4.92922367177665</c:v>
                </c:pt>
                <c:pt idx="2064">
                  <c:v>1.06230718312792</c:v>
                </c:pt>
                <c:pt idx="2065">
                  <c:v>-10.4926291464786</c:v>
                </c:pt>
                <c:pt idx="2066">
                  <c:v>-19.3173747352311</c:v>
                </c:pt>
                <c:pt idx="2067">
                  <c:v>5.93430106834105</c:v>
                </c:pt>
                <c:pt idx="2068">
                  <c:v>-4.70749972534304</c:v>
                </c:pt>
                <c:pt idx="2069">
                  <c:v>-11.7554983379477</c:v>
                </c:pt>
                <c:pt idx="2070">
                  <c:v>-13.6912354817701</c:v>
                </c:pt>
                <c:pt idx="2071">
                  <c:v>-11.232298960481</c:v>
                </c:pt>
                <c:pt idx="2072">
                  <c:v>5.46051085745208</c:v>
                </c:pt>
                <c:pt idx="2073">
                  <c:v>8.80371147750148</c:v>
                </c:pt>
                <c:pt idx="2074">
                  <c:v>-8.6260771399911</c:v>
                </c:pt>
                <c:pt idx="2075">
                  <c:v>-5.98604528872377</c:v>
                </c:pt>
                <c:pt idx="2076">
                  <c:v>2.55232499904879</c:v>
                </c:pt>
                <c:pt idx="2077">
                  <c:v>4.1432949170681</c:v>
                </c:pt>
                <c:pt idx="2078">
                  <c:v>-5.32391795738909</c:v>
                </c:pt>
                <c:pt idx="2079">
                  <c:v>2.0192725391134</c:v>
                </c:pt>
                <c:pt idx="2080">
                  <c:v>-7.84586929416295</c:v>
                </c:pt>
                <c:pt idx="2081">
                  <c:v>-14.9328259804643</c:v>
                </c:pt>
                <c:pt idx="2082">
                  <c:v>-12.2766529549912</c:v>
                </c:pt>
                <c:pt idx="2083">
                  <c:v>7.96988207669556</c:v>
                </c:pt>
                <c:pt idx="2084">
                  <c:v>-12.9368874604881</c:v>
                </c:pt>
                <c:pt idx="2085">
                  <c:v>8.7744368949442</c:v>
                </c:pt>
                <c:pt idx="2086">
                  <c:v>-9.71985134901875</c:v>
                </c:pt>
                <c:pt idx="2087">
                  <c:v>8.78772695526971</c:v>
                </c:pt>
                <c:pt idx="2088">
                  <c:v>-18.710787442192</c:v>
                </c:pt>
                <c:pt idx="2089">
                  <c:v>-1.19471908947499</c:v>
                </c:pt>
                <c:pt idx="2090">
                  <c:v>-7.55391969850769</c:v>
                </c:pt>
                <c:pt idx="2091">
                  <c:v>5.30253923710661</c:v>
                </c:pt>
                <c:pt idx="2092">
                  <c:v>-11.2341488899181</c:v>
                </c:pt>
                <c:pt idx="2093">
                  <c:v>2.22687375282354</c:v>
                </c:pt>
                <c:pt idx="2094">
                  <c:v>-17.3632961094964</c:v>
                </c:pt>
                <c:pt idx="2095">
                  <c:v>-4.65722726432764</c:v>
                </c:pt>
                <c:pt idx="2096">
                  <c:v>-7.20277139425426</c:v>
                </c:pt>
                <c:pt idx="2097">
                  <c:v>-5.84768736608339</c:v>
                </c:pt>
                <c:pt idx="2098">
                  <c:v>3.16160492078488</c:v>
                </c:pt>
                <c:pt idx="2099">
                  <c:v>0.434502867297703</c:v>
                </c:pt>
                <c:pt idx="2100">
                  <c:v>-5.98606042326271</c:v>
                </c:pt>
                <c:pt idx="2101">
                  <c:v>1.3739823913724</c:v>
                </c:pt>
                <c:pt idx="2102">
                  <c:v>5.65270797426238</c:v>
                </c:pt>
                <c:pt idx="2103">
                  <c:v>-19.405138413785</c:v>
                </c:pt>
                <c:pt idx="2104">
                  <c:v>-18.1410499275583</c:v>
                </c:pt>
                <c:pt idx="2105">
                  <c:v>-0.38674504474301</c:v>
                </c:pt>
                <c:pt idx="2106">
                  <c:v>6.16921531086359</c:v>
                </c:pt>
                <c:pt idx="2107">
                  <c:v>-16.1834328454125</c:v>
                </c:pt>
                <c:pt idx="2108">
                  <c:v>-6.49963279870386</c:v>
                </c:pt>
                <c:pt idx="2109">
                  <c:v>-2.67994644122886</c:v>
                </c:pt>
                <c:pt idx="2110">
                  <c:v>-14.1218692813833</c:v>
                </c:pt>
                <c:pt idx="2111">
                  <c:v>-14.3121853607502</c:v>
                </c:pt>
                <c:pt idx="2112">
                  <c:v>-17.7245719327878</c:v>
                </c:pt>
                <c:pt idx="2113">
                  <c:v>2.28295496170728</c:v>
                </c:pt>
                <c:pt idx="2114">
                  <c:v>8.74472335914652</c:v>
                </c:pt>
                <c:pt idx="2115">
                  <c:v>-4.92097143809516</c:v>
                </c:pt>
                <c:pt idx="2116">
                  <c:v>0.434711380511272</c:v>
                </c:pt>
                <c:pt idx="2117">
                  <c:v>5.58067394037787</c:v>
                </c:pt>
                <c:pt idx="2118">
                  <c:v>-3.57243374405263</c:v>
                </c:pt>
                <c:pt idx="2119">
                  <c:v>-12.5562135234914</c:v>
                </c:pt>
                <c:pt idx="2120">
                  <c:v>-17.8197288391251</c:v>
                </c:pt>
                <c:pt idx="2121">
                  <c:v>-9.42986204378446</c:v>
                </c:pt>
                <c:pt idx="2122">
                  <c:v>-6.80880793506829</c:v>
                </c:pt>
                <c:pt idx="2123">
                  <c:v>-0.42407139507765</c:v>
                </c:pt>
                <c:pt idx="2124">
                  <c:v>6.24995115949867</c:v>
                </c:pt>
                <c:pt idx="2125">
                  <c:v>-1.90029118884456</c:v>
                </c:pt>
                <c:pt idx="2126">
                  <c:v>-2.41274055082034</c:v>
                </c:pt>
                <c:pt idx="2127">
                  <c:v>-6.46200584865235</c:v>
                </c:pt>
                <c:pt idx="2128">
                  <c:v>-0.468876771217699</c:v>
                </c:pt>
                <c:pt idx="2129">
                  <c:v>-13.6680783227302</c:v>
                </c:pt>
                <c:pt idx="2130">
                  <c:v>1.32651153787667</c:v>
                </c:pt>
                <c:pt idx="2131">
                  <c:v>6.23958976517342</c:v>
                </c:pt>
                <c:pt idx="2132">
                  <c:v>7.80716029751115</c:v>
                </c:pt>
                <c:pt idx="2133">
                  <c:v>-4.34829072782637</c:v>
                </c:pt>
                <c:pt idx="2134">
                  <c:v>-4.4525549831537</c:v>
                </c:pt>
                <c:pt idx="2135">
                  <c:v>-18.4521304662482</c:v>
                </c:pt>
                <c:pt idx="2136">
                  <c:v>2.82676569690574</c:v>
                </c:pt>
                <c:pt idx="2137">
                  <c:v>-4.29647678595544</c:v>
                </c:pt>
                <c:pt idx="2138">
                  <c:v>-7.63090874996894</c:v>
                </c:pt>
                <c:pt idx="2139">
                  <c:v>-12.0843370221197</c:v>
                </c:pt>
                <c:pt idx="2140">
                  <c:v>-8.80510607235409</c:v>
                </c:pt>
                <c:pt idx="2141">
                  <c:v>-14.9359520587183</c:v>
                </c:pt>
                <c:pt idx="2142">
                  <c:v>2.16530124289738</c:v>
                </c:pt>
                <c:pt idx="2143">
                  <c:v>1.10170152268177</c:v>
                </c:pt>
                <c:pt idx="2144">
                  <c:v>5.68166470992293</c:v>
                </c:pt>
                <c:pt idx="2145">
                  <c:v>-14.2261316236349</c:v>
                </c:pt>
                <c:pt idx="2146">
                  <c:v>-10.6103715394056</c:v>
                </c:pt>
                <c:pt idx="2147">
                  <c:v>-9.57146848089945</c:v>
                </c:pt>
                <c:pt idx="2148">
                  <c:v>-13.0474907818752</c:v>
                </c:pt>
                <c:pt idx="2149">
                  <c:v>4.70346266165051</c:v>
                </c:pt>
                <c:pt idx="2150">
                  <c:v>7.63329202212976</c:v>
                </c:pt>
                <c:pt idx="2151">
                  <c:v>2.4931725047963</c:v>
                </c:pt>
                <c:pt idx="2152">
                  <c:v>-1.46594549544061</c:v>
                </c:pt>
                <c:pt idx="2153">
                  <c:v>0.0439071190953046</c:v>
                </c:pt>
                <c:pt idx="2154">
                  <c:v>2.51410073272273</c:v>
                </c:pt>
                <c:pt idx="2155">
                  <c:v>-1.71399301475552</c:v>
                </c:pt>
                <c:pt idx="2156">
                  <c:v>1.21323100597582</c:v>
                </c:pt>
                <c:pt idx="2157">
                  <c:v>2.28766817114129</c:v>
                </c:pt>
                <c:pt idx="2158">
                  <c:v>4.99593686679634</c:v>
                </c:pt>
                <c:pt idx="2159">
                  <c:v>-9.04618090661322</c:v>
                </c:pt>
                <c:pt idx="2160">
                  <c:v>-16.9738723677409</c:v>
                </c:pt>
                <c:pt idx="2161">
                  <c:v>-0.388101795537359</c:v>
                </c:pt>
                <c:pt idx="2162">
                  <c:v>-8.76798115050622</c:v>
                </c:pt>
                <c:pt idx="2163">
                  <c:v>-3.54244868310484</c:v>
                </c:pt>
                <c:pt idx="2164">
                  <c:v>-8.99644174087828</c:v>
                </c:pt>
                <c:pt idx="2165">
                  <c:v>-3.32465088227156</c:v>
                </c:pt>
                <c:pt idx="2166">
                  <c:v>3.60095802760848</c:v>
                </c:pt>
                <c:pt idx="2167">
                  <c:v>-17.7321586416922</c:v>
                </c:pt>
                <c:pt idx="2168">
                  <c:v>-0.747000232432956</c:v>
                </c:pt>
                <c:pt idx="2169">
                  <c:v>-8.75014335264252</c:v>
                </c:pt>
                <c:pt idx="2170">
                  <c:v>-6.87402485021412</c:v>
                </c:pt>
                <c:pt idx="2171">
                  <c:v>-2.2032230746165</c:v>
                </c:pt>
                <c:pt idx="2172">
                  <c:v>-3.8252197146508</c:v>
                </c:pt>
                <c:pt idx="2173">
                  <c:v>-7.06750650446067</c:v>
                </c:pt>
                <c:pt idx="2174">
                  <c:v>-9.67196043394839</c:v>
                </c:pt>
                <c:pt idx="2175">
                  <c:v>0.749763824596564</c:v>
                </c:pt>
                <c:pt idx="2176">
                  <c:v>-1.82593597039948</c:v>
                </c:pt>
                <c:pt idx="2177">
                  <c:v>6.69320884859083</c:v>
                </c:pt>
                <c:pt idx="2178">
                  <c:v>9.07232584411461</c:v>
                </c:pt>
                <c:pt idx="2179">
                  <c:v>-6.14705290507895</c:v>
                </c:pt>
                <c:pt idx="2180">
                  <c:v>-12.1156645243585</c:v>
                </c:pt>
                <c:pt idx="2181">
                  <c:v>0.304335956464402</c:v>
                </c:pt>
                <c:pt idx="2182">
                  <c:v>-4.44270197167666</c:v>
                </c:pt>
                <c:pt idx="2183">
                  <c:v>7.77647535162633</c:v>
                </c:pt>
                <c:pt idx="2184">
                  <c:v>-8.68785061215039</c:v>
                </c:pt>
                <c:pt idx="2185">
                  <c:v>7.50232491195024</c:v>
                </c:pt>
                <c:pt idx="2186">
                  <c:v>5.37627622787544</c:v>
                </c:pt>
                <c:pt idx="2187">
                  <c:v>7.6325752684497</c:v>
                </c:pt>
                <c:pt idx="2188">
                  <c:v>5.43579583604161</c:v>
                </c:pt>
                <c:pt idx="2189">
                  <c:v>-17.5116470585059</c:v>
                </c:pt>
                <c:pt idx="2190">
                  <c:v>-2.97043852330431</c:v>
                </c:pt>
                <c:pt idx="2191">
                  <c:v>-8.63497092455467</c:v>
                </c:pt>
                <c:pt idx="2192">
                  <c:v>-3.29893456783865</c:v>
                </c:pt>
                <c:pt idx="2193">
                  <c:v>-15.6515747511546</c:v>
                </c:pt>
                <c:pt idx="2194">
                  <c:v>6.65794633570296</c:v>
                </c:pt>
                <c:pt idx="2195">
                  <c:v>-4.18122905942777</c:v>
                </c:pt>
                <c:pt idx="2196">
                  <c:v>5.72334331449112</c:v>
                </c:pt>
                <c:pt idx="2197">
                  <c:v>-19.3081465652365</c:v>
                </c:pt>
                <c:pt idx="2198">
                  <c:v>4.75661433437023</c:v>
                </c:pt>
                <c:pt idx="2199">
                  <c:v>-15.627843412993</c:v>
                </c:pt>
                <c:pt idx="2200">
                  <c:v>-16.717111498053</c:v>
                </c:pt>
                <c:pt idx="2201">
                  <c:v>-9.25164118735129</c:v>
                </c:pt>
                <c:pt idx="2202">
                  <c:v>-3.20218693518925</c:v>
                </c:pt>
                <c:pt idx="2203">
                  <c:v>-13.246471323508</c:v>
                </c:pt>
                <c:pt idx="2204">
                  <c:v>3.21333504924494</c:v>
                </c:pt>
                <c:pt idx="2205">
                  <c:v>2.13449530708796</c:v>
                </c:pt>
                <c:pt idx="2206">
                  <c:v>7.81654004012152</c:v>
                </c:pt>
                <c:pt idx="2207">
                  <c:v>-5.98406380867117</c:v>
                </c:pt>
                <c:pt idx="2208">
                  <c:v>-1.11202246974963</c:v>
                </c:pt>
                <c:pt idx="2209">
                  <c:v>-11.0321948197281</c:v>
                </c:pt>
                <c:pt idx="2210">
                  <c:v>1.57465501517333</c:v>
                </c:pt>
                <c:pt idx="2211">
                  <c:v>-11.6053285669466</c:v>
                </c:pt>
                <c:pt idx="2212">
                  <c:v>-18.526710279495</c:v>
                </c:pt>
                <c:pt idx="2213">
                  <c:v>-18.8475879283014</c:v>
                </c:pt>
                <c:pt idx="2214">
                  <c:v>3.75602497931073</c:v>
                </c:pt>
                <c:pt idx="2215">
                  <c:v>-15.7865393777453</c:v>
                </c:pt>
                <c:pt idx="2216">
                  <c:v>2.28357227329878</c:v>
                </c:pt>
                <c:pt idx="2217">
                  <c:v>-15.5195190139303</c:v>
                </c:pt>
                <c:pt idx="2218">
                  <c:v>8.6723595998279</c:v>
                </c:pt>
                <c:pt idx="2219">
                  <c:v>-12.2123499966932</c:v>
                </c:pt>
                <c:pt idx="2220">
                  <c:v>7.51036463967918</c:v>
                </c:pt>
                <c:pt idx="2221">
                  <c:v>-0.279033910192792</c:v>
                </c:pt>
                <c:pt idx="2222">
                  <c:v>4.85183800920124</c:v>
                </c:pt>
                <c:pt idx="2223">
                  <c:v>-6.05414113125386</c:v>
                </c:pt>
                <c:pt idx="2224">
                  <c:v>2.21752592425203</c:v>
                </c:pt>
                <c:pt idx="2225">
                  <c:v>-15.9150392084808</c:v>
                </c:pt>
                <c:pt idx="2226">
                  <c:v>5.06727362851019</c:v>
                </c:pt>
                <c:pt idx="2227">
                  <c:v>-6.91570410566861</c:v>
                </c:pt>
                <c:pt idx="2228">
                  <c:v>-1.92240359791118</c:v>
                </c:pt>
                <c:pt idx="2229">
                  <c:v>-15.5746529223244</c:v>
                </c:pt>
                <c:pt idx="2230">
                  <c:v>1.83016752731224</c:v>
                </c:pt>
                <c:pt idx="2231">
                  <c:v>-18.5472815702348</c:v>
                </c:pt>
                <c:pt idx="2232">
                  <c:v>-7.57950502262359</c:v>
                </c:pt>
                <c:pt idx="2233">
                  <c:v>-2.72395246133532</c:v>
                </c:pt>
                <c:pt idx="2234">
                  <c:v>-0.661380562504613</c:v>
                </c:pt>
                <c:pt idx="2235">
                  <c:v>-4.32102845135949</c:v>
                </c:pt>
                <c:pt idx="2236">
                  <c:v>-1.72977589794248</c:v>
                </c:pt>
                <c:pt idx="2237">
                  <c:v>-1.71008931208847</c:v>
                </c:pt>
                <c:pt idx="2238">
                  <c:v>7.00641059883886</c:v>
                </c:pt>
                <c:pt idx="2239">
                  <c:v>-5.68284812791836</c:v>
                </c:pt>
                <c:pt idx="2240">
                  <c:v>-16.7964416527566</c:v>
                </c:pt>
                <c:pt idx="2241">
                  <c:v>-1.5147342112472</c:v>
                </c:pt>
                <c:pt idx="2242">
                  <c:v>-2.18437152532947</c:v>
                </c:pt>
                <c:pt idx="2243">
                  <c:v>-18.3186816517219</c:v>
                </c:pt>
                <c:pt idx="2244">
                  <c:v>5.14693007536336</c:v>
                </c:pt>
                <c:pt idx="2245">
                  <c:v>-3.24828948092909</c:v>
                </c:pt>
                <c:pt idx="2246">
                  <c:v>-11.8364233094828</c:v>
                </c:pt>
                <c:pt idx="2247">
                  <c:v>-18.6651773961769</c:v>
                </c:pt>
                <c:pt idx="2248">
                  <c:v>-10.0447546129902</c:v>
                </c:pt>
                <c:pt idx="2249">
                  <c:v>4.96816552643287</c:v>
                </c:pt>
                <c:pt idx="2250">
                  <c:v>-15.7840050466971</c:v>
                </c:pt>
                <c:pt idx="2251">
                  <c:v>-15.0061695115556</c:v>
                </c:pt>
                <c:pt idx="2252">
                  <c:v>5.05870300442506</c:v>
                </c:pt>
                <c:pt idx="2253">
                  <c:v>-19.1474145311394</c:v>
                </c:pt>
                <c:pt idx="2254">
                  <c:v>-5.15433594970262</c:v>
                </c:pt>
                <c:pt idx="2255">
                  <c:v>-5.63274383536038</c:v>
                </c:pt>
                <c:pt idx="2256">
                  <c:v>-2.23685627783121</c:v>
                </c:pt>
                <c:pt idx="2257">
                  <c:v>-2.97909311901395</c:v>
                </c:pt>
                <c:pt idx="2258">
                  <c:v>4.00193340664088</c:v>
                </c:pt>
                <c:pt idx="2259">
                  <c:v>-17.7679323613945</c:v>
                </c:pt>
                <c:pt idx="2260">
                  <c:v>-8.99583917638002</c:v>
                </c:pt>
                <c:pt idx="2261">
                  <c:v>-10.2955160618839</c:v>
                </c:pt>
                <c:pt idx="2262">
                  <c:v>4.5522092908418</c:v>
                </c:pt>
                <c:pt idx="2263">
                  <c:v>-9.48285833090741</c:v>
                </c:pt>
                <c:pt idx="2264">
                  <c:v>-0.0400879706710497</c:v>
                </c:pt>
                <c:pt idx="2265">
                  <c:v>-1.88992751575013</c:v>
                </c:pt>
                <c:pt idx="2266">
                  <c:v>-11.619855871351</c:v>
                </c:pt>
                <c:pt idx="2267">
                  <c:v>-9.61686028427536</c:v>
                </c:pt>
                <c:pt idx="2268">
                  <c:v>-15.8218476181675</c:v>
                </c:pt>
                <c:pt idx="2269">
                  <c:v>4.68617736719981</c:v>
                </c:pt>
                <c:pt idx="2270">
                  <c:v>1.91020523434828</c:v>
                </c:pt>
                <c:pt idx="2271">
                  <c:v>-5.21400238558211</c:v>
                </c:pt>
                <c:pt idx="2272">
                  <c:v>-1.35514393324648</c:v>
                </c:pt>
                <c:pt idx="2273">
                  <c:v>-3.45948265664423</c:v>
                </c:pt>
                <c:pt idx="2274">
                  <c:v>-14.2561489114074</c:v>
                </c:pt>
                <c:pt idx="2275">
                  <c:v>-3.99668236064678</c:v>
                </c:pt>
                <c:pt idx="2276">
                  <c:v>1.90572551889696</c:v>
                </c:pt>
                <c:pt idx="2277">
                  <c:v>3.96703645751831</c:v>
                </c:pt>
                <c:pt idx="2278">
                  <c:v>-7.06846478684615</c:v>
                </c:pt>
                <c:pt idx="2279">
                  <c:v>1.42888100826259</c:v>
                </c:pt>
                <c:pt idx="2280">
                  <c:v>-8.71842531616981</c:v>
                </c:pt>
                <c:pt idx="2281">
                  <c:v>-16.520927455233</c:v>
                </c:pt>
                <c:pt idx="2282">
                  <c:v>-13.0638689253906</c:v>
                </c:pt>
                <c:pt idx="2283">
                  <c:v>6.92892000772147</c:v>
                </c:pt>
                <c:pt idx="2284">
                  <c:v>-19.3409423628041</c:v>
                </c:pt>
                <c:pt idx="2285">
                  <c:v>9.42497732103081</c:v>
                </c:pt>
                <c:pt idx="2286">
                  <c:v>-13.5950904328628</c:v>
                </c:pt>
                <c:pt idx="2287">
                  <c:v>-4.35129365674277</c:v>
                </c:pt>
                <c:pt idx="2288">
                  <c:v>-17.5388951538902</c:v>
                </c:pt>
                <c:pt idx="2289">
                  <c:v>7.52434058204965</c:v>
                </c:pt>
                <c:pt idx="2290">
                  <c:v>6.62701231209634</c:v>
                </c:pt>
                <c:pt idx="2291">
                  <c:v>-9.00929139905809</c:v>
                </c:pt>
                <c:pt idx="2292">
                  <c:v>-3.60788141289721</c:v>
                </c:pt>
                <c:pt idx="2293">
                  <c:v>0.125322340005019</c:v>
                </c:pt>
                <c:pt idx="2294">
                  <c:v>-1.39222186705898</c:v>
                </c:pt>
                <c:pt idx="2295">
                  <c:v>-12.6639553353349</c:v>
                </c:pt>
                <c:pt idx="2296">
                  <c:v>0.013406677373057</c:v>
                </c:pt>
                <c:pt idx="2297">
                  <c:v>-14.8000240718832</c:v>
                </c:pt>
                <c:pt idx="2298">
                  <c:v>5.26041352645763</c:v>
                </c:pt>
                <c:pt idx="2299">
                  <c:v>8.03311563934715</c:v>
                </c:pt>
                <c:pt idx="2300">
                  <c:v>-18.3227370444588</c:v>
                </c:pt>
                <c:pt idx="2301">
                  <c:v>-16.9677263454759</c:v>
                </c:pt>
                <c:pt idx="2302">
                  <c:v>5.9489615936601</c:v>
                </c:pt>
                <c:pt idx="2303">
                  <c:v>-11.5743759285096</c:v>
                </c:pt>
                <c:pt idx="2304">
                  <c:v>5.81474342170033</c:v>
                </c:pt>
                <c:pt idx="2305">
                  <c:v>5.73631269590983</c:v>
                </c:pt>
                <c:pt idx="2306">
                  <c:v>8.31844749698376</c:v>
                </c:pt>
                <c:pt idx="2307">
                  <c:v>9.49347907775059</c:v>
                </c:pt>
                <c:pt idx="2308">
                  <c:v>6.89617346059108</c:v>
                </c:pt>
                <c:pt idx="2309">
                  <c:v>-14.6831871025328</c:v>
                </c:pt>
                <c:pt idx="2310">
                  <c:v>-1.52450736927218</c:v>
                </c:pt>
                <c:pt idx="2311">
                  <c:v>-16.6509456447649</c:v>
                </c:pt>
                <c:pt idx="2312">
                  <c:v>-2.94077856338549</c:v>
                </c:pt>
                <c:pt idx="2313">
                  <c:v>-17.3236625950214</c:v>
                </c:pt>
                <c:pt idx="2314">
                  <c:v>9.17287453040213</c:v>
                </c:pt>
                <c:pt idx="2315">
                  <c:v>7.59135974673405</c:v>
                </c:pt>
                <c:pt idx="2316">
                  <c:v>3.02498811185076</c:v>
                </c:pt>
                <c:pt idx="2317">
                  <c:v>8.88507212977699</c:v>
                </c:pt>
                <c:pt idx="2318">
                  <c:v>0.733766217386755</c:v>
                </c:pt>
                <c:pt idx="2319">
                  <c:v>7.18105125493441</c:v>
                </c:pt>
                <c:pt idx="2320">
                  <c:v>-7.09433273930823</c:v>
                </c:pt>
                <c:pt idx="2321">
                  <c:v>-11.1294707763552</c:v>
                </c:pt>
                <c:pt idx="2322">
                  <c:v>0.272770073669633</c:v>
                </c:pt>
                <c:pt idx="2323">
                  <c:v>-0.757544104163331</c:v>
                </c:pt>
                <c:pt idx="2324">
                  <c:v>-4.06550668740564</c:v>
                </c:pt>
                <c:pt idx="2325">
                  <c:v>2.97160998228646</c:v>
                </c:pt>
                <c:pt idx="2326">
                  <c:v>-9.34868768353401</c:v>
                </c:pt>
                <c:pt idx="2327">
                  <c:v>7.41049442756502</c:v>
                </c:pt>
                <c:pt idx="2328">
                  <c:v>-4.87147791173415</c:v>
                </c:pt>
                <c:pt idx="2329">
                  <c:v>6.14696690022564</c:v>
                </c:pt>
                <c:pt idx="2330">
                  <c:v>-4.17456453941701</c:v>
                </c:pt>
                <c:pt idx="2331">
                  <c:v>-8.67566973454975</c:v>
                </c:pt>
                <c:pt idx="2332">
                  <c:v>-12.9248269220479</c:v>
                </c:pt>
                <c:pt idx="2333">
                  <c:v>-15.3548455353614</c:v>
                </c:pt>
                <c:pt idx="2334">
                  <c:v>8.27773029529732</c:v>
                </c:pt>
                <c:pt idx="2335">
                  <c:v>-5.08970550840571</c:v>
                </c:pt>
                <c:pt idx="2336">
                  <c:v>7.87585040825441</c:v>
                </c:pt>
                <c:pt idx="2337">
                  <c:v>5.95356963890782</c:v>
                </c:pt>
                <c:pt idx="2338">
                  <c:v>0.197978510665927</c:v>
                </c:pt>
                <c:pt idx="2339">
                  <c:v>-2.37081567188054</c:v>
                </c:pt>
                <c:pt idx="2340">
                  <c:v>-8.17384729558321</c:v>
                </c:pt>
                <c:pt idx="2341">
                  <c:v>2.83976364172039</c:v>
                </c:pt>
                <c:pt idx="2342">
                  <c:v>0.0629753502098928</c:v>
                </c:pt>
                <c:pt idx="2343">
                  <c:v>-2.24357633054532</c:v>
                </c:pt>
                <c:pt idx="2344">
                  <c:v>-5.06606431661461</c:v>
                </c:pt>
                <c:pt idx="2345">
                  <c:v>-19.3700469338192</c:v>
                </c:pt>
                <c:pt idx="2346">
                  <c:v>7.56369212499084</c:v>
                </c:pt>
                <c:pt idx="2347">
                  <c:v>-8.49905678743663</c:v>
                </c:pt>
                <c:pt idx="2348">
                  <c:v>-0.439578124514948</c:v>
                </c:pt>
                <c:pt idx="2349">
                  <c:v>9.5649778005032</c:v>
                </c:pt>
                <c:pt idx="2350">
                  <c:v>-6.10317896377972</c:v>
                </c:pt>
                <c:pt idx="2351">
                  <c:v>4.22799495588556</c:v>
                </c:pt>
                <c:pt idx="2352">
                  <c:v>-4.46436630854005</c:v>
                </c:pt>
                <c:pt idx="2353">
                  <c:v>-17.3771615390927</c:v>
                </c:pt>
                <c:pt idx="2354">
                  <c:v>0.0923771977846161</c:v>
                </c:pt>
                <c:pt idx="2355">
                  <c:v>-4.74780489066749</c:v>
                </c:pt>
                <c:pt idx="2356">
                  <c:v>-13.1461615726735</c:v>
                </c:pt>
                <c:pt idx="2357">
                  <c:v>-10.8234225708199</c:v>
                </c:pt>
                <c:pt idx="2358">
                  <c:v>-14.1530003485752</c:v>
                </c:pt>
                <c:pt idx="2359">
                  <c:v>-10.3038884367492</c:v>
                </c:pt>
                <c:pt idx="2360">
                  <c:v>4.12689924800951</c:v>
                </c:pt>
                <c:pt idx="2361">
                  <c:v>-4.57853878157061</c:v>
                </c:pt>
                <c:pt idx="2362">
                  <c:v>-13.3892620817904</c:v>
                </c:pt>
                <c:pt idx="2363">
                  <c:v>-5.07436076106497</c:v>
                </c:pt>
                <c:pt idx="2364">
                  <c:v>3.80324869621408</c:v>
                </c:pt>
                <c:pt idx="2365">
                  <c:v>1.57649793032136</c:v>
                </c:pt>
                <c:pt idx="2366">
                  <c:v>-14.0871726639815</c:v>
                </c:pt>
                <c:pt idx="2367">
                  <c:v>7.84283900556363</c:v>
                </c:pt>
                <c:pt idx="2368">
                  <c:v>-5.38784370318246</c:v>
                </c:pt>
                <c:pt idx="2369">
                  <c:v>-16.2345811479257</c:v>
                </c:pt>
                <c:pt idx="2370">
                  <c:v>7.76465635104769</c:v>
                </c:pt>
                <c:pt idx="2371">
                  <c:v>6.27462320359881</c:v>
                </c:pt>
                <c:pt idx="2372">
                  <c:v>-3.04388581253899</c:v>
                </c:pt>
                <c:pt idx="2373">
                  <c:v>0.265314479202165</c:v>
                </c:pt>
                <c:pt idx="2374">
                  <c:v>9.14994939607964</c:v>
                </c:pt>
                <c:pt idx="2375">
                  <c:v>-7.91038245225465</c:v>
                </c:pt>
                <c:pt idx="2376">
                  <c:v>-1.51675405198047</c:v>
                </c:pt>
                <c:pt idx="2377">
                  <c:v>-17.0171929314382</c:v>
                </c:pt>
                <c:pt idx="2378">
                  <c:v>8.62969806596227</c:v>
                </c:pt>
                <c:pt idx="2379">
                  <c:v>0.343207838440014</c:v>
                </c:pt>
                <c:pt idx="2380">
                  <c:v>-12.9541985592263</c:v>
                </c:pt>
                <c:pt idx="2381">
                  <c:v>-14.8395087469055</c:v>
                </c:pt>
                <c:pt idx="2382">
                  <c:v>4.42583579339424</c:v>
                </c:pt>
                <c:pt idx="2383">
                  <c:v>3.17255768964891</c:v>
                </c:pt>
                <c:pt idx="2384">
                  <c:v>-4.84994285426649</c:v>
                </c:pt>
                <c:pt idx="2385">
                  <c:v>0.155909936455731</c:v>
                </c:pt>
                <c:pt idx="2386">
                  <c:v>-15.330709361026</c:v>
                </c:pt>
                <c:pt idx="2387">
                  <c:v>8.2437336367836</c:v>
                </c:pt>
                <c:pt idx="2388">
                  <c:v>-9.39916142484047</c:v>
                </c:pt>
                <c:pt idx="2389">
                  <c:v>-7.82695254913257</c:v>
                </c:pt>
                <c:pt idx="2390">
                  <c:v>-6.21358271271511</c:v>
                </c:pt>
                <c:pt idx="2391">
                  <c:v>-9.20449513158625</c:v>
                </c:pt>
                <c:pt idx="2392">
                  <c:v>8.20582191272092</c:v>
                </c:pt>
                <c:pt idx="2393">
                  <c:v>-10.0284983401567</c:v>
                </c:pt>
                <c:pt idx="2394">
                  <c:v>9.27721257310343</c:v>
                </c:pt>
                <c:pt idx="2395">
                  <c:v>6.74015430588089</c:v>
                </c:pt>
                <c:pt idx="2396">
                  <c:v>7.40566248378296</c:v>
                </c:pt>
                <c:pt idx="2397">
                  <c:v>0.14765770595381</c:v>
                </c:pt>
                <c:pt idx="2398">
                  <c:v>-3.93262797752496</c:v>
                </c:pt>
                <c:pt idx="2399">
                  <c:v>-4.09213610603858</c:v>
                </c:pt>
                <c:pt idx="2400">
                  <c:v>5.34441313686776</c:v>
                </c:pt>
                <c:pt idx="2401">
                  <c:v>-5.60307484806301</c:v>
                </c:pt>
                <c:pt idx="2402">
                  <c:v>-12.3910888388357</c:v>
                </c:pt>
                <c:pt idx="2403">
                  <c:v>-1.63789592985856</c:v>
                </c:pt>
                <c:pt idx="2404">
                  <c:v>2.91983553332323</c:v>
                </c:pt>
                <c:pt idx="2405">
                  <c:v>5.71551879402609</c:v>
                </c:pt>
                <c:pt idx="2406">
                  <c:v>3.46978966071835</c:v>
                </c:pt>
                <c:pt idx="2407">
                  <c:v>-3.84756755948687</c:v>
                </c:pt>
                <c:pt idx="2408">
                  <c:v>-3.98423456283799</c:v>
                </c:pt>
                <c:pt idx="2409">
                  <c:v>-4.64007698587159</c:v>
                </c:pt>
                <c:pt idx="2410">
                  <c:v>4.94757960301179</c:v>
                </c:pt>
                <c:pt idx="2411">
                  <c:v>-12.7181475712375</c:v>
                </c:pt>
                <c:pt idx="2412">
                  <c:v>-16.1420046550582</c:v>
                </c:pt>
                <c:pt idx="2413">
                  <c:v>1.56025437547629</c:v>
                </c:pt>
                <c:pt idx="2414">
                  <c:v>-8.1568396535037</c:v>
                </c:pt>
                <c:pt idx="2415">
                  <c:v>-1.29865129524215</c:v>
                </c:pt>
                <c:pt idx="2416">
                  <c:v>-18.3465528938243</c:v>
                </c:pt>
                <c:pt idx="2417">
                  <c:v>-14.6439105508009</c:v>
                </c:pt>
                <c:pt idx="2418">
                  <c:v>5.14080812067306</c:v>
                </c:pt>
                <c:pt idx="2419">
                  <c:v>7.72883856079258</c:v>
                </c:pt>
                <c:pt idx="2420">
                  <c:v>4.92103622595652</c:v>
                </c:pt>
                <c:pt idx="2421">
                  <c:v>2.95081315669297</c:v>
                </c:pt>
                <c:pt idx="2422">
                  <c:v>0.493601144706063</c:v>
                </c:pt>
                <c:pt idx="2423">
                  <c:v>2.78666116758505</c:v>
                </c:pt>
                <c:pt idx="2424">
                  <c:v>-6.33603494074048</c:v>
                </c:pt>
                <c:pt idx="2425">
                  <c:v>6.23320679606023</c:v>
                </c:pt>
                <c:pt idx="2426">
                  <c:v>-13.0723379695231</c:v>
                </c:pt>
                <c:pt idx="2427">
                  <c:v>1.52454870530677</c:v>
                </c:pt>
                <c:pt idx="2428">
                  <c:v>-13.4470484647599</c:v>
                </c:pt>
                <c:pt idx="2429">
                  <c:v>-5.45255648444483</c:v>
                </c:pt>
                <c:pt idx="2430">
                  <c:v>6.72368908440268</c:v>
                </c:pt>
                <c:pt idx="2431">
                  <c:v>7.31377927497303</c:v>
                </c:pt>
                <c:pt idx="2432">
                  <c:v>-14.671185319384</c:v>
                </c:pt>
                <c:pt idx="2433">
                  <c:v>7.98121933107595</c:v>
                </c:pt>
                <c:pt idx="2434">
                  <c:v>7.04240205527453</c:v>
                </c:pt>
                <c:pt idx="2435">
                  <c:v>7.05312091182501</c:v>
                </c:pt>
                <c:pt idx="2436">
                  <c:v>-18.3896093600159</c:v>
                </c:pt>
                <c:pt idx="2437">
                  <c:v>3.2624840778472</c:v>
                </c:pt>
                <c:pt idx="2438">
                  <c:v>7.2962865586079</c:v>
                </c:pt>
                <c:pt idx="2439">
                  <c:v>1.95748812307857</c:v>
                </c:pt>
                <c:pt idx="2440">
                  <c:v>7.60654226953629</c:v>
                </c:pt>
                <c:pt idx="2441">
                  <c:v>-0.189041727133448</c:v>
                </c:pt>
                <c:pt idx="2442">
                  <c:v>-17.8258533070153</c:v>
                </c:pt>
                <c:pt idx="2443">
                  <c:v>-10.7647236909824</c:v>
                </c:pt>
                <c:pt idx="2444">
                  <c:v>3.24905668083116</c:v>
                </c:pt>
                <c:pt idx="2445">
                  <c:v>-6.81508230530464</c:v>
                </c:pt>
                <c:pt idx="2446">
                  <c:v>-10.4299640338957</c:v>
                </c:pt>
                <c:pt idx="2447">
                  <c:v>-13.3581819114194</c:v>
                </c:pt>
                <c:pt idx="2448">
                  <c:v>-17.0819347193355</c:v>
                </c:pt>
                <c:pt idx="2449">
                  <c:v>-17.1014256094993</c:v>
                </c:pt>
                <c:pt idx="2450">
                  <c:v>-15.9603202580034</c:v>
                </c:pt>
                <c:pt idx="2451">
                  <c:v>7.8275119923891</c:v>
                </c:pt>
                <c:pt idx="2452">
                  <c:v>0.0462884994952634</c:v>
                </c:pt>
                <c:pt idx="2453">
                  <c:v>3.96886555727564</c:v>
                </c:pt>
                <c:pt idx="2454">
                  <c:v>-1.78383759307084</c:v>
                </c:pt>
                <c:pt idx="2455">
                  <c:v>-3.63087744507836</c:v>
                </c:pt>
                <c:pt idx="2456">
                  <c:v>-18.2532303260337</c:v>
                </c:pt>
                <c:pt idx="2457">
                  <c:v>-10.6938947478502</c:v>
                </c:pt>
                <c:pt idx="2458">
                  <c:v>7.08073885782812</c:v>
                </c:pt>
                <c:pt idx="2459">
                  <c:v>-12.4931556937197</c:v>
                </c:pt>
                <c:pt idx="2460">
                  <c:v>7.7001121063553</c:v>
                </c:pt>
                <c:pt idx="2461">
                  <c:v>-18.1046345870114</c:v>
                </c:pt>
                <c:pt idx="2462">
                  <c:v>8.67867663418697</c:v>
                </c:pt>
                <c:pt idx="2463">
                  <c:v>2.83484341458547</c:v>
                </c:pt>
                <c:pt idx="2464">
                  <c:v>-15.0602443907402</c:v>
                </c:pt>
                <c:pt idx="2465">
                  <c:v>-2.80821955847713</c:v>
                </c:pt>
                <c:pt idx="2466">
                  <c:v>-15.8863050220267</c:v>
                </c:pt>
                <c:pt idx="2467">
                  <c:v>-1.96022987897619</c:v>
                </c:pt>
                <c:pt idx="2468">
                  <c:v>-17.6659413825644</c:v>
                </c:pt>
                <c:pt idx="2469">
                  <c:v>-13.5254510199294</c:v>
                </c:pt>
                <c:pt idx="2470">
                  <c:v>7.84996729847067</c:v>
                </c:pt>
                <c:pt idx="2471">
                  <c:v>7.69016622820011</c:v>
                </c:pt>
                <c:pt idx="2472">
                  <c:v>-8.71561607940772</c:v>
                </c:pt>
                <c:pt idx="2473">
                  <c:v>-13.4220553886727</c:v>
                </c:pt>
                <c:pt idx="2474">
                  <c:v>0.278209364118084</c:v>
                </c:pt>
                <c:pt idx="2475">
                  <c:v>-17.3024317059015</c:v>
                </c:pt>
                <c:pt idx="2476">
                  <c:v>-16.8860998571529</c:v>
                </c:pt>
                <c:pt idx="2477">
                  <c:v>5.57451466264835</c:v>
                </c:pt>
                <c:pt idx="2478">
                  <c:v>-18.9579413666093</c:v>
                </c:pt>
                <c:pt idx="2479">
                  <c:v>-13.5034577111403</c:v>
                </c:pt>
                <c:pt idx="2480">
                  <c:v>-1.34279227372526</c:v>
                </c:pt>
                <c:pt idx="2481">
                  <c:v>-4.70313663993856</c:v>
                </c:pt>
                <c:pt idx="2482">
                  <c:v>8.62037799410782</c:v>
                </c:pt>
                <c:pt idx="2483">
                  <c:v>-8.24816834708736</c:v>
                </c:pt>
                <c:pt idx="2484">
                  <c:v>3.18752167213261</c:v>
                </c:pt>
                <c:pt idx="2485">
                  <c:v>3.44120096862935</c:v>
                </c:pt>
                <c:pt idx="2486">
                  <c:v>6.75240556785277</c:v>
                </c:pt>
                <c:pt idx="2487">
                  <c:v>-12.6200034764424</c:v>
                </c:pt>
                <c:pt idx="2488">
                  <c:v>5.79572287606228</c:v>
                </c:pt>
                <c:pt idx="2489">
                  <c:v>-12.2476562849712</c:v>
                </c:pt>
                <c:pt idx="2490">
                  <c:v>-19.0953748518601</c:v>
                </c:pt>
                <c:pt idx="2491">
                  <c:v>-13.971670974141</c:v>
                </c:pt>
                <c:pt idx="2492">
                  <c:v>-12.1656490069291</c:v>
                </c:pt>
                <c:pt idx="2493">
                  <c:v>-1.76643210825478</c:v>
                </c:pt>
                <c:pt idx="2494">
                  <c:v>0.634473989348298</c:v>
                </c:pt>
                <c:pt idx="2495">
                  <c:v>-4.3939996381067</c:v>
                </c:pt>
                <c:pt idx="2496">
                  <c:v>-12.3766073483238</c:v>
                </c:pt>
                <c:pt idx="2497">
                  <c:v>-11.5937113608255</c:v>
                </c:pt>
                <c:pt idx="2498">
                  <c:v>2.3632374972921</c:v>
                </c:pt>
                <c:pt idx="2499">
                  <c:v>-11.8733118579324</c:v>
                </c:pt>
                <c:pt idx="2500">
                  <c:v>0.178048670379056</c:v>
                </c:pt>
                <c:pt idx="2501">
                  <c:v>-8.19505265990167</c:v>
                </c:pt>
                <c:pt idx="2502">
                  <c:v>-17.9188653158946</c:v>
                </c:pt>
                <c:pt idx="2503">
                  <c:v>-15.9018622394903</c:v>
                </c:pt>
                <c:pt idx="2504">
                  <c:v>-2.11239059513209</c:v>
                </c:pt>
                <c:pt idx="2505">
                  <c:v>-0.286446752509083</c:v>
                </c:pt>
                <c:pt idx="2506">
                  <c:v>-15.0079644574593</c:v>
                </c:pt>
                <c:pt idx="2507">
                  <c:v>-6.79642358167939</c:v>
                </c:pt>
                <c:pt idx="2508">
                  <c:v>-11.0705907734896</c:v>
                </c:pt>
                <c:pt idx="2509">
                  <c:v>-15.2230107568954</c:v>
                </c:pt>
                <c:pt idx="2510">
                  <c:v>-19.0456712678321</c:v>
                </c:pt>
                <c:pt idx="2511">
                  <c:v>-7.76939268277032</c:v>
                </c:pt>
                <c:pt idx="2512">
                  <c:v>9.62116634595685</c:v>
                </c:pt>
                <c:pt idx="2513">
                  <c:v>-10.754184062139</c:v>
                </c:pt>
                <c:pt idx="2514">
                  <c:v>5.65888240608245</c:v>
                </c:pt>
                <c:pt idx="2515">
                  <c:v>-12.0605615601504</c:v>
                </c:pt>
                <c:pt idx="2516">
                  <c:v>-14.7614569961221</c:v>
                </c:pt>
                <c:pt idx="2517">
                  <c:v>-10.0013238106194</c:v>
                </c:pt>
                <c:pt idx="2518">
                  <c:v>-10.029195970289</c:v>
                </c:pt>
                <c:pt idx="2519">
                  <c:v>-9.42875336264899</c:v>
                </c:pt>
                <c:pt idx="2520">
                  <c:v>-12.1818751511496</c:v>
                </c:pt>
                <c:pt idx="2521">
                  <c:v>6.59489334125506</c:v>
                </c:pt>
                <c:pt idx="2522">
                  <c:v>-2.29974042105354</c:v>
                </c:pt>
                <c:pt idx="2523">
                  <c:v>-19.2452136383546</c:v>
                </c:pt>
                <c:pt idx="2524">
                  <c:v>-8.03547832859247</c:v>
                </c:pt>
                <c:pt idx="2525">
                  <c:v>6.59924985008315</c:v>
                </c:pt>
                <c:pt idx="2526">
                  <c:v>2.88302202538585</c:v>
                </c:pt>
                <c:pt idx="2527">
                  <c:v>-6.23803147831876</c:v>
                </c:pt>
                <c:pt idx="2528">
                  <c:v>0.00921621118230708</c:v>
                </c:pt>
                <c:pt idx="2529">
                  <c:v>5.66217747294904</c:v>
                </c:pt>
                <c:pt idx="2530">
                  <c:v>-0.529539937031795</c:v>
                </c:pt>
                <c:pt idx="2531">
                  <c:v>-4.25821390490156</c:v>
                </c:pt>
                <c:pt idx="2532">
                  <c:v>-16.1235222084464</c:v>
                </c:pt>
                <c:pt idx="2533">
                  <c:v>7.08532907734732</c:v>
                </c:pt>
                <c:pt idx="2534">
                  <c:v>-18.9412000362005</c:v>
                </c:pt>
                <c:pt idx="2535">
                  <c:v>-11.491750392969</c:v>
                </c:pt>
                <c:pt idx="2536">
                  <c:v>-2.45106406536615</c:v>
                </c:pt>
                <c:pt idx="2537">
                  <c:v>-1.43473765767238</c:v>
                </c:pt>
                <c:pt idx="2538">
                  <c:v>-11.0631133273311</c:v>
                </c:pt>
                <c:pt idx="2539">
                  <c:v>-1.44925243582232</c:v>
                </c:pt>
                <c:pt idx="2540">
                  <c:v>-14.996155128803</c:v>
                </c:pt>
                <c:pt idx="2541">
                  <c:v>-3.95201765574735</c:v>
                </c:pt>
                <c:pt idx="2542">
                  <c:v>-10.1083865276931</c:v>
                </c:pt>
                <c:pt idx="2543">
                  <c:v>2.69971129785108</c:v>
                </c:pt>
                <c:pt idx="2544">
                  <c:v>1.81749665605569</c:v>
                </c:pt>
                <c:pt idx="2545">
                  <c:v>-2.02778720944191</c:v>
                </c:pt>
                <c:pt idx="2546">
                  <c:v>-11.157055226811</c:v>
                </c:pt>
                <c:pt idx="2547">
                  <c:v>-13.4408744830445</c:v>
                </c:pt>
                <c:pt idx="2548">
                  <c:v>5.10787723617944</c:v>
                </c:pt>
                <c:pt idx="2549">
                  <c:v>9.25688451437394</c:v>
                </c:pt>
                <c:pt idx="2550">
                  <c:v>-11.8261645590186</c:v>
                </c:pt>
                <c:pt idx="2551">
                  <c:v>2.59069315836088</c:v>
                </c:pt>
                <c:pt idx="2552">
                  <c:v>0.806486718745494</c:v>
                </c:pt>
                <c:pt idx="2553">
                  <c:v>1.3029941582748</c:v>
                </c:pt>
                <c:pt idx="2554">
                  <c:v>6.69197529835929</c:v>
                </c:pt>
                <c:pt idx="2555">
                  <c:v>-5.50567285945004</c:v>
                </c:pt>
                <c:pt idx="2556">
                  <c:v>-12.403015387528</c:v>
                </c:pt>
                <c:pt idx="2557">
                  <c:v>-9.59349769601244</c:v>
                </c:pt>
                <c:pt idx="2558">
                  <c:v>1.53885486805288</c:v>
                </c:pt>
                <c:pt idx="2559">
                  <c:v>-10.7670976002904</c:v>
                </c:pt>
                <c:pt idx="2560">
                  <c:v>0.28198150838406</c:v>
                </c:pt>
                <c:pt idx="2561">
                  <c:v>-14.7985720566858</c:v>
                </c:pt>
                <c:pt idx="2562">
                  <c:v>-16.6193389717805</c:v>
                </c:pt>
                <c:pt idx="2563">
                  <c:v>-8.91713580172553</c:v>
                </c:pt>
                <c:pt idx="2564">
                  <c:v>-1.62392757876113</c:v>
                </c:pt>
                <c:pt idx="2565">
                  <c:v>-11.4968687937399</c:v>
                </c:pt>
                <c:pt idx="2566">
                  <c:v>-10.4670183645061</c:v>
                </c:pt>
                <c:pt idx="2567">
                  <c:v>-15.7387937299946</c:v>
                </c:pt>
                <c:pt idx="2568">
                  <c:v>-5.31678769318102</c:v>
                </c:pt>
                <c:pt idx="2569">
                  <c:v>-6.85189381789772</c:v>
                </c:pt>
                <c:pt idx="2570">
                  <c:v>9.0543190028115</c:v>
                </c:pt>
                <c:pt idx="2571">
                  <c:v>-16.0580015380149</c:v>
                </c:pt>
                <c:pt idx="2572">
                  <c:v>4.94142063359998</c:v>
                </c:pt>
                <c:pt idx="2573">
                  <c:v>-17.789581237472</c:v>
                </c:pt>
                <c:pt idx="2574">
                  <c:v>-8.4652425119544</c:v>
                </c:pt>
                <c:pt idx="2575">
                  <c:v>-1.25346760167143</c:v>
                </c:pt>
                <c:pt idx="2576">
                  <c:v>1.32417139268938</c:v>
                </c:pt>
                <c:pt idx="2577">
                  <c:v>-9.03806255560085</c:v>
                </c:pt>
                <c:pt idx="2578">
                  <c:v>4.78926040169722</c:v>
                </c:pt>
                <c:pt idx="2579">
                  <c:v>-0.307417078124471</c:v>
                </c:pt>
                <c:pt idx="2580">
                  <c:v>3.09385003856304</c:v>
                </c:pt>
                <c:pt idx="2581">
                  <c:v>-0.142983600152366</c:v>
                </c:pt>
                <c:pt idx="2582">
                  <c:v>-9.26498729364441</c:v>
                </c:pt>
                <c:pt idx="2583">
                  <c:v>-11.5200772661039</c:v>
                </c:pt>
                <c:pt idx="2584">
                  <c:v>-3.13525574464202</c:v>
                </c:pt>
                <c:pt idx="2585">
                  <c:v>-1.79218198675658</c:v>
                </c:pt>
                <c:pt idx="2586">
                  <c:v>-16.1228053558176</c:v>
                </c:pt>
                <c:pt idx="2587">
                  <c:v>-15.5571273467194</c:v>
                </c:pt>
                <c:pt idx="2588">
                  <c:v>-8.3573004575561</c:v>
                </c:pt>
                <c:pt idx="2589">
                  <c:v>-19.092794181085</c:v>
                </c:pt>
                <c:pt idx="2590">
                  <c:v>3.76086572282605</c:v>
                </c:pt>
                <c:pt idx="2591">
                  <c:v>9.36213442203523</c:v>
                </c:pt>
                <c:pt idx="2592">
                  <c:v>-12.9818446605432</c:v>
                </c:pt>
                <c:pt idx="2593">
                  <c:v>1.30823992724576</c:v>
                </c:pt>
                <c:pt idx="2594">
                  <c:v>-12.6026447539868</c:v>
                </c:pt>
                <c:pt idx="2595">
                  <c:v>-15.63845167299</c:v>
                </c:pt>
                <c:pt idx="2596">
                  <c:v>-4.88109700908992</c:v>
                </c:pt>
                <c:pt idx="2597">
                  <c:v>-18.1096889580378</c:v>
                </c:pt>
                <c:pt idx="2598">
                  <c:v>3.13563766276264</c:v>
                </c:pt>
                <c:pt idx="2599">
                  <c:v>-19.2563547182374</c:v>
                </c:pt>
                <c:pt idx="2600">
                  <c:v>4.48582658815183</c:v>
                </c:pt>
                <c:pt idx="2601">
                  <c:v>-6.60482690310375</c:v>
                </c:pt>
                <c:pt idx="2602">
                  <c:v>-16.4256924426775</c:v>
                </c:pt>
                <c:pt idx="2603">
                  <c:v>-12.9232104901992</c:v>
                </c:pt>
                <c:pt idx="2604">
                  <c:v>-5.96765604629079</c:v>
                </c:pt>
                <c:pt idx="2605">
                  <c:v>-17.2852040711989</c:v>
                </c:pt>
                <c:pt idx="2606">
                  <c:v>-6.53730924602787</c:v>
                </c:pt>
                <c:pt idx="2607">
                  <c:v>-3.3262103018581</c:v>
                </c:pt>
                <c:pt idx="2608">
                  <c:v>-13.9736633530348</c:v>
                </c:pt>
                <c:pt idx="2609">
                  <c:v>-7.97332706647215</c:v>
                </c:pt>
                <c:pt idx="2610">
                  <c:v>1.48467784208057</c:v>
                </c:pt>
                <c:pt idx="2611">
                  <c:v>-1.43477917726355</c:v>
                </c:pt>
                <c:pt idx="2612">
                  <c:v>0.216612129344097</c:v>
                </c:pt>
                <c:pt idx="2613">
                  <c:v>5.27113546711055</c:v>
                </c:pt>
                <c:pt idx="2614">
                  <c:v>-10.6783056260189</c:v>
                </c:pt>
                <c:pt idx="2615">
                  <c:v>3.27114471652012</c:v>
                </c:pt>
                <c:pt idx="2616">
                  <c:v>1.42395576496709</c:v>
                </c:pt>
                <c:pt idx="2617">
                  <c:v>-7.51666301925156</c:v>
                </c:pt>
                <c:pt idx="2618">
                  <c:v>-6.05956327310939</c:v>
                </c:pt>
                <c:pt idx="2619">
                  <c:v>-1.98195134179744</c:v>
                </c:pt>
                <c:pt idx="2620">
                  <c:v>4.39658049336904</c:v>
                </c:pt>
                <c:pt idx="2621">
                  <c:v>-14.8139280274737</c:v>
                </c:pt>
                <c:pt idx="2622">
                  <c:v>-0.972629589447068</c:v>
                </c:pt>
                <c:pt idx="2623">
                  <c:v>-0.269258357661495</c:v>
                </c:pt>
                <c:pt idx="2624">
                  <c:v>6.49436865546004</c:v>
                </c:pt>
                <c:pt idx="2625">
                  <c:v>-12.5727384247306</c:v>
                </c:pt>
                <c:pt idx="2626">
                  <c:v>-3.91720999722831</c:v>
                </c:pt>
                <c:pt idx="2627">
                  <c:v>-13.669617573505</c:v>
                </c:pt>
                <c:pt idx="2628">
                  <c:v>0.553568669151748</c:v>
                </c:pt>
                <c:pt idx="2629">
                  <c:v>6.08436081143611</c:v>
                </c:pt>
                <c:pt idx="2630">
                  <c:v>6.78398170530509</c:v>
                </c:pt>
                <c:pt idx="2631">
                  <c:v>2.72256815889442</c:v>
                </c:pt>
                <c:pt idx="2632">
                  <c:v>1.42148747443018</c:v>
                </c:pt>
                <c:pt idx="2633">
                  <c:v>-9.08972383010251</c:v>
                </c:pt>
                <c:pt idx="2634">
                  <c:v>-15.3942502332739</c:v>
                </c:pt>
                <c:pt idx="2635">
                  <c:v>-9.59470804884302</c:v>
                </c:pt>
                <c:pt idx="2636">
                  <c:v>-7.84935185167951</c:v>
                </c:pt>
                <c:pt idx="2637">
                  <c:v>1.22527277675701</c:v>
                </c:pt>
                <c:pt idx="2638">
                  <c:v>-12.1861069302856</c:v>
                </c:pt>
                <c:pt idx="2639">
                  <c:v>-7.16244988353994</c:v>
                </c:pt>
                <c:pt idx="2640">
                  <c:v>-6.04142857082235</c:v>
                </c:pt>
                <c:pt idx="2641">
                  <c:v>0.0466236434845388</c:v>
                </c:pt>
                <c:pt idx="2642">
                  <c:v>1.80909296618878</c:v>
                </c:pt>
                <c:pt idx="2643">
                  <c:v>-5.53336563873347</c:v>
                </c:pt>
                <c:pt idx="2644">
                  <c:v>7.84594594734208</c:v>
                </c:pt>
                <c:pt idx="2645">
                  <c:v>-7.95171848620044</c:v>
                </c:pt>
                <c:pt idx="2646">
                  <c:v>0.160451191168157</c:v>
                </c:pt>
                <c:pt idx="2647">
                  <c:v>-14.9904909279394</c:v>
                </c:pt>
                <c:pt idx="2648">
                  <c:v>-8.23508563800083</c:v>
                </c:pt>
                <c:pt idx="2649">
                  <c:v>6.05524222216325</c:v>
                </c:pt>
                <c:pt idx="2650">
                  <c:v>-3.6078013255052</c:v>
                </c:pt>
                <c:pt idx="2651">
                  <c:v>-4.07407275184076</c:v>
                </c:pt>
                <c:pt idx="2652">
                  <c:v>7.33140969338748</c:v>
                </c:pt>
                <c:pt idx="2653">
                  <c:v>-13.963427696427</c:v>
                </c:pt>
                <c:pt idx="2654">
                  <c:v>-7.57890634179323</c:v>
                </c:pt>
                <c:pt idx="2655">
                  <c:v>-16.2434755898781</c:v>
                </c:pt>
                <c:pt idx="2656">
                  <c:v>-7.59946146596824</c:v>
                </c:pt>
                <c:pt idx="2657">
                  <c:v>2.16119403147648</c:v>
                </c:pt>
                <c:pt idx="2658">
                  <c:v>0.0975644526390127</c:v>
                </c:pt>
                <c:pt idx="2659">
                  <c:v>-13.6547109764933</c:v>
                </c:pt>
                <c:pt idx="2660">
                  <c:v>1.12916205345477</c:v>
                </c:pt>
                <c:pt idx="2661">
                  <c:v>-14.0277487803188</c:v>
                </c:pt>
                <c:pt idx="2662">
                  <c:v>-16.8468446743202</c:v>
                </c:pt>
                <c:pt idx="2663">
                  <c:v>-0.812476205583863</c:v>
                </c:pt>
                <c:pt idx="2664">
                  <c:v>-3.01300017561524</c:v>
                </c:pt>
                <c:pt idx="2665">
                  <c:v>-5.50299624754493</c:v>
                </c:pt>
                <c:pt idx="2666">
                  <c:v>6.90126365043306</c:v>
                </c:pt>
                <c:pt idx="2667">
                  <c:v>-1.14001856896019</c:v>
                </c:pt>
                <c:pt idx="2668">
                  <c:v>-4.10467330856344</c:v>
                </c:pt>
                <c:pt idx="2669">
                  <c:v>6.31246825156606</c:v>
                </c:pt>
                <c:pt idx="2670">
                  <c:v>-14.8722096724364</c:v>
                </c:pt>
                <c:pt idx="2671">
                  <c:v>-14.8140833829595</c:v>
                </c:pt>
                <c:pt idx="2672">
                  <c:v>-3.45257846108037</c:v>
                </c:pt>
                <c:pt idx="2673">
                  <c:v>-10.1859139423064</c:v>
                </c:pt>
                <c:pt idx="2674">
                  <c:v>-19.1279348707392</c:v>
                </c:pt>
                <c:pt idx="2675">
                  <c:v>-3.13515309375789</c:v>
                </c:pt>
                <c:pt idx="2676">
                  <c:v>-9.69803873823518</c:v>
                </c:pt>
                <c:pt idx="2677">
                  <c:v>-4.13408330403488</c:v>
                </c:pt>
                <c:pt idx="2678">
                  <c:v>-0.0920066685618081</c:v>
                </c:pt>
                <c:pt idx="2679">
                  <c:v>-3.84073264204842</c:v>
                </c:pt>
                <c:pt idx="2680">
                  <c:v>6.5950517411924</c:v>
                </c:pt>
                <c:pt idx="2681">
                  <c:v>9.6079178265588</c:v>
                </c:pt>
                <c:pt idx="2682">
                  <c:v>-3.85201604184047</c:v>
                </c:pt>
                <c:pt idx="2683">
                  <c:v>3.82281810441601</c:v>
                </c:pt>
                <c:pt idx="2684">
                  <c:v>-6.42875389486483</c:v>
                </c:pt>
                <c:pt idx="2685">
                  <c:v>-13.7677735775228</c:v>
                </c:pt>
                <c:pt idx="2686">
                  <c:v>-10.603587734721</c:v>
                </c:pt>
                <c:pt idx="2687">
                  <c:v>-16.596574562907</c:v>
                </c:pt>
                <c:pt idx="2688">
                  <c:v>-4.51579493138006</c:v>
                </c:pt>
                <c:pt idx="2689">
                  <c:v>-5.81322793373455</c:v>
                </c:pt>
                <c:pt idx="2690">
                  <c:v>3.96912225473771</c:v>
                </c:pt>
                <c:pt idx="2691">
                  <c:v>1.82886111352644</c:v>
                </c:pt>
                <c:pt idx="2692">
                  <c:v>-2.75387921231607</c:v>
                </c:pt>
                <c:pt idx="2693">
                  <c:v>-17.9960185206452</c:v>
                </c:pt>
                <c:pt idx="2694">
                  <c:v>-12.809260392666</c:v>
                </c:pt>
                <c:pt idx="2695">
                  <c:v>-6.24333463326233</c:v>
                </c:pt>
                <c:pt idx="2696">
                  <c:v>-7.31711369485288</c:v>
                </c:pt>
                <c:pt idx="2697">
                  <c:v>9.12212208399277</c:v>
                </c:pt>
                <c:pt idx="2698">
                  <c:v>0.183949563945562</c:v>
                </c:pt>
                <c:pt idx="2699">
                  <c:v>-15.3424245392201</c:v>
                </c:pt>
                <c:pt idx="2700">
                  <c:v>4.72911351834937</c:v>
                </c:pt>
                <c:pt idx="2701">
                  <c:v>8.09894270960655</c:v>
                </c:pt>
                <c:pt idx="2702">
                  <c:v>-6.50601763086818</c:v>
                </c:pt>
                <c:pt idx="2703">
                  <c:v>-2.37020604645772</c:v>
                </c:pt>
                <c:pt idx="2704">
                  <c:v>-10.6239679305759</c:v>
                </c:pt>
                <c:pt idx="2705">
                  <c:v>-6.84434551170674</c:v>
                </c:pt>
                <c:pt idx="2706">
                  <c:v>-7.98897468566395</c:v>
                </c:pt>
                <c:pt idx="2707">
                  <c:v>7.75212112841179</c:v>
                </c:pt>
                <c:pt idx="2708">
                  <c:v>3.19682519461363</c:v>
                </c:pt>
                <c:pt idx="2709">
                  <c:v>-6.37159602153445</c:v>
                </c:pt>
                <c:pt idx="2710">
                  <c:v>8.80042788715975</c:v>
                </c:pt>
                <c:pt idx="2711">
                  <c:v>-10.0300079830844</c:v>
                </c:pt>
                <c:pt idx="2712">
                  <c:v>-12.3368819210603</c:v>
                </c:pt>
                <c:pt idx="2713">
                  <c:v>-0.262078418547615</c:v>
                </c:pt>
                <c:pt idx="2714">
                  <c:v>2.37703421837167</c:v>
                </c:pt>
                <c:pt idx="2715">
                  <c:v>7.76836850138141</c:v>
                </c:pt>
                <c:pt idx="2716">
                  <c:v>-13.7785980548498</c:v>
                </c:pt>
                <c:pt idx="2717">
                  <c:v>2.84040177601307</c:v>
                </c:pt>
                <c:pt idx="2718">
                  <c:v>8.98699106298283</c:v>
                </c:pt>
                <c:pt idx="2719">
                  <c:v>9.15027259886519</c:v>
                </c:pt>
                <c:pt idx="2720">
                  <c:v>-9.3429890304493</c:v>
                </c:pt>
                <c:pt idx="2721">
                  <c:v>4.61387095737639</c:v>
                </c:pt>
                <c:pt idx="2722">
                  <c:v>1.733666461073</c:v>
                </c:pt>
                <c:pt idx="2723">
                  <c:v>-3.36591256249175</c:v>
                </c:pt>
                <c:pt idx="2724">
                  <c:v>-8.59741944179299</c:v>
                </c:pt>
                <c:pt idx="2725">
                  <c:v>-10.5747005311948</c:v>
                </c:pt>
                <c:pt idx="2726">
                  <c:v>5.46204610125711</c:v>
                </c:pt>
                <c:pt idx="2727">
                  <c:v>-4.01005325707718</c:v>
                </c:pt>
                <c:pt idx="2728">
                  <c:v>0.552927183657125</c:v>
                </c:pt>
                <c:pt idx="2729">
                  <c:v>8.31878877521382</c:v>
                </c:pt>
                <c:pt idx="2730">
                  <c:v>5.11814284301128</c:v>
                </c:pt>
                <c:pt idx="2731">
                  <c:v>-10.1401628229479</c:v>
                </c:pt>
                <c:pt idx="2732">
                  <c:v>2.769964248225</c:v>
                </c:pt>
                <c:pt idx="2733">
                  <c:v>-11.352463895064</c:v>
                </c:pt>
                <c:pt idx="2734">
                  <c:v>-6.10634080957835</c:v>
                </c:pt>
                <c:pt idx="2735">
                  <c:v>-2.88871192349998</c:v>
                </c:pt>
                <c:pt idx="2736">
                  <c:v>3.00948311189345</c:v>
                </c:pt>
                <c:pt idx="2737">
                  <c:v>-0.0975065495659752</c:v>
                </c:pt>
                <c:pt idx="2738">
                  <c:v>-11.7363595016379</c:v>
                </c:pt>
                <c:pt idx="2739">
                  <c:v>-11.8259437015934</c:v>
                </c:pt>
                <c:pt idx="2740">
                  <c:v>-4.99047767501747</c:v>
                </c:pt>
                <c:pt idx="2741">
                  <c:v>-10.6161481820869</c:v>
                </c:pt>
                <c:pt idx="2742">
                  <c:v>-15.7250495317019</c:v>
                </c:pt>
                <c:pt idx="2743">
                  <c:v>3.67911645457785</c:v>
                </c:pt>
                <c:pt idx="2744">
                  <c:v>6.1182996159944</c:v>
                </c:pt>
                <c:pt idx="2745">
                  <c:v>7.92263817357049</c:v>
                </c:pt>
                <c:pt idx="2746">
                  <c:v>-18.1494602625752</c:v>
                </c:pt>
                <c:pt idx="2747">
                  <c:v>-15.2290504424405</c:v>
                </c:pt>
                <c:pt idx="2748">
                  <c:v>7.10203155471258</c:v>
                </c:pt>
                <c:pt idx="2749">
                  <c:v>-5.59519840258054</c:v>
                </c:pt>
                <c:pt idx="2750">
                  <c:v>-16.5951655125349</c:v>
                </c:pt>
                <c:pt idx="2751">
                  <c:v>-17.4793604094383</c:v>
                </c:pt>
                <c:pt idx="2752">
                  <c:v>-0.0601161401331182</c:v>
                </c:pt>
                <c:pt idx="2753">
                  <c:v>4.82385210048878</c:v>
                </c:pt>
                <c:pt idx="2754">
                  <c:v>-6.25345362820013</c:v>
                </c:pt>
                <c:pt idx="2755">
                  <c:v>5.14379183741154</c:v>
                </c:pt>
                <c:pt idx="2756">
                  <c:v>-0.486346737231604</c:v>
                </c:pt>
                <c:pt idx="2757">
                  <c:v>-12.074423540647</c:v>
                </c:pt>
                <c:pt idx="2758">
                  <c:v>-11.7137341806263</c:v>
                </c:pt>
                <c:pt idx="2759">
                  <c:v>1.08420126784323</c:v>
                </c:pt>
                <c:pt idx="2760">
                  <c:v>-2.25769961785063</c:v>
                </c:pt>
                <c:pt idx="2761">
                  <c:v>-5.77181289197051</c:v>
                </c:pt>
                <c:pt idx="2762">
                  <c:v>-6.72243310277885</c:v>
                </c:pt>
                <c:pt idx="2763">
                  <c:v>5.58774817697834</c:v>
                </c:pt>
                <c:pt idx="2764">
                  <c:v>-14.831520760584</c:v>
                </c:pt>
                <c:pt idx="2765">
                  <c:v>3.78078465283615</c:v>
                </c:pt>
                <c:pt idx="2766">
                  <c:v>-8.78062810658839</c:v>
                </c:pt>
                <c:pt idx="2767">
                  <c:v>4.29412786087862</c:v>
                </c:pt>
                <c:pt idx="2768">
                  <c:v>-18.3910363708614</c:v>
                </c:pt>
                <c:pt idx="2769">
                  <c:v>-14.7096334706293</c:v>
                </c:pt>
                <c:pt idx="2770">
                  <c:v>-15.347532860637</c:v>
                </c:pt>
                <c:pt idx="2771">
                  <c:v>-9.2638366051889</c:v>
                </c:pt>
                <c:pt idx="2772">
                  <c:v>-10.7824450965493</c:v>
                </c:pt>
                <c:pt idx="2773">
                  <c:v>-0.822395084285116</c:v>
                </c:pt>
                <c:pt idx="2774">
                  <c:v>7.00428888277125</c:v>
                </c:pt>
                <c:pt idx="2775">
                  <c:v>3.64379148682405</c:v>
                </c:pt>
                <c:pt idx="2776">
                  <c:v>-11.9009210875955</c:v>
                </c:pt>
                <c:pt idx="2777">
                  <c:v>-12.709393788645</c:v>
                </c:pt>
                <c:pt idx="2778">
                  <c:v>-10.0338462309269</c:v>
                </c:pt>
                <c:pt idx="2779">
                  <c:v>2.08469926273512</c:v>
                </c:pt>
                <c:pt idx="2780">
                  <c:v>-12.5670965745821</c:v>
                </c:pt>
                <c:pt idx="2781">
                  <c:v>-10.0908316024551</c:v>
                </c:pt>
                <c:pt idx="2782">
                  <c:v>-1.23522341016764</c:v>
                </c:pt>
                <c:pt idx="2783">
                  <c:v>6.21100320751191</c:v>
                </c:pt>
                <c:pt idx="2784">
                  <c:v>2.29867895410521</c:v>
                </c:pt>
                <c:pt idx="2785">
                  <c:v>-5.90500937712078</c:v>
                </c:pt>
                <c:pt idx="2786">
                  <c:v>2.28954516765053</c:v>
                </c:pt>
                <c:pt idx="2787">
                  <c:v>5.02172733954269</c:v>
                </c:pt>
                <c:pt idx="2788">
                  <c:v>6.82196228412917</c:v>
                </c:pt>
                <c:pt idx="2789">
                  <c:v>5.51911499619983</c:v>
                </c:pt>
                <c:pt idx="2790">
                  <c:v>2.20097214095033</c:v>
                </c:pt>
                <c:pt idx="2791">
                  <c:v>-8.53839233004941</c:v>
                </c:pt>
                <c:pt idx="2792">
                  <c:v>3.06396003406538</c:v>
                </c:pt>
                <c:pt idx="2793">
                  <c:v>-19.0629338107512</c:v>
                </c:pt>
                <c:pt idx="2794">
                  <c:v>9.43799422450446</c:v>
                </c:pt>
                <c:pt idx="2795">
                  <c:v>2.38776738591461</c:v>
                </c:pt>
                <c:pt idx="2796">
                  <c:v>-16.6367621042482</c:v>
                </c:pt>
                <c:pt idx="2797">
                  <c:v>-10.9860702257473</c:v>
                </c:pt>
                <c:pt idx="2798">
                  <c:v>1.97810382816385</c:v>
                </c:pt>
                <c:pt idx="2799">
                  <c:v>3.32087503968786</c:v>
                </c:pt>
                <c:pt idx="2800">
                  <c:v>-6.82925627240006</c:v>
                </c:pt>
                <c:pt idx="2801">
                  <c:v>-13.7840027025572</c:v>
                </c:pt>
                <c:pt idx="2802">
                  <c:v>-5.58618135085557</c:v>
                </c:pt>
                <c:pt idx="2803">
                  <c:v>7.67420108718636</c:v>
                </c:pt>
                <c:pt idx="2804">
                  <c:v>-4.9126631184623</c:v>
                </c:pt>
                <c:pt idx="2805">
                  <c:v>2.94076883137933</c:v>
                </c:pt>
                <c:pt idx="2806">
                  <c:v>-18.5463866656369</c:v>
                </c:pt>
                <c:pt idx="2807">
                  <c:v>-0.914471555279774</c:v>
                </c:pt>
                <c:pt idx="2808">
                  <c:v>-6.62698502509428</c:v>
                </c:pt>
                <c:pt idx="2809">
                  <c:v>9.16653297234605</c:v>
                </c:pt>
                <c:pt idx="2810">
                  <c:v>-1.57784267445656</c:v>
                </c:pt>
                <c:pt idx="2811">
                  <c:v>-4.80845302451434</c:v>
                </c:pt>
                <c:pt idx="2812">
                  <c:v>8.10075976696653</c:v>
                </c:pt>
                <c:pt idx="2813">
                  <c:v>-7.00595606073748</c:v>
                </c:pt>
                <c:pt idx="2814">
                  <c:v>8.87681163864242</c:v>
                </c:pt>
                <c:pt idx="2815">
                  <c:v>-17.2707416194768</c:v>
                </c:pt>
                <c:pt idx="2816">
                  <c:v>-9.60053940981273</c:v>
                </c:pt>
                <c:pt idx="2817">
                  <c:v>6.76233180034018</c:v>
                </c:pt>
                <c:pt idx="2818">
                  <c:v>-12.5300685764749</c:v>
                </c:pt>
                <c:pt idx="2819">
                  <c:v>-15.4936655474103</c:v>
                </c:pt>
                <c:pt idx="2820">
                  <c:v>-12.9301216675732</c:v>
                </c:pt>
                <c:pt idx="2821">
                  <c:v>-0.288235113141357</c:v>
                </c:pt>
                <c:pt idx="2822">
                  <c:v>-18.314687486498</c:v>
                </c:pt>
                <c:pt idx="2823">
                  <c:v>9.282728352479</c:v>
                </c:pt>
                <c:pt idx="2824">
                  <c:v>-12.6007368028709</c:v>
                </c:pt>
                <c:pt idx="2825">
                  <c:v>-9.46584694941818</c:v>
                </c:pt>
                <c:pt idx="2826">
                  <c:v>-1.5336861238573</c:v>
                </c:pt>
                <c:pt idx="2827">
                  <c:v>6.65647335588521</c:v>
                </c:pt>
                <c:pt idx="2828">
                  <c:v>-11.5323141161888</c:v>
                </c:pt>
                <c:pt idx="2829">
                  <c:v>2.9769247306739</c:v>
                </c:pt>
                <c:pt idx="2830">
                  <c:v>1.44911845233743</c:v>
                </c:pt>
                <c:pt idx="2831">
                  <c:v>-7.00115531005848</c:v>
                </c:pt>
                <c:pt idx="2832">
                  <c:v>-10.6546481421795</c:v>
                </c:pt>
                <c:pt idx="2833">
                  <c:v>2.61714121337966</c:v>
                </c:pt>
                <c:pt idx="2834">
                  <c:v>-17.9808898297299</c:v>
                </c:pt>
                <c:pt idx="2835">
                  <c:v>-2.57991017623162</c:v>
                </c:pt>
                <c:pt idx="2836">
                  <c:v>3.50232783479876</c:v>
                </c:pt>
                <c:pt idx="2837">
                  <c:v>-2.01774974052271</c:v>
                </c:pt>
                <c:pt idx="2838">
                  <c:v>3.74894777411699</c:v>
                </c:pt>
                <c:pt idx="2839">
                  <c:v>-12.8743350156945</c:v>
                </c:pt>
                <c:pt idx="2840">
                  <c:v>-1.51502746584138</c:v>
                </c:pt>
                <c:pt idx="2841">
                  <c:v>-14.7481590586649</c:v>
                </c:pt>
                <c:pt idx="2842">
                  <c:v>0.424254988163676</c:v>
                </c:pt>
                <c:pt idx="2843">
                  <c:v>-4.5423154053176</c:v>
                </c:pt>
                <c:pt idx="2844">
                  <c:v>-2.34742002008507</c:v>
                </c:pt>
                <c:pt idx="2845">
                  <c:v>-11.1091816081258</c:v>
                </c:pt>
                <c:pt idx="2846">
                  <c:v>-1.74393020851003</c:v>
                </c:pt>
                <c:pt idx="2847">
                  <c:v>-9.76875551996894</c:v>
                </c:pt>
                <c:pt idx="2848">
                  <c:v>-12.0458303006553</c:v>
                </c:pt>
                <c:pt idx="2849">
                  <c:v>3.46407977475583</c:v>
                </c:pt>
                <c:pt idx="2850">
                  <c:v>0.563884255694606</c:v>
                </c:pt>
                <c:pt idx="2851">
                  <c:v>1.28427773635071</c:v>
                </c:pt>
                <c:pt idx="2852">
                  <c:v>-13.7366984861923</c:v>
                </c:pt>
                <c:pt idx="2853">
                  <c:v>-15.0150228625924</c:v>
                </c:pt>
                <c:pt idx="2854">
                  <c:v>6.89450620175178</c:v>
                </c:pt>
                <c:pt idx="2855">
                  <c:v>-5.23791996991265</c:v>
                </c:pt>
                <c:pt idx="2856">
                  <c:v>-0.21951666374928</c:v>
                </c:pt>
                <c:pt idx="2857">
                  <c:v>5.36190719994421</c:v>
                </c:pt>
                <c:pt idx="2858">
                  <c:v>-5.29024823839474</c:v>
                </c:pt>
                <c:pt idx="2859">
                  <c:v>-14.3669565256437</c:v>
                </c:pt>
                <c:pt idx="2860">
                  <c:v>-7.54357607471821</c:v>
                </c:pt>
                <c:pt idx="2861">
                  <c:v>-4.90778419384916</c:v>
                </c:pt>
                <c:pt idx="2862">
                  <c:v>1.21083404664841</c:v>
                </c:pt>
                <c:pt idx="2863">
                  <c:v>-16.3159601958188</c:v>
                </c:pt>
                <c:pt idx="2864">
                  <c:v>6.20953093899643</c:v>
                </c:pt>
                <c:pt idx="2865">
                  <c:v>-10.9416126894226</c:v>
                </c:pt>
                <c:pt idx="2866">
                  <c:v>5.40658194838152</c:v>
                </c:pt>
                <c:pt idx="2867">
                  <c:v>6.94001960901354</c:v>
                </c:pt>
                <c:pt idx="2868">
                  <c:v>-17.3120525263765</c:v>
                </c:pt>
                <c:pt idx="2869">
                  <c:v>3.76923853964502</c:v>
                </c:pt>
                <c:pt idx="2870">
                  <c:v>0.936432157929473</c:v>
                </c:pt>
                <c:pt idx="2871">
                  <c:v>8.9242816935529</c:v>
                </c:pt>
                <c:pt idx="2872">
                  <c:v>-14.7260990811226</c:v>
                </c:pt>
                <c:pt idx="2873">
                  <c:v>-3.97495955616583</c:v>
                </c:pt>
                <c:pt idx="2874">
                  <c:v>-14.7744978134545</c:v>
                </c:pt>
                <c:pt idx="2875">
                  <c:v>9.47659317109388</c:v>
                </c:pt>
                <c:pt idx="2876">
                  <c:v>-5.82782073299276</c:v>
                </c:pt>
                <c:pt idx="2877">
                  <c:v>-4.70638689602553</c:v>
                </c:pt>
                <c:pt idx="2878">
                  <c:v>-10.3726673915986</c:v>
                </c:pt>
                <c:pt idx="2879">
                  <c:v>-9.4877263697982</c:v>
                </c:pt>
                <c:pt idx="2880">
                  <c:v>-3.69343461455997</c:v>
                </c:pt>
                <c:pt idx="2881">
                  <c:v>-3.13173397294905</c:v>
                </c:pt>
                <c:pt idx="2882">
                  <c:v>-13.278753993334</c:v>
                </c:pt>
                <c:pt idx="2883">
                  <c:v>-10.843865724836</c:v>
                </c:pt>
                <c:pt idx="2884">
                  <c:v>-0.805684383573009</c:v>
                </c:pt>
                <c:pt idx="2885">
                  <c:v>-9.71336469011897</c:v>
                </c:pt>
                <c:pt idx="2886">
                  <c:v>9.42604419058397</c:v>
                </c:pt>
                <c:pt idx="2887">
                  <c:v>5.81811531997266</c:v>
                </c:pt>
                <c:pt idx="2888">
                  <c:v>-5.05066357745488</c:v>
                </c:pt>
                <c:pt idx="2889">
                  <c:v>-5.87739915484634</c:v>
                </c:pt>
                <c:pt idx="2890">
                  <c:v>2.24466068585415</c:v>
                </c:pt>
                <c:pt idx="2891">
                  <c:v>-0.743827289547333</c:v>
                </c:pt>
                <c:pt idx="2892">
                  <c:v>-9.2338769272442</c:v>
                </c:pt>
                <c:pt idx="2893">
                  <c:v>-0.375261864828566</c:v>
                </c:pt>
                <c:pt idx="2894">
                  <c:v>-2.58608029682354</c:v>
                </c:pt>
                <c:pt idx="2895">
                  <c:v>5.79080296796104</c:v>
                </c:pt>
                <c:pt idx="2896">
                  <c:v>-2.35995077994204</c:v>
                </c:pt>
                <c:pt idx="2897">
                  <c:v>-8.11177717198146</c:v>
                </c:pt>
                <c:pt idx="2898">
                  <c:v>-13.2686594061275</c:v>
                </c:pt>
                <c:pt idx="2899">
                  <c:v>0.854777535055019</c:v>
                </c:pt>
                <c:pt idx="2900">
                  <c:v>9.37983231057268</c:v>
                </c:pt>
                <c:pt idx="2901">
                  <c:v>-5.87799799064777</c:v>
                </c:pt>
                <c:pt idx="2902">
                  <c:v>-13.846245317</c:v>
                </c:pt>
                <c:pt idx="2903">
                  <c:v>7.48531162429399</c:v>
                </c:pt>
                <c:pt idx="2904">
                  <c:v>-6.89685725254539</c:v>
                </c:pt>
                <c:pt idx="2905">
                  <c:v>7.26031479580328</c:v>
                </c:pt>
                <c:pt idx="2906">
                  <c:v>-17.9498618394284</c:v>
                </c:pt>
                <c:pt idx="2907">
                  <c:v>6.85882565793598</c:v>
                </c:pt>
                <c:pt idx="2908">
                  <c:v>1.16643670817983</c:v>
                </c:pt>
                <c:pt idx="2909">
                  <c:v>-1.21825721826238</c:v>
                </c:pt>
                <c:pt idx="2910">
                  <c:v>0.603112369585761</c:v>
                </c:pt>
                <c:pt idx="2911">
                  <c:v>-3.69644553671859</c:v>
                </c:pt>
                <c:pt idx="2912">
                  <c:v>9.61122081115467</c:v>
                </c:pt>
                <c:pt idx="2913">
                  <c:v>-7.95159210135338</c:v>
                </c:pt>
                <c:pt idx="2914">
                  <c:v>-14.6442180119811</c:v>
                </c:pt>
                <c:pt idx="2915">
                  <c:v>-5.73893437442709</c:v>
                </c:pt>
                <c:pt idx="2916">
                  <c:v>-14.8266477714166</c:v>
                </c:pt>
                <c:pt idx="2917">
                  <c:v>9.41291501264612</c:v>
                </c:pt>
                <c:pt idx="2918">
                  <c:v>4.54496301643019</c:v>
                </c:pt>
                <c:pt idx="2919">
                  <c:v>-4.39219568166893</c:v>
                </c:pt>
                <c:pt idx="2920">
                  <c:v>-0.593634477568876</c:v>
                </c:pt>
                <c:pt idx="2921">
                  <c:v>0.148464990676506</c:v>
                </c:pt>
                <c:pt idx="2922">
                  <c:v>-18.24370420831</c:v>
                </c:pt>
                <c:pt idx="2923">
                  <c:v>-2.87224819596244</c:v>
                </c:pt>
                <c:pt idx="2924">
                  <c:v>-11.0712827239618</c:v>
                </c:pt>
                <c:pt idx="2925">
                  <c:v>6.43631325261733</c:v>
                </c:pt>
                <c:pt idx="2926">
                  <c:v>-16.9973907228256</c:v>
                </c:pt>
                <c:pt idx="2927">
                  <c:v>-16.9472500585594</c:v>
                </c:pt>
                <c:pt idx="2928">
                  <c:v>4.35718161351454</c:v>
                </c:pt>
                <c:pt idx="2929">
                  <c:v>5.22204849884221</c:v>
                </c:pt>
                <c:pt idx="2930">
                  <c:v>-18.8198889231143</c:v>
                </c:pt>
                <c:pt idx="2931">
                  <c:v>-7.19610606699685</c:v>
                </c:pt>
                <c:pt idx="2932">
                  <c:v>-10.4197545895042</c:v>
                </c:pt>
                <c:pt idx="2933">
                  <c:v>-17.5993607930814</c:v>
                </c:pt>
                <c:pt idx="2934">
                  <c:v>-3.62574426111857</c:v>
                </c:pt>
                <c:pt idx="2935">
                  <c:v>8.09080166732844</c:v>
                </c:pt>
                <c:pt idx="2936">
                  <c:v>-0.151220201109371</c:v>
                </c:pt>
                <c:pt idx="2937">
                  <c:v>7.20069753452902</c:v>
                </c:pt>
                <c:pt idx="2938">
                  <c:v>-1.5187237102267</c:v>
                </c:pt>
                <c:pt idx="2939">
                  <c:v>-3.19052758292542</c:v>
                </c:pt>
                <c:pt idx="2940">
                  <c:v>-18.4938006409158</c:v>
                </c:pt>
                <c:pt idx="2941">
                  <c:v>-4.03882071403184</c:v>
                </c:pt>
                <c:pt idx="2942">
                  <c:v>-11.8448943879131</c:v>
                </c:pt>
                <c:pt idx="2943">
                  <c:v>-9.81594561773717</c:v>
                </c:pt>
                <c:pt idx="2944">
                  <c:v>-6.79961802726481</c:v>
                </c:pt>
                <c:pt idx="2945">
                  <c:v>4.34004283162203</c:v>
                </c:pt>
                <c:pt idx="2946">
                  <c:v>-8.14193416240938</c:v>
                </c:pt>
                <c:pt idx="2947">
                  <c:v>1.42434506772481</c:v>
                </c:pt>
                <c:pt idx="2948">
                  <c:v>-9.547198534246</c:v>
                </c:pt>
                <c:pt idx="2949">
                  <c:v>0.8511342426307</c:v>
                </c:pt>
                <c:pt idx="2950">
                  <c:v>7.81142752301536</c:v>
                </c:pt>
                <c:pt idx="2951">
                  <c:v>-1.23534384772037</c:v>
                </c:pt>
                <c:pt idx="2952">
                  <c:v>-4.50688927053701</c:v>
                </c:pt>
                <c:pt idx="2953">
                  <c:v>-18.4505326892134</c:v>
                </c:pt>
                <c:pt idx="2954">
                  <c:v>-14.2020720410429</c:v>
                </c:pt>
                <c:pt idx="2955">
                  <c:v>-3.96522700588241</c:v>
                </c:pt>
                <c:pt idx="2956">
                  <c:v>-3.56100894366495</c:v>
                </c:pt>
                <c:pt idx="2957">
                  <c:v>3.79153854914275</c:v>
                </c:pt>
                <c:pt idx="2958">
                  <c:v>-4.41104733835487</c:v>
                </c:pt>
                <c:pt idx="2959">
                  <c:v>2.81779957206223</c:v>
                </c:pt>
                <c:pt idx="2960">
                  <c:v>-0.535756491317208</c:v>
                </c:pt>
                <c:pt idx="2961">
                  <c:v>-3.50923731927888</c:v>
                </c:pt>
                <c:pt idx="2962">
                  <c:v>-15.7720079199623</c:v>
                </c:pt>
                <c:pt idx="2963">
                  <c:v>-16.6193651303209</c:v>
                </c:pt>
                <c:pt idx="2964">
                  <c:v>-15.1094151715334</c:v>
                </c:pt>
                <c:pt idx="2965">
                  <c:v>7.36165615746465</c:v>
                </c:pt>
                <c:pt idx="2966">
                  <c:v>-3.64981140553784</c:v>
                </c:pt>
                <c:pt idx="2967">
                  <c:v>-10.0092762554304</c:v>
                </c:pt>
                <c:pt idx="2968">
                  <c:v>-18.9759179615342</c:v>
                </c:pt>
                <c:pt idx="2969">
                  <c:v>-6.40288959062775</c:v>
                </c:pt>
                <c:pt idx="2970">
                  <c:v>0.551462163003497</c:v>
                </c:pt>
                <c:pt idx="2971">
                  <c:v>8.91899780797648</c:v>
                </c:pt>
                <c:pt idx="2972">
                  <c:v>-0.751658870480124</c:v>
                </c:pt>
                <c:pt idx="2973">
                  <c:v>-13.3583317894849</c:v>
                </c:pt>
                <c:pt idx="2974">
                  <c:v>-12.7889579417918</c:v>
                </c:pt>
                <c:pt idx="2975">
                  <c:v>7.37045166016834</c:v>
                </c:pt>
                <c:pt idx="2976">
                  <c:v>8.18583367276301</c:v>
                </c:pt>
                <c:pt idx="2977">
                  <c:v>-7.62929223735049</c:v>
                </c:pt>
                <c:pt idx="2978">
                  <c:v>-0.718965981362471</c:v>
                </c:pt>
                <c:pt idx="2979">
                  <c:v>-1.86667664839112</c:v>
                </c:pt>
                <c:pt idx="2980">
                  <c:v>-11.7707832544331</c:v>
                </c:pt>
                <c:pt idx="2981">
                  <c:v>7.36851588047853</c:v>
                </c:pt>
                <c:pt idx="2982">
                  <c:v>-6.00566625221925</c:v>
                </c:pt>
                <c:pt idx="2983">
                  <c:v>-11.0936749864552</c:v>
                </c:pt>
                <c:pt idx="2984">
                  <c:v>6.78644808011689</c:v>
                </c:pt>
                <c:pt idx="2985">
                  <c:v>-2.5195932022593</c:v>
                </c:pt>
                <c:pt idx="2986">
                  <c:v>-13.9491251598688</c:v>
                </c:pt>
                <c:pt idx="2987">
                  <c:v>-0.812880199887207</c:v>
                </c:pt>
                <c:pt idx="2988">
                  <c:v>3.97545215449155</c:v>
                </c:pt>
                <c:pt idx="2989">
                  <c:v>0.361014237167384</c:v>
                </c:pt>
                <c:pt idx="2990">
                  <c:v>-1.52626479512407</c:v>
                </c:pt>
                <c:pt idx="2991">
                  <c:v>-10.2294400810534</c:v>
                </c:pt>
                <c:pt idx="2992">
                  <c:v>-6.73361356775219</c:v>
                </c:pt>
                <c:pt idx="2993">
                  <c:v>-3.86055114411671</c:v>
                </c:pt>
                <c:pt idx="2994">
                  <c:v>-12.0143617439498</c:v>
                </c:pt>
                <c:pt idx="2995">
                  <c:v>-5.20298896828342</c:v>
                </c:pt>
                <c:pt idx="2996">
                  <c:v>-2.93099838428799</c:v>
                </c:pt>
                <c:pt idx="2997">
                  <c:v>-9.16982676213255</c:v>
                </c:pt>
                <c:pt idx="2998">
                  <c:v>2.83119818373903</c:v>
                </c:pt>
                <c:pt idx="2999">
                  <c:v>-2.37685974266613</c:v>
                </c:pt>
                <c:pt idx="3000">
                  <c:v>-5.77050232716968</c:v>
                </c:pt>
                <c:pt idx="3001">
                  <c:v>-8.74899835555951</c:v>
                </c:pt>
                <c:pt idx="3002">
                  <c:v>-3.8541756351926</c:v>
                </c:pt>
                <c:pt idx="3003">
                  <c:v>-18.3548663944864</c:v>
                </c:pt>
                <c:pt idx="3004">
                  <c:v>7.44530918885761</c:v>
                </c:pt>
                <c:pt idx="3005">
                  <c:v>-7.35337486166026</c:v>
                </c:pt>
                <c:pt idx="3006">
                  <c:v>-16.2108952291286</c:v>
                </c:pt>
                <c:pt idx="3007">
                  <c:v>-8.45668629392071</c:v>
                </c:pt>
                <c:pt idx="3008">
                  <c:v>2.08411907597158</c:v>
                </c:pt>
                <c:pt idx="3009">
                  <c:v>6.97906814902773</c:v>
                </c:pt>
                <c:pt idx="3010">
                  <c:v>-16.6397949517343</c:v>
                </c:pt>
                <c:pt idx="3011">
                  <c:v>-0.0489524515381054</c:v>
                </c:pt>
                <c:pt idx="3012">
                  <c:v>6.5610125641201</c:v>
                </c:pt>
                <c:pt idx="3013">
                  <c:v>7.62468517193211</c:v>
                </c:pt>
                <c:pt idx="3014">
                  <c:v>-8.14926046699379</c:v>
                </c:pt>
                <c:pt idx="3015">
                  <c:v>-8.23477812424935</c:v>
                </c:pt>
                <c:pt idx="3016">
                  <c:v>-2.67854264527666</c:v>
                </c:pt>
                <c:pt idx="3017">
                  <c:v>-2.36519661911918</c:v>
                </c:pt>
                <c:pt idx="3018">
                  <c:v>-17.3873381349366</c:v>
                </c:pt>
                <c:pt idx="3019">
                  <c:v>-15.8801883792538</c:v>
                </c:pt>
                <c:pt idx="3020">
                  <c:v>0.723385296072205</c:v>
                </c:pt>
                <c:pt idx="3021">
                  <c:v>-4.36723340760104</c:v>
                </c:pt>
                <c:pt idx="3022">
                  <c:v>2.24503181043306</c:v>
                </c:pt>
                <c:pt idx="3023">
                  <c:v>-3.38171076900756</c:v>
                </c:pt>
                <c:pt idx="3024">
                  <c:v>3.72092162595333</c:v>
                </c:pt>
                <c:pt idx="3025">
                  <c:v>-0.712996619504668</c:v>
                </c:pt>
                <c:pt idx="3026">
                  <c:v>-8.89090998193563</c:v>
                </c:pt>
                <c:pt idx="3027">
                  <c:v>0.0122434677783214</c:v>
                </c:pt>
                <c:pt idx="3028">
                  <c:v>5.31827198742092</c:v>
                </c:pt>
                <c:pt idx="3029">
                  <c:v>7.86804637248287</c:v>
                </c:pt>
                <c:pt idx="3030">
                  <c:v>1.76898222107707</c:v>
                </c:pt>
                <c:pt idx="3031">
                  <c:v>-1.68525302653041</c:v>
                </c:pt>
                <c:pt idx="3032">
                  <c:v>-5.07694268034784</c:v>
                </c:pt>
                <c:pt idx="3033">
                  <c:v>5.85534078080682</c:v>
                </c:pt>
                <c:pt idx="3034">
                  <c:v>-10.0848215079476</c:v>
                </c:pt>
                <c:pt idx="3035">
                  <c:v>-8.07600295583093</c:v>
                </c:pt>
                <c:pt idx="3036">
                  <c:v>-11.2323254915499</c:v>
                </c:pt>
                <c:pt idx="3037">
                  <c:v>-15.0784600148173</c:v>
                </c:pt>
                <c:pt idx="3038">
                  <c:v>4.73681576098863</c:v>
                </c:pt>
                <c:pt idx="3039">
                  <c:v>7.73083124515106</c:v>
                </c:pt>
                <c:pt idx="3040">
                  <c:v>-8.43042290780925</c:v>
                </c:pt>
                <c:pt idx="3041">
                  <c:v>-7.54549432998787</c:v>
                </c:pt>
                <c:pt idx="3042">
                  <c:v>-0.268652872842142</c:v>
                </c:pt>
                <c:pt idx="3043">
                  <c:v>0.207889082733294</c:v>
                </c:pt>
                <c:pt idx="3044">
                  <c:v>-12.2444109278984</c:v>
                </c:pt>
                <c:pt idx="3045">
                  <c:v>6.91231036500616</c:v>
                </c:pt>
                <c:pt idx="3046">
                  <c:v>0.613114423653893</c:v>
                </c:pt>
                <c:pt idx="3047">
                  <c:v>-10.7932372798355</c:v>
                </c:pt>
                <c:pt idx="3048">
                  <c:v>6.76691625189282</c:v>
                </c:pt>
                <c:pt idx="3049">
                  <c:v>-5.5737032369378</c:v>
                </c:pt>
                <c:pt idx="3050">
                  <c:v>-16.0864482006522</c:v>
                </c:pt>
                <c:pt idx="3051">
                  <c:v>7.73143117265997</c:v>
                </c:pt>
                <c:pt idx="3052">
                  <c:v>-9.07224469331792</c:v>
                </c:pt>
                <c:pt idx="3053">
                  <c:v>-5.42692731872385</c:v>
                </c:pt>
                <c:pt idx="3054">
                  <c:v>-1.93355533757806</c:v>
                </c:pt>
                <c:pt idx="3055">
                  <c:v>3.59197516035566</c:v>
                </c:pt>
                <c:pt idx="3056">
                  <c:v>-1.5839849962245</c:v>
                </c:pt>
                <c:pt idx="3057">
                  <c:v>-13.8398673481031</c:v>
                </c:pt>
                <c:pt idx="3058">
                  <c:v>-15.3152667847196</c:v>
                </c:pt>
                <c:pt idx="3059">
                  <c:v>-12.2738894655595</c:v>
                </c:pt>
                <c:pt idx="3060">
                  <c:v>-18.5469626943678</c:v>
                </c:pt>
                <c:pt idx="3061">
                  <c:v>-4.60347147865926</c:v>
                </c:pt>
                <c:pt idx="3062">
                  <c:v>-16.8368882183388</c:v>
                </c:pt>
                <c:pt idx="3063">
                  <c:v>5.63068024518717</c:v>
                </c:pt>
                <c:pt idx="3064">
                  <c:v>7.30660837833485</c:v>
                </c:pt>
                <c:pt idx="3065">
                  <c:v>1.96962825780532</c:v>
                </c:pt>
                <c:pt idx="3066">
                  <c:v>-15.3526474841335</c:v>
                </c:pt>
                <c:pt idx="3067">
                  <c:v>-14.4663960777959</c:v>
                </c:pt>
                <c:pt idx="3068">
                  <c:v>-1.24218571340025</c:v>
                </c:pt>
                <c:pt idx="3069">
                  <c:v>-3.4179269167077</c:v>
                </c:pt>
                <c:pt idx="3070">
                  <c:v>-14.7941452484992</c:v>
                </c:pt>
                <c:pt idx="3071">
                  <c:v>7.3989142959756</c:v>
                </c:pt>
                <c:pt idx="3072">
                  <c:v>-1.35964040251348</c:v>
                </c:pt>
                <c:pt idx="3073">
                  <c:v>-16.5000064357013</c:v>
                </c:pt>
                <c:pt idx="3074">
                  <c:v>-2.31307238543234</c:v>
                </c:pt>
                <c:pt idx="3075">
                  <c:v>-2.09867489408305</c:v>
                </c:pt>
                <c:pt idx="3076">
                  <c:v>-15.0293126388269</c:v>
                </c:pt>
                <c:pt idx="3077">
                  <c:v>8.59177510452373</c:v>
                </c:pt>
                <c:pt idx="3078">
                  <c:v>-15.2874023642294</c:v>
                </c:pt>
                <c:pt idx="3079">
                  <c:v>-2.76366659078625</c:v>
                </c:pt>
                <c:pt idx="3080">
                  <c:v>2.66660691273074</c:v>
                </c:pt>
                <c:pt idx="3081">
                  <c:v>-7.38130497078987</c:v>
                </c:pt>
                <c:pt idx="3082">
                  <c:v>7.33716394641401</c:v>
                </c:pt>
                <c:pt idx="3083">
                  <c:v>-9.81841151268349</c:v>
                </c:pt>
                <c:pt idx="3084">
                  <c:v>-19.3017178381772</c:v>
                </c:pt>
                <c:pt idx="3085">
                  <c:v>-4.09225611909269</c:v>
                </c:pt>
                <c:pt idx="3086">
                  <c:v>-16.5756789432435</c:v>
                </c:pt>
                <c:pt idx="3087">
                  <c:v>-12.8077726083164</c:v>
                </c:pt>
                <c:pt idx="3088">
                  <c:v>3.60706918705347</c:v>
                </c:pt>
                <c:pt idx="3089">
                  <c:v>-12.6174844343725</c:v>
                </c:pt>
                <c:pt idx="3090">
                  <c:v>-3.36538173002032</c:v>
                </c:pt>
                <c:pt idx="3091">
                  <c:v>-18.5717698096061</c:v>
                </c:pt>
                <c:pt idx="3092">
                  <c:v>-15.3736876058893</c:v>
                </c:pt>
                <c:pt idx="3093">
                  <c:v>-4.72864427193015</c:v>
                </c:pt>
                <c:pt idx="3094">
                  <c:v>6.73249982231106</c:v>
                </c:pt>
                <c:pt idx="3095">
                  <c:v>-11.9683831064957</c:v>
                </c:pt>
                <c:pt idx="3096">
                  <c:v>3.33656496942994</c:v>
                </c:pt>
                <c:pt idx="3097">
                  <c:v>-5.82962339754862</c:v>
                </c:pt>
                <c:pt idx="3098">
                  <c:v>-0.887785285053569</c:v>
                </c:pt>
                <c:pt idx="3099">
                  <c:v>-3.18383420481303</c:v>
                </c:pt>
                <c:pt idx="3100">
                  <c:v>5.15176000221996</c:v>
                </c:pt>
                <c:pt idx="3101">
                  <c:v>-0.235857068799571</c:v>
                </c:pt>
                <c:pt idx="3102">
                  <c:v>-13.5531920631726</c:v>
                </c:pt>
                <c:pt idx="3103">
                  <c:v>-5.50688925279465</c:v>
                </c:pt>
                <c:pt idx="3104">
                  <c:v>-2.2614799539095</c:v>
                </c:pt>
                <c:pt idx="3105">
                  <c:v>8.87328858954074</c:v>
                </c:pt>
                <c:pt idx="3106">
                  <c:v>-18.0958903766898</c:v>
                </c:pt>
                <c:pt idx="3107">
                  <c:v>0.15830803703541</c:v>
                </c:pt>
                <c:pt idx="3108">
                  <c:v>-4.72395609138116</c:v>
                </c:pt>
                <c:pt idx="3109">
                  <c:v>7.97294513649569</c:v>
                </c:pt>
                <c:pt idx="3110">
                  <c:v>-3.22843833130258</c:v>
                </c:pt>
                <c:pt idx="3111">
                  <c:v>-1.6281574568347</c:v>
                </c:pt>
                <c:pt idx="3112">
                  <c:v>7.44143228348928</c:v>
                </c:pt>
                <c:pt idx="3113">
                  <c:v>-14.6245403455324</c:v>
                </c:pt>
                <c:pt idx="3114">
                  <c:v>-8.55899496080758</c:v>
                </c:pt>
                <c:pt idx="3115">
                  <c:v>-14.8597823060254</c:v>
                </c:pt>
                <c:pt idx="3116">
                  <c:v>-0.0101471820145953</c:v>
                </c:pt>
                <c:pt idx="3117">
                  <c:v>4.90029742115756</c:v>
                </c:pt>
                <c:pt idx="3118">
                  <c:v>-1.5628014281341</c:v>
                </c:pt>
                <c:pt idx="3119">
                  <c:v>-1.0208009750257</c:v>
                </c:pt>
                <c:pt idx="3120">
                  <c:v>-16.5875609695642</c:v>
                </c:pt>
                <c:pt idx="3121">
                  <c:v>-12.2996476374187</c:v>
                </c:pt>
                <c:pt idx="3122">
                  <c:v>-2.32683650901972</c:v>
                </c:pt>
                <c:pt idx="3123">
                  <c:v>8.31515638103725</c:v>
                </c:pt>
                <c:pt idx="3124">
                  <c:v>-6.07141959169766</c:v>
                </c:pt>
                <c:pt idx="3125">
                  <c:v>-2.59046255172531</c:v>
                </c:pt>
                <c:pt idx="3126">
                  <c:v>-3.27971886779399</c:v>
                </c:pt>
                <c:pt idx="3127">
                  <c:v>2.35688150654955</c:v>
                </c:pt>
                <c:pt idx="3128">
                  <c:v>-16.3766618249873</c:v>
                </c:pt>
                <c:pt idx="3129">
                  <c:v>7.63597445968935</c:v>
                </c:pt>
                <c:pt idx="3130">
                  <c:v>-5.4971303192387</c:v>
                </c:pt>
                <c:pt idx="3131">
                  <c:v>-6.47501121563567</c:v>
                </c:pt>
                <c:pt idx="3132">
                  <c:v>-18.8502642351866</c:v>
                </c:pt>
                <c:pt idx="3133">
                  <c:v>7.73314438676255</c:v>
                </c:pt>
                <c:pt idx="3134">
                  <c:v>9.29391862044929</c:v>
                </c:pt>
                <c:pt idx="3135">
                  <c:v>0.78340364747169</c:v>
                </c:pt>
                <c:pt idx="3136">
                  <c:v>-8.18705571693435</c:v>
                </c:pt>
                <c:pt idx="3137">
                  <c:v>-1.92402713061072</c:v>
                </c:pt>
                <c:pt idx="3138">
                  <c:v>-14.0711328756321</c:v>
                </c:pt>
                <c:pt idx="3139">
                  <c:v>-1.21626903014155</c:v>
                </c:pt>
                <c:pt idx="3140">
                  <c:v>-16.5180470234384</c:v>
                </c:pt>
                <c:pt idx="3141">
                  <c:v>9.62420107751946</c:v>
                </c:pt>
                <c:pt idx="3142">
                  <c:v>-0.0808596385138518</c:v>
                </c:pt>
                <c:pt idx="3143">
                  <c:v>9.53321725229508</c:v>
                </c:pt>
                <c:pt idx="3144">
                  <c:v>-4.26416666015989</c:v>
                </c:pt>
                <c:pt idx="3145">
                  <c:v>-16.5468260544613</c:v>
                </c:pt>
                <c:pt idx="3146">
                  <c:v>-13.5676636250338</c:v>
                </c:pt>
                <c:pt idx="3147">
                  <c:v>-0.937865943434959</c:v>
                </c:pt>
                <c:pt idx="3148">
                  <c:v>-18.0494645003619</c:v>
                </c:pt>
                <c:pt idx="3149">
                  <c:v>-6.16652273781369</c:v>
                </c:pt>
                <c:pt idx="3150">
                  <c:v>6.39221550906024</c:v>
                </c:pt>
                <c:pt idx="3151">
                  <c:v>8.55048067129288</c:v>
                </c:pt>
                <c:pt idx="3152">
                  <c:v>-11.7358249798974</c:v>
                </c:pt>
                <c:pt idx="3153">
                  <c:v>-8.22677145930142</c:v>
                </c:pt>
                <c:pt idx="3154">
                  <c:v>0.581630910701709</c:v>
                </c:pt>
                <c:pt idx="3155">
                  <c:v>9.4585335391903</c:v>
                </c:pt>
                <c:pt idx="3156">
                  <c:v>1.39320557126063</c:v>
                </c:pt>
                <c:pt idx="3157">
                  <c:v>5.66432064351226</c:v>
                </c:pt>
                <c:pt idx="3158">
                  <c:v>7.16862837233982</c:v>
                </c:pt>
                <c:pt idx="3159">
                  <c:v>-5.33980213149213</c:v>
                </c:pt>
                <c:pt idx="3160">
                  <c:v>-10.8273439455981</c:v>
                </c:pt>
                <c:pt idx="3161">
                  <c:v>8.67693924741745</c:v>
                </c:pt>
                <c:pt idx="3162">
                  <c:v>-3.6839383729085</c:v>
                </c:pt>
                <c:pt idx="3163">
                  <c:v>-15.8288496214146</c:v>
                </c:pt>
                <c:pt idx="3164">
                  <c:v>0.109585306049503</c:v>
                </c:pt>
                <c:pt idx="3165">
                  <c:v>-11.5261810868117</c:v>
                </c:pt>
                <c:pt idx="3166">
                  <c:v>-8.73479356922262</c:v>
                </c:pt>
                <c:pt idx="3167">
                  <c:v>6.61826605344199</c:v>
                </c:pt>
                <c:pt idx="3168">
                  <c:v>-6.8011761608126</c:v>
                </c:pt>
                <c:pt idx="3169">
                  <c:v>-8.63136431145214</c:v>
                </c:pt>
                <c:pt idx="3170">
                  <c:v>1.05317614830331</c:v>
                </c:pt>
                <c:pt idx="3171">
                  <c:v>-18.3970675358807</c:v>
                </c:pt>
                <c:pt idx="3172">
                  <c:v>8.89832615833565</c:v>
                </c:pt>
                <c:pt idx="3173">
                  <c:v>3.95873909664422</c:v>
                </c:pt>
                <c:pt idx="3174">
                  <c:v>7.82417597056404</c:v>
                </c:pt>
                <c:pt idx="3175">
                  <c:v>-5.90333390199095</c:v>
                </c:pt>
                <c:pt idx="3176">
                  <c:v>-5.47690315776928</c:v>
                </c:pt>
                <c:pt idx="3177">
                  <c:v>-14.3112990176994</c:v>
                </c:pt>
                <c:pt idx="3178">
                  <c:v>9.04883619493454</c:v>
                </c:pt>
                <c:pt idx="3179">
                  <c:v>-6.89325185337537</c:v>
                </c:pt>
                <c:pt idx="3180">
                  <c:v>1.23205312495091</c:v>
                </c:pt>
                <c:pt idx="3181">
                  <c:v>-8.16913759198884</c:v>
                </c:pt>
                <c:pt idx="3182">
                  <c:v>-9.61096760885944</c:v>
                </c:pt>
                <c:pt idx="3183">
                  <c:v>3.19041157249364</c:v>
                </c:pt>
                <c:pt idx="3184">
                  <c:v>-19.2548457405421</c:v>
                </c:pt>
                <c:pt idx="3185">
                  <c:v>-19.4023046851257</c:v>
                </c:pt>
                <c:pt idx="3186">
                  <c:v>6.14773006403096</c:v>
                </c:pt>
                <c:pt idx="3187">
                  <c:v>-11.7464350389424</c:v>
                </c:pt>
                <c:pt idx="3188">
                  <c:v>-14.0965527161348</c:v>
                </c:pt>
                <c:pt idx="3189">
                  <c:v>-17.6624137262852</c:v>
                </c:pt>
                <c:pt idx="3190">
                  <c:v>-18.4643472753395</c:v>
                </c:pt>
                <c:pt idx="3191">
                  <c:v>4.97960561783919</c:v>
                </c:pt>
                <c:pt idx="3192">
                  <c:v>-1.30613079113842</c:v>
                </c:pt>
                <c:pt idx="3193">
                  <c:v>7.3230246842748</c:v>
                </c:pt>
                <c:pt idx="3194">
                  <c:v>-15.0173457775696</c:v>
                </c:pt>
                <c:pt idx="3195">
                  <c:v>-12.6402139597389</c:v>
                </c:pt>
                <c:pt idx="3196">
                  <c:v>-10.0709282493618</c:v>
                </c:pt>
                <c:pt idx="3197">
                  <c:v>-0.296352424229046</c:v>
                </c:pt>
                <c:pt idx="3198">
                  <c:v>9.21303086657811</c:v>
                </c:pt>
                <c:pt idx="3199">
                  <c:v>-4.6092848918038</c:v>
                </c:pt>
                <c:pt idx="3200">
                  <c:v>-6.944034324275</c:v>
                </c:pt>
                <c:pt idx="3201">
                  <c:v>-1.94638270998328</c:v>
                </c:pt>
                <c:pt idx="3202">
                  <c:v>-10.3994853439054</c:v>
                </c:pt>
                <c:pt idx="3203">
                  <c:v>-11.5933601089354</c:v>
                </c:pt>
                <c:pt idx="3204">
                  <c:v>8.23623473349596</c:v>
                </c:pt>
                <c:pt idx="3205">
                  <c:v>-6.74059448675993</c:v>
                </c:pt>
                <c:pt idx="3206">
                  <c:v>4.15689704016803</c:v>
                </c:pt>
                <c:pt idx="3207">
                  <c:v>-16.2116942518498</c:v>
                </c:pt>
                <c:pt idx="3208">
                  <c:v>5.6032731651378</c:v>
                </c:pt>
                <c:pt idx="3209">
                  <c:v>-4.43379194449817</c:v>
                </c:pt>
                <c:pt idx="3210">
                  <c:v>-0.372236746879847</c:v>
                </c:pt>
                <c:pt idx="3211">
                  <c:v>-2.20114915419596</c:v>
                </c:pt>
                <c:pt idx="3212">
                  <c:v>-19.3926672625579</c:v>
                </c:pt>
                <c:pt idx="3213">
                  <c:v>-14.8964894249334</c:v>
                </c:pt>
                <c:pt idx="3214">
                  <c:v>-16.2364573798646</c:v>
                </c:pt>
                <c:pt idx="3215">
                  <c:v>-12.9888568897837</c:v>
                </c:pt>
                <c:pt idx="3216">
                  <c:v>-7.96165044002831</c:v>
                </c:pt>
                <c:pt idx="3217">
                  <c:v>-3.85550242236003</c:v>
                </c:pt>
                <c:pt idx="3218">
                  <c:v>4.63012383947738</c:v>
                </c:pt>
                <c:pt idx="3219">
                  <c:v>-15.5920757965082</c:v>
                </c:pt>
                <c:pt idx="3220">
                  <c:v>0.819489794497692</c:v>
                </c:pt>
                <c:pt idx="3221">
                  <c:v>-14.634687854895</c:v>
                </c:pt>
                <c:pt idx="3222">
                  <c:v>-14.7952019659738</c:v>
                </c:pt>
                <c:pt idx="3223">
                  <c:v>-18.825659678432</c:v>
                </c:pt>
                <c:pt idx="3224">
                  <c:v>4.24145755715782</c:v>
                </c:pt>
                <c:pt idx="3225">
                  <c:v>-12.7125605364263</c:v>
                </c:pt>
                <c:pt idx="3226">
                  <c:v>-8.34705785602522</c:v>
                </c:pt>
                <c:pt idx="3227">
                  <c:v>5.49030005893062</c:v>
                </c:pt>
                <c:pt idx="3228">
                  <c:v>-0.819176117814086</c:v>
                </c:pt>
                <c:pt idx="3229">
                  <c:v>9.08700847387096</c:v>
                </c:pt>
                <c:pt idx="3230">
                  <c:v>-10.6625289835601</c:v>
                </c:pt>
                <c:pt idx="3231">
                  <c:v>8.84046980647234</c:v>
                </c:pt>
                <c:pt idx="3232">
                  <c:v>-13.0746581825448</c:v>
                </c:pt>
                <c:pt idx="3233">
                  <c:v>5.07070236005244</c:v>
                </c:pt>
                <c:pt idx="3234">
                  <c:v>-13.378396271604</c:v>
                </c:pt>
                <c:pt idx="3235">
                  <c:v>-15.1102574004416</c:v>
                </c:pt>
                <c:pt idx="3236">
                  <c:v>7.67327452393798</c:v>
                </c:pt>
                <c:pt idx="3237">
                  <c:v>9.37118241038606</c:v>
                </c:pt>
                <c:pt idx="3238">
                  <c:v>-18.2544851836172</c:v>
                </c:pt>
                <c:pt idx="3239">
                  <c:v>-4.39450511895615</c:v>
                </c:pt>
                <c:pt idx="3240">
                  <c:v>-4.66421004085037</c:v>
                </c:pt>
                <c:pt idx="3241">
                  <c:v>-18.625768239554</c:v>
                </c:pt>
                <c:pt idx="3242">
                  <c:v>-8.18576358924162</c:v>
                </c:pt>
                <c:pt idx="3243">
                  <c:v>8.28087334052406</c:v>
                </c:pt>
                <c:pt idx="3244">
                  <c:v>-18.7890623383944</c:v>
                </c:pt>
                <c:pt idx="3245">
                  <c:v>-18.616048740057</c:v>
                </c:pt>
                <c:pt idx="3246">
                  <c:v>0.880359965290068</c:v>
                </c:pt>
                <c:pt idx="3247">
                  <c:v>-0.0230544376874828</c:v>
                </c:pt>
                <c:pt idx="3248">
                  <c:v>3.39891402503735</c:v>
                </c:pt>
                <c:pt idx="3249">
                  <c:v>-3.86448459380158</c:v>
                </c:pt>
                <c:pt idx="3250">
                  <c:v>6.53451583641403</c:v>
                </c:pt>
                <c:pt idx="3251">
                  <c:v>-12.4256530268613</c:v>
                </c:pt>
                <c:pt idx="3252">
                  <c:v>-2.1621522126959</c:v>
                </c:pt>
                <c:pt idx="3253">
                  <c:v>8.7662433154692</c:v>
                </c:pt>
                <c:pt idx="3254">
                  <c:v>2.88614697967259</c:v>
                </c:pt>
                <c:pt idx="3255">
                  <c:v>2.09977346995975</c:v>
                </c:pt>
                <c:pt idx="3256">
                  <c:v>4.37892122659815</c:v>
                </c:pt>
                <c:pt idx="3257">
                  <c:v>9.35824315188189</c:v>
                </c:pt>
                <c:pt idx="3258">
                  <c:v>-11.9936798412895</c:v>
                </c:pt>
                <c:pt idx="3259">
                  <c:v>7.12635735319458</c:v>
                </c:pt>
                <c:pt idx="3260">
                  <c:v>6.9362925050236</c:v>
                </c:pt>
                <c:pt idx="3261">
                  <c:v>1.20073018575009</c:v>
                </c:pt>
                <c:pt idx="3262">
                  <c:v>-9.89975518798416</c:v>
                </c:pt>
                <c:pt idx="3263">
                  <c:v>4.77142421326801</c:v>
                </c:pt>
                <c:pt idx="3264">
                  <c:v>3.63584923402339</c:v>
                </c:pt>
                <c:pt idx="3265">
                  <c:v>-5.26998907079688</c:v>
                </c:pt>
                <c:pt idx="3266">
                  <c:v>-18.9138763877304</c:v>
                </c:pt>
                <c:pt idx="3267">
                  <c:v>-15.6761448291615</c:v>
                </c:pt>
                <c:pt idx="3268">
                  <c:v>-3.86964178823183</c:v>
                </c:pt>
                <c:pt idx="3269">
                  <c:v>5.71788300749354</c:v>
                </c:pt>
                <c:pt idx="3270">
                  <c:v>8.24734128364623</c:v>
                </c:pt>
                <c:pt idx="3271">
                  <c:v>-9.97087467436182</c:v>
                </c:pt>
                <c:pt idx="3272">
                  <c:v>-2.34234222377394</c:v>
                </c:pt>
                <c:pt idx="3273">
                  <c:v>-7.25563468177533</c:v>
                </c:pt>
                <c:pt idx="3274">
                  <c:v>-9.13853403392566</c:v>
                </c:pt>
                <c:pt idx="3275">
                  <c:v>0.979695218856016</c:v>
                </c:pt>
                <c:pt idx="3276">
                  <c:v>-9.61718263795818</c:v>
                </c:pt>
                <c:pt idx="3277">
                  <c:v>0.588741834774765</c:v>
                </c:pt>
                <c:pt idx="3278">
                  <c:v>3.79782373522292</c:v>
                </c:pt>
                <c:pt idx="3279">
                  <c:v>-1.93266939285388</c:v>
                </c:pt>
                <c:pt idx="3280">
                  <c:v>-8.64384129982061</c:v>
                </c:pt>
                <c:pt idx="3281">
                  <c:v>-2.41498663599636</c:v>
                </c:pt>
                <c:pt idx="3282">
                  <c:v>-11.1108414175542</c:v>
                </c:pt>
                <c:pt idx="3283">
                  <c:v>-1.61160679121265</c:v>
                </c:pt>
                <c:pt idx="3284">
                  <c:v>-13.8530622014849</c:v>
                </c:pt>
                <c:pt idx="3285">
                  <c:v>-3.748615761217</c:v>
                </c:pt>
                <c:pt idx="3286">
                  <c:v>-11.8770456004446</c:v>
                </c:pt>
                <c:pt idx="3287">
                  <c:v>-5.32868600105605</c:v>
                </c:pt>
                <c:pt idx="3288">
                  <c:v>-5.91216033415544</c:v>
                </c:pt>
                <c:pt idx="3289">
                  <c:v>-12.5678295810817</c:v>
                </c:pt>
                <c:pt idx="3290">
                  <c:v>-9.85062957034233</c:v>
                </c:pt>
                <c:pt idx="3291">
                  <c:v>-8.44201252786769</c:v>
                </c:pt>
                <c:pt idx="3292">
                  <c:v>-1.07734018353033</c:v>
                </c:pt>
                <c:pt idx="3293">
                  <c:v>-2.86426993189186</c:v>
                </c:pt>
                <c:pt idx="3294">
                  <c:v>-5.38693051559872</c:v>
                </c:pt>
                <c:pt idx="3295">
                  <c:v>-4.91175873912751</c:v>
                </c:pt>
                <c:pt idx="3296">
                  <c:v>-2.68014458810612</c:v>
                </c:pt>
                <c:pt idx="3297">
                  <c:v>0.123095351404163</c:v>
                </c:pt>
                <c:pt idx="3298">
                  <c:v>1.50789092616057</c:v>
                </c:pt>
                <c:pt idx="3299">
                  <c:v>1.3298279134026</c:v>
                </c:pt>
                <c:pt idx="3300">
                  <c:v>9.37911356026557</c:v>
                </c:pt>
                <c:pt idx="3301">
                  <c:v>-19.315719724291</c:v>
                </c:pt>
                <c:pt idx="3302">
                  <c:v>-1.19869024235326</c:v>
                </c:pt>
                <c:pt idx="3303">
                  <c:v>8.93674811868804</c:v>
                </c:pt>
                <c:pt idx="3304">
                  <c:v>4.19428883076715</c:v>
                </c:pt>
                <c:pt idx="3305">
                  <c:v>-4.00927404657516</c:v>
                </c:pt>
                <c:pt idx="3306">
                  <c:v>-4.78165536308939</c:v>
                </c:pt>
                <c:pt idx="3307">
                  <c:v>-0.980802399714834</c:v>
                </c:pt>
                <c:pt idx="3308">
                  <c:v>-2.4683907419779</c:v>
                </c:pt>
                <c:pt idx="3309">
                  <c:v>4.08544424214235</c:v>
                </c:pt>
                <c:pt idx="3310">
                  <c:v>-15.0844102746746</c:v>
                </c:pt>
                <c:pt idx="3311">
                  <c:v>-2.76944995446667</c:v>
                </c:pt>
                <c:pt idx="3312">
                  <c:v>-17.3159928454243</c:v>
                </c:pt>
                <c:pt idx="3313">
                  <c:v>1.63641495658198</c:v>
                </c:pt>
                <c:pt idx="3314">
                  <c:v>6.54453941099617</c:v>
                </c:pt>
                <c:pt idx="3315">
                  <c:v>-3.22750958083786</c:v>
                </c:pt>
                <c:pt idx="3316">
                  <c:v>-3.45886618872854</c:v>
                </c:pt>
                <c:pt idx="3317">
                  <c:v>-12.5016015348924</c:v>
                </c:pt>
                <c:pt idx="3318">
                  <c:v>-19.1764569292671</c:v>
                </c:pt>
                <c:pt idx="3319">
                  <c:v>2.85074909139171</c:v>
                </c:pt>
                <c:pt idx="3320">
                  <c:v>-10.4107243475299</c:v>
                </c:pt>
                <c:pt idx="3321">
                  <c:v>1.57524245123239</c:v>
                </c:pt>
                <c:pt idx="3322">
                  <c:v>1.83423295168587</c:v>
                </c:pt>
                <c:pt idx="3323">
                  <c:v>-14.2324943977005</c:v>
                </c:pt>
                <c:pt idx="3324">
                  <c:v>-14.4967485208453</c:v>
                </c:pt>
                <c:pt idx="3325">
                  <c:v>-16.3877113760313</c:v>
                </c:pt>
                <c:pt idx="3326">
                  <c:v>8.52079466662716</c:v>
                </c:pt>
                <c:pt idx="3327">
                  <c:v>-3.24554028882459</c:v>
                </c:pt>
                <c:pt idx="3328">
                  <c:v>-13.2091749782703</c:v>
                </c:pt>
                <c:pt idx="3329">
                  <c:v>-0.381871874666085</c:v>
                </c:pt>
                <c:pt idx="3330">
                  <c:v>-13.8549318512382</c:v>
                </c:pt>
                <c:pt idx="3331">
                  <c:v>-12.221677713384</c:v>
                </c:pt>
                <c:pt idx="3332">
                  <c:v>3.07862046335195</c:v>
                </c:pt>
                <c:pt idx="3333">
                  <c:v>-14.2154442364442</c:v>
                </c:pt>
                <c:pt idx="3334">
                  <c:v>1.09787762228917</c:v>
                </c:pt>
                <c:pt idx="3335">
                  <c:v>-10.5822104155308</c:v>
                </c:pt>
                <c:pt idx="3336">
                  <c:v>-0.318876342460002</c:v>
                </c:pt>
                <c:pt idx="3337">
                  <c:v>-9.00409784094692</c:v>
                </c:pt>
                <c:pt idx="3338">
                  <c:v>3.37521792479206</c:v>
                </c:pt>
                <c:pt idx="3339">
                  <c:v>-0.358311679532658</c:v>
                </c:pt>
                <c:pt idx="3340">
                  <c:v>-3.38757456083025</c:v>
                </c:pt>
                <c:pt idx="3341">
                  <c:v>-18.208703792072</c:v>
                </c:pt>
                <c:pt idx="3342">
                  <c:v>4.2919190815512</c:v>
                </c:pt>
                <c:pt idx="3343">
                  <c:v>1.76200200054615</c:v>
                </c:pt>
                <c:pt idx="3344">
                  <c:v>6.17947645207143</c:v>
                </c:pt>
                <c:pt idx="3345">
                  <c:v>9.61651007391572</c:v>
                </c:pt>
                <c:pt idx="3346">
                  <c:v>-18.5386201745592</c:v>
                </c:pt>
                <c:pt idx="3347">
                  <c:v>-7.26027847193004</c:v>
                </c:pt>
                <c:pt idx="3348">
                  <c:v>6.89599745286973</c:v>
                </c:pt>
                <c:pt idx="3349">
                  <c:v>-13.9781999530235</c:v>
                </c:pt>
                <c:pt idx="3350">
                  <c:v>0.548836990067534</c:v>
                </c:pt>
                <c:pt idx="3351">
                  <c:v>-11.5494560947838</c:v>
                </c:pt>
                <c:pt idx="3352">
                  <c:v>-8.34441658430937</c:v>
                </c:pt>
                <c:pt idx="3353">
                  <c:v>-4.01017863323497</c:v>
                </c:pt>
                <c:pt idx="3354">
                  <c:v>7.91843187478554</c:v>
                </c:pt>
                <c:pt idx="3355">
                  <c:v>8.69974769912489</c:v>
                </c:pt>
                <c:pt idx="3356">
                  <c:v>-13.6677064129432</c:v>
                </c:pt>
                <c:pt idx="3357">
                  <c:v>-10.4095880646545</c:v>
                </c:pt>
                <c:pt idx="3358">
                  <c:v>9.30636151522528</c:v>
                </c:pt>
                <c:pt idx="3359">
                  <c:v>0.15921790994423</c:v>
                </c:pt>
                <c:pt idx="3360">
                  <c:v>7.87783797838151</c:v>
                </c:pt>
                <c:pt idx="3361">
                  <c:v>-18.9394055479806</c:v>
                </c:pt>
                <c:pt idx="3362">
                  <c:v>-5.15563307190469</c:v>
                </c:pt>
                <c:pt idx="3363">
                  <c:v>-18.0823215097844</c:v>
                </c:pt>
                <c:pt idx="3364">
                  <c:v>-13.6562438968853</c:v>
                </c:pt>
                <c:pt idx="3365">
                  <c:v>-2.56088920072918</c:v>
                </c:pt>
                <c:pt idx="3366">
                  <c:v>-15.2610712717111</c:v>
                </c:pt>
                <c:pt idx="3367">
                  <c:v>-7.06209889621604</c:v>
                </c:pt>
                <c:pt idx="3368">
                  <c:v>-2.23025265116827</c:v>
                </c:pt>
                <c:pt idx="3369">
                  <c:v>5.45978989214099</c:v>
                </c:pt>
                <c:pt idx="3370">
                  <c:v>-11.0683358006318</c:v>
                </c:pt>
                <c:pt idx="3371">
                  <c:v>-11.6709385377986</c:v>
                </c:pt>
                <c:pt idx="3372">
                  <c:v>0.254658504878458</c:v>
                </c:pt>
                <c:pt idx="3373">
                  <c:v>-14.0213142381338</c:v>
                </c:pt>
                <c:pt idx="3374">
                  <c:v>5.33110944205824</c:v>
                </c:pt>
                <c:pt idx="3375">
                  <c:v>-5.38615589132469</c:v>
                </c:pt>
                <c:pt idx="3376">
                  <c:v>-11.5495187437373</c:v>
                </c:pt>
                <c:pt idx="3377">
                  <c:v>-7.48617937507458</c:v>
                </c:pt>
                <c:pt idx="3378">
                  <c:v>-13.338595285882</c:v>
                </c:pt>
                <c:pt idx="3379">
                  <c:v>1.03100383491067</c:v>
                </c:pt>
                <c:pt idx="3380">
                  <c:v>3.7008103517941</c:v>
                </c:pt>
                <c:pt idx="3381">
                  <c:v>-18.049822360405</c:v>
                </c:pt>
                <c:pt idx="3382">
                  <c:v>-8.57169144742465</c:v>
                </c:pt>
                <c:pt idx="3383">
                  <c:v>6.25370308114466</c:v>
                </c:pt>
                <c:pt idx="3384">
                  <c:v>-16.2766271195915</c:v>
                </c:pt>
                <c:pt idx="3385">
                  <c:v>3.5318474545952</c:v>
                </c:pt>
                <c:pt idx="3386">
                  <c:v>8.41819396462897</c:v>
                </c:pt>
                <c:pt idx="3387">
                  <c:v>-7.46613581820556</c:v>
                </c:pt>
                <c:pt idx="3388">
                  <c:v>-11.4309650534821</c:v>
                </c:pt>
                <c:pt idx="3389">
                  <c:v>3.72616046960756</c:v>
                </c:pt>
                <c:pt idx="3390">
                  <c:v>-0.294757906865683</c:v>
                </c:pt>
                <c:pt idx="3391">
                  <c:v>6.21365887680433</c:v>
                </c:pt>
                <c:pt idx="3392">
                  <c:v>-10.1960448510343</c:v>
                </c:pt>
                <c:pt idx="3393">
                  <c:v>-6.56551267993777</c:v>
                </c:pt>
                <c:pt idx="3394">
                  <c:v>-6.673944999046</c:v>
                </c:pt>
                <c:pt idx="3395">
                  <c:v>-0.717242482105408</c:v>
                </c:pt>
                <c:pt idx="3396">
                  <c:v>-5.39357845387533</c:v>
                </c:pt>
                <c:pt idx="3397">
                  <c:v>6.72874497835259</c:v>
                </c:pt>
                <c:pt idx="3398">
                  <c:v>6.44064080163312</c:v>
                </c:pt>
                <c:pt idx="3399">
                  <c:v>-6.96336029322388</c:v>
                </c:pt>
                <c:pt idx="3400">
                  <c:v>-5.06036815828292</c:v>
                </c:pt>
                <c:pt idx="3401">
                  <c:v>-11.1727155382559</c:v>
                </c:pt>
                <c:pt idx="3402">
                  <c:v>-0.014368184393966</c:v>
                </c:pt>
                <c:pt idx="3403">
                  <c:v>-6.33557044207337</c:v>
                </c:pt>
                <c:pt idx="3404">
                  <c:v>0.689658887049879</c:v>
                </c:pt>
                <c:pt idx="3405">
                  <c:v>0.244906835696529</c:v>
                </c:pt>
                <c:pt idx="3406">
                  <c:v>-0.0666871632205818</c:v>
                </c:pt>
                <c:pt idx="3407">
                  <c:v>6.86742554391109</c:v>
                </c:pt>
                <c:pt idx="3408">
                  <c:v>-0.0173605471337072</c:v>
                </c:pt>
                <c:pt idx="3409">
                  <c:v>1.14674484007297</c:v>
                </c:pt>
                <c:pt idx="3410">
                  <c:v>-11.9061356078848</c:v>
                </c:pt>
                <c:pt idx="3411">
                  <c:v>8.07312688951324</c:v>
                </c:pt>
                <c:pt idx="3412">
                  <c:v>-14.1827297786172</c:v>
                </c:pt>
                <c:pt idx="3413">
                  <c:v>-16.3704349951139</c:v>
                </c:pt>
                <c:pt idx="3414">
                  <c:v>7.96096643087544</c:v>
                </c:pt>
                <c:pt idx="3415">
                  <c:v>-12.8292964255495</c:v>
                </c:pt>
                <c:pt idx="3416">
                  <c:v>-1.99322174947493</c:v>
                </c:pt>
                <c:pt idx="3417">
                  <c:v>-3.70461786471471</c:v>
                </c:pt>
                <c:pt idx="3418">
                  <c:v>-16.4131411549325</c:v>
                </c:pt>
                <c:pt idx="3419">
                  <c:v>3.99032800002094</c:v>
                </c:pt>
                <c:pt idx="3420">
                  <c:v>5.9995594513568</c:v>
                </c:pt>
                <c:pt idx="3421">
                  <c:v>-5.28927823443306</c:v>
                </c:pt>
                <c:pt idx="3422">
                  <c:v>-11.1883557972671</c:v>
                </c:pt>
                <c:pt idx="3423">
                  <c:v>-1.89008458004443</c:v>
                </c:pt>
                <c:pt idx="3424">
                  <c:v>-17.8175826311244</c:v>
                </c:pt>
                <c:pt idx="3425">
                  <c:v>-5.08817011032538</c:v>
                </c:pt>
                <c:pt idx="3426">
                  <c:v>-14.1590359037063</c:v>
                </c:pt>
                <c:pt idx="3427">
                  <c:v>-15.4126514452755</c:v>
                </c:pt>
                <c:pt idx="3428">
                  <c:v>-15.0738688062295</c:v>
                </c:pt>
                <c:pt idx="3429">
                  <c:v>3.10472516555882</c:v>
                </c:pt>
                <c:pt idx="3430">
                  <c:v>-3.4123738044019</c:v>
                </c:pt>
                <c:pt idx="3431">
                  <c:v>-0.105485291295861</c:v>
                </c:pt>
                <c:pt idx="3432">
                  <c:v>2.35719827219897</c:v>
                </c:pt>
                <c:pt idx="3433">
                  <c:v>9.25199846478338</c:v>
                </c:pt>
                <c:pt idx="3434">
                  <c:v>2.44601969685496</c:v>
                </c:pt>
                <c:pt idx="3435">
                  <c:v>-14.3666115702238</c:v>
                </c:pt>
                <c:pt idx="3436">
                  <c:v>8.76662733166252</c:v>
                </c:pt>
                <c:pt idx="3437">
                  <c:v>-2.25249251654457</c:v>
                </c:pt>
                <c:pt idx="3438">
                  <c:v>-9.30565893144105</c:v>
                </c:pt>
                <c:pt idx="3439">
                  <c:v>-14.7809147107622</c:v>
                </c:pt>
                <c:pt idx="3440">
                  <c:v>6.2315425529649</c:v>
                </c:pt>
                <c:pt idx="3441">
                  <c:v>-6.35477294826865</c:v>
                </c:pt>
                <c:pt idx="3442">
                  <c:v>-7.22139239517977</c:v>
                </c:pt>
                <c:pt idx="3443">
                  <c:v>0.378427325181714</c:v>
                </c:pt>
                <c:pt idx="3444">
                  <c:v>-17.204888693193</c:v>
                </c:pt>
                <c:pt idx="3445">
                  <c:v>-0.2142959049505</c:v>
                </c:pt>
                <c:pt idx="3446">
                  <c:v>-14.1126780392026</c:v>
                </c:pt>
                <c:pt idx="3447">
                  <c:v>-0.386531498320652</c:v>
                </c:pt>
                <c:pt idx="3448">
                  <c:v>-2.9123468528662</c:v>
                </c:pt>
                <c:pt idx="3449">
                  <c:v>9.07141922557944</c:v>
                </c:pt>
                <c:pt idx="3450">
                  <c:v>-14.3430790937104</c:v>
                </c:pt>
                <c:pt idx="3451">
                  <c:v>-11.3069522821517</c:v>
                </c:pt>
                <c:pt idx="3452">
                  <c:v>1.04429372826444</c:v>
                </c:pt>
                <c:pt idx="3453">
                  <c:v>-6.78242013241779</c:v>
                </c:pt>
                <c:pt idx="3454">
                  <c:v>-9.49339759092772</c:v>
                </c:pt>
                <c:pt idx="3455">
                  <c:v>-3.17526990938444</c:v>
                </c:pt>
                <c:pt idx="3456">
                  <c:v>5.41789029968091</c:v>
                </c:pt>
                <c:pt idx="3457">
                  <c:v>7.30758680732086</c:v>
                </c:pt>
                <c:pt idx="3458">
                  <c:v>1.28360775211118</c:v>
                </c:pt>
                <c:pt idx="3459">
                  <c:v>-11.0307666141652</c:v>
                </c:pt>
                <c:pt idx="3460">
                  <c:v>1.58210159826538</c:v>
                </c:pt>
                <c:pt idx="3461">
                  <c:v>-3.11326993241073</c:v>
                </c:pt>
                <c:pt idx="3462">
                  <c:v>-2.56968639879183</c:v>
                </c:pt>
                <c:pt idx="3463">
                  <c:v>1.02188821947503</c:v>
                </c:pt>
                <c:pt idx="3464">
                  <c:v>-15.5169216972804</c:v>
                </c:pt>
                <c:pt idx="3465">
                  <c:v>-14.8898646773084</c:v>
                </c:pt>
                <c:pt idx="3466">
                  <c:v>-13.1014920589485</c:v>
                </c:pt>
                <c:pt idx="3467">
                  <c:v>-7.84283182246116</c:v>
                </c:pt>
                <c:pt idx="3468">
                  <c:v>-2.57329039762171</c:v>
                </c:pt>
                <c:pt idx="3469">
                  <c:v>-6.61297635830615</c:v>
                </c:pt>
                <c:pt idx="3470">
                  <c:v>-4.11716276857784</c:v>
                </c:pt>
                <c:pt idx="3471">
                  <c:v>-14.046130707007</c:v>
                </c:pt>
                <c:pt idx="3472">
                  <c:v>-4.4443909744857</c:v>
                </c:pt>
                <c:pt idx="3473">
                  <c:v>2.00293783751244</c:v>
                </c:pt>
                <c:pt idx="3474">
                  <c:v>-6.59942979534371</c:v>
                </c:pt>
                <c:pt idx="3475">
                  <c:v>-5.30594823940783</c:v>
                </c:pt>
                <c:pt idx="3476">
                  <c:v>5.68662284742168</c:v>
                </c:pt>
                <c:pt idx="3477">
                  <c:v>2.51562350208882</c:v>
                </c:pt>
                <c:pt idx="3478">
                  <c:v>-2.73350795587373</c:v>
                </c:pt>
                <c:pt idx="3479">
                  <c:v>9.63117601658047</c:v>
                </c:pt>
                <c:pt idx="3480">
                  <c:v>1.92708290062217</c:v>
                </c:pt>
                <c:pt idx="3481">
                  <c:v>6.59365790661428</c:v>
                </c:pt>
                <c:pt idx="3482">
                  <c:v>-19.0618548324259</c:v>
                </c:pt>
                <c:pt idx="3483">
                  <c:v>-18.0948920644497</c:v>
                </c:pt>
                <c:pt idx="3484">
                  <c:v>-4.70482907432136</c:v>
                </c:pt>
                <c:pt idx="3485">
                  <c:v>-19.0347993170289</c:v>
                </c:pt>
                <c:pt idx="3486">
                  <c:v>6.67629560817371</c:v>
                </c:pt>
                <c:pt idx="3487">
                  <c:v>6.28914886116928</c:v>
                </c:pt>
                <c:pt idx="3488">
                  <c:v>-5.49531094364461</c:v>
                </c:pt>
                <c:pt idx="3489">
                  <c:v>-11.956179039601</c:v>
                </c:pt>
                <c:pt idx="3490">
                  <c:v>-11.8945338032808</c:v>
                </c:pt>
                <c:pt idx="3491">
                  <c:v>3.54388559744518</c:v>
                </c:pt>
                <c:pt idx="3492">
                  <c:v>-10.5946524975012</c:v>
                </c:pt>
                <c:pt idx="3493">
                  <c:v>-11.729716510054</c:v>
                </c:pt>
                <c:pt idx="3494">
                  <c:v>7.59730269535541</c:v>
                </c:pt>
                <c:pt idx="3495">
                  <c:v>-11.7920703462737</c:v>
                </c:pt>
                <c:pt idx="3496">
                  <c:v>-0.135981108929492</c:v>
                </c:pt>
                <c:pt idx="3497">
                  <c:v>3.8521734361027</c:v>
                </c:pt>
                <c:pt idx="3498">
                  <c:v>-0.0454711969976937</c:v>
                </c:pt>
                <c:pt idx="3499">
                  <c:v>6.53865726625187</c:v>
                </c:pt>
                <c:pt idx="3500">
                  <c:v>-10.453419643533</c:v>
                </c:pt>
                <c:pt idx="3501">
                  <c:v>-10.8253220363385</c:v>
                </c:pt>
                <c:pt idx="3502">
                  <c:v>1.71072274165514</c:v>
                </c:pt>
                <c:pt idx="3503">
                  <c:v>-8.89757521618881</c:v>
                </c:pt>
                <c:pt idx="3504">
                  <c:v>-1.08624326942062</c:v>
                </c:pt>
                <c:pt idx="3505">
                  <c:v>-9.81037251322034</c:v>
                </c:pt>
                <c:pt idx="3506">
                  <c:v>-2.97294010823535</c:v>
                </c:pt>
                <c:pt idx="3507">
                  <c:v>-0.380124425205458</c:v>
                </c:pt>
                <c:pt idx="3508">
                  <c:v>-18.419030761107</c:v>
                </c:pt>
                <c:pt idx="3509">
                  <c:v>-13.7658696683075</c:v>
                </c:pt>
                <c:pt idx="3510">
                  <c:v>9.63902493869816</c:v>
                </c:pt>
                <c:pt idx="3511">
                  <c:v>4.71326359433226</c:v>
                </c:pt>
                <c:pt idx="3512">
                  <c:v>4.88928234792176</c:v>
                </c:pt>
                <c:pt idx="3513">
                  <c:v>-16.6149560311492</c:v>
                </c:pt>
                <c:pt idx="3514">
                  <c:v>-9.44675149187214</c:v>
                </c:pt>
                <c:pt idx="3515">
                  <c:v>7.71360220927208</c:v>
                </c:pt>
                <c:pt idx="3516">
                  <c:v>-13.1187698325299</c:v>
                </c:pt>
                <c:pt idx="3517">
                  <c:v>-12.3475002625472</c:v>
                </c:pt>
                <c:pt idx="3518">
                  <c:v>-2.20402717422239</c:v>
                </c:pt>
                <c:pt idx="3519">
                  <c:v>-1.15903044080894</c:v>
                </c:pt>
                <c:pt idx="3520">
                  <c:v>-10.1641118383274</c:v>
                </c:pt>
                <c:pt idx="3521">
                  <c:v>5.62790885157264</c:v>
                </c:pt>
                <c:pt idx="3522">
                  <c:v>2.65096073852541</c:v>
                </c:pt>
                <c:pt idx="3523">
                  <c:v>-18.6623146012791</c:v>
                </c:pt>
                <c:pt idx="3524">
                  <c:v>2.28472353495455</c:v>
                </c:pt>
                <c:pt idx="3525">
                  <c:v>2.87815954247494</c:v>
                </c:pt>
                <c:pt idx="3526">
                  <c:v>-9.61077177415609</c:v>
                </c:pt>
                <c:pt idx="3527">
                  <c:v>-15.0961926594299</c:v>
                </c:pt>
                <c:pt idx="3528">
                  <c:v>-18.8212601878103</c:v>
                </c:pt>
                <c:pt idx="3529">
                  <c:v>-4.07905565476329</c:v>
                </c:pt>
                <c:pt idx="3530">
                  <c:v>3.3225360055422</c:v>
                </c:pt>
                <c:pt idx="3531">
                  <c:v>2.07266277534667</c:v>
                </c:pt>
                <c:pt idx="3532">
                  <c:v>-18.2176060619786</c:v>
                </c:pt>
                <c:pt idx="3533">
                  <c:v>2.14654950546124</c:v>
                </c:pt>
                <c:pt idx="3534">
                  <c:v>-8.6857337031987</c:v>
                </c:pt>
                <c:pt idx="3535">
                  <c:v>-17.7470819040479</c:v>
                </c:pt>
                <c:pt idx="3536">
                  <c:v>-18.527100298173</c:v>
                </c:pt>
                <c:pt idx="3537">
                  <c:v>-4.40951249929555</c:v>
                </c:pt>
                <c:pt idx="3538">
                  <c:v>-14.8506640223593</c:v>
                </c:pt>
                <c:pt idx="3539">
                  <c:v>-13.7641166666189</c:v>
                </c:pt>
                <c:pt idx="3540">
                  <c:v>-11.8835918731147</c:v>
                </c:pt>
                <c:pt idx="3541">
                  <c:v>4.88323474222428</c:v>
                </c:pt>
                <c:pt idx="3542">
                  <c:v>-7.18220634618253</c:v>
                </c:pt>
                <c:pt idx="3543">
                  <c:v>7.65186710551414</c:v>
                </c:pt>
                <c:pt idx="3544">
                  <c:v>-11.4067571660096</c:v>
                </c:pt>
                <c:pt idx="3545">
                  <c:v>-9.51293665529761</c:v>
                </c:pt>
                <c:pt idx="3546">
                  <c:v>2.4096209845996</c:v>
                </c:pt>
                <c:pt idx="3547">
                  <c:v>-17.096943236867</c:v>
                </c:pt>
                <c:pt idx="3548">
                  <c:v>0.235516974021628</c:v>
                </c:pt>
                <c:pt idx="3549">
                  <c:v>-5.59644985821226</c:v>
                </c:pt>
                <c:pt idx="3550">
                  <c:v>-14.4331452443731</c:v>
                </c:pt>
                <c:pt idx="3551">
                  <c:v>6.48633955908049</c:v>
                </c:pt>
                <c:pt idx="3552">
                  <c:v>-12.1499097390795</c:v>
                </c:pt>
                <c:pt idx="3553">
                  <c:v>-10.0366957155564</c:v>
                </c:pt>
                <c:pt idx="3554">
                  <c:v>-13.5638446334389</c:v>
                </c:pt>
                <c:pt idx="3555">
                  <c:v>-9.45825336138786</c:v>
                </c:pt>
                <c:pt idx="3556">
                  <c:v>-1.44284789517129</c:v>
                </c:pt>
                <c:pt idx="3557">
                  <c:v>-4.68895708677463</c:v>
                </c:pt>
                <c:pt idx="3558">
                  <c:v>-16.3599575796752</c:v>
                </c:pt>
                <c:pt idx="3559">
                  <c:v>0.968230229908088</c:v>
                </c:pt>
                <c:pt idx="3560">
                  <c:v>8.42162029674962</c:v>
                </c:pt>
                <c:pt idx="3561">
                  <c:v>-18.1092769531034</c:v>
                </c:pt>
                <c:pt idx="3562">
                  <c:v>-3.99691209749578</c:v>
                </c:pt>
                <c:pt idx="3563">
                  <c:v>-18.2380761275722</c:v>
                </c:pt>
                <c:pt idx="3564">
                  <c:v>-16.3298849288363</c:v>
                </c:pt>
                <c:pt idx="3565">
                  <c:v>6.75782163673346</c:v>
                </c:pt>
                <c:pt idx="3566">
                  <c:v>-2.69166725330606</c:v>
                </c:pt>
                <c:pt idx="3567">
                  <c:v>-13.8646441058268</c:v>
                </c:pt>
                <c:pt idx="3568">
                  <c:v>-13.367206630772</c:v>
                </c:pt>
                <c:pt idx="3569">
                  <c:v>-0.598911368688462</c:v>
                </c:pt>
                <c:pt idx="3570">
                  <c:v>8.71497308351057</c:v>
                </c:pt>
                <c:pt idx="3571">
                  <c:v>0.119021941906895</c:v>
                </c:pt>
                <c:pt idx="3572">
                  <c:v>-9.11539413594468</c:v>
                </c:pt>
                <c:pt idx="3573">
                  <c:v>-8.05706762738337</c:v>
                </c:pt>
                <c:pt idx="3574">
                  <c:v>-1.05681674958881</c:v>
                </c:pt>
                <c:pt idx="3575">
                  <c:v>9.20874208351678</c:v>
                </c:pt>
                <c:pt idx="3576">
                  <c:v>-3.30888013750317</c:v>
                </c:pt>
                <c:pt idx="3577">
                  <c:v>-10.7427721035794</c:v>
                </c:pt>
                <c:pt idx="3578">
                  <c:v>-3.90280393986033</c:v>
                </c:pt>
                <c:pt idx="3579">
                  <c:v>5.49219539938124</c:v>
                </c:pt>
                <c:pt idx="3580">
                  <c:v>3.72638725245516</c:v>
                </c:pt>
                <c:pt idx="3581">
                  <c:v>-9.01429807424654</c:v>
                </c:pt>
                <c:pt idx="3582">
                  <c:v>-3.49936425791337</c:v>
                </c:pt>
                <c:pt idx="3583">
                  <c:v>-5.91251735705382</c:v>
                </c:pt>
                <c:pt idx="3584">
                  <c:v>3.62639720853329</c:v>
                </c:pt>
                <c:pt idx="3585">
                  <c:v>3.70123392814525</c:v>
                </c:pt>
                <c:pt idx="3586">
                  <c:v>-5.37542233466281</c:v>
                </c:pt>
                <c:pt idx="3587">
                  <c:v>2.40121702110969</c:v>
                </c:pt>
                <c:pt idx="3588">
                  <c:v>-18.6474556073804</c:v>
                </c:pt>
                <c:pt idx="3589">
                  <c:v>8.19834459475309</c:v>
                </c:pt>
                <c:pt idx="3590">
                  <c:v>-0.563289385329675</c:v>
                </c:pt>
                <c:pt idx="3591">
                  <c:v>9.56970647774476</c:v>
                </c:pt>
                <c:pt idx="3592">
                  <c:v>-12.4028485935654</c:v>
                </c:pt>
                <c:pt idx="3593">
                  <c:v>-5.67785644958034</c:v>
                </c:pt>
                <c:pt idx="3594">
                  <c:v>5.96765651744676</c:v>
                </c:pt>
                <c:pt idx="3595">
                  <c:v>-10.2855858824613</c:v>
                </c:pt>
                <c:pt idx="3596">
                  <c:v>-10.3959009881634</c:v>
                </c:pt>
                <c:pt idx="3597">
                  <c:v>-16.0679271160941</c:v>
                </c:pt>
                <c:pt idx="3598">
                  <c:v>-0.264078430976036</c:v>
                </c:pt>
                <c:pt idx="3599">
                  <c:v>-16.085973782855</c:v>
                </c:pt>
                <c:pt idx="3600">
                  <c:v>1.86655507175935</c:v>
                </c:pt>
                <c:pt idx="3601">
                  <c:v>-6.28672991528144</c:v>
                </c:pt>
                <c:pt idx="3602">
                  <c:v>3.52162063414048</c:v>
                </c:pt>
                <c:pt idx="3603">
                  <c:v>4.60640911942871</c:v>
                </c:pt>
                <c:pt idx="3604">
                  <c:v>3.33647552641378</c:v>
                </c:pt>
                <c:pt idx="3605">
                  <c:v>1.36924552270287</c:v>
                </c:pt>
                <c:pt idx="3606">
                  <c:v>5.90241532074129</c:v>
                </c:pt>
                <c:pt idx="3607">
                  <c:v>-17.6743632160943</c:v>
                </c:pt>
                <c:pt idx="3608">
                  <c:v>-14.1596976473649</c:v>
                </c:pt>
                <c:pt idx="3609">
                  <c:v>-1.67606984498676</c:v>
                </c:pt>
                <c:pt idx="3610">
                  <c:v>-11.6095188606072</c:v>
                </c:pt>
                <c:pt idx="3611">
                  <c:v>-6.11114292453188</c:v>
                </c:pt>
                <c:pt idx="3612">
                  <c:v>-5.00393572029233</c:v>
                </c:pt>
                <c:pt idx="3613">
                  <c:v>4.27730620042992</c:v>
                </c:pt>
                <c:pt idx="3614">
                  <c:v>4.25774065723818</c:v>
                </c:pt>
                <c:pt idx="3615">
                  <c:v>-5.93097290940272</c:v>
                </c:pt>
                <c:pt idx="3616">
                  <c:v>1.63950154327981</c:v>
                </c:pt>
                <c:pt idx="3617">
                  <c:v>9.2355926877012</c:v>
                </c:pt>
                <c:pt idx="3618">
                  <c:v>-18.7062577057001</c:v>
                </c:pt>
                <c:pt idx="3619">
                  <c:v>-8.31298601247976</c:v>
                </c:pt>
                <c:pt idx="3620">
                  <c:v>1.60658412597906</c:v>
                </c:pt>
                <c:pt idx="3621">
                  <c:v>0.0719121002550746</c:v>
                </c:pt>
                <c:pt idx="3622">
                  <c:v>-1.38071680726915</c:v>
                </c:pt>
                <c:pt idx="3623">
                  <c:v>-1.00437502869283</c:v>
                </c:pt>
                <c:pt idx="3624">
                  <c:v>5.72903048174003</c:v>
                </c:pt>
                <c:pt idx="3625">
                  <c:v>-10.9987863428038</c:v>
                </c:pt>
                <c:pt idx="3626">
                  <c:v>-18.9621209089065</c:v>
                </c:pt>
                <c:pt idx="3627">
                  <c:v>-16.0724657549877</c:v>
                </c:pt>
                <c:pt idx="3628">
                  <c:v>-6.38908960197197</c:v>
                </c:pt>
                <c:pt idx="3629">
                  <c:v>9.23709994474894</c:v>
                </c:pt>
                <c:pt idx="3630">
                  <c:v>7.91930995370851</c:v>
                </c:pt>
                <c:pt idx="3631">
                  <c:v>-3.06884049523788</c:v>
                </c:pt>
                <c:pt idx="3632">
                  <c:v>-9.57203441342582</c:v>
                </c:pt>
                <c:pt idx="3633">
                  <c:v>-12.7553657036537</c:v>
                </c:pt>
                <c:pt idx="3634">
                  <c:v>-11.4277716503467</c:v>
                </c:pt>
                <c:pt idx="3635">
                  <c:v>-12.7968185151284</c:v>
                </c:pt>
                <c:pt idx="3636">
                  <c:v>-3.78153717502571</c:v>
                </c:pt>
                <c:pt idx="3637">
                  <c:v>6.85721387346364</c:v>
                </c:pt>
                <c:pt idx="3638">
                  <c:v>7.62453826252034</c:v>
                </c:pt>
                <c:pt idx="3639">
                  <c:v>4.19726832027561</c:v>
                </c:pt>
                <c:pt idx="3640">
                  <c:v>-4.42314413605022</c:v>
                </c:pt>
                <c:pt idx="3641">
                  <c:v>7.8217601732152</c:v>
                </c:pt>
                <c:pt idx="3642">
                  <c:v>-18.8968905670551</c:v>
                </c:pt>
                <c:pt idx="3643">
                  <c:v>0.259010319073979</c:v>
                </c:pt>
                <c:pt idx="3644">
                  <c:v>2.2853998866088</c:v>
                </c:pt>
                <c:pt idx="3645">
                  <c:v>0.0665543615229058</c:v>
                </c:pt>
                <c:pt idx="3646">
                  <c:v>-2.91390771760722</c:v>
                </c:pt>
                <c:pt idx="3647">
                  <c:v>-5.12704515163919</c:v>
                </c:pt>
                <c:pt idx="3648">
                  <c:v>-13.6215025327372</c:v>
                </c:pt>
                <c:pt idx="3649">
                  <c:v>-2.35651111410031</c:v>
                </c:pt>
                <c:pt idx="3650">
                  <c:v>0.170310829698209</c:v>
                </c:pt>
                <c:pt idx="3651">
                  <c:v>-18.1166856766891</c:v>
                </c:pt>
                <c:pt idx="3652">
                  <c:v>5.48088711811086</c:v>
                </c:pt>
                <c:pt idx="3653">
                  <c:v>0.468590703883986</c:v>
                </c:pt>
                <c:pt idx="3654">
                  <c:v>-16.902043724926</c:v>
                </c:pt>
                <c:pt idx="3655">
                  <c:v>-10.1859582792527</c:v>
                </c:pt>
                <c:pt idx="3656">
                  <c:v>-17.3919351824449</c:v>
                </c:pt>
                <c:pt idx="3657">
                  <c:v>-0.0865732555252893</c:v>
                </c:pt>
                <c:pt idx="3658">
                  <c:v>-18.3776910081116</c:v>
                </c:pt>
                <c:pt idx="3659">
                  <c:v>-2.0564833607249</c:v>
                </c:pt>
                <c:pt idx="3660">
                  <c:v>5.6323390924358</c:v>
                </c:pt>
                <c:pt idx="3661">
                  <c:v>-0.0408458194666589</c:v>
                </c:pt>
                <c:pt idx="3662">
                  <c:v>-11.5465178415112</c:v>
                </c:pt>
                <c:pt idx="3663">
                  <c:v>-10.5057660874357</c:v>
                </c:pt>
                <c:pt idx="3664">
                  <c:v>-13.0458727768922</c:v>
                </c:pt>
                <c:pt idx="3665">
                  <c:v>-0.423519053348393</c:v>
                </c:pt>
                <c:pt idx="3666">
                  <c:v>-17.7853077040663</c:v>
                </c:pt>
                <c:pt idx="3667">
                  <c:v>-13.5499355368866</c:v>
                </c:pt>
                <c:pt idx="3668">
                  <c:v>-18.3304267665757</c:v>
                </c:pt>
                <c:pt idx="3669">
                  <c:v>-5.99352966919464</c:v>
                </c:pt>
                <c:pt idx="3670">
                  <c:v>-9.30032162718688</c:v>
                </c:pt>
                <c:pt idx="3671">
                  <c:v>6.24633962604696</c:v>
                </c:pt>
                <c:pt idx="3672">
                  <c:v>5.72660091287933</c:v>
                </c:pt>
                <c:pt idx="3673">
                  <c:v>-1.17993304970875</c:v>
                </c:pt>
                <c:pt idx="3674">
                  <c:v>-3.62275796772151</c:v>
                </c:pt>
                <c:pt idx="3675">
                  <c:v>-8.49703461566838</c:v>
                </c:pt>
                <c:pt idx="3676">
                  <c:v>6.57284633191351</c:v>
                </c:pt>
                <c:pt idx="3677">
                  <c:v>-4.5729035921843</c:v>
                </c:pt>
                <c:pt idx="3678">
                  <c:v>7.4722514213582</c:v>
                </c:pt>
                <c:pt idx="3679">
                  <c:v>-12.9962539616201</c:v>
                </c:pt>
                <c:pt idx="3680">
                  <c:v>-12.9444033070317</c:v>
                </c:pt>
                <c:pt idx="3681">
                  <c:v>4.56465336969696</c:v>
                </c:pt>
                <c:pt idx="3682">
                  <c:v>-11.9786910629148</c:v>
                </c:pt>
                <c:pt idx="3683">
                  <c:v>7.62399468131366</c:v>
                </c:pt>
                <c:pt idx="3684">
                  <c:v>-18.0176178773265</c:v>
                </c:pt>
                <c:pt idx="3685">
                  <c:v>-9.58369743010713</c:v>
                </c:pt>
                <c:pt idx="3686">
                  <c:v>4.63925361558345</c:v>
                </c:pt>
                <c:pt idx="3687">
                  <c:v>7.48093686968498</c:v>
                </c:pt>
                <c:pt idx="3688">
                  <c:v>2.86937336549135</c:v>
                </c:pt>
                <c:pt idx="3689">
                  <c:v>-1.08978892049552</c:v>
                </c:pt>
                <c:pt idx="3690">
                  <c:v>-14.6061183324838</c:v>
                </c:pt>
                <c:pt idx="3691">
                  <c:v>-15.7726708852625</c:v>
                </c:pt>
                <c:pt idx="3692">
                  <c:v>8.88193319937166</c:v>
                </c:pt>
                <c:pt idx="3693">
                  <c:v>-3.20204701986598</c:v>
                </c:pt>
                <c:pt idx="3694">
                  <c:v>0.209609140664272</c:v>
                </c:pt>
                <c:pt idx="3695">
                  <c:v>-17.0549471287973</c:v>
                </c:pt>
                <c:pt idx="3696">
                  <c:v>-2.42282923934185</c:v>
                </c:pt>
                <c:pt idx="3697">
                  <c:v>3.08200232027537</c:v>
                </c:pt>
                <c:pt idx="3698">
                  <c:v>-12.8332419798999</c:v>
                </c:pt>
                <c:pt idx="3699">
                  <c:v>-8.89877753374353</c:v>
                </c:pt>
                <c:pt idx="3700">
                  <c:v>0.201399550208932</c:v>
                </c:pt>
                <c:pt idx="3701">
                  <c:v>0.649790031790893</c:v>
                </c:pt>
                <c:pt idx="3702">
                  <c:v>-0.3390081876962</c:v>
                </c:pt>
                <c:pt idx="3703">
                  <c:v>5.00835248552482</c:v>
                </c:pt>
                <c:pt idx="3704">
                  <c:v>9.56438012061643</c:v>
                </c:pt>
                <c:pt idx="3705">
                  <c:v>-0.714301065670719</c:v>
                </c:pt>
                <c:pt idx="3706">
                  <c:v>-13.3381385920801</c:v>
                </c:pt>
                <c:pt idx="3707">
                  <c:v>5.51812598829124</c:v>
                </c:pt>
                <c:pt idx="3708">
                  <c:v>-9.09655640803577</c:v>
                </c:pt>
                <c:pt idx="3709">
                  <c:v>-11.9303686160685</c:v>
                </c:pt>
                <c:pt idx="3710">
                  <c:v>-5.8940771012056</c:v>
                </c:pt>
                <c:pt idx="3711">
                  <c:v>-2.55653992837456</c:v>
                </c:pt>
                <c:pt idx="3712">
                  <c:v>5.30911530497959</c:v>
                </c:pt>
                <c:pt idx="3713">
                  <c:v>-5.25132185544599</c:v>
                </c:pt>
                <c:pt idx="3714">
                  <c:v>-2.33683212192427</c:v>
                </c:pt>
                <c:pt idx="3715">
                  <c:v>-1.32560219260631</c:v>
                </c:pt>
                <c:pt idx="3716">
                  <c:v>6.09880847858958</c:v>
                </c:pt>
                <c:pt idx="3717">
                  <c:v>1.53521199710088</c:v>
                </c:pt>
                <c:pt idx="3718">
                  <c:v>-9.59532338267994</c:v>
                </c:pt>
                <c:pt idx="3719">
                  <c:v>-9.74435250913637</c:v>
                </c:pt>
                <c:pt idx="3720">
                  <c:v>3.43574869867776</c:v>
                </c:pt>
                <c:pt idx="3721">
                  <c:v>-4.03616447359593</c:v>
                </c:pt>
                <c:pt idx="3722">
                  <c:v>5.638983680135</c:v>
                </c:pt>
                <c:pt idx="3723">
                  <c:v>-5.90376812447497</c:v>
                </c:pt>
                <c:pt idx="3724">
                  <c:v>-15.8088161467315</c:v>
                </c:pt>
                <c:pt idx="3725">
                  <c:v>9.30865795626727</c:v>
                </c:pt>
                <c:pt idx="3726">
                  <c:v>6.7022573417723</c:v>
                </c:pt>
                <c:pt idx="3727">
                  <c:v>-1.08202728624787</c:v>
                </c:pt>
                <c:pt idx="3728">
                  <c:v>5.263522414888</c:v>
                </c:pt>
                <c:pt idx="3729">
                  <c:v>-13.4077184987487</c:v>
                </c:pt>
                <c:pt idx="3730">
                  <c:v>-0.609081683240242</c:v>
                </c:pt>
                <c:pt idx="3731">
                  <c:v>-10.7364852675086</c:v>
                </c:pt>
                <c:pt idx="3732">
                  <c:v>-18.460335740346</c:v>
                </c:pt>
                <c:pt idx="3733">
                  <c:v>6.3200724938614</c:v>
                </c:pt>
                <c:pt idx="3734">
                  <c:v>-5.85713088266388</c:v>
                </c:pt>
                <c:pt idx="3735">
                  <c:v>-3.35342303132224</c:v>
                </c:pt>
                <c:pt idx="3736">
                  <c:v>8.58078004242505</c:v>
                </c:pt>
                <c:pt idx="3737">
                  <c:v>-12.620009777589</c:v>
                </c:pt>
                <c:pt idx="3738">
                  <c:v>-14.850360839348</c:v>
                </c:pt>
                <c:pt idx="3739">
                  <c:v>-3.91394676523169</c:v>
                </c:pt>
                <c:pt idx="3740">
                  <c:v>-17.5521823044142</c:v>
                </c:pt>
                <c:pt idx="3741">
                  <c:v>-18.1511699724731</c:v>
                </c:pt>
                <c:pt idx="3742">
                  <c:v>-5.14229609999688</c:v>
                </c:pt>
                <c:pt idx="3743">
                  <c:v>0.226103169182659</c:v>
                </c:pt>
                <c:pt idx="3744">
                  <c:v>-12.2715128651607</c:v>
                </c:pt>
                <c:pt idx="3745">
                  <c:v>-15.8329101250439</c:v>
                </c:pt>
                <c:pt idx="3746">
                  <c:v>-11.29552914223</c:v>
                </c:pt>
                <c:pt idx="3747">
                  <c:v>-11.329452508302</c:v>
                </c:pt>
                <c:pt idx="3748">
                  <c:v>-17.2226213756454</c:v>
                </c:pt>
                <c:pt idx="3749">
                  <c:v>8.06362280400264</c:v>
                </c:pt>
                <c:pt idx="3750">
                  <c:v>-17.8020519621431</c:v>
                </c:pt>
                <c:pt idx="3751">
                  <c:v>-2.02631813007807</c:v>
                </c:pt>
                <c:pt idx="3752">
                  <c:v>4.60224579964371</c:v>
                </c:pt>
                <c:pt idx="3753">
                  <c:v>-0.0460324728546428</c:v>
                </c:pt>
                <c:pt idx="3754">
                  <c:v>-19.368756427845</c:v>
                </c:pt>
                <c:pt idx="3755">
                  <c:v>-4.87083857776424</c:v>
                </c:pt>
                <c:pt idx="3756">
                  <c:v>-13.2021310133074</c:v>
                </c:pt>
                <c:pt idx="3757">
                  <c:v>-13.8526027278315</c:v>
                </c:pt>
                <c:pt idx="3758">
                  <c:v>-7.4646003644723</c:v>
                </c:pt>
                <c:pt idx="3759">
                  <c:v>-18.3625593019958</c:v>
                </c:pt>
                <c:pt idx="3760">
                  <c:v>-19.0738426529784</c:v>
                </c:pt>
                <c:pt idx="3761">
                  <c:v>-7.73251883990737</c:v>
                </c:pt>
                <c:pt idx="3762">
                  <c:v>0.885581162844961</c:v>
                </c:pt>
                <c:pt idx="3763">
                  <c:v>-5.16252115689919</c:v>
                </c:pt>
                <c:pt idx="3764">
                  <c:v>-3.45628807352371</c:v>
                </c:pt>
                <c:pt idx="3765">
                  <c:v>-16.6013973696312</c:v>
                </c:pt>
                <c:pt idx="3766">
                  <c:v>-15.3704145172616</c:v>
                </c:pt>
                <c:pt idx="3767">
                  <c:v>8.20759327228789</c:v>
                </c:pt>
                <c:pt idx="3768">
                  <c:v>2.71796718275691</c:v>
                </c:pt>
                <c:pt idx="3769">
                  <c:v>-8.63721143093404</c:v>
                </c:pt>
                <c:pt idx="3770">
                  <c:v>-5.71639068213026</c:v>
                </c:pt>
                <c:pt idx="3771">
                  <c:v>-14.1148404008874</c:v>
                </c:pt>
                <c:pt idx="3772">
                  <c:v>1.92630577983897</c:v>
                </c:pt>
                <c:pt idx="3773">
                  <c:v>2.22110187723003</c:v>
                </c:pt>
                <c:pt idx="3774">
                  <c:v>-2.81419069541723</c:v>
                </c:pt>
                <c:pt idx="3775">
                  <c:v>0.269779890139703</c:v>
                </c:pt>
                <c:pt idx="3776">
                  <c:v>-18.4494889258923</c:v>
                </c:pt>
                <c:pt idx="3777">
                  <c:v>-6.0201054273815</c:v>
                </c:pt>
                <c:pt idx="3778">
                  <c:v>-0.123641402095856</c:v>
                </c:pt>
                <c:pt idx="3779">
                  <c:v>-6.2604893442951</c:v>
                </c:pt>
                <c:pt idx="3780">
                  <c:v>3.3415888092183</c:v>
                </c:pt>
                <c:pt idx="3781">
                  <c:v>-4.32756930730026</c:v>
                </c:pt>
                <c:pt idx="3782">
                  <c:v>-1.19769421248279</c:v>
                </c:pt>
                <c:pt idx="3783">
                  <c:v>-13.2501914621858</c:v>
                </c:pt>
                <c:pt idx="3784">
                  <c:v>8.50971209179355</c:v>
                </c:pt>
                <c:pt idx="3785">
                  <c:v>-10.2565494155894</c:v>
                </c:pt>
                <c:pt idx="3786">
                  <c:v>5.95010160838058</c:v>
                </c:pt>
                <c:pt idx="3787">
                  <c:v>-13.7836179277576</c:v>
                </c:pt>
                <c:pt idx="3788">
                  <c:v>4.18977037097504</c:v>
                </c:pt>
                <c:pt idx="3789">
                  <c:v>8.12058993182994</c:v>
                </c:pt>
                <c:pt idx="3790">
                  <c:v>-15.0848067222608</c:v>
                </c:pt>
                <c:pt idx="3791">
                  <c:v>-2.4367366298401</c:v>
                </c:pt>
                <c:pt idx="3792">
                  <c:v>-9.61119814138336</c:v>
                </c:pt>
                <c:pt idx="3793">
                  <c:v>6.35522401430164</c:v>
                </c:pt>
                <c:pt idx="3794">
                  <c:v>-4.66664606048077</c:v>
                </c:pt>
                <c:pt idx="3795">
                  <c:v>-11.2523672944177</c:v>
                </c:pt>
                <c:pt idx="3796">
                  <c:v>-3.09393761574856</c:v>
                </c:pt>
                <c:pt idx="3797">
                  <c:v>-2.33629106770055</c:v>
                </c:pt>
                <c:pt idx="3798">
                  <c:v>-4.99361827340447</c:v>
                </c:pt>
                <c:pt idx="3799">
                  <c:v>-12.9978263012642</c:v>
                </c:pt>
                <c:pt idx="3800">
                  <c:v>7.47144779926788</c:v>
                </c:pt>
                <c:pt idx="3801">
                  <c:v>4.47552556208386</c:v>
                </c:pt>
                <c:pt idx="3802">
                  <c:v>-0.905289685433196</c:v>
                </c:pt>
                <c:pt idx="3803">
                  <c:v>-13.1281183085514</c:v>
                </c:pt>
                <c:pt idx="3804">
                  <c:v>-12.0966055078193</c:v>
                </c:pt>
                <c:pt idx="3805">
                  <c:v>-11.5256897978323</c:v>
                </c:pt>
                <c:pt idx="3806">
                  <c:v>-4.62283555677947</c:v>
                </c:pt>
                <c:pt idx="3807">
                  <c:v>3.26907787339805</c:v>
                </c:pt>
                <c:pt idx="3808">
                  <c:v>0.326249215626848</c:v>
                </c:pt>
                <c:pt idx="3809">
                  <c:v>-9.19376713360054</c:v>
                </c:pt>
                <c:pt idx="3810">
                  <c:v>-2.51079890041456</c:v>
                </c:pt>
                <c:pt idx="3811">
                  <c:v>-13.3299311424307</c:v>
                </c:pt>
                <c:pt idx="3812">
                  <c:v>-16.4495998639911</c:v>
                </c:pt>
                <c:pt idx="3813">
                  <c:v>-15.8151565968406</c:v>
                </c:pt>
                <c:pt idx="3814">
                  <c:v>6.59483334593935</c:v>
                </c:pt>
                <c:pt idx="3815">
                  <c:v>-5.87311506217467</c:v>
                </c:pt>
                <c:pt idx="3816">
                  <c:v>-19.0674384835636</c:v>
                </c:pt>
                <c:pt idx="3817">
                  <c:v>-0.141943611979776</c:v>
                </c:pt>
                <c:pt idx="3818">
                  <c:v>-5.29397652421763</c:v>
                </c:pt>
                <c:pt idx="3819">
                  <c:v>-1.75824357518992</c:v>
                </c:pt>
                <c:pt idx="3820">
                  <c:v>-7.0320907806662</c:v>
                </c:pt>
                <c:pt idx="3821">
                  <c:v>3.50451331905458</c:v>
                </c:pt>
                <c:pt idx="3822">
                  <c:v>-14.6721476540255</c:v>
                </c:pt>
                <c:pt idx="3823">
                  <c:v>1.72798671991527</c:v>
                </c:pt>
                <c:pt idx="3824">
                  <c:v>2.30923753498097</c:v>
                </c:pt>
                <c:pt idx="3825">
                  <c:v>-18.3972742645816</c:v>
                </c:pt>
                <c:pt idx="3826">
                  <c:v>4.3532740773161</c:v>
                </c:pt>
                <c:pt idx="3827">
                  <c:v>-7.22433113684192</c:v>
                </c:pt>
                <c:pt idx="3828">
                  <c:v>-14.5149232894948</c:v>
                </c:pt>
                <c:pt idx="3829">
                  <c:v>-0.0689135098258084</c:v>
                </c:pt>
                <c:pt idx="3830">
                  <c:v>7.26638628971152</c:v>
                </c:pt>
                <c:pt idx="3831">
                  <c:v>-3.04150075889007</c:v>
                </c:pt>
                <c:pt idx="3832">
                  <c:v>-0.823427669112108</c:v>
                </c:pt>
                <c:pt idx="3833">
                  <c:v>-17.5124520033129</c:v>
                </c:pt>
                <c:pt idx="3834">
                  <c:v>-2.20520583217162</c:v>
                </c:pt>
                <c:pt idx="3835">
                  <c:v>-13.4651655986664</c:v>
                </c:pt>
                <c:pt idx="3836">
                  <c:v>-0.580732237079098</c:v>
                </c:pt>
                <c:pt idx="3837">
                  <c:v>-9.63652519865065</c:v>
                </c:pt>
                <c:pt idx="3838">
                  <c:v>7.93944657494491</c:v>
                </c:pt>
                <c:pt idx="3839">
                  <c:v>-13.2648555398669</c:v>
                </c:pt>
                <c:pt idx="3840">
                  <c:v>-15.3845249164549</c:v>
                </c:pt>
                <c:pt idx="3841">
                  <c:v>-18.3338397056173</c:v>
                </c:pt>
                <c:pt idx="3842">
                  <c:v>2.98127121880253</c:v>
                </c:pt>
                <c:pt idx="3843">
                  <c:v>-0.217722915162672</c:v>
                </c:pt>
                <c:pt idx="3844">
                  <c:v>-10.6541711875101</c:v>
                </c:pt>
                <c:pt idx="3845">
                  <c:v>-18.2139057792119</c:v>
                </c:pt>
                <c:pt idx="3846">
                  <c:v>-16.3113499585524</c:v>
                </c:pt>
                <c:pt idx="3847">
                  <c:v>-16.6725139983288</c:v>
                </c:pt>
                <c:pt idx="3848">
                  <c:v>-5.91230740156005</c:v>
                </c:pt>
                <c:pt idx="3849">
                  <c:v>9.22434281474385</c:v>
                </c:pt>
                <c:pt idx="3850">
                  <c:v>3.65752352824382</c:v>
                </c:pt>
                <c:pt idx="3851">
                  <c:v>-5.91103397645544</c:v>
                </c:pt>
                <c:pt idx="3852">
                  <c:v>-5.36700836042906</c:v>
                </c:pt>
                <c:pt idx="3853">
                  <c:v>2.55967314166341</c:v>
                </c:pt>
                <c:pt idx="3854">
                  <c:v>-14.1781649155789</c:v>
                </c:pt>
                <c:pt idx="3855">
                  <c:v>8.87535162786202</c:v>
                </c:pt>
                <c:pt idx="3856">
                  <c:v>7.52711589595534</c:v>
                </c:pt>
                <c:pt idx="3857">
                  <c:v>-3.61951358765763</c:v>
                </c:pt>
                <c:pt idx="3858">
                  <c:v>-13.2518184641626</c:v>
                </c:pt>
                <c:pt idx="3859">
                  <c:v>-15.2534306159144</c:v>
                </c:pt>
                <c:pt idx="3860">
                  <c:v>-0.320919757267205</c:v>
                </c:pt>
                <c:pt idx="3861">
                  <c:v>4.76233176598159</c:v>
                </c:pt>
                <c:pt idx="3862">
                  <c:v>-0.578736314019433</c:v>
                </c:pt>
                <c:pt idx="3863">
                  <c:v>3.8244165277081</c:v>
                </c:pt>
                <c:pt idx="3864">
                  <c:v>-17.9693971198086</c:v>
                </c:pt>
                <c:pt idx="3865">
                  <c:v>-15.3062142000522</c:v>
                </c:pt>
                <c:pt idx="3866">
                  <c:v>-18.8958151377758</c:v>
                </c:pt>
                <c:pt idx="3867">
                  <c:v>-7.53695472708899</c:v>
                </c:pt>
                <c:pt idx="3868">
                  <c:v>-3.01938056609668</c:v>
                </c:pt>
                <c:pt idx="3869">
                  <c:v>5.37659096700467</c:v>
                </c:pt>
                <c:pt idx="3870">
                  <c:v>6.17471169231896</c:v>
                </c:pt>
                <c:pt idx="3871">
                  <c:v>7.24968416001229</c:v>
                </c:pt>
                <c:pt idx="3872">
                  <c:v>-0.217792818043166</c:v>
                </c:pt>
                <c:pt idx="3873">
                  <c:v>-12.3925218616801</c:v>
                </c:pt>
                <c:pt idx="3874">
                  <c:v>-4.85947765934339</c:v>
                </c:pt>
                <c:pt idx="3875">
                  <c:v>2.66781719401298</c:v>
                </c:pt>
                <c:pt idx="3876">
                  <c:v>7.96645566243777</c:v>
                </c:pt>
                <c:pt idx="3877">
                  <c:v>-12.5212736767701</c:v>
                </c:pt>
                <c:pt idx="3878">
                  <c:v>-9.638844236817</c:v>
                </c:pt>
                <c:pt idx="3879">
                  <c:v>-12.6476783989317</c:v>
                </c:pt>
                <c:pt idx="3880">
                  <c:v>0.0281378264479457</c:v>
                </c:pt>
                <c:pt idx="3881">
                  <c:v>-1.83453145691995</c:v>
                </c:pt>
                <c:pt idx="3882">
                  <c:v>-15.0149512685651</c:v>
                </c:pt>
                <c:pt idx="3883">
                  <c:v>-17.8636059281931</c:v>
                </c:pt>
                <c:pt idx="3884">
                  <c:v>-7.41589222996916</c:v>
                </c:pt>
                <c:pt idx="3885">
                  <c:v>0.937105728209045</c:v>
                </c:pt>
                <c:pt idx="3886">
                  <c:v>1.52331668950965</c:v>
                </c:pt>
                <c:pt idx="3887">
                  <c:v>9.56327245190476</c:v>
                </c:pt>
                <c:pt idx="3888">
                  <c:v>-0.337978108642616</c:v>
                </c:pt>
                <c:pt idx="3889">
                  <c:v>-2.4488777550402</c:v>
                </c:pt>
                <c:pt idx="3890">
                  <c:v>1.12808846638739</c:v>
                </c:pt>
                <c:pt idx="3891">
                  <c:v>-16.2462101431653</c:v>
                </c:pt>
                <c:pt idx="3892">
                  <c:v>-9.0608962632195</c:v>
                </c:pt>
                <c:pt idx="3893">
                  <c:v>-15.7910972690973</c:v>
                </c:pt>
                <c:pt idx="3894">
                  <c:v>3.18719475793842</c:v>
                </c:pt>
                <c:pt idx="3895">
                  <c:v>-3.68731215839114</c:v>
                </c:pt>
                <c:pt idx="3896">
                  <c:v>-8.09951958559441</c:v>
                </c:pt>
                <c:pt idx="3897">
                  <c:v>-17.5994553761558</c:v>
                </c:pt>
                <c:pt idx="3898">
                  <c:v>-6.88008457451795</c:v>
                </c:pt>
                <c:pt idx="3899">
                  <c:v>-16.5920106341072</c:v>
                </c:pt>
                <c:pt idx="3900">
                  <c:v>-9.47828065826616</c:v>
                </c:pt>
                <c:pt idx="3901">
                  <c:v>-17.3943440863874</c:v>
                </c:pt>
                <c:pt idx="3902">
                  <c:v>2.55738195360384</c:v>
                </c:pt>
                <c:pt idx="3903">
                  <c:v>8.41761971522451</c:v>
                </c:pt>
                <c:pt idx="3904">
                  <c:v>-19.0162415580563</c:v>
                </c:pt>
                <c:pt idx="3905">
                  <c:v>-7.61951423606775</c:v>
                </c:pt>
                <c:pt idx="3906">
                  <c:v>-12.185274307496</c:v>
                </c:pt>
                <c:pt idx="3907">
                  <c:v>0.0135401612524601</c:v>
                </c:pt>
                <c:pt idx="3908">
                  <c:v>-0.655465198397154</c:v>
                </c:pt>
                <c:pt idx="3909">
                  <c:v>-8.10694067448839</c:v>
                </c:pt>
                <c:pt idx="3910">
                  <c:v>7.345731646404</c:v>
                </c:pt>
                <c:pt idx="3911">
                  <c:v>-10.2858106930584</c:v>
                </c:pt>
                <c:pt idx="3912">
                  <c:v>-17.2697270912706</c:v>
                </c:pt>
                <c:pt idx="3913">
                  <c:v>3.78483604987986</c:v>
                </c:pt>
                <c:pt idx="3914">
                  <c:v>-17.347858533968</c:v>
                </c:pt>
                <c:pt idx="3915">
                  <c:v>-10.3601791798661</c:v>
                </c:pt>
                <c:pt idx="3916">
                  <c:v>-4.97842095736148</c:v>
                </c:pt>
                <c:pt idx="3917">
                  <c:v>5.31654078936564</c:v>
                </c:pt>
                <c:pt idx="3918">
                  <c:v>-14.3986645851975</c:v>
                </c:pt>
                <c:pt idx="3919">
                  <c:v>-12.9633371379919</c:v>
                </c:pt>
                <c:pt idx="3920">
                  <c:v>0.315094615435027</c:v>
                </c:pt>
                <c:pt idx="3921">
                  <c:v>-5.66663286248715</c:v>
                </c:pt>
                <c:pt idx="3922">
                  <c:v>-3.87845321182275</c:v>
                </c:pt>
                <c:pt idx="3923">
                  <c:v>-10.2395673289601</c:v>
                </c:pt>
                <c:pt idx="3924">
                  <c:v>-17.6670602531495</c:v>
                </c:pt>
                <c:pt idx="3925">
                  <c:v>-12.3519490182339</c:v>
                </c:pt>
                <c:pt idx="3926">
                  <c:v>-2.6706958237953</c:v>
                </c:pt>
                <c:pt idx="3927">
                  <c:v>-17.3488784071175</c:v>
                </c:pt>
                <c:pt idx="3928">
                  <c:v>8.79313529521537</c:v>
                </c:pt>
                <c:pt idx="3929">
                  <c:v>-11.4151899211061</c:v>
                </c:pt>
                <c:pt idx="3930">
                  <c:v>8.72591163881604</c:v>
                </c:pt>
                <c:pt idx="3931">
                  <c:v>3.42153235318448</c:v>
                </c:pt>
                <c:pt idx="3932">
                  <c:v>8.03781471455736</c:v>
                </c:pt>
                <c:pt idx="3933">
                  <c:v>-12.4617626148837</c:v>
                </c:pt>
                <c:pt idx="3934">
                  <c:v>1.16885076665381</c:v>
                </c:pt>
                <c:pt idx="3935">
                  <c:v>-10.2733419800822</c:v>
                </c:pt>
                <c:pt idx="3936">
                  <c:v>-1.61750965418803</c:v>
                </c:pt>
                <c:pt idx="3937">
                  <c:v>2.47881483255329</c:v>
                </c:pt>
                <c:pt idx="3938">
                  <c:v>-6.19168515664223</c:v>
                </c:pt>
                <c:pt idx="3939">
                  <c:v>-11.4143050686994</c:v>
                </c:pt>
                <c:pt idx="3940">
                  <c:v>8.72271457500964</c:v>
                </c:pt>
                <c:pt idx="3941">
                  <c:v>-5.37936574594406</c:v>
                </c:pt>
                <c:pt idx="3942">
                  <c:v>-8.19609980361764</c:v>
                </c:pt>
                <c:pt idx="3943">
                  <c:v>-16.5359224438894</c:v>
                </c:pt>
                <c:pt idx="3944">
                  <c:v>-13.9281405174372</c:v>
                </c:pt>
                <c:pt idx="3945">
                  <c:v>-0.32583492852204</c:v>
                </c:pt>
                <c:pt idx="3946">
                  <c:v>-11.5068225695964</c:v>
                </c:pt>
                <c:pt idx="3947">
                  <c:v>-4.6915905769027</c:v>
                </c:pt>
                <c:pt idx="3948">
                  <c:v>-3.29461618818124</c:v>
                </c:pt>
                <c:pt idx="3949">
                  <c:v>-18.0301052756436</c:v>
                </c:pt>
                <c:pt idx="3950">
                  <c:v>-14.230108428725</c:v>
                </c:pt>
                <c:pt idx="3951">
                  <c:v>-5.21282230541218</c:v>
                </c:pt>
                <c:pt idx="3952">
                  <c:v>0.582486515500063</c:v>
                </c:pt>
                <c:pt idx="3953">
                  <c:v>-15.6483682556697</c:v>
                </c:pt>
                <c:pt idx="3954">
                  <c:v>4.00197756774953</c:v>
                </c:pt>
                <c:pt idx="3955">
                  <c:v>-7.45006086081759</c:v>
                </c:pt>
                <c:pt idx="3956">
                  <c:v>4.87847819070966</c:v>
                </c:pt>
                <c:pt idx="3957">
                  <c:v>-3.35901089176884</c:v>
                </c:pt>
                <c:pt idx="3958">
                  <c:v>-0.522768575677535</c:v>
                </c:pt>
                <c:pt idx="3959">
                  <c:v>-13.2110734937009</c:v>
                </c:pt>
                <c:pt idx="3960">
                  <c:v>6.24456170771691</c:v>
                </c:pt>
                <c:pt idx="3961">
                  <c:v>5.61267842904591</c:v>
                </c:pt>
                <c:pt idx="3962">
                  <c:v>-3.44717796782147</c:v>
                </c:pt>
                <c:pt idx="3963">
                  <c:v>9.58110516488224</c:v>
                </c:pt>
                <c:pt idx="3964">
                  <c:v>6.52625075124384</c:v>
                </c:pt>
                <c:pt idx="3965">
                  <c:v>-4.61516686450804</c:v>
                </c:pt>
                <c:pt idx="3966">
                  <c:v>-17.5696099878581</c:v>
                </c:pt>
                <c:pt idx="3967">
                  <c:v>6.90773027915714</c:v>
                </c:pt>
                <c:pt idx="3968">
                  <c:v>-1.6636490235218</c:v>
                </c:pt>
                <c:pt idx="3969">
                  <c:v>-5.6399626855958</c:v>
                </c:pt>
                <c:pt idx="3970">
                  <c:v>-0.53497013459096</c:v>
                </c:pt>
                <c:pt idx="3971">
                  <c:v>-11.838583390537</c:v>
                </c:pt>
                <c:pt idx="3972">
                  <c:v>-17.753822724265</c:v>
                </c:pt>
                <c:pt idx="3973">
                  <c:v>-2.98328013586437</c:v>
                </c:pt>
                <c:pt idx="3974">
                  <c:v>-4.25465645320489</c:v>
                </c:pt>
                <c:pt idx="3975">
                  <c:v>3.74420721992025</c:v>
                </c:pt>
                <c:pt idx="3976">
                  <c:v>-5.42190282292284</c:v>
                </c:pt>
                <c:pt idx="3977">
                  <c:v>-11.0871287753845</c:v>
                </c:pt>
                <c:pt idx="3978">
                  <c:v>3.00911093708643</c:v>
                </c:pt>
                <c:pt idx="3979">
                  <c:v>5.32982165540036</c:v>
                </c:pt>
                <c:pt idx="3980">
                  <c:v>7.52765947439886</c:v>
                </c:pt>
                <c:pt idx="3981">
                  <c:v>-5.39277179906174</c:v>
                </c:pt>
                <c:pt idx="3982">
                  <c:v>8.13351157742066</c:v>
                </c:pt>
                <c:pt idx="3983">
                  <c:v>2.59161557198575</c:v>
                </c:pt>
                <c:pt idx="3984">
                  <c:v>-15.0490749799705</c:v>
                </c:pt>
                <c:pt idx="3985">
                  <c:v>-17.422014551045</c:v>
                </c:pt>
                <c:pt idx="3986">
                  <c:v>-8.51326312545644</c:v>
                </c:pt>
                <c:pt idx="3987">
                  <c:v>1.67231279988395</c:v>
                </c:pt>
                <c:pt idx="3988">
                  <c:v>1.51748144539545</c:v>
                </c:pt>
                <c:pt idx="3989">
                  <c:v>-19.074577509717</c:v>
                </c:pt>
                <c:pt idx="3990">
                  <c:v>-12.7549913561077</c:v>
                </c:pt>
                <c:pt idx="3991">
                  <c:v>-8.4790613234882</c:v>
                </c:pt>
                <c:pt idx="3992">
                  <c:v>2.81400307375311</c:v>
                </c:pt>
                <c:pt idx="3993">
                  <c:v>5.6419777912421</c:v>
                </c:pt>
                <c:pt idx="3994">
                  <c:v>-8.22070236063253</c:v>
                </c:pt>
                <c:pt idx="3995">
                  <c:v>-14.2398366637902</c:v>
                </c:pt>
                <c:pt idx="3996">
                  <c:v>-10.5639676622362</c:v>
                </c:pt>
                <c:pt idx="3997">
                  <c:v>-8.43887159926696</c:v>
                </c:pt>
                <c:pt idx="3998">
                  <c:v>-5.91635370473498</c:v>
                </c:pt>
                <c:pt idx="3999">
                  <c:v>4.84617348469736</c:v>
                </c:pt>
                <c:pt idx="4000">
                  <c:v>-17.3365571270721</c:v>
                </c:pt>
                <c:pt idx="4001">
                  <c:v>-3.24004969632534</c:v>
                </c:pt>
                <c:pt idx="4002">
                  <c:v>3.59470383837307</c:v>
                </c:pt>
                <c:pt idx="4003">
                  <c:v>-16.9913277129983</c:v>
                </c:pt>
                <c:pt idx="4004">
                  <c:v>-12.2131169198485</c:v>
                </c:pt>
                <c:pt idx="4005">
                  <c:v>3.36940578393665</c:v>
                </c:pt>
                <c:pt idx="4006">
                  <c:v>-0.867826583946634</c:v>
                </c:pt>
                <c:pt idx="4007">
                  <c:v>-13.785235234032</c:v>
                </c:pt>
                <c:pt idx="4008">
                  <c:v>1.95060806326818</c:v>
                </c:pt>
                <c:pt idx="4009">
                  <c:v>-10.150461556537</c:v>
                </c:pt>
                <c:pt idx="4010">
                  <c:v>-4.5046591009602</c:v>
                </c:pt>
                <c:pt idx="4011">
                  <c:v>-8.78390642303514</c:v>
                </c:pt>
                <c:pt idx="4012">
                  <c:v>-7.67121841599306</c:v>
                </c:pt>
                <c:pt idx="4013">
                  <c:v>4.23205702441952</c:v>
                </c:pt>
                <c:pt idx="4014">
                  <c:v>-7.53793655813883</c:v>
                </c:pt>
                <c:pt idx="4015">
                  <c:v>8.75277323573446</c:v>
                </c:pt>
                <c:pt idx="4016">
                  <c:v>-13.639256156328</c:v>
                </c:pt>
                <c:pt idx="4017">
                  <c:v>3.3570941958725</c:v>
                </c:pt>
                <c:pt idx="4018">
                  <c:v>-4.88324939688611</c:v>
                </c:pt>
                <c:pt idx="4019">
                  <c:v>9.33340797199983</c:v>
                </c:pt>
                <c:pt idx="4020">
                  <c:v>4.21057353217365</c:v>
                </c:pt>
                <c:pt idx="4021">
                  <c:v>-17.6199484692732</c:v>
                </c:pt>
                <c:pt idx="4022">
                  <c:v>-9.28203305270708</c:v>
                </c:pt>
                <c:pt idx="4023">
                  <c:v>9.0011680955422</c:v>
                </c:pt>
                <c:pt idx="4024">
                  <c:v>-10.815645517297</c:v>
                </c:pt>
                <c:pt idx="4025">
                  <c:v>-6.8913271194704</c:v>
                </c:pt>
                <c:pt idx="4026">
                  <c:v>-15.5696251138387</c:v>
                </c:pt>
                <c:pt idx="4027">
                  <c:v>-9.98209645306886</c:v>
                </c:pt>
                <c:pt idx="4028">
                  <c:v>7.28362160335548</c:v>
                </c:pt>
                <c:pt idx="4029">
                  <c:v>9.43089726969427</c:v>
                </c:pt>
                <c:pt idx="4030">
                  <c:v>-16.1532178046776</c:v>
                </c:pt>
                <c:pt idx="4031">
                  <c:v>-0.0345822100027746</c:v>
                </c:pt>
                <c:pt idx="4032">
                  <c:v>-8.07876205517181</c:v>
                </c:pt>
                <c:pt idx="4033">
                  <c:v>-14.7057665445153</c:v>
                </c:pt>
                <c:pt idx="4034">
                  <c:v>-4.04447484306458</c:v>
                </c:pt>
                <c:pt idx="4035">
                  <c:v>1.35396347949272</c:v>
                </c:pt>
                <c:pt idx="4036">
                  <c:v>8.41190525157135</c:v>
                </c:pt>
                <c:pt idx="4037">
                  <c:v>3.9682197358043</c:v>
                </c:pt>
                <c:pt idx="4038">
                  <c:v>-13.6156908686557</c:v>
                </c:pt>
                <c:pt idx="4039">
                  <c:v>0.231250027684415</c:v>
                </c:pt>
                <c:pt idx="4040">
                  <c:v>-16.8541461755618</c:v>
                </c:pt>
                <c:pt idx="4041">
                  <c:v>5.37065669678571</c:v>
                </c:pt>
                <c:pt idx="4042">
                  <c:v>-2.07689139806284</c:v>
                </c:pt>
                <c:pt idx="4043">
                  <c:v>1.38252967859154</c:v>
                </c:pt>
                <c:pt idx="4044">
                  <c:v>-7.67565673851054</c:v>
                </c:pt>
                <c:pt idx="4045">
                  <c:v>-10.3024630570559</c:v>
                </c:pt>
                <c:pt idx="4046">
                  <c:v>4.22989170120332</c:v>
                </c:pt>
                <c:pt idx="4047">
                  <c:v>5.09368103177905</c:v>
                </c:pt>
                <c:pt idx="4048">
                  <c:v>-0.840634375106386</c:v>
                </c:pt>
                <c:pt idx="4049">
                  <c:v>-3.76860353185901</c:v>
                </c:pt>
                <c:pt idx="4050">
                  <c:v>-1.82008316681742</c:v>
                </c:pt>
                <c:pt idx="4051">
                  <c:v>-10.2280935438537</c:v>
                </c:pt>
                <c:pt idx="4052">
                  <c:v>-18.3727787386691</c:v>
                </c:pt>
                <c:pt idx="4053">
                  <c:v>8.18671710570602</c:v>
                </c:pt>
                <c:pt idx="4054">
                  <c:v>6.06764623058223</c:v>
                </c:pt>
                <c:pt idx="4055">
                  <c:v>-2.33676837961812</c:v>
                </c:pt>
                <c:pt idx="4056">
                  <c:v>-1.86927754956242</c:v>
                </c:pt>
                <c:pt idx="4057">
                  <c:v>-9.29254541346721</c:v>
                </c:pt>
                <c:pt idx="4058">
                  <c:v>-15.4100076172653</c:v>
                </c:pt>
                <c:pt idx="4059">
                  <c:v>-10.8346304531167</c:v>
                </c:pt>
                <c:pt idx="4060">
                  <c:v>-13.8429475404442</c:v>
                </c:pt>
                <c:pt idx="4061">
                  <c:v>-16.6631720080056</c:v>
                </c:pt>
                <c:pt idx="4062">
                  <c:v>-17.3335796216942</c:v>
                </c:pt>
                <c:pt idx="4063">
                  <c:v>4.76936214145517</c:v>
                </c:pt>
                <c:pt idx="4064">
                  <c:v>-17.9487805786355</c:v>
                </c:pt>
                <c:pt idx="4065">
                  <c:v>-9.17188898890093</c:v>
                </c:pt>
                <c:pt idx="4066">
                  <c:v>3.22012235027961</c:v>
                </c:pt>
                <c:pt idx="4067">
                  <c:v>-15.2109808394549</c:v>
                </c:pt>
                <c:pt idx="4068">
                  <c:v>2.3509088837157</c:v>
                </c:pt>
                <c:pt idx="4069">
                  <c:v>5.98674589324839</c:v>
                </c:pt>
                <c:pt idx="4070">
                  <c:v>-14.9925613337405</c:v>
                </c:pt>
                <c:pt idx="4071">
                  <c:v>-18.2204727107275</c:v>
                </c:pt>
                <c:pt idx="4072">
                  <c:v>-15.6644216525841</c:v>
                </c:pt>
                <c:pt idx="4073">
                  <c:v>1.01744111259679</c:v>
                </c:pt>
                <c:pt idx="4074">
                  <c:v>1.64882438369626</c:v>
                </c:pt>
                <c:pt idx="4075">
                  <c:v>6.17313479458247</c:v>
                </c:pt>
                <c:pt idx="4076">
                  <c:v>-12.5376876927061</c:v>
                </c:pt>
                <c:pt idx="4077">
                  <c:v>-14.2236851755823</c:v>
                </c:pt>
                <c:pt idx="4078">
                  <c:v>1.63695815355825</c:v>
                </c:pt>
                <c:pt idx="4079">
                  <c:v>-13.1385844044819</c:v>
                </c:pt>
                <c:pt idx="4080">
                  <c:v>7.23862369046247</c:v>
                </c:pt>
                <c:pt idx="4081">
                  <c:v>3.23424689664534</c:v>
                </c:pt>
                <c:pt idx="4082">
                  <c:v>-13.072436831978</c:v>
                </c:pt>
                <c:pt idx="4083">
                  <c:v>-15.1001569819667</c:v>
                </c:pt>
                <c:pt idx="4084">
                  <c:v>-11.4455499469896</c:v>
                </c:pt>
                <c:pt idx="4085">
                  <c:v>-0.465286246834281</c:v>
                </c:pt>
                <c:pt idx="4086">
                  <c:v>4.58380666675249</c:v>
                </c:pt>
                <c:pt idx="4087">
                  <c:v>-3.53302619445855</c:v>
                </c:pt>
                <c:pt idx="4088">
                  <c:v>-2.48854045281881</c:v>
                </c:pt>
                <c:pt idx="4089">
                  <c:v>4.64004363778391</c:v>
                </c:pt>
                <c:pt idx="4090">
                  <c:v>2.53855823549161</c:v>
                </c:pt>
                <c:pt idx="4091">
                  <c:v>-5.29900019650018</c:v>
                </c:pt>
                <c:pt idx="4092">
                  <c:v>-16.6809544221481</c:v>
                </c:pt>
                <c:pt idx="4093">
                  <c:v>-9.67195889490864</c:v>
                </c:pt>
                <c:pt idx="4094">
                  <c:v>-0.826720752239367</c:v>
                </c:pt>
                <c:pt idx="4095">
                  <c:v>-5.0377543244908</c:v>
                </c:pt>
                <c:pt idx="4096">
                  <c:v>-17.653557546961</c:v>
                </c:pt>
                <c:pt idx="4097">
                  <c:v>-10.6718549182304</c:v>
                </c:pt>
                <c:pt idx="4098">
                  <c:v>-0.0665092762787631</c:v>
                </c:pt>
                <c:pt idx="4099">
                  <c:v>4.52210075836512</c:v>
                </c:pt>
                <c:pt idx="4100">
                  <c:v>-1.60240130087418</c:v>
                </c:pt>
                <c:pt idx="4101">
                  <c:v>-12.7810073433449</c:v>
                </c:pt>
                <c:pt idx="4102">
                  <c:v>3.97309010267287</c:v>
                </c:pt>
                <c:pt idx="4103">
                  <c:v>-6.34023724439731</c:v>
                </c:pt>
                <c:pt idx="4104">
                  <c:v>2.8109022462017</c:v>
                </c:pt>
                <c:pt idx="4105">
                  <c:v>-15.2115552286776</c:v>
                </c:pt>
                <c:pt idx="4106">
                  <c:v>-3.44504635443497</c:v>
                </c:pt>
                <c:pt idx="4107">
                  <c:v>0.731220014202145</c:v>
                </c:pt>
                <c:pt idx="4108">
                  <c:v>-12.5675366536577</c:v>
                </c:pt>
                <c:pt idx="4109">
                  <c:v>-3.06822807622627</c:v>
                </c:pt>
                <c:pt idx="4110">
                  <c:v>-17.4224325170117</c:v>
                </c:pt>
                <c:pt idx="4111">
                  <c:v>7.93247353493117</c:v>
                </c:pt>
                <c:pt idx="4112">
                  <c:v>-10.6250958535398</c:v>
                </c:pt>
                <c:pt idx="4113">
                  <c:v>-11.9839340297702</c:v>
                </c:pt>
                <c:pt idx="4114">
                  <c:v>7.26592109817556</c:v>
                </c:pt>
                <c:pt idx="4115">
                  <c:v>-5.42359033532848</c:v>
                </c:pt>
                <c:pt idx="4116">
                  <c:v>0.137938288460446</c:v>
                </c:pt>
                <c:pt idx="4117">
                  <c:v>5.80478028849355</c:v>
                </c:pt>
                <c:pt idx="4118">
                  <c:v>-8.46503581240581</c:v>
                </c:pt>
                <c:pt idx="4119">
                  <c:v>8.85346476399108</c:v>
                </c:pt>
                <c:pt idx="4120">
                  <c:v>9.57028438960042</c:v>
                </c:pt>
                <c:pt idx="4121">
                  <c:v>0.519269488137488</c:v>
                </c:pt>
                <c:pt idx="4122">
                  <c:v>7.00306579849719</c:v>
                </c:pt>
                <c:pt idx="4123">
                  <c:v>6.12646259080774</c:v>
                </c:pt>
                <c:pt idx="4124">
                  <c:v>-0.707467138303496</c:v>
                </c:pt>
                <c:pt idx="4125">
                  <c:v>-16.4163226406077</c:v>
                </c:pt>
                <c:pt idx="4126">
                  <c:v>-3.13936563876426</c:v>
                </c:pt>
                <c:pt idx="4127">
                  <c:v>7.83654806996145</c:v>
                </c:pt>
                <c:pt idx="4128">
                  <c:v>-14.7113703492053</c:v>
                </c:pt>
                <c:pt idx="4129">
                  <c:v>-11.8319829955055</c:v>
                </c:pt>
                <c:pt idx="4130">
                  <c:v>-1.15408845364077</c:v>
                </c:pt>
                <c:pt idx="4131">
                  <c:v>5.68683820951438</c:v>
                </c:pt>
                <c:pt idx="4132">
                  <c:v>-3.55764641214206</c:v>
                </c:pt>
                <c:pt idx="4133">
                  <c:v>3.36814207075249</c:v>
                </c:pt>
                <c:pt idx="4134">
                  <c:v>-12.1209377036294</c:v>
                </c:pt>
                <c:pt idx="4135">
                  <c:v>2.66209269904985</c:v>
                </c:pt>
                <c:pt idx="4136">
                  <c:v>-14.8802328515086</c:v>
                </c:pt>
                <c:pt idx="4137">
                  <c:v>3.95826670123692</c:v>
                </c:pt>
                <c:pt idx="4138">
                  <c:v>-18.320733049989</c:v>
                </c:pt>
                <c:pt idx="4139">
                  <c:v>-10.7629373798411</c:v>
                </c:pt>
                <c:pt idx="4140">
                  <c:v>5.26450041019894</c:v>
                </c:pt>
                <c:pt idx="4141">
                  <c:v>4.16136043616262</c:v>
                </c:pt>
                <c:pt idx="4142">
                  <c:v>4.27824167128311</c:v>
                </c:pt>
                <c:pt idx="4143">
                  <c:v>9.18405281408893</c:v>
                </c:pt>
                <c:pt idx="4144">
                  <c:v>-13.5233030380793</c:v>
                </c:pt>
                <c:pt idx="4145">
                  <c:v>2.65560007916393</c:v>
                </c:pt>
                <c:pt idx="4146">
                  <c:v>0.648249299123995</c:v>
                </c:pt>
                <c:pt idx="4147">
                  <c:v>4.49590450364908</c:v>
                </c:pt>
                <c:pt idx="4148">
                  <c:v>-9.97923547930929</c:v>
                </c:pt>
                <c:pt idx="4149">
                  <c:v>-19.2443261111487</c:v>
                </c:pt>
                <c:pt idx="4150">
                  <c:v>-6.92655335422439</c:v>
                </c:pt>
                <c:pt idx="4151">
                  <c:v>1.62091163019511</c:v>
                </c:pt>
                <c:pt idx="4152">
                  <c:v>-0.159535297230583</c:v>
                </c:pt>
                <c:pt idx="4153">
                  <c:v>4.71767507566985</c:v>
                </c:pt>
                <c:pt idx="4154">
                  <c:v>-3.07519841259327</c:v>
                </c:pt>
                <c:pt idx="4155">
                  <c:v>-0.0655510061781026</c:v>
                </c:pt>
                <c:pt idx="4156">
                  <c:v>3.17896484090261</c:v>
                </c:pt>
                <c:pt idx="4157">
                  <c:v>-14.1709726726834</c:v>
                </c:pt>
                <c:pt idx="4158">
                  <c:v>-15.3232083238587</c:v>
                </c:pt>
                <c:pt idx="4159">
                  <c:v>-16.1530634678088</c:v>
                </c:pt>
                <c:pt idx="4160">
                  <c:v>2.6812774065511</c:v>
                </c:pt>
                <c:pt idx="4161">
                  <c:v>-18.2988698611333</c:v>
                </c:pt>
                <c:pt idx="4162">
                  <c:v>-2.47486563854363</c:v>
                </c:pt>
                <c:pt idx="4163">
                  <c:v>-16.582495160181</c:v>
                </c:pt>
                <c:pt idx="4164">
                  <c:v>7.5226502772226</c:v>
                </c:pt>
                <c:pt idx="4165">
                  <c:v>-7.7616500494086</c:v>
                </c:pt>
                <c:pt idx="4166">
                  <c:v>-3.99966826582693</c:v>
                </c:pt>
                <c:pt idx="4167">
                  <c:v>-4.48901111788808</c:v>
                </c:pt>
                <c:pt idx="4168">
                  <c:v>3.45099015112819</c:v>
                </c:pt>
                <c:pt idx="4169">
                  <c:v>-10.4219364621527</c:v>
                </c:pt>
                <c:pt idx="4170">
                  <c:v>-13.0482501963375</c:v>
                </c:pt>
                <c:pt idx="4171">
                  <c:v>3.16830578629498</c:v>
                </c:pt>
                <c:pt idx="4172">
                  <c:v>-11.7231274869437</c:v>
                </c:pt>
                <c:pt idx="4173">
                  <c:v>-0.777774098376628</c:v>
                </c:pt>
                <c:pt idx="4174">
                  <c:v>8.63443270076686</c:v>
                </c:pt>
                <c:pt idx="4175">
                  <c:v>9.37161069511112</c:v>
                </c:pt>
                <c:pt idx="4176">
                  <c:v>-2.04472898705462</c:v>
                </c:pt>
                <c:pt idx="4177">
                  <c:v>-10.4929381973327</c:v>
                </c:pt>
                <c:pt idx="4178">
                  <c:v>-2.45142263964475</c:v>
                </c:pt>
                <c:pt idx="4179">
                  <c:v>-12.7728750050856</c:v>
                </c:pt>
                <c:pt idx="4180">
                  <c:v>-13.4337852267889</c:v>
                </c:pt>
                <c:pt idx="4181">
                  <c:v>-13.8104048226065</c:v>
                </c:pt>
                <c:pt idx="4182">
                  <c:v>-6.42588107846761</c:v>
                </c:pt>
                <c:pt idx="4183">
                  <c:v>-14.0729996228053</c:v>
                </c:pt>
                <c:pt idx="4184">
                  <c:v>-12.130988683778</c:v>
                </c:pt>
                <c:pt idx="4185">
                  <c:v>-17.3097766415152</c:v>
                </c:pt>
                <c:pt idx="4186">
                  <c:v>-6.64799203909814</c:v>
                </c:pt>
                <c:pt idx="4187">
                  <c:v>-2.00024832355535</c:v>
                </c:pt>
                <c:pt idx="4188">
                  <c:v>-6.34985080057495</c:v>
                </c:pt>
                <c:pt idx="4189">
                  <c:v>-13.3041691337687</c:v>
                </c:pt>
                <c:pt idx="4190">
                  <c:v>-3.49389371358211</c:v>
                </c:pt>
                <c:pt idx="4191">
                  <c:v>-6.68586445022056</c:v>
                </c:pt>
                <c:pt idx="4192">
                  <c:v>-7.34909322212995</c:v>
                </c:pt>
                <c:pt idx="4193">
                  <c:v>-8.97240223849096</c:v>
                </c:pt>
                <c:pt idx="4194">
                  <c:v>-13.0377722317708</c:v>
                </c:pt>
                <c:pt idx="4195">
                  <c:v>1.80101787250137</c:v>
                </c:pt>
                <c:pt idx="4196">
                  <c:v>-8.05274528482489</c:v>
                </c:pt>
                <c:pt idx="4197">
                  <c:v>-0.664375214133286</c:v>
                </c:pt>
                <c:pt idx="4198">
                  <c:v>5.35046015668476</c:v>
                </c:pt>
                <c:pt idx="4199">
                  <c:v>-11.386576589309</c:v>
                </c:pt>
                <c:pt idx="4200">
                  <c:v>-16.8548560158878</c:v>
                </c:pt>
                <c:pt idx="4201">
                  <c:v>-1.92278449144273</c:v>
                </c:pt>
                <c:pt idx="4202">
                  <c:v>6.54458554442563</c:v>
                </c:pt>
                <c:pt idx="4203">
                  <c:v>-8.4591981804851</c:v>
                </c:pt>
                <c:pt idx="4204">
                  <c:v>-17.4927313367274</c:v>
                </c:pt>
                <c:pt idx="4205">
                  <c:v>-14.4232069411367</c:v>
                </c:pt>
                <c:pt idx="4206">
                  <c:v>9.64521813929052</c:v>
                </c:pt>
                <c:pt idx="4207">
                  <c:v>-3.68243678295374</c:v>
                </c:pt>
                <c:pt idx="4208">
                  <c:v>8.89599468851665</c:v>
                </c:pt>
                <c:pt idx="4209">
                  <c:v>-19.2956647582091</c:v>
                </c:pt>
                <c:pt idx="4210">
                  <c:v>-11.7829553285728</c:v>
                </c:pt>
                <c:pt idx="4211">
                  <c:v>-6.5098340889142</c:v>
                </c:pt>
                <c:pt idx="4212">
                  <c:v>-11.1996881194584</c:v>
                </c:pt>
                <c:pt idx="4213">
                  <c:v>-0.792877479901784</c:v>
                </c:pt>
                <c:pt idx="4214">
                  <c:v>-10.1596880092848</c:v>
                </c:pt>
                <c:pt idx="4215">
                  <c:v>-3.71799313709794</c:v>
                </c:pt>
                <c:pt idx="4216">
                  <c:v>-18.4167521314966</c:v>
                </c:pt>
                <c:pt idx="4217">
                  <c:v>-0.456280169099777</c:v>
                </c:pt>
                <c:pt idx="4218">
                  <c:v>-16.7650560306181</c:v>
                </c:pt>
                <c:pt idx="4219">
                  <c:v>3.55260210171532</c:v>
                </c:pt>
                <c:pt idx="4220">
                  <c:v>-8.36516521842556</c:v>
                </c:pt>
                <c:pt idx="4221">
                  <c:v>-1.70584911582687</c:v>
                </c:pt>
                <c:pt idx="4222">
                  <c:v>-15.1889773028588</c:v>
                </c:pt>
                <c:pt idx="4223">
                  <c:v>-8.61850829778515</c:v>
                </c:pt>
                <c:pt idx="4224">
                  <c:v>-10.6554175024787</c:v>
                </c:pt>
                <c:pt idx="4225">
                  <c:v>-8.19755458236835</c:v>
                </c:pt>
                <c:pt idx="4226">
                  <c:v>5.16973061533232</c:v>
                </c:pt>
                <c:pt idx="4227">
                  <c:v>8.12086233532755</c:v>
                </c:pt>
                <c:pt idx="4228">
                  <c:v>0.372032729430421</c:v>
                </c:pt>
                <c:pt idx="4229">
                  <c:v>4.3593496355063</c:v>
                </c:pt>
                <c:pt idx="4230">
                  <c:v>7.92685508576135</c:v>
                </c:pt>
                <c:pt idx="4231">
                  <c:v>0.246713857787776</c:v>
                </c:pt>
                <c:pt idx="4232">
                  <c:v>6.09403167685394</c:v>
                </c:pt>
                <c:pt idx="4233">
                  <c:v>9.00549070363379</c:v>
                </c:pt>
                <c:pt idx="4234">
                  <c:v>-0.981706406725011</c:v>
                </c:pt>
                <c:pt idx="4235">
                  <c:v>-4.50829875577771</c:v>
                </c:pt>
                <c:pt idx="4236">
                  <c:v>-4.17931206209476</c:v>
                </c:pt>
                <c:pt idx="4237">
                  <c:v>-9.88279612014375</c:v>
                </c:pt>
                <c:pt idx="4238">
                  <c:v>-8.04167617249637</c:v>
                </c:pt>
                <c:pt idx="4239">
                  <c:v>-18.5912195738524</c:v>
                </c:pt>
                <c:pt idx="4240">
                  <c:v>9.27274859260927</c:v>
                </c:pt>
                <c:pt idx="4241">
                  <c:v>-7.74944675438838</c:v>
                </c:pt>
                <c:pt idx="4242">
                  <c:v>-16.9949894213884</c:v>
                </c:pt>
                <c:pt idx="4243">
                  <c:v>-9.25020103744003</c:v>
                </c:pt>
                <c:pt idx="4244">
                  <c:v>-14.7345313088158</c:v>
                </c:pt>
                <c:pt idx="4245">
                  <c:v>-12.6928116700039</c:v>
                </c:pt>
                <c:pt idx="4246">
                  <c:v>8.7641217165911</c:v>
                </c:pt>
                <c:pt idx="4247">
                  <c:v>-10.9280501116955</c:v>
                </c:pt>
                <c:pt idx="4248">
                  <c:v>-0.53298050199216</c:v>
                </c:pt>
                <c:pt idx="4249">
                  <c:v>2.43515496256891</c:v>
                </c:pt>
                <c:pt idx="4250">
                  <c:v>-13.6375567139769</c:v>
                </c:pt>
                <c:pt idx="4251">
                  <c:v>2.08598444981392</c:v>
                </c:pt>
                <c:pt idx="4252">
                  <c:v>8.36111185054572</c:v>
                </c:pt>
                <c:pt idx="4253">
                  <c:v>0.731344468027959</c:v>
                </c:pt>
                <c:pt idx="4254">
                  <c:v>6.81278898965552</c:v>
                </c:pt>
                <c:pt idx="4255">
                  <c:v>-15.2808681874995</c:v>
                </c:pt>
                <c:pt idx="4256">
                  <c:v>-2.00757637213855</c:v>
                </c:pt>
                <c:pt idx="4257">
                  <c:v>-17.8966273986386</c:v>
                </c:pt>
                <c:pt idx="4258">
                  <c:v>6.64031294873262</c:v>
                </c:pt>
                <c:pt idx="4259">
                  <c:v>-18.9025567710649</c:v>
                </c:pt>
                <c:pt idx="4260">
                  <c:v>-6.06732621347872</c:v>
                </c:pt>
                <c:pt idx="4261">
                  <c:v>-0.332813651996527</c:v>
                </c:pt>
                <c:pt idx="4262">
                  <c:v>0.599376464034373</c:v>
                </c:pt>
                <c:pt idx="4263">
                  <c:v>0.0854400151548855</c:v>
                </c:pt>
                <c:pt idx="4264">
                  <c:v>-1.75971117776531</c:v>
                </c:pt>
                <c:pt idx="4265">
                  <c:v>-8.08795009922873</c:v>
                </c:pt>
                <c:pt idx="4266">
                  <c:v>-12.2762064800651</c:v>
                </c:pt>
                <c:pt idx="4267">
                  <c:v>3.50808786561363</c:v>
                </c:pt>
                <c:pt idx="4268">
                  <c:v>-4.80482748061858</c:v>
                </c:pt>
                <c:pt idx="4269">
                  <c:v>-17.2792674820021</c:v>
                </c:pt>
                <c:pt idx="4270">
                  <c:v>-5.3794011151393</c:v>
                </c:pt>
                <c:pt idx="4271">
                  <c:v>-7.2782552797355</c:v>
                </c:pt>
                <c:pt idx="4272">
                  <c:v>-19.3171553625506</c:v>
                </c:pt>
                <c:pt idx="4273">
                  <c:v>7.9090654059103</c:v>
                </c:pt>
                <c:pt idx="4274">
                  <c:v>-1.02886011760261</c:v>
                </c:pt>
                <c:pt idx="4275">
                  <c:v>-3.4951917395904</c:v>
                </c:pt>
                <c:pt idx="4276">
                  <c:v>-17.5404231501321</c:v>
                </c:pt>
                <c:pt idx="4277">
                  <c:v>-5.62000277283277</c:v>
                </c:pt>
                <c:pt idx="4278">
                  <c:v>-9.89073208050516</c:v>
                </c:pt>
                <c:pt idx="4279">
                  <c:v>-18.7069717602516</c:v>
                </c:pt>
                <c:pt idx="4280">
                  <c:v>-11.4873655143247</c:v>
                </c:pt>
                <c:pt idx="4281">
                  <c:v>-2.18502302946641</c:v>
                </c:pt>
                <c:pt idx="4282">
                  <c:v>-18.8518404745963</c:v>
                </c:pt>
                <c:pt idx="4283">
                  <c:v>-9.18582907973368</c:v>
                </c:pt>
                <c:pt idx="4284">
                  <c:v>-15.0676054270008</c:v>
                </c:pt>
                <c:pt idx="4285">
                  <c:v>-18.7515891985613</c:v>
                </c:pt>
                <c:pt idx="4286">
                  <c:v>-6.34833310992741</c:v>
                </c:pt>
                <c:pt idx="4287">
                  <c:v>6.23662413698477</c:v>
                </c:pt>
                <c:pt idx="4288">
                  <c:v>-13.7242108463178</c:v>
                </c:pt>
                <c:pt idx="4289">
                  <c:v>-3.20903487732918</c:v>
                </c:pt>
                <c:pt idx="4290">
                  <c:v>-14.0598886281117</c:v>
                </c:pt>
                <c:pt idx="4291">
                  <c:v>8.56030434193745</c:v>
                </c:pt>
                <c:pt idx="4292">
                  <c:v>-4.18816480836626</c:v>
                </c:pt>
                <c:pt idx="4293">
                  <c:v>8.95085275107989</c:v>
                </c:pt>
                <c:pt idx="4294">
                  <c:v>1.67869741127216</c:v>
                </c:pt>
                <c:pt idx="4295">
                  <c:v>7.03672601411485</c:v>
                </c:pt>
                <c:pt idx="4296">
                  <c:v>0.17841115118008</c:v>
                </c:pt>
                <c:pt idx="4297">
                  <c:v>-17.3379107460977</c:v>
                </c:pt>
                <c:pt idx="4298">
                  <c:v>2.02508429486535</c:v>
                </c:pt>
                <c:pt idx="4299">
                  <c:v>-6.96104754998688</c:v>
                </c:pt>
                <c:pt idx="4300">
                  <c:v>-17.0221815842669</c:v>
                </c:pt>
                <c:pt idx="4301">
                  <c:v>-7.8633481003656</c:v>
                </c:pt>
                <c:pt idx="4302">
                  <c:v>9.19083565672902</c:v>
                </c:pt>
                <c:pt idx="4303">
                  <c:v>6.0746924038452</c:v>
                </c:pt>
                <c:pt idx="4304">
                  <c:v>-15.2868802268942</c:v>
                </c:pt>
                <c:pt idx="4305">
                  <c:v>-9.40895683868009</c:v>
                </c:pt>
                <c:pt idx="4306">
                  <c:v>4.50345183811949</c:v>
                </c:pt>
                <c:pt idx="4307">
                  <c:v>-14.4421689438095</c:v>
                </c:pt>
                <c:pt idx="4308">
                  <c:v>-14.9851762978074</c:v>
                </c:pt>
                <c:pt idx="4309">
                  <c:v>4.45830432656274</c:v>
                </c:pt>
                <c:pt idx="4310">
                  <c:v>-14.9763730802792</c:v>
                </c:pt>
                <c:pt idx="4311">
                  <c:v>-13.9243218973028</c:v>
                </c:pt>
                <c:pt idx="4312">
                  <c:v>6.74127826112893</c:v>
                </c:pt>
                <c:pt idx="4313">
                  <c:v>9.41179565204284</c:v>
                </c:pt>
                <c:pt idx="4314">
                  <c:v>1.28837293305573</c:v>
                </c:pt>
                <c:pt idx="4315">
                  <c:v>-6.65085124275667</c:v>
                </c:pt>
                <c:pt idx="4316">
                  <c:v>0.476823910007942</c:v>
                </c:pt>
                <c:pt idx="4317">
                  <c:v>-3.08204717972527</c:v>
                </c:pt>
                <c:pt idx="4318">
                  <c:v>-16.7263813959525</c:v>
                </c:pt>
                <c:pt idx="4319">
                  <c:v>0.890555654333008</c:v>
                </c:pt>
                <c:pt idx="4320">
                  <c:v>6.42518716884385</c:v>
                </c:pt>
                <c:pt idx="4321">
                  <c:v>7.32766718708719</c:v>
                </c:pt>
                <c:pt idx="4322">
                  <c:v>-8.71975417956471</c:v>
                </c:pt>
                <c:pt idx="4323">
                  <c:v>-6.2689185265843</c:v>
                </c:pt>
                <c:pt idx="4324">
                  <c:v>-16.7193853623247</c:v>
                </c:pt>
                <c:pt idx="4325">
                  <c:v>-15.9410595159008</c:v>
                </c:pt>
                <c:pt idx="4326">
                  <c:v>4.73996486822659</c:v>
                </c:pt>
                <c:pt idx="4327">
                  <c:v>3.37527420082753</c:v>
                </c:pt>
                <c:pt idx="4328">
                  <c:v>-0.615925544636766</c:v>
                </c:pt>
                <c:pt idx="4329">
                  <c:v>1.30238690112706</c:v>
                </c:pt>
                <c:pt idx="4330">
                  <c:v>3.6855808197645</c:v>
                </c:pt>
                <c:pt idx="4331">
                  <c:v>4.08151409604695</c:v>
                </c:pt>
                <c:pt idx="4332">
                  <c:v>5.61388272835795</c:v>
                </c:pt>
                <c:pt idx="4333">
                  <c:v>4.67746778604986</c:v>
                </c:pt>
                <c:pt idx="4334">
                  <c:v>-5.21657699452809</c:v>
                </c:pt>
                <c:pt idx="4335">
                  <c:v>-2.7505045414125</c:v>
                </c:pt>
                <c:pt idx="4336">
                  <c:v>-14.6602754435977</c:v>
                </c:pt>
                <c:pt idx="4337">
                  <c:v>-2.95511643164713</c:v>
                </c:pt>
                <c:pt idx="4338">
                  <c:v>-15.2577613156027</c:v>
                </c:pt>
                <c:pt idx="4339">
                  <c:v>-8.22555559299223</c:v>
                </c:pt>
                <c:pt idx="4340">
                  <c:v>-16.8686872753897</c:v>
                </c:pt>
                <c:pt idx="4341">
                  <c:v>3.01624664831712</c:v>
                </c:pt>
                <c:pt idx="4342">
                  <c:v>5.51106240089624</c:v>
                </c:pt>
                <c:pt idx="4343">
                  <c:v>-11.6886496245791</c:v>
                </c:pt>
                <c:pt idx="4344">
                  <c:v>-11.0340548014212</c:v>
                </c:pt>
                <c:pt idx="4345">
                  <c:v>6.43333867987497</c:v>
                </c:pt>
                <c:pt idx="4346">
                  <c:v>-10.713969089971</c:v>
                </c:pt>
                <c:pt idx="4347">
                  <c:v>6.23715172424732</c:v>
                </c:pt>
                <c:pt idx="4348">
                  <c:v>-12.831394836538</c:v>
                </c:pt>
                <c:pt idx="4349">
                  <c:v>-3.79421513923617</c:v>
                </c:pt>
                <c:pt idx="4350">
                  <c:v>-12.0867514013417</c:v>
                </c:pt>
                <c:pt idx="4351">
                  <c:v>7.82494094534501</c:v>
                </c:pt>
                <c:pt idx="4352">
                  <c:v>5.80598265300721</c:v>
                </c:pt>
                <c:pt idx="4353">
                  <c:v>-16.8272903058953</c:v>
                </c:pt>
                <c:pt idx="4354">
                  <c:v>6.17427857206766</c:v>
                </c:pt>
                <c:pt idx="4355">
                  <c:v>-4.20201815134217</c:v>
                </c:pt>
                <c:pt idx="4356">
                  <c:v>-3.39265783283495</c:v>
                </c:pt>
                <c:pt idx="4357">
                  <c:v>-14.4991528070543</c:v>
                </c:pt>
                <c:pt idx="4358">
                  <c:v>-12.3221859600435</c:v>
                </c:pt>
                <c:pt idx="4359">
                  <c:v>0.237786093515294</c:v>
                </c:pt>
                <c:pt idx="4360">
                  <c:v>-0.252693517600997</c:v>
                </c:pt>
                <c:pt idx="4361">
                  <c:v>-14.678107335317</c:v>
                </c:pt>
                <c:pt idx="4362">
                  <c:v>-0.298008448310262</c:v>
                </c:pt>
                <c:pt idx="4363">
                  <c:v>1.77942374533272</c:v>
                </c:pt>
                <c:pt idx="4364">
                  <c:v>-18.7064300395299</c:v>
                </c:pt>
                <c:pt idx="4365">
                  <c:v>4.36894566952933</c:v>
                </c:pt>
                <c:pt idx="4366">
                  <c:v>7.72741246017312</c:v>
                </c:pt>
                <c:pt idx="4367">
                  <c:v>-7.96202839911306</c:v>
                </c:pt>
                <c:pt idx="4368">
                  <c:v>6.98171245807769</c:v>
                </c:pt>
                <c:pt idx="4369">
                  <c:v>-17.7662346200938</c:v>
                </c:pt>
                <c:pt idx="4370">
                  <c:v>-16.5587130351906</c:v>
                </c:pt>
                <c:pt idx="4371">
                  <c:v>-0.269618634814098</c:v>
                </c:pt>
                <c:pt idx="4372">
                  <c:v>8.99097020195249</c:v>
                </c:pt>
                <c:pt idx="4373">
                  <c:v>-16.6279808567617</c:v>
                </c:pt>
                <c:pt idx="4374">
                  <c:v>5.59981860640324</c:v>
                </c:pt>
                <c:pt idx="4375">
                  <c:v>8.61073706973418</c:v>
                </c:pt>
                <c:pt idx="4376">
                  <c:v>-7.45715009167718</c:v>
                </c:pt>
                <c:pt idx="4377">
                  <c:v>-4.8521854072139</c:v>
                </c:pt>
                <c:pt idx="4378">
                  <c:v>-1.01298395823029</c:v>
                </c:pt>
                <c:pt idx="4379">
                  <c:v>-11.7157342316011</c:v>
                </c:pt>
                <c:pt idx="4380">
                  <c:v>4.96319022249244</c:v>
                </c:pt>
                <c:pt idx="4381">
                  <c:v>-6.45878166074111</c:v>
                </c:pt>
                <c:pt idx="4382">
                  <c:v>-12.0853267784396</c:v>
                </c:pt>
                <c:pt idx="4383">
                  <c:v>2.20903674381886</c:v>
                </c:pt>
                <c:pt idx="4384">
                  <c:v>9.18886398736423</c:v>
                </c:pt>
                <c:pt idx="4385">
                  <c:v>-5.49151720353631</c:v>
                </c:pt>
                <c:pt idx="4386">
                  <c:v>1.50152133889369</c:v>
                </c:pt>
                <c:pt idx="4387">
                  <c:v>7.67556863764084</c:v>
                </c:pt>
                <c:pt idx="4388">
                  <c:v>-13.2964573521462</c:v>
                </c:pt>
                <c:pt idx="4389">
                  <c:v>-15.0635971666271</c:v>
                </c:pt>
                <c:pt idx="4390">
                  <c:v>3.23315945273854</c:v>
                </c:pt>
                <c:pt idx="4391">
                  <c:v>8.67902550855274</c:v>
                </c:pt>
                <c:pt idx="4392">
                  <c:v>4.00702970349779</c:v>
                </c:pt>
                <c:pt idx="4393">
                  <c:v>8.18042609416616</c:v>
                </c:pt>
                <c:pt idx="4394">
                  <c:v>-5.87563395928229</c:v>
                </c:pt>
                <c:pt idx="4395">
                  <c:v>-3.45093004464741</c:v>
                </c:pt>
                <c:pt idx="4396">
                  <c:v>-19.3848460938884</c:v>
                </c:pt>
                <c:pt idx="4397">
                  <c:v>-5.66118106237794</c:v>
                </c:pt>
                <c:pt idx="4398">
                  <c:v>-2.30397625450391</c:v>
                </c:pt>
                <c:pt idx="4399">
                  <c:v>4.13315532716586</c:v>
                </c:pt>
                <c:pt idx="4400">
                  <c:v>2.27146690443983</c:v>
                </c:pt>
                <c:pt idx="4401">
                  <c:v>-12.7554316533317</c:v>
                </c:pt>
                <c:pt idx="4402">
                  <c:v>-12.2586349698596</c:v>
                </c:pt>
                <c:pt idx="4403">
                  <c:v>-10.0716159202978</c:v>
                </c:pt>
                <c:pt idx="4404">
                  <c:v>-11.7363081675109</c:v>
                </c:pt>
                <c:pt idx="4405">
                  <c:v>-15.2244548013941</c:v>
                </c:pt>
                <c:pt idx="4406">
                  <c:v>2.45188651756658</c:v>
                </c:pt>
                <c:pt idx="4407">
                  <c:v>3.3756744278095</c:v>
                </c:pt>
                <c:pt idx="4408">
                  <c:v>0.893246830427081</c:v>
                </c:pt>
                <c:pt idx="4409">
                  <c:v>2.57984160697183</c:v>
                </c:pt>
                <c:pt idx="4410">
                  <c:v>3.58493442138364</c:v>
                </c:pt>
                <c:pt idx="4411">
                  <c:v>-14.5623728374622</c:v>
                </c:pt>
                <c:pt idx="4412">
                  <c:v>0.231257044451583</c:v>
                </c:pt>
                <c:pt idx="4413">
                  <c:v>9.05463511379699</c:v>
                </c:pt>
                <c:pt idx="4414">
                  <c:v>-4.9055773150219</c:v>
                </c:pt>
                <c:pt idx="4415">
                  <c:v>3.69593234913644</c:v>
                </c:pt>
                <c:pt idx="4416">
                  <c:v>-0.442883108807359</c:v>
                </c:pt>
                <c:pt idx="4417">
                  <c:v>5.47573850903404</c:v>
                </c:pt>
                <c:pt idx="4418">
                  <c:v>-4.80761364383087</c:v>
                </c:pt>
                <c:pt idx="4419">
                  <c:v>6.73944562830314</c:v>
                </c:pt>
                <c:pt idx="4420">
                  <c:v>-11.031718946655</c:v>
                </c:pt>
                <c:pt idx="4421">
                  <c:v>-12.7396932305793</c:v>
                </c:pt>
                <c:pt idx="4422">
                  <c:v>-2.62700340997414</c:v>
                </c:pt>
                <c:pt idx="4423">
                  <c:v>5.19003750574097</c:v>
                </c:pt>
                <c:pt idx="4424">
                  <c:v>-0.538475261811017</c:v>
                </c:pt>
                <c:pt idx="4425">
                  <c:v>-16.4905796371551</c:v>
                </c:pt>
                <c:pt idx="4426">
                  <c:v>0.452974481147754</c:v>
                </c:pt>
                <c:pt idx="4427">
                  <c:v>-13.423453152531</c:v>
                </c:pt>
                <c:pt idx="4428">
                  <c:v>-12.1646088772732</c:v>
                </c:pt>
                <c:pt idx="4429">
                  <c:v>-8.48504929159244</c:v>
                </c:pt>
                <c:pt idx="4430">
                  <c:v>6.82555508112195</c:v>
                </c:pt>
                <c:pt idx="4431">
                  <c:v>-9.43569651022803</c:v>
                </c:pt>
                <c:pt idx="4432">
                  <c:v>-17.4061874701795</c:v>
                </c:pt>
                <c:pt idx="4433">
                  <c:v>-6.93661114384753</c:v>
                </c:pt>
                <c:pt idx="4434">
                  <c:v>1.17158603013453</c:v>
                </c:pt>
                <c:pt idx="4435">
                  <c:v>-17.5715155567115</c:v>
                </c:pt>
                <c:pt idx="4436">
                  <c:v>-18.965921000221</c:v>
                </c:pt>
                <c:pt idx="4437">
                  <c:v>-0.0120578289951442</c:v>
                </c:pt>
                <c:pt idx="4438">
                  <c:v>7.19258234269781</c:v>
                </c:pt>
                <c:pt idx="4439">
                  <c:v>1.52192807932243</c:v>
                </c:pt>
                <c:pt idx="4440">
                  <c:v>-12.7022643133855</c:v>
                </c:pt>
                <c:pt idx="4441">
                  <c:v>-18.9845840500695</c:v>
                </c:pt>
                <c:pt idx="4442">
                  <c:v>-15.9614591838368</c:v>
                </c:pt>
                <c:pt idx="4443">
                  <c:v>-1.35828432423214</c:v>
                </c:pt>
                <c:pt idx="4444">
                  <c:v>4.08445404101673</c:v>
                </c:pt>
                <c:pt idx="4445">
                  <c:v>-12.6013477294627</c:v>
                </c:pt>
                <c:pt idx="4446">
                  <c:v>-14.0677896302079</c:v>
                </c:pt>
                <c:pt idx="4447">
                  <c:v>-15.9101359585063</c:v>
                </c:pt>
                <c:pt idx="4448">
                  <c:v>-18.3326312266726</c:v>
                </c:pt>
                <c:pt idx="4449">
                  <c:v>-16.8492477383085</c:v>
                </c:pt>
                <c:pt idx="4450">
                  <c:v>-6.20500470940538</c:v>
                </c:pt>
                <c:pt idx="4451">
                  <c:v>-9.3349316214376</c:v>
                </c:pt>
                <c:pt idx="4452">
                  <c:v>-3.74737430535485</c:v>
                </c:pt>
                <c:pt idx="4453">
                  <c:v>-2.94203132213319</c:v>
                </c:pt>
                <c:pt idx="4454">
                  <c:v>-18.6267693404782</c:v>
                </c:pt>
                <c:pt idx="4455">
                  <c:v>-10.8736624990609</c:v>
                </c:pt>
                <c:pt idx="4456">
                  <c:v>-8.0933137882259</c:v>
                </c:pt>
                <c:pt idx="4457">
                  <c:v>-8.88296038882757</c:v>
                </c:pt>
                <c:pt idx="4458">
                  <c:v>-12.6823730415349</c:v>
                </c:pt>
                <c:pt idx="4459">
                  <c:v>-12.8104818835645</c:v>
                </c:pt>
                <c:pt idx="4460">
                  <c:v>-0.629077033660735</c:v>
                </c:pt>
                <c:pt idx="4461">
                  <c:v>0.130753501941308</c:v>
                </c:pt>
                <c:pt idx="4462">
                  <c:v>-0.466887991807475</c:v>
                </c:pt>
                <c:pt idx="4463">
                  <c:v>-3.65362298761402</c:v>
                </c:pt>
                <c:pt idx="4464">
                  <c:v>3.34616647574128</c:v>
                </c:pt>
                <c:pt idx="4465">
                  <c:v>7.26391076874335</c:v>
                </c:pt>
                <c:pt idx="4466">
                  <c:v>2.10983997636729</c:v>
                </c:pt>
                <c:pt idx="4467">
                  <c:v>8.3149544523227</c:v>
                </c:pt>
                <c:pt idx="4468">
                  <c:v>0.130304080433219</c:v>
                </c:pt>
                <c:pt idx="4469">
                  <c:v>-6.85395242009083</c:v>
                </c:pt>
                <c:pt idx="4470">
                  <c:v>-8.06351640898303</c:v>
                </c:pt>
                <c:pt idx="4471">
                  <c:v>4.54962061695382</c:v>
                </c:pt>
                <c:pt idx="4472">
                  <c:v>-19.0514961409949</c:v>
                </c:pt>
                <c:pt idx="4473">
                  <c:v>-10.4106708573692</c:v>
                </c:pt>
                <c:pt idx="4474">
                  <c:v>-1.97673521751932</c:v>
                </c:pt>
                <c:pt idx="4475">
                  <c:v>-9.48995320999971</c:v>
                </c:pt>
                <c:pt idx="4476">
                  <c:v>9.62479678575665</c:v>
                </c:pt>
                <c:pt idx="4477">
                  <c:v>7.64312036939396</c:v>
                </c:pt>
                <c:pt idx="4478">
                  <c:v>3.16627827296597</c:v>
                </c:pt>
                <c:pt idx="4479">
                  <c:v>4.14926497371187</c:v>
                </c:pt>
                <c:pt idx="4480">
                  <c:v>0.531351319794729</c:v>
                </c:pt>
                <c:pt idx="4481">
                  <c:v>-15.223657956873</c:v>
                </c:pt>
                <c:pt idx="4482">
                  <c:v>-5.10226670378532</c:v>
                </c:pt>
                <c:pt idx="4483">
                  <c:v>5.48790140108443</c:v>
                </c:pt>
                <c:pt idx="4484">
                  <c:v>-9.83456798307907</c:v>
                </c:pt>
                <c:pt idx="4485">
                  <c:v>-19.0629354539903</c:v>
                </c:pt>
                <c:pt idx="4486">
                  <c:v>-8.11363124062116</c:v>
                </c:pt>
                <c:pt idx="4487">
                  <c:v>-12.7388412681725</c:v>
                </c:pt>
                <c:pt idx="4488">
                  <c:v>-10.4220944917111</c:v>
                </c:pt>
                <c:pt idx="4489">
                  <c:v>-9.65687644419776</c:v>
                </c:pt>
                <c:pt idx="4490">
                  <c:v>2.10845892811635</c:v>
                </c:pt>
                <c:pt idx="4491">
                  <c:v>2.8086666459193</c:v>
                </c:pt>
                <c:pt idx="4492">
                  <c:v>-19.3822699471179</c:v>
                </c:pt>
                <c:pt idx="4493">
                  <c:v>-15.6801275339918</c:v>
                </c:pt>
                <c:pt idx="4494">
                  <c:v>-8.72035345824906</c:v>
                </c:pt>
                <c:pt idx="4495">
                  <c:v>-17.2845651700048</c:v>
                </c:pt>
                <c:pt idx="4496">
                  <c:v>-3.71692312188177</c:v>
                </c:pt>
                <c:pt idx="4497">
                  <c:v>-13.501411094765</c:v>
                </c:pt>
                <c:pt idx="4498">
                  <c:v>7.40537026178462</c:v>
                </c:pt>
                <c:pt idx="4499">
                  <c:v>-4.81593219319933</c:v>
                </c:pt>
                <c:pt idx="4500">
                  <c:v>-5.04304626022473</c:v>
                </c:pt>
                <c:pt idx="4501">
                  <c:v>0.152961213102422</c:v>
                </c:pt>
                <c:pt idx="4502">
                  <c:v>-10.4378083924224</c:v>
                </c:pt>
                <c:pt idx="4503">
                  <c:v>-0.186410172321537</c:v>
                </c:pt>
                <c:pt idx="4504">
                  <c:v>-0.210791193353653</c:v>
                </c:pt>
                <c:pt idx="4505">
                  <c:v>9.29247963673849</c:v>
                </c:pt>
                <c:pt idx="4506">
                  <c:v>2.71847736164075</c:v>
                </c:pt>
                <c:pt idx="4507">
                  <c:v>-16.0723100624097</c:v>
                </c:pt>
                <c:pt idx="4508">
                  <c:v>-11.7671197616459</c:v>
                </c:pt>
                <c:pt idx="4509">
                  <c:v>-18.7859011881147</c:v>
                </c:pt>
                <c:pt idx="4510">
                  <c:v>-9.17582006316943</c:v>
                </c:pt>
                <c:pt idx="4511">
                  <c:v>-0.555720476326586</c:v>
                </c:pt>
                <c:pt idx="4512">
                  <c:v>-5.03943473130125</c:v>
                </c:pt>
                <c:pt idx="4513">
                  <c:v>2.70576152574243</c:v>
                </c:pt>
                <c:pt idx="4514">
                  <c:v>-6.21380285324188</c:v>
                </c:pt>
                <c:pt idx="4515">
                  <c:v>-1.95503888171806</c:v>
                </c:pt>
                <c:pt idx="4516">
                  <c:v>-11.4662058453998</c:v>
                </c:pt>
                <c:pt idx="4517">
                  <c:v>8.89107610931108</c:v>
                </c:pt>
                <c:pt idx="4518">
                  <c:v>4.40797508184313</c:v>
                </c:pt>
                <c:pt idx="4519">
                  <c:v>7.59801325723336</c:v>
                </c:pt>
                <c:pt idx="4520">
                  <c:v>-12.8201665385502</c:v>
                </c:pt>
                <c:pt idx="4521">
                  <c:v>-13.126519967548</c:v>
                </c:pt>
                <c:pt idx="4522">
                  <c:v>-8.65136027323494</c:v>
                </c:pt>
                <c:pt idx="4523">
                  <c:v>-15.1602354474107</c:v>
                </c:pt>
                <c:pt idx="4524">
                  <c:v>-13.9112740457743</c:v>
                </c:pt>
                <c:pt idx="4525">
                  <c:v>-10.8902250470254</c:v>
                </c:pt>
                <c:pt idx="4526">
                  <c:v>-17.8992872711287</c:v>
                </c:pt>
                <c:pt idx="4527">
                  <c:v>-14.4837106111135</c:v>
                </c:pt>
                <c:pt idx="4528">
                  <c:v>-14.3089565193483</c:v>
                </c:pt>
                <c:pt idx="4529">
                  <c:v>-15.4411783534744</c:v>
                </c:pt>
                <c:pt idx="4530">
                  <c:v>-5.46680287323635</c:v>
                </c:pt>
                <c:pt idx="4531">
                  <c:v>-15.5478700559157</c:v>
                </c:pt>
                <c:pt idx="4532">
                  <c:v>0.441187000634646</c:v>
                </c:pt>
                <c:pt idx="4533">
                  <c:v>2.25747898593755</c:v>
                </c:pt>
                <c:pt idx="4534">
                  <c:v>-0.972653138048936</c:v>
                </c:pt>
                <c:pt idx="4535">
                  <c:v>-5.8081043400025</c:v>
                </c:pt>
                <c:pt idx="4536">
                  <c:v>6.01314230943713</c:v>
                </c:pt>
                <c:pt idx="4537">
                  <c:v>-0.279385560712739</c:v>
                </c:pt>
                <c:pt idx="4538">
                  <c:v>-14.1724113736246</c:v>
                </c:pt>
                <c:pt idx="4539">
                  <c:v>-15.6625629598552</c:v>
                </c:pt>
                <c:pt idx="4540">
                  <c:v>-16.7103128776059</c:v>
                </c:pt>
                <c:pt idx="4541">
                  <c:v>-14.7656983681713</c:v>
                </c:pt>
                <c:pt idx="4542">
                  <c:v>-0.194659701820857</c:v>
                </c:pt>
                <c:pt idx="4543">
                  <c:v>-10.1227950033823</c:v>
                </c:pt>
                <c:pt idx="4544">
                  <c:v>-10.5189175745524</c:v>
                </c:pt>
                <c:pt idx="4545">
                  <c:v>-11.922627784445</c:v>
                </c:pt>
                <c:pt idx="4546">
                  <c:v>-9.45404377142124</c:v>
                </c:pt>
                <c:pt idx="4547">
                  <c:v>-13.0084064671094</c:v>
                </c:pt>
                <c:pt idx="4548">
                  <c:v>5.60245010439882</c:v>
                </c:pt>
                <c:pt idx="4549">
                  <c:v>-11.5930603256929</c:v>
                </c:pt>
                <c:pt idx="4550">
                  <c:v>0.880031341920969</c:v>
                </c:pt>
                <c:pt idx="4551">
                  <c:v>-6.82355568174819</c:v>
                </c:pt>
                <c:pt idx="4552">
                  <c:v>-18.2194115706182</c:v>
                </c:pt>
                <c:pt idx="4553">
                  <c:v>-10.1927648089457</c:v>
                </c:pt>
                <c:pt idx="4554">
                  <c:v>-14.6954541997641</c:v>
                </c:pt>
                <c:pt idx="4555">
                  <c:v>7.30668413317859</c:v>
                </c:pt>
                <c:pt idx="4556">
                  <c:v>-16.579983160298</c:v>
                </c:pt>
                <c:pt idx="4557">
                  <c:v>-4.89223474471727</c:v>
                </c:pt>
                <c:pt idx="4558">
                  <c:v>-7.14940417595282</c:v>
                </c:pt>
                <c:pt idx="4559">
                  <c:v>-15.9749419779134</c:v>
                </c:pt>
                <c:pt idx="4560">
                  <c:v>5.97650622779498</c:v>
                </c:pt>
                <c:pt idx="4561">
                  <c:v>0.355552866086103</c:v>
                </c:pt>
                <c:pt idx="4562">
                  <c:v>-16.9463719944039</c:v>
                </c:pt>
                <c:pt idx="4563">
                  <c:v>-1.33465398056808</c:v>
                </c:pt>
                <c:pt idx="4564">
                  <c:v>3.92960285606301</c:v>
                </c:pt>
                <c:pt idx="4565">
                  <c:v>6.92064716401419</c:v>
                </c:pt>
                <c:pt idx="4566">
                  <c:v>-19.2775074987672</c:v>
                </c:pt>
                <c:pt idx="4567">
                  <c:v>1.23901189594884</c:v>
                </c:pt>
                <c:pt idx="4568">
                  <c:v>-0.315448091833571</c:v>
                </c:pt>
                <c:pt idx="4569">
                  <c:v>-15.3960702075648</c:v>
                </c:pt>
                <c:pt idx="4570">
                  <c:v>2.80851295760885</c:v>
                </c:pt>
                <c:pt idx="4571">
                  <c:v>-19.2255912150718</c:v>
                </c:pt>
                <c:pt idx="4572">
                  <c:v>0.689233553608981</c:v>
                </c:pt>
                <c:pt idx="4573">
                  <c:v>-6.72683581138678</c:v>
                </c:pt>
                <c:pt idx="4574">
                  <c:v>-2.09126467182391</c:v>
                </c:pt>
                <c:pt idx="4575">
                  <c:v>-8.00764366894714</c:v>
                </c:pt>
                <c:pt idx="4576">
                  <c:v>-12.5223180379942</c:v>
                </c:pt>
                <c:pt idx="4577">
                  <c:v>8.75079743058361</c:v>
                </c:pt>
                <c:pt idx="4578">
                  <c:v>-1.07894639449043</c:v>
                </c:pt>
                <c:pt idx="4579">
                  <c:v>-7.68986828331198</c:v>
                </c:pt>
                <c:pt idx="4580">
                  <c:v>6.25535358734232</c:v>
                </c:pt>
                <c:pt idx="4581">
                  <c:v>-8.98604979863149</c:v>
                </c:pt>
                <c:pt idx="4582">
                  <c:v>6.53972750347673</c:v>
                </c:pt>
                <c:pt idx="4583">
                  <c:v>-3.79841527629313</c:v>
                </c:pt>
                <c:pt idx="4584">
                  <c:v>-16.1651030817354</c:v>
                </c:pt>
                <c:pt idx="4585">
                  <c:v>-15.4712421539818</c:v>
                </c:pt>
                <c:pt idx="4586">
                  <c:v>-0.232227977733827</c:v>
                </c:pt>
                <c:pt idx="4587">
                  <c:v>-14.7487624005804</c:v>
                </c:pt>
                <c:pt idx="4588">
                  <c:v>2.15960590276893</c:v>
                </c:pt>
                <c:pt idx="4589">
                  <c:v>-1.98367756768851</c:v>
                </c:pt>
                <c:pt idx="4590">
                  <c:v>-7.2949985018468</c:v>
                </c:pt>
                <c:pt idx="4591">
                  <c:v>6.32961114625997</c:v>
                </c:pt>
                <c:pt idx="4592">
                  <c:v>-17.3907464608554</c:v>
                </c:pt>
                <c:pt idx="4593">
                  <c:v>5.957204436194</c:v>
                </c:pt>
                <c:pt idx="4594">
                  <c:v>-16.9284089665145</c:v>
                </c:pt>
                <c:pt idx="4595">
                  <c:v>-1.94910519521934</c:v>
                </c:pt>
                <c:pt idx="4596">
                  <c:v>3.6268291129099</c:v>
                </c:pt>
                <c:pt idx="4597">
                  <c:v>-3.27383389778796</c:v>
                </c:pt>
                <c:pt idx="4598">
                  <c:v>8.08141999175351</c:v>
                </c:pt>
                <c:pt idx="4599">
                  <c:v>6.48419039793261</c:v>
                </c:pt>
                <c:pt idx="4600">
                  <c:v>-16.7132402285434</c:v>
                </c:pt>
                <c:pt idx="4601">
                  <c:v>5.03343031857127</c:v>
                </c:pt>
                <c:pt idx="4602">
                  <c:v>-9.20850309280158</c:v>
                </c:pt>
                <c:pt idx="4603">
                  <c:v>-16.8870169402423</c:v>
                </c:pt>
                <c:pt idx="4604">
                  <c:v>-1.8334766730269</c:v>
                </c:pt>
                <c:pt idx="4605">
                  <c:v>-2.49181052189599</c:v>
                </c:pt>
                <c:pt idx="4606">
                  <c:v>7.35168568572178</c:v>
                </c:pt>
                <c:pt idx="4607">
                  <c:v>-18.2870358874427</c:v>
                </c:pt>
                <c:pt idx="4608">
                  <c:v>-18.4580331290695</c:v>
                </c:pt>
                <c:pt idx="4609">
                  <c:v>-18.8121405049217</c:v>
                </c:pt>
                <c:pt idx="4610">
                  <c:v>-13.5001832318511</c:v>
                </c:pt>
                <c:pt idx="4611">
                  <c:v>-18.0374486332383</c:v>
                </c:pt>
                <c:pt idx="4612">
                  <c:v>-8.9003047987348</c:v>
                </c:pt>
                <c:pt idx="4613">
                  <c:v>-14.4596290202072</c:v>
                </c:pt>
                <c:pt idx="4614">
                  <c:v>9.61968701833754</c:v>
                </c:pt>
                <c:pt idx="4615">
                  <c:v>1.5956237440724</c:v>
                </c:pt>
                <c:pt idx="4616">
                  <c:v>-0.105146617529055</c:v>
                </c:pt>
                <c:pt idx="4617">
                  <c:v>-16.1105467780341</c:v>
                </c:pt>
                <c:pt idx="4618">
                  <c:v>5.71385529492533</c:v>
                </c:pt>
                <c:pt idx="4619">
                  <c:v>-17.5385286286815</c:v>
                </c:pt>
                <c:pt idx="4620">
                  <c:v>1.3727879546072</c:v>
                </c:pt>
                <c:pt idx="4621">
                  <c:v>8.47840689180796</c:v>
                </c:pt>
                <c:pt idx="4622">
                  <c:v>-1.97728598692385</c:v>
                </c:pt>
                <c:pt idx="4623">
                  <c:v>-2.51625038970209</c:v>
                </c:pt>
                <c:pt idx="4624">
                  <c:v>-17.509749931524</c:v>
                </c:pt>
                <c:pt idx="4625">
                  <c:v>5.59414521740034</c:v>
                </c:pt>
                <c:pt idx="4626">
                  <c:v>-19.0964500258682</c:v>
                </c:pt>
                <c:pt idx="4627">
                  <c:v>-12.3028674939517</c:v>
                </c:pt>
                <c:pt idx="4628">
                  <c:v>-14.2171001435767</c:v>
                </c:pt>
                <c:pt idx="4629">
                  <c:v>0.330336686149676</c:v>
                </c:pt>
                <c:pt idx="4630">
                  <c:v>9.09711699545643</c:v>
                </c:pt>
                <c:pt idx="4631">
                  <c:v>-14.2327437444217</c:v>
                </c:pt>
                <c:pt idx="4632">
                  <c:v>-3.47350876136127</c:v>
                </c:pt>
                <c:pt idx="4633">
                  <c:v>7.10333940459892</c:v>
                </c:pt>
                <c:pt idx="4634">
                  <c:v>-3.58948424519229</c:v>
                </c:pt>
                <c:pt idx="4635">
                  <c:v>1.84383129877117</c:v>
                </c:pt>
                <c:pt idx="4636">
                  <c:v>-3.81450460313194</c:v>
                </c:pt>
                <c:pt idx="4637">
                  <c:v>-12.6051974253136</c:v>
                </c:pt>
                <c:pt idx="4638">
                  <c:v>3.42641166996054</c:v>
                </c:pt>
                <c:pt idx="4639">
                  <c:v>-11.6854022606733</c:v>
                </c:pt>
                <c:pt idx="4640">
                  <c:v>7.6993594244365</c:v>
                </c:pt>
                <c:pt idx="4641">
                  <c:v>-1.59594787446829</c:v>
                </c:pt>
                <c:pt idx="4642">
                  <c:v>-15.7491659698488</c:v>
                </c:pt>
                <c:pt idx="4643">
                  <c:v>-17.4247540173417</c:v>
                </c:pt>
                <c:pt idx="4644">
                  <c:v>1.3790241235566</c:v>
                </c:pt>
                <c:pt idx="4645">
                  <c:v>2.24002944472498</c:v>
                </c:pt>
                <c:pt idx="4646">
                  <c:v>-6.02356520693947</c:v>
                </c:pt>
                <c:pt idx="4647">
                  <c:v>-19.3426713110059</c:v>
                </c:pt>
                <c:pt idx="4648">
                  <c:v>-0.258265105321681</c:v>
                </c:pt>
                <c:pt idx="4649">
                  <c:v>8.77005835523169</c:v>
                </c:pt>
                <c:pt idx="4650">
                  <c:v>3.48999965429459</c:v>
                </c:pt>
                <c:pt idx="4651">
                  <c:v>-4.00052802394035</c:v>
                </c:pt>
                <c:pt idx="4652">
                  <c:v>1.38611659671069</c:v>
                </c:pt>
                <c:pt idx="4653">
                  <c:v>2.56438496894193</c:v>
                </c:pt>
                <c:pt idx="4654">
                  <c:v>2.06475159971556</c:v>
                </c:pt>
                <c:pt idx="4655">
                  <c:v>0.470235063226413</c:v>
                </c:pt>
                <c:pt idx="4656">
                  <c:v>4.16919611574948</c:v>
                </c:pt>
                <c:pt idx="4657">
                  <c:v>-12.9312981287204</c:v>
                </c:pt>
                <c:pt idx="4658">
                  <c:v>-12.8531207084255</c:v>
                </c:pt>
                <c:pt idx="4659">
                  <c:v>0.568583887316528</c:v>
                </c:pt>
                <c:pt idx="4660">
                  <c:v>-1.45000162745647</c:v>
                </c:pt>
                <c:pt idx="4661">
                  <c:v>2.11273160811414</c:v>
                </c:pt>
                <c:pt idx="4662">
                  <c:v>1.77682374013051</c:v>
                </c:pt>
                <c:pt idx="4663">
                  <c:v>-3.85923190198418</c:v>
                </c:pt>
                <c:pt idx="4664">
                  <c:v>-17.4856121161282</c:v>
                </c:pt>
                <c:pt idx="4665">
                  <c:v>-16.4657489607661</c:v>
                </c:pt>
                <c:pt idx="4666">
                  <c:v>-7.41031662403666</c:v>
                </c:pt>
                <c:pt idx="4667">
                  <c:v>5.07624916436957</c:v>
                </c:pt>
                <c:pt idx="4668">
                  <c:v>-9.82667067928224</c:v>
                </c:pt>
                <c:pt idx="4669">
                  <c:v>-14.6347354108506</c:v>
                </c:pt>
                <c:pt idx="4670">
                  <c:v>-3.39920789013772</c:v>
                </c:pt>
                <c:pt idx="4671">
                  <c:v>-17.3720583419782</c:v>
                </c:pt>
                <c:pt idx="4672">
                  <c:v>-6.72656409752863</c:v>
                </c:pt>
                <c:pt idx="4673">
                  <c:v>3.79759791486151</c:v>
                </c:pt>
                <c:pt idx="4674">
                  <c:v>6.29847292635965</c:v>
                </c:pt>
                <c:pt idx="4675">
                  <c:v>-1.14329234460357</c:v>
                </c:pt>
                <c:pt idx="4676">
                  <c:v>5.51962899399405</c:v>
                </c:pt>
                <c:pt idx="4677">
                  <c:v>5.7663586125506</c:v>
                </c:pt>
                <c:pt idx="4678">
                  <c:v>-12.6906529471581</c:v>
                </c:pt>
                <c:pt idx="4679">
                  <c:v>-2.66483156119715</c:v>
                </c:pt>
                <c:pt idx="4680">
                  <c:v>-5.45935839818992</c:v>
                </c:pt>
                <c:pt idx="4681">
                  <c:v>-17.1809365702428</c:v>
                </c:pt>
                <c:pt idx="4682">
                  <c:v>-16.0543835804315</c:v>
                </c:pt>
                <c:pt idx="4683">
                  <c:v>-13.6787722668929</c:v>
                </c:pt>
                <c:pt idx="4684">
                  <c:v>5.96971995012102</c:v>
                </c:pt>
                <c:pt idx="4685">
                  <c:v>-13.9456455030778</c:v>
                </c:pt>
                <c:pt idx="4686">
                  <c:v>-17.9123200246591</c:v>
                </c:pt>
                <c:pt idx="4687">
                  <c:v>2.67722917388177</c:v>
                </c:pt>
                <c:pt idx="4688">
                  <c:v>-19.2301736225201</c:v>
                </c:pt>
                <c:pt idx="4689">
                  <c:v>-0.874971123243423</c:v>
                </c:pt>
                <c:pt idx="4690">
                  <c:v>-0.962524828904937</c:v>
                </c:pt>
                <c:pt idx="4691">
                  <c:v>-9.71036257309452</c:v>
                </c:pt>
                <c:pt idx="4692">
                  <c:v>-1.25536309143416</c:v>
                </c:pt>
                <c:pt idx="4693">
                  <c:v>-8.79696619912216</c:v>
                </c:pt>
                <c:pt idx="4694">
                  <c:v>-2.91836819096547</c:v>
                </c:pt>
                <c:pt idx="4695">
                  <c:v>-1.51122542281214</c:v>
                </c:pt>
                <c:pt idx="4696">
                  <c:v>4.89844389962136</c:v>
                </c:pt>
                <c:pt idx="4697">
                  <c:v>4.24258807246928</c:v>
                </c:pt>
                <c:pt idx="4698">
                  <c:v>2.30444107461284</c:v>
                </c:pt>
                <c:pt idx="4699">
                  <c:v>-10.7369063275596</c:v>
                </c:pt>
                <c:pt idx="4700">
                  <c:v>-15.3201643875332</c:v>
                </c:pt>
                <c:pt idx="4701">
                  <c:v>-0.350117801587776</c:v>
                </c:pt>
                <c:pt idx="4702">
                  <c:v>-15.3178531471513</c:v>
                </c:pt>
                <c:pt idx="4703">
                  <c:v>-1.90921793451128</c:v>
                </c:pt>
                <c:pt idx="4704">
                  <c:v>-5.27063642411082</c:v>
                </c:pt>
                <c:pt idx="4705">
                  <c:v>-18.6674115087535</c:v>
                </c:pt>
                <c:pt idx="4706">
                  <c:v>6.18160853464502</c:v>
                </c:pt>
                <c:pt idx="4707">
                  <c:v>7.7193794436747</c:v>
                </c:pt>
                <c:pt idx="4708">
                  <c:v>-4.53208416068785</c:v>
                </c:pt>
                <c:pt idx="4709">
                  <c:v>6.9138213750354</c:v>
                </c:pt>
                <c:pt idx="4710">
                  <c:v>8.79719537918806</c:v>
                </c:pt>
                <c:pt idx="4711">
                  <c:v>-3.26374261344953</c:v>
                </c:pt>
                <c:pt idx="4712">
                  <c:v>-0.235289656478623</c:v>
                </c:pt>
                <c:pt idx="4713">
                  <c:v>-7.2682498139513</c:v>
                </c:pt>
                <c:pt idx="4714">
                  <c:v>-16.0542227137161</c:v>
                </c:pt>
                <c:pt idx="4715">
                  <c:v>-1.62037346166237</c:v>
                </c:pt>
                <c:pt idx="4716">
                  <c:v>-12.1626293661212</c:v>
                </c:pt>
                <c:pt idx="4717">
                  <c:v>8.35810619943265</c:v>
                </c:pt>
                <c:pt idx="4718">
                  <c:v>2.23046134592509</c:v>
                </c:pt>
                <c:pt idx="4719">
                  <c:v>-2.65863983433452</c:v>
                </c:pt>
                <c:pt idx="4720">
                  <c:v>1.49808712133479</c:v>
                </c:pt>
                <c:pt idx="4721">
                  <c:v>8.52313373690603</c:v>
                </c:pt>
                <c:pt idx="4722">
                  <c:v>0.158611347786638</c:v>
                </c:pt>
                <c:pt idx="4723">
                  <c:v>4.92090871544523</c:v>
                </c:pt>
                <c:pt idx="4724">
                  <c:v>4.27925953650686</c:v>
                </c:pt>
                <c:pt idx="4725">
                  <c:v>-13.3677408761902</c:v>
                </c:pt>
                <c:pt idx="4726">
                  <c:v>5.04223559400232</c:v>
                </c:pt>
                <c:pt idx="4727">
                  <c:v>6.59780221053092</c:v>
                </c:pt>
                <c:pt idx="4728">
                  <c:v>-6.39085885517443</c:v>
                </c:pt>
                <c:pt idx="4729">
                  <c:v>-12.0806806251542</c:v>
                </c:pt>
                <c:pt idx="4730">
                  <c:v>-6.92992871803419</c:v>
                </c:pt>
                <c:pt idx="4731">
                  <c:v>-6.19337072175738</c:v>
                </c:pt>
                <c:pt idx="4732">
                  <c:v>-14.351209698612</c:v>
                </c:pt>
                <c:pt idx="4733">
                  <c:v>-16.8320345642629</c:v>
                </c:pt>
                <c:pt idx="4734">
                  <c:v>-4.67822583241632</c:v>
                </c:pt>
                <c:pt idx="4735">
                  <c:v>-14.2049215079129</c:v>
                </c:pt>
                <c:pt idx="4736">
                  <c:v>-5.46946204264948</c:v>
                </c:pt>
                <c:pt idx="4737">
                  <c:v>-18.9594859161989</c:v>
                </c:pt>
                <c:pt idx="4738">
                  <c:v>6.67159492520011</c:v>
                </c:pt>
                <c:pt idx="4739">
                  <c:v>-2.3737030843922</c:v>
                </c:pt>
                <c:pt idx="4740">
                  <c:v>-11.9070569888621</c:v>
                </c:pt>
                <c:pt idx="4741">
                  <c:v>6.05862218891274</c:v>
                </c:pt>
                <c:pt idx="4742">
                  <c:v>-14.1156564202064</c:v>
                </c:pt>
                <c:pt idx="4743">
                  <c:v>3.90070723755321</c:v>
                </c:pt>
                <c:pt idx="4744">
                  <c:v>-19.292760759408</c:v>
                </c:pt>
                <c:pt idx="4745">
                  <c:v>-4.80025507794326</c:v>
                </c:pt>
                <c:pt idx="4746">
                  <c:v>4.1887642386436</c:v>
                </c:pt>
                <c:pt idx="4747">
                  <c:v>-7.94310335196382</c:v>
                </c:pt>
                <c:pt idx="4748">
                  <c:v>-13.1924396277845</c:v>
                </c:pt>
                <c:pt idx="4749">
                  <c:v>0.492502271059241</c:v>
                </c:pt>
                <c:pt idx="4750">
                  <c:v>0.696772067014513</c:v>
                </c:pt>
                <c:pt idx="4751">
                  <c:v>-16.2873859733642</c:v>
                </c:pt>
                <c:pt idx="4752">
                  <c:v>-16.2795104282976</c:v>
                </c:pt>
                <c:pt idx="4753">
                  <c:v>-11.9559029639399</c:v>
                </c:pt>
                <c:pt idx="4754">
                  <c:v>-6.21727912792268</c:v>
                </c:pt>
                <c:pt idx="4755">
                  <c:v>8.73991432432403</c:v>
                </c:pt>
                <c:pt idx="4756">
                  <c:v>0.670896714162655</c:v>
                </c:pt>
                <c:pt idx="4757">
                  <c:v>-0.229020315506376</c:v>
                </c:pt>
                <c:pt idx="4758">
                  <c:v>-16.8605792160502</c:v>
                </c:pt>
                <c:pt idx="4759">
                  <c:v>-15.0821710251224</c:v>
                </c:pt>
                <c:pt idx="4760">
                  <c:v>3.514546691492</c:v>
                </c:pt>
                <c:pt idx="4761">
                  <c:v>-15.8332758805625</c:v>
                </c:pt>
                <c:pt idx="4762">
                  <c:v>-16.401822964455</c:v>
                </c:pt>
                <c:pt idx="4763">
                  <c:v>-8.5703187777011</c:v>
                </c:pt>
                <c:pt idx="4764">
                  <c:v>-18.8632568347768</c:v>
                </c:pt>
                <c:pt idx="4765">
                  <c:v>0.18448555019675</c:v>
                </c:pt>
                <c:pt idx="4766">
                  <c:v>-10.4604630738815</c:v>
                </c:pt>
                <c:pt idx="4767">
                  <c:v>6.5339494633287</c:v>
                </c:pt>
                <c:pt idx="4768">
                  <c:v>3.25531685847623</c:v>
                </c:pt>
                <c:pt idx="4769">
                  <c:v>-6.26373605953457</c:v>
                </c:pt>
                <c:pt idx="4770">
                  <c:v>-9.74194125070498</c:v>
                </c:pt>
                <c:pt idx="4771">
                  <c:v>-14.3561688263186</c:v>
                </c:pt>
                <c:pt idx="4772">
                  <c:v>-9.46147326236988</c:v>
                </c:pt>
                <c:pt idx="4773">
                  <c:v>5.50559281049077</c:v>
                </c:pt>
                <c:pt idx="4774">
                  <c:v>-3.24747553848358</c:v>
                </c:pt>
                <c:pt idx="4775">
                  <c:v>-18.6218997066761</c:v>
                </c:pt>
                <c:pt idx="4776">
                  <c:v>9.27764041272875</c:v>
                </c:pt>
                <c:pt idx="4777">
                  <c:v>-3.02261070280927</c:v>
                </c:pt>
                <c:pt idx="4778">
                  <c:v>-16.085573062815</c:v>
                </c:pt>
                <c:pt idx="4779">
                  <c:v>-0.39811466337532</c:v>
                </c:pt>
                <c:pt idx="4780">
                  <c:v>-11.8441275783556</c:v>
                </c:pt>
                <c:pt idx="4781">
                  <c:v>-11.1117772509721</c:v>
                </c:pt>
                <c:pt idx="4782">
                  <c:v>4.50836442786017</c:v>
                </c:pt>
                <c:pt idx="4783">
                  <c:v>2.93719075760216</c:v>
                </c:pt>
                <c:pt idx="4784">
                  <c:v>4.95269524790985</c:v>
                </c:pt>
                <c:pt idx="4785">
                  <c:v>-12.0770392508573</c:v>
                </c:pt>
                <c:pt idx="4786">
                  <c:v>4.10366256992602</c:v>
                </c:pt>
                <c:pt idx="4787">
                  <c:v>-1.07760588320573</c:v>
                </c:pt>
                <c:pt idx="4788">
                  <c:v>0.795962389134249</c:v>
                </c:pt>
                <c:pt idx="4789">
                  <c:v>-11.1443975789613</c:v>
                </c:pt>
                <c:pt idx="4790">
                  <c:v>1.54206829302269</c:v>
                </c:pt>
                <c:pt idx="4791">
                  <c:v>-3.37341479556669</c:v>
                </c:pt>
                <c:pt idx="4792">
                  <c:v>4.54968114165462</c:v>
                </c:pt>
                <c:pt idx="4793">
                  <c:v>-14.300112446133</c:v>
                </c:pt>
                <c:pt idx="4794">
                  <c:v>3.75801421748129</c:v>
                </c:pt>
                <c:pt idx="4795">
                  <c:v>5.86457648419315</c:v>
                </c:pt>
                <c:pt idx="4796">
                  <c:v>0.578714366629315</c:v>
                </c:pt>
                <c:pt idx="4797">
                  <c:v>8.26511740592449</c:v>
                </c:pt>
                <c:pt idx="4798">
                  <c:v>-8.61794522576055</c:v>
                </c:pt>
                <c:pt idx="4799">
                  <c:v>6.51880554416201</c:v>
                </c:pt>
                <c:pt idx="4800">
                  <c:v>-6.79761672013371</c:v>
                </c:pt>
                <c:pt idx="4801">
                  <c:v>-2.97385576668499</c:v>
                </c:pt>
                <c:pt idx="4802">
                  <c:v>-19.1672501154525</c:v>
                </c:pt>
                <c:pt idx="4803">
                  <c:v>-4.39576442126368</c:v>
                </c:pt>
                <c:pt idx="4804">
                  <c:v>5.58546221988567</c:v>
                </c:pt>
                <c:pt idx="4805">
                  <c:v>-2.43716558443574</c:v>
                </c:pt>
                <c:pt idx="4806">
                  <c:v>-11.7113653559412</c:v>
                </c:pt>
                <c:pt idx="4807">
                  <c:v>-15.6347766448273</c:v>
                </c:pt>
                <c:pt idx="4808">
                  <c:v>-19.3757073898194</c:v>
                </c:pt>
                <c:pt idx="4809">
                  <c:v>-15.9730358222299</c:v>
                </c:pt>
                <c:pt idx="4810">
                  <c:v>-8.4725390776769</c:v>
                </c:pt>
                <c:pt idx="4811">
                  <c:v>-3.56192675089383</c:v>
                </c:pt>
                <c:pt idx="4812">
                  <c:v>2.87904519909099</c:v>
                </c:pt>
                <c:pt idx="4813">
                  <c:v>0.419633461554234</c:v>
                </c:pt>
                <c:pt idx="4814">
                  <c:v>-0.324386923624936</c:v>
                </c:pt>
                <c:pt idx="4815">
                  <c:v>5.62875114565032</c:v>
                </c:pt>
                <c:pt idx="4816">
                  <c:v>-5.20589291570756</c:v>
                </c:pt>
                <c:pt idx="4817">
                  <c:v>-18.8944489589301</c:v>
                </c:pt>
                <c:pt idx="4818">
                  <c:v>4.26235794902151</c:v>
                </c:pt>
                <c:pt idx="4819">
                  <c:v>-10.1714312867298</c:v>
                </c:pt>
                <c:pt idx="4820">
                  <c:v>-12.3803269789127</c:v>
                </c:pt>
                <c:pt idx="4821">
                  <c:v>-9.17598577118079</c:v>
                </c:pt>
                <c:pt idx="4822">
                  <c:v>-16.1710204952971</c:v>
                </c:pt>
                <c:pt idx="4823">
                  <c:v>0.451331731316562</c:v>
                </c:pt>
                <c:pt idx="4824">
                  <c:v>-13.900238384192</c:v>
                </c:pt>
                <c:pt idx="4825">
                  <c:v>6.22622372922104</c:v>
                </c:pt>
                <c:pt idx="4826">
                  <c:v>7.76521166324024</c:v>
                </c:pt>
                <c:pt idx="4827">
                  <c:v>-0.761520773509488</c:v>
                </c:pt>
                <c:pt idx="4828">
                  <c:v>-11.1065505195369</c:v>
                </c:pt>
                <c:pt idx="4829">
                  <c:v>1.80266643025172</c:v>
                </c:pt>
                <c:pt idx="4830">
                  <c:v>-3.35700808259635</c:v>
                </c:pt>
                <c:pt idx="4831">
                  <c:v>-4.75557825518535</c:v>
                </c:pt>
                <c:pt idx="4832">
                  <c:v>-6.5229382698823</c:v>
                </c:pt>
                <c:pt idx="4833">
                  <c:v>-1.13192108053335</c:v>
                </c:pt>
                <c:pt idx="4834">
                  <c:v>-6.51184072215905</c:v>
                </c:pt>
                <c:pt idx="4835">
                  <c:v>8.24071124934363</c:v>
                </c:pt>
                <c:pt idx="4836">
                  <c:v>0.905536920908736</c:v>
                </c:pt>
                <c:pt idx="4837">
                  <c:v>3.4424547827807</c:v>
                </c:pt>
                <c:pt idx="4838">
                  <c:v>4.16630938849663</c:v>
                </c:pt>
                <c:pt idx="4839">
                  <c:v>-13.1113572559672</c:v>
                </c:pt>
                <c:pt idx="4840">
                  <c:v>1.45077327911682</c:v>
                </c:pt>
                <c:pt idx="4841">
                  <c:v>-2.92436054174629</c:v>
                </c:pt>
                <c:pt idx="4842">
                  <c:v>-13.0321821264808</c:v>
                </c:pt>
                <c:pt idx="4843">
                  <c:v>3.30407303200979</c:v>
                </c:pt>
                <c:pt idx="4844">
                  <c:v>-11.1755276460673</c:v>
                </c:pt>
                <c:pt idx="4845">
                  <c:v>5.71054628719523</c:v>
                </c:pt>
                <c:pt idx="4846">
                  <c:v>-15.7688883799771</c:v>
                </c:pt>
                <c:pt idx="4847">
                  <c:v>8.4697910114225</c:v>
                </c:pt>
                <c:pt idx="4848">
                  <c:v>-13.6047107239717</c:v>
                </c:pt>
                <c:pt idx="4849">
                  <c:v>-8.65535345533085</c:v>
                </c:pt>
                <c:pt idx="4850">
                  <c:v>-14.5277852587857</c:v>
                </c:pt>
                <c:pt idx="4851">
                  <c:v>-1.89523690943538</c:v>
                </c:pt>
                <c:pt idx="4852">
                  <c:v>-14.7232092385055</c:v>
                </c:pt>
                <c:pt idx="4853">
                  <c:v>2.89281974202543</c:v>
                </c:pt>
                <c:pt idx="4854">
                  <c:v>1.30951077024776</c:v>
                </c:pt>
                <c:pt idx="4855">
                  <c:v>-17.7484582468198</c:v>
                </c:pt>
                <c:pt idx="4856">
                  <c:v>-3.40647343986476</c:v>
                </c:pt>
                <c:pt idx="4857">
                  <c:v>-5.65090984917447</c:v>
                </c:pt>
                <c:pt idx="4858">
                  <c:v>9.24546903753452</c:v>
                </c:pt>
                <c:pt idx="4859">
                  <c:v>-2.33842395848819</c:v>
                </c:pt>
                <c:pt idx="4860">
                  <c:v>-5.21018352530187</c:v>
                </c:pt>
                <c:pt idx="4861">
                  <c:v>4.88471622244014</c:v>
                </c:pt>
                <c:pt idx="4862">
                  <c:v>-14.8490042357318</c:v>
                </c:pt>
                <c:pt idx="4863">
                  <c:v>6.6613195333321</c:v>
                </c:pt>
                <c:pt idx="4864">
                  <c:v>-8.79469161836032</c:v>
                </c:pt>
                <c:pt idx="4865">
                  <c:v>2.91488620796295</c:v>
                </c:pt>
                <c:pt idx="4866">
                  <c:v>5.80001610288641</c:v>
                </c:pt>
                <c:pt idx="4867">
                  <c:v>-0.805029493011407</c:v>
                </c:pt>
                <c:pt idx="4868">
                  <c:v>-11.6797277432484</c:v>
                </c:pt>
                <c:pt idx="4869">
                  <c:v>-4.12733342157213</c:v>
                </c:pt>
                <c:pt idx="4870">
                  <c:v>-6.24050943380969</c:v>
                </c:pt>
                <c:pt idx="4871">
                  <c:v>8.12405568470941</c:v>
                </c:pt>
                <c:pt idx="4872">
                  <c:v>-12.381766484269</c:v>
                </c:pt>
                <c:pt idx="4873">
                  <c:v>7.61353053017872</c:v>
                </c:pt>
                <c:pt idx="4874">
                  <c:v>-5.27846667761927</c:v>
                </c:pt>
                <c:pt idx="4875">
                  <c:v>-9.44999309330954</c:v>
                </c:pt>
                <c:pt idx="4876">
                  <c:v>-9.35894384902922</c:v>
                </c:pt>
                <c:pt idx="4877">
                  <c:v>-12.6344658491722</c:v>
                </c:pt>
                <c:pt idx="4878">
                  <c:v>-1.23327551673785</c:v>
                </c:pt>
                <c:pt idx="4879">
                  <c:v>0.09333828066665</c:v>
                </c:pt>
                <c:pt idx="4880">
                  <c:v>-11.2548375991555</c:v>
                </c:pt>
                <c:pt idx="4881">
                  <c:v>-6.75385831775075</c:v>
                </c:pt>
                <c:pt idx="4882">
                  <c:v>0.46709738133462</c:v>
                </c:pt>
                <c:pt idx="4883">
                  <c:v>-8.8912948618262</c:v>
                </c:pt>
                <c:pt idx="4884">
                  <c:v>-19.2435891733003</c:v>
                </c:pt>
                <c:pt idx="4885">
                  <c:v>-18.8646554558405</c:v>
                </c:pt>
                <c:pt idx="4886">
                  <c:v>3.04702986500156</c:v>
                </c:pt>
                <c:pt idx="4887">
                  <c:v>-15.5193220046257</c:v>
                </c:pt>
                <c:pt idx="4888">
                  <c:v>-7.9173222023427</c:v>
                </c:pt>
                <c:pt idx="4889">
                  <c:v>-7.25440171347323</c:v>
                </c:pt>
                <c:pt idx="4890">
                  <c:v>-13.4557327794672</c:v>
                </c:pt>
                <c:pt idx="4891">
                  <c:v>-12.0068251274953</c:v>
                </c:pt>
                <c:pt idx="4892">
                  <c:v>4.2082844018141</c:v>
                </c:pt>
                <c:pt idx="4893">
                  <c:v>-5.61431089420465</c:v>
                </c:pt>
                <c:pt idx="4894">
                  <c:v>3.22994506670143</c:v>
                </c:pt>
                <c:pt idx="4895">
                  <c:v>-6.43820348230532</c:v>
                </c:pt>
                <c:pt idx="4896">
                  <c:v>4.21437194919502</c:v>
                </c:pt>
                <c:pt idx="4897">
                  <c:v>-6.01172968926782</c:v>
                </c:pt>
                <c:pt idx="4898">
                  <c:v>-3.81808094981689</c:v>
                </c:pt>
                <c:pt idx="4899">
                  <c:v>-9.50597231058968</c:v>
                </c:pt>
                <c:pt idx="4900">
                  <c:v>-4.5075495208138</c:v>
                </c:pt>
                <c:pt idx="4901">
                  <c:v>-13.821920680024</c:v>
                </c:pt>
                <c:pt idx="4902">
                  <c:v>-12.3633712072064</c:v>
                </c:pt>
                <c:pt idx="4903">
                  <c:v>9.11323420714754</c:v>
                </c:pt>
                <c:pt idx="4904">
                  <c:v>0.162643325990994</c:v>
                </c:pt>
                <c:pt idx="4905">
                  <c:v>-13.5421336541142</c:v>
                </c:pt>
                <c:pt idx="4906">
                  <c:v>-12.1517934483077</c:v>
                </c:pt>
                <c:pt idx="4907">
                  <c:v>-17.2843869644627</c:v>
                </c:pt>
                <c:pt idx="4908">
                  <c:v>1.71925769177406</c:v>
                </c:pt>
                <c:pt idx="4909">
                  <c:v>-17.2099054549378</c:v>
                </c:pt>
                <c:pt idx="4910">
                  <c:v>-15.8159116619686</c:v>
                </c:pt>
                <c:pt idx="4911">
                  <c:v>4.28474119368413</c:v>
                </c:pt>
                <c:pt idx="4912">
                  <c:v>-4.34893570383471</c:v>
                </c:pt>
                <c:pt idx="4913">
                  <c:v>-1.13164789528361</c:v>
                </c:pt>
                <c:pt idx="4914">
                  <c:v>-5.8660026391899</c:v>
                </c:pt>
                <c:pt idx="4915">
                  <c:v>8.35787249138117</c:v>
                </c:pt>
                <c:pt idx="4916">
                  <c:v>-15.2474991171639</c:v>
                </c:pt>
                <c:pt idx="4917">
                  <c:v>-16.7581981877305</c:v>
                </c:pt>
                <c:pt idx="4918">
                  <c:v>-5.40244408921826</c:v>
                </c:pt>
                <c:pt idx="4919">
                  <c:v>-18.8418648053921</c:v>
                </c:pt>
                <c:pt idx="4920">
                  <c:v>-3.2115343890132</c:v>
                </c:pt>
                <c:pt idx="4921">
                  <c:v>-15.6360041053966</c:v>
                </c:pt>
                <c:pt idx="4922">
                  <c:v>-12.4731076120698</c:v>
                </c:pt>
                <c:pt idx="4923">
                  <c:v>8.32822223398127</c:v>
                </c:pt>
                <c:pt idx="4924">
                  <c:v>-5.05026519450241</c:v>
                </c:pt>
                <c:pt idx="4925">
                  <c:v>3.49904940005903</c:v>
                </c:pt>
                <c:pt idx="4926">
                  <c:v>-19.1091130912521</c:v>
                </c:pt>
                <c:pt idx="4927">
                  <c:v>-15.7814890674829</c:v>
                </c:pt>
                <c:pt idx="4928">
                  <c:v>2.80957825826686</c:v>
                </c:pt>
                <c:pt idx="4929">
                  <c:v>-19.1561588198887</c:v>
                </c:pt>
                <c:pt idx="4930">
                  <c:v>-14.312422407737</c:v>
                </c:pt>
                <c:pt idx="4931">
                  <c:v>-2.06510474793886</c:v>
                </c:pt>
                <c:pt idx="4932">
                  <c:v>-17.9042760780657</c:v>
                </c:pt>
                <c:pt idx="4933">
                  <c:v>-16.5046733711199</c:v>
                </c:pt>
                <c:pt idx="4934">
                  <c:v>4.09875375372774</c:v>
                </c:pt>
                <c:pt idx="4935">
                  <c:v>-9.66173358802879</c:v>
                </c:pt>
                <c:pt idx="4936">
                  <c:v>-5.61961990026502</c:v>
                </c:pt>
                <c:pt idx="4937">
                  <c:v>-8.56249104929674</c:v>
                </c:pt>
                <c:pt idx="4938">
                  <c:v>-7.0131272320467</c:v>
                </c:pt>
                <c:pt idx="4939">
                  <c:v>-5.73210693154157</c:v>
                </c:pt>
                <c:pt idx="4940">
                  <c:v>2.72880716365611</c:v>
                </c:pt>
                <c:pt idx="4941">
                  <c:v>2.57005299721692</c:v>
                </c:pt>
                <c:pt idx="4942">
                  <c:v>-5.42481051584752</c:v>
                </c:pt>
                <c:pt idx="4943">
                  <c:v>0.890894312997968</c:v>
                </c:pt>
                <c:pt idx="4944">
                  <c:v>-11.486304035578</c:v>
                </c:pt>
                <c:pt idx="4945">
                  <c:v>-12.4209998242305</c:v>
                </c:pt>
                <c:pt idx="4946">
                  <c:v>7.23070744733981</c:v>
                </c:pt>
                <c:pt idx="4947">
                  <c:v>-13.6562687133093</c:v>
                </c:pt>
                <c:pt idx="4948">
                  <c:v>-11.5990456595293</c:v>
                </c:pt>
                <c:pt idx="4949">
                  <c:v>-18.5183409821531</c:v>
                </c:pt>
                <c:pt idx="4950">
                  <c:v>-3.01915659623598</c:v>
                </c:pt>
                <c:pt idx="4951">
                  <c:v>-13.2414878481755</c:v>
                </c:pt>
                <c:pt idx="4952">
                  <c:v>-0.71200131922593</c:v>
                </c:pt>
                <c:pt idx="4953">
                  <c:v>-9.86058964392213</c:v>
                </c:pt>
                <c:pt idx="4954">
                  <c:v>-1.21368585281189</c:v>
                </c:pt>
                <c:pt idx="4955">
                  <c:v>2.81791873194626</c:v>
                </c:pt>
                <c:pt idx="4956">
                  <c:v>-2.50811131755126</c:v>
                </c:pt>
                <c:pt idx="4957">
                  <c:v>-10.1154360054774</c:v>
                </c:pt>
                <c:pt idx="4958">
                  <c:v>-18.5273679985511</c:v>
                </c:pt>
                <c:pt idx="4959">
                  <c:v>-1.09313695630668</c:v>
                </c:pt>
                <c:pt idx="4960">
                  <c:v>-10.2175592868179</c:v>
                </c:pt>
                <c:pt idx="4961">
                  <c:v>-8.26005879427954</c:v>
                </c:pt>
                <c:pt idx="4962">
                  <c:v>-0.241882272845614</c:v>
                </c:pt>
                <c:pt idx="4963">
                  <c:v>-14.4247526736189</c:v>
                </c:pt>
                <c:pt idx="4964">
                  <c:v>-7.16933731503047</c:v>
                </c:pt>
                <c:pt idx="4965">
                  <c:v>1.0037012282777</c:v>
                </c:pt>
                <c:pt idx="4966">
                  <c:v>1.00862292217166</c:v>
                </c:pt>
                <c:pt idx="4967">
                  <c:v>-12.3449692258199</c:v>
                </c:pt>
                <c:pt idx="4968">
                  <c:v>-8.93425855285937</c:v>
                </c:pt>
                <c:pt idx="4969">
                  <c:v>-11.2251010849275</c:v>
                </c:pt>
                <c:pt idx="4970">
                  <c:v>-8.76438423047535</c:v>
                </c:pt>
                <c:pt idx="4971">
                  <c:v>7.16421758994987</c:v>
                </c:pt>
                <c:pt idx="4972">
                  <c:v>-9.98225212101303</c:v>
                </c:pt>
                <c:pt idx="4973">
                  <c:v>-3.00107727532853</c:v>
                </c:pt>
                <c:pt idx="4974">
                  <c:v>8.25105800010098</c:v>
                </c:pt>
                <c:pt idx="4975">
                  <c:v>-6.08524010438807</c:v>
                </c:pt>
                <c:pt idx="4976">
                  <c:v>-3.45076171264119</c:v>
                </c:pt>
                <c:pt idx="4977">
                  <c:v>3.85771972360248</c:v>
                </c:pt>
                <c:pt idx="4978">
                  <c:v>-9.84008731055192</c:v>
                </c:pt>
                <c:pt idx="4979">
                  <c:v>-16.5505686434142</c:v>
                </c:pt>
                <c:pt idx="4980">
                  <c:v>6.77536792583845</c:v>
                </c:pt>
                <c:pt idx="4981">
                  <c:v>2.35614279722973</c:v>
                </c:pt>
                <c:pt idx="4982">
                  <c:v>6.71151418919613</c:v>
                </c:pt>
                <c:pt idx="4983">
                  <c:v>-9.88960364432081</c:v>
                </c:pt>
                <c:pt idx="4984">
                  <c:v>-13.035486963149</c:v>
                </c:pt>
                <c:pt idx="4985">
                  <c:v>7.27473306188645</c:v>
                </c:pt>
                <c:pt idx="4986">
                  <c:v>-16.087951810155</c:v>
                </c:pt>
                <c:pt idx="4987">
                  <c:v>-17.0282106214984</c:v>
                </c:pt>
                <c:pt idx="4988">
                  <c:v>1.21409388553122</c:v>
                </c:pt>
                <c:pt idx="4989">
                  <c:v>-2.25014373088841</c:v>
                </c:pt>
                <c:pt idx="4990">
                  <c:v>-18.578835580176</c:v>
                </c:pt>
                <c:pt idx="4991">
                  <c:v>-0.974980749216062</c:v>
                </c:pt>
                <c:pt idx="4992">
                  <c:v>7.75437534275704</c:v>
                </c:pt>
                <c:pt idx="4993">
                  <c:v>0.0520720999653168</c:v>
                </c:pt>
                <c:pt idx="4994">
                  <c:v>-13.8479092935026</c:v>
                </c:pt>
                <c:pt idx="4995">
                  <c:v>-1.18995492337732</c:v>
                </c:pt>
                <c:pt idx="4996">
                  <c:v>-14.7386283912957</c:v>
                </c:pt>
                <c:pt idx="4997">
                  <c:v>-3.80176292312597</c:v>
                </c:pt>
                <c:pt idx="4998">
                  <c:v>-15.2261461696588</c:v>
                </c:pt>
                <c:pt idx="4999">
                  <c:v>1.01207626563489</c:v>
                </c:pt>
                <c:pt idx="5000">
                  <c:v>-13.4405775598187</c:v>
                </c:pt>
                <c:pt idx="5001">
                  <c:v>-9.08628470376417</c:v>
                </c:pt>
                <c:pt idx="5002">
                  <c:v>9.12221846108953</c:v>
                </c:pt>
                <c:pt idx="5003">
                  <c:v>4.19414560653845</c:v>
                </c:pt>
                <c:pt idx="5004">
                  <c:v>-19.1449139462564</c:v>
                </c:pt>
                <c:pt idx="5005">
                  <c:v>-0.0862180922664137</c:v>
                </c:pt>
                <c:pt idx="5006">
                  <c:v>-6.08716069660318</c:v>
                </c:pt>
                <c:pt idx="5007">
                  <c:v>-0.791159300583173</c:v>
                </c:pt>
                <c:pt idx="5008">
                  <c:v>-19.2234587528391</c:v>
                </c:pt>
                <c:pt idx="5009">
                  <c:v>-16.5975799557947</c:v>
                </c:pt>
                <c:pt idx="5010">
                  <c:v>4.16012315306606</c:v>
                </c:pt>
                <c:pt idx="5011">
                  <c:v>-8.41678196464666</c:v>
                </c:pt>
                <c:pt idx="5012">
                  <c:v>-2.13185322732172</c:v>
                </c:pt>
                <c:pt idx="5013">
                  <c:v>-4.42711822408592</c:v>
                </c:pt>
                <c:pt idx="5014">
                  <c:v>-4.11952613403675</c:v>
                </c:pt>
                <c:pt idx="5015">
                  <c:v>0.820745537394763</c:v>
                </c:pt>
                <c:pt idx="5016">
                  <c:v>5.46811700114713</c:v>
                </c:pt>
                <c:pt idx="5017">
                  <c:v>4.65369555801186</c:v>
                </c:pt>
                <c:pt idx="5018">
                  <c:v>6.57016066169565</c:v>
                </c:pt>
                <c:pt idx="5019">
                  <c:v>-9.10918694791591</c:v>
                </c:pt>
                <c:pt idx="5020">
                  <c:v>-5.26985441000863</c:v>
                </c:pt>
                <c:pt idx="5021">
                  <c:v>8.1346555198218</c:v>
                </c:pt>
                <c:pt idx="5022">
                  <c:v>-14.7110605317968</c:v>
                </c:pt>
                <c:pt idx="5023">
                  <c:v>0.294053395507774</c:v>
                </c:pt>
                <c:pt idx="5024">
                  <c:v>-3.03755678514969</c:v>
                </c:pt>
                <c:pt idx="5025">
                  <c:v>-9.59196552199558</c:v>
                </c:pt>
                <c:pt idx="5026">
                  <c:v>-9.60256104586172</c:v>
                </c:pt>
                <c:pt idx="5027">
                  <c:v>-2.31250168060357</c:v>
                </c:pt>
                <c:pt idx="5028">
                  <c:v>3.23174699720576</c:v>
                </c:pt>
                <c:pt idx="5029">
                  <c:v>-7.99033267512793</c:v>
                </c:pt>
                <c:pt idx="5030">
                  <c:v>-13.8388527162584</c:v>
                </c:pt>
                <c:pt idx="5031">
                  <c:v>-4.57128647909469</c:v>
                </c:pt>
                <c:pt idx="5032">
                  <c:v>8.57232401056548</c:v>
                </c:pt>
                <c:pt idx="5033">
                  <c:v>0.088147720736377</c:v>
                </c:pt>
                <c:pt idx="5034">
                  <c:v>-2.9434372022801</c:v>
                </c:pt>
                <c:pt idx="5035">
                  <c:v>-5.48610761289816</c:v>
                </c:pt>
                <c:pt idx="5036">
                  <c:v>-6.1062389114652</c:v>
                </c:pt>
                <c:pt idx="5037">
                  <c:v>-4.83850155816404</c:v>
                </c:pt>
                <c:pt idx="5038">
                  <c:v>-10.7458811733484</c:v>
                </c:pt>
                <c:pt idx="5039">
                  <c:v>9.11058605668291</c:v>
                </c:pt>
                <c:pt idx="5040">
                  <c:v>-9.70259230736381</c:v>
                </c:pt>
                <c:pt idx="5041">
                  <c:v>-4.49280696735417</c:v>
                </c:pt>
                <c:pt idx="5042">
                  <c:v>-18.1406713353098</c:v>
                </c:pt>
                <c:pt idx="5043">
                  <c:v>-0.613472202840286</c:v>
                </c:pt>
                <c:pt idx="5044">
                  <c:v>5.75121531953871</c:v>
                </c:pt>
                <c:pt idx="5045">
                  <c:v>4.25947061175576</c:v>
                </c:pt>
                <c:pt idx="5046">
                  <c:v>-15.0048445245469</c:v>
                </c:pt>
                <c:pt idx="5047">
                  <c:v>5.25969778321644</c:v>
                </c:pt>
                <c:pt idx="5048">
                  <c:v>-14.4439899630461</c:v>
                </c:pt>
                <c:pt idx="5049">
                  <c:v>-5.10144579635136</c:v>
                </c:pt>
                <c:pt idx="5050">
                  <c:v>-4.21549323322594</c:v>
                </c:pt>
                <c:pt idx="5051">
                  <c:v>-7.58559160013102</c:v>
                </c:pt>
                <c:pt idx="5052">
                  <c:v>-1.05592840834825</c:v>
                </c:pt>
                <c:pt idx="5053">
                  <c:v>0.178379895373328</c:v>
                </c:pt>
                <c:pt idx="5054">
                  <c:v>-2.70824372008774</c:v>
                </c:pt>
                <c:pt idx="5055">
                  <c:v>-9.54501557793251</c:v>
                </c:pt>
                <c:pt idx="5056">
                  <c:v>-9.5676772304233</c:v>
                </c:pt>
                <c:pt idx="5057">
                  <c:v>-3.71420426460635</c:v>
                </c:pt>
                <c:pt idx="5058">
                  <c:v>-15.0419880764542</c:v>
                </c:pt>
                <c:pt idx="5059">
                  <c:v>9.25411301901341</c:v>
                </c:pt>
                <c:pt idx="5060">
                  <c:v>-0.802158682268231</c:v>
                </c:pt>
                <c:pt idx="5061">
                  <c:v>-2.35300538672751</c:v>
                </c:pt>
                <c:pt idx="5062">
                  <c:v>-19.0203694072336</c:v>
                </c:pt>
                <c:pt idx="5063">
                  <c:v>-18.4235557242105</c:v>
                </c:pt>
                <c:pt idx="5064">
                  <c:v>-4.58875705298531</c:v>
                </c:pt>
                <c:pt idx="5065">
                  <c:v>1.33879385947223</c:v>
                </c:pt>
                <c:pt idx="5066">
                  <c:v>-16.0098727821</c:v>
                </c:pt>
                <c:pt idx="5067">
                  <c:v>-14.8272432248844</c:v>
                </c:pt>
                <c:pt idx="5068">
                  <c:v>-7.51866050726673</c:v>
                </c:pt>
                <c:pt idx="5069">
                  <c:v>-7.78538920287002</c:v>
                </c:pt>
                <c:pt idx="5070">
                  <c:v>-16.6297749479953</c:v>
                </c:pt>
                <c:pt idx="5071">
                  <c:v>-6.63002299670208</c:v>
                </c:pt>
                <c:pt idx="5072">
                  <c:v>-6.06659890143454</c:v>
                </c:pt>
                <c:pt idx="5073">
                  <c:v>-4.4404739163683</c:v>
                </c:pt>
                <c:pt idx="5074">
                  <c:v>-8.85530913000464</c:v>
                </c:pt>
                <c:pt idx="5075">
                  <c:v>-11.12592257003</c:v>
                </c:pt>
                <c:pt idx="5076">
                  <c:v>-17.6090812381223</c:v>
                </c:pt>
                <c:pt idx="5077">
                  <c:v>-0.511446758586689</c:v>
                </c:pt>
                <c:pt idx="5078">
                  <c:v>-6.04075804836327</c:v>
                </c:pt>
                <c:pt idx="5079">
                  <c:v>-12.5654957281812</c:v>
                </c:pt>
                <c:pt idx="5080">
                  <c:v>-0.238324534015298</c:v>
                </c:pt>
                <c:pt idx="5081">
                  <c:v>2.17358221856101</c:v>
                </c:pt>
                <c:pt idx="5082">
                  <c:v>4.12242978505705</c:v>
                </c:pt>
                <c:pt idx="5083">
                  <c:v>-5.30257515485503</c:v>
                </c:pt>
                <c:pt idx="5084">
                  <c:v>5.98628837010149</c:v>
                </c:pt>
                <c:pt idx="5085">
                  <c:v>5.43344843788031</c:v>
                </c:pt>
                <c:pt idx="5086">
                  <c:v>-12.7639526320802</c:v>
                </c:pt>
                <c:pt idx="5087">
                  <c:v>-2.39484628395161</c:v>
                </c:pt>
                <c:pt idx="5088">
                  <c:v>-3.96474820187442</c:v>
                </c:pt>
                <c:pt idx="5089">
                  <c:v>9.59297369973057</c:v>
                </c:pt>
                <c:pt idx="5090">
                  <c:v>1.07380332514842</c:v>
                </c:pt>
                <c:pt idx="5091">
                  <c:v>-17.2150174210585</c:v>
                </c:pt>
                <c:pt idx="5092">
                  <c:v>-16.3277315053349</c:v>
                </c:pt>
                <c:pt idx="5093">
                  <c:v>1.43081020868953</c:v>
                </c:pt>
                <c:pt idx="5094">
                  <c:v>1.04738267248329</c:v>
                </c:pt>
                <c:pt idx="5095">
                  <c:v>0.0848704181072104</c:v>
                </c:pt>
                <c:pt idx="5096">
                  <c:v>-14.9582887757587</c:v>
                </c:pt>
                <c:pt idx="5097">
                  <c:v>-16.4581587434022</c:v>
                </c:pt>
                <c:pt idx="5098">
                  <c:v>-2.91784579037341</c:v>
                </c:pt>
                <c:pt idx="5099">
                  <c:v>-11.1354593043441</c:v>
                </c:pt>
                <c:pt idx="5100">
                  <c:v>-9.99979778348799</c:v>
                </c:pt>
                <c:pt idx="5101">
                  <c:v>9.53854081308768</c:v>
                </c:pt>
                <c:pt idx="5102">
                  <c:v>-3.60793296217323</c:v>
                </c:pt>
                <c:pt idx="5103">
                  <c:v>7.85923933430239</c:v>
                </c:pt>
                <c:pt idx="5104">
                  <c:v>-19.3238033184962</c:v>
                </c:pt>
                <c:pt idx="5105">
                  <c:v>0.91534666796793</c:v>
                </c:pt>
                <c:pt idx="5106">
                  <c:v>-13.4962869932708</c:v>
                </c:pt>
                <c:pt idx="5107">
                  <c:v>-9.44421698269015</c:v>
                </c:pt>
                <c:pt idx="5108">
                  <c:v>-10.3107636402843</c:v>
                </c:pt>
                <c:pt idx="5109">
                  <c:v>-16.7650519798502</c:v>
                </c:pt>
                <c:pt idx="5110">
                  <c:v>7.44482258965048</c:v>
                </c:pt>
                <c:pt idx="5111">
                  <c:v>-4.0520144796403</c:v>
                </c:pt>
                <c:pt idx="5112">
                  <c:v>-17.9981415919793</c:v>
                </c:pt>
                <c:pt idx="5113">
                  <c:v>-1.88275364617869</c:v>
                </c:pt>
                <c:pt idx="5114">
                  <c:v>4.13650632258115</c:v>
                </c:pt>
                <c:pt idx="5115">
                  <c:v>8.84753882668956</c:v>
                </c:pt>
                <c:pt idx="5116">
                  <c:v>-9.80487138132446</c:v>
                </c:pt>
                <c:pt idx="5117">
                  <c:v>1.83365284829921</c:v>
                </c:pt>
                <c:pt idx="5118">
                  <c:v>-9.60550637847464</c:v>
                </c:pt>
                <c:pt idx="5119">
                  <c:v>7.25642470804395</c:v>
                </c:pt>
                <c:pt idx="5120">
                  <c:v>-16.5838363221687</c:v>
                </c:pt>
                <c:pt idx="5121">
                  <c:v>-18.4414411848921</c:v>
                </c:pt>
                <c:pt idx="5122">
                  <c:v>-14.919506346622</c:v>
                </c:pt>
                <c:pt idx="5123">
                  <c:v>-11.2706017744352</c:v>
                </c:pt>
                <c:pt idx="5124">
                  <c:v>-19.0067369232412</c:v>
                </c:pt>
                <c:pt idx="5125">
                  <c:v>3.79855239712618</c:v>
                </c:pt>
                <c:pt idx="5126">
                  <c:v>3.91065975704673</c:v>
                </c:pt>
                <c:pt idx="5127">
                  <c:v>-7.21969456386643</c:v>
                </c:pt>
                <c:pt idx="5128">
                  <c:v>-12.8582807594913</c:v>
                </c:pt>
                <c:pt idx="5129">
                  <c:v>-3.03021186405707</c:v>
                </c:pt>
                <c:pt idx="5130">
                  <c:v>0.255854474965223</c:v>
                </c:pt>
                <c:pt idx="5131">
                  <c:v>9.1834518277532</c:v>
                </c:pt>
                <c:pt idx="5132">
                  <c:v>0.0362566580593661</c:v>
                </c:pt>
                <c:pt idx="5133">
                  <c:v>-6.93233803371959</c:v>
                </c:pt>
                <c:pt idx="5134">
                  <c:v>1.29451301482243</c:v>
                </c:pt>
                <c:pt idx="5135">
                  <c:v>0.378215783616291</c:v>
                </c:pt>
                <c:pt idx="5136">
                  <c:v>-6.57899026886578</c:v>
                </c:pt>
                <c:pt idx="5137">
                  <c:v>9.01179616859026</c:v>
                </c:pt>
                <c:pt idx="5138">
                  <c:v>-7.31112743531674</c:v>
                </c:pt>
                <c:pt idx="5139">
                  <c:v>-7.76772956812273</c:v>
                </c:pt>
                <c:pt idx="5140">
                  <c:v>2.94524321938014</c:v>
                </c:pt>
                <c:pt idx="5141">
                  <c:v>0.863970347731611</c:v>
                </c:pt>
                <c:pt idx="5142">
                  <c:v>-18.6149375153264</c:v>
                </c:pt>
                <c:pt idx="5143">
                  <c:v>-1.82232589675378</c:v>
                </c:pt>
                <c:pt idx="5144">
                  <c:v>-7.46904127293526</c:v>
                </c:pt>
                <c:pt idx="5145">
                  <c:v>-1.2804628149438</c:v>
                </c:pt>
                <c:pt idx="5146">
                  <c:v>-16.3122968085518</c:v>
                </c:pt>
                <c:pt idx="5147">
                  <c:v>-13.4636938054535</c:v>
                </c:pt>
                <c:pt idx="5148">
                  <c:v>-16.4573460561291</c:v>
                </c:pt>
                <c:pt idx="5149">
                  <c:v>0.217516708330044</c:v>
                </c:pt>
                <c:pt idx="5150">
                  <c:v>-2.5104972566002</c:v>
                </c:pt>
                <c:pt idx="5151">
                  <c:v>-1.43476138539056</c:v>
                </c:pt>
                <c:pt idx="5152">
                  <c:v>-8.21151461533327</c:v>
                </c:pt>
                <c:pt idx="5153">
                  <c:v>-10.2480735458784</c:v>
                </c:pt>
                <c:pt idx="5154">
                  <c:v>2.06018188196796</c:v>
                </c:pt>
                <c:pt idx="5155">
                  <c:v>6.04060231653923</c:v>
                </c:pt>
                <c:pt idx="5156">
                  <c:v>-9.41505986327441</c:v>
                </c:pt>
                <c:pt idx="5157">
                  <c:v>8.01047977619835</c:v>
                </c:pt>
                <c:pt idx="5158">
                  <c:v>4.87342972449921</c:v>
                </c:pt>
                <c:pt idx="5159">
                  <c:v>2.87447231899058</c:v>
                </c:pt>
                <c:pt idx="5160">
                  <c:v>-9.28795382197204</c:v>
                </c:pt>
                <c:pt idx="5161">
                  <c:v>-2.06995477016483</c:v>
                </c:pt>
                <c:pt idx="5162">
                  <c:v>-14.2218718426505</c:v>
                </c:pt>
                <c:pt idx="5163">
                  <c:v>2.31920867768509</c:v>
                </c:pt>
                <c:pt idx="5164">
                  <c:v>-7.51575661996759</c:v>
                </c:pt>
                <c:pt idx="5165">
                  <c:v>9.27723579640181</c:v>
                </c:pt>
                <c:pt idx="5166">
                  <c:v>-16.6452766196425</c:v>
                </c:pt>
                <c:pt idx="5167">
                  <c:v>3.53422866566299</c:v>
                </c:pt>
                <c:pt idx="5168">
                  <c:v>-2.18284779709788</c:v>
                </c:pt>
                <c:pt idx="5169">
                  <c:v>-14.6254197987988</c:v>
                </c:pt>
                <c:pt idx="5170">
                  <c:v>8.6441978016491</c:v>
                </c:pt>
                <c:pt idx="5171">
                  <c:v>4.24398601339656</c:v>
                </c:pt>
                <c:pt idx="5172">
                  <c:v>-2.9296934985773</c:v>
                </c:pt>
                <c:pt idx="5173">
                  <c:v>1.95205775471367</c:v>
                </c:pt>
                <c:pt idx="5174">
                  <c:v>-19.2251984874864</c:v>
                </c:pt>
                <c:pt idx="5175">
                  <c:v>6.27532269958531</c:v>
                </c:pt>
                <c:pt idx="5176">
                  <c:v>-1.39948268431285</c:v>
                </c:pt>
                <c:pt idx="5177">
                  <c:v>-0.294726126280093</c:v>
                </c:pt>
                <c:pt idx="5178">
                  <c:v>0.334598352086335</c:v>
                </c:pt>
                <c:pt idx="5179">
                  <c:v>2.17082470819965</c:v>
                </c:pt>
                <c:pt idx="5180">
                  <c:v>-2.78568149305972</c:v>
                </c:pt>
                <c:pt idx="5181">
                  <c:v>-2.21386398227581</c:v>
                </c:pt>
                <c:pt idx="5182">
                  <c:v>0.832310129737883</c:v>
                </c:pt>
                <c:pt idx="5183">
                  <c:v>0.219297313542446</c:v>
                </c:pt>
                <c:pt idx="5184">
                  <c:v>-17.6539699477326</c:v>
                </c:pt>
                <c:pt idx="5185">
                  <c:v>-18.5371499500602</c:v>
                </c:pt>
                <c:pt idx="5186">
                  <c:v>0.181077967893305</c:v>
                </c:pt>
                <c:pt idx="5187">
                  <c:v>-5.94486421316726</c:v>
                </c:pt>
                <c:pt idx="5188">
                  <c:v>6.35518719511119</c:v>
                </c:pt>
                <c:pt idx="5189">
                  <c:v>-1.16849870807111</c:v>
                </c:pt>
                <c:pt idx="5190">
                  <c:v>-3.05719821587116</c:v>
                </c:pt>
                <c:pt idx="5191">
                  <c:v>-9.4961566598397</c:v>
                </c:pt>
                <c:pt idx="5192">
                  <c:v>-3.568674299398</c:v>
                </c:pt>
                <c:pt idx="5193">
                  <c:v>9.52279501875951</c:v>
                </c:pt>
                <c:pt idx="5194">
                  <c:v>-17.5110654701134</c:v>
                </c:pt>
                <c:pt idx="5195">
                  <c:v>5.91068864266781</c:v>
                </c:pt>
                <c:pt idx="5196">
                  <c:v>9.03434087295569</c:v>
                </c:pt>
                <c:pt idx="5197">
                  <c:v>-5.68169090047103</c:v>
                </c:pt>
                <c:pt idx="5198">
                  <c:v>7.44913999422017</c:v>
                </c:pt>
                <c:pt idx="5199">
                  <c:v>-12.1711337388898</c:v>
                </c:pt>
                <c:pt idx="5200">
                  <c:v>-1.10564217987476</c:v>
                </c:pt>
                <c:pt idx="5201">
                  <c:v>-6.99409813892465</c:v>
                </c:pt>
                <c:pt idx="5202">
                  <c:v>-18.9908447224762</c:v>
                </c:pt>
                <c:pt idx="5203">
                  <c:v>2.96733797661327</c:v>
                </c:pt>
                <c:pt idx="5204">
                  <c:v>-15.2955189331925</c:v>
                </c:pt>
                <c:pt idx="5205">
                  <c:v>-3.57995085947728</c:v>
                </c:pt>
                <c:pt idx="5206">
                  <c:v>-15.0501843721839</c:v>
                </c:pt>
                <c:pt idx="5207">
                  <c:v>-11.8773246080114</c:v>
                </c:pt>
                <c:pt idx="5208">
                  <c:v>-5.12607306100188</c:v>
                </c:pt>
                <c:pt idx="5209">
                  <c:v>2.89508416280315</c:v>
                </c:pt>
                <c:pt idx="5210">
                  <c:v>5.36931359530934</c:v>
                </c:pt>
                <c:pt idx="5211">
                  <c:v>4.37242562034244</c:v>
                </c:pt>
                <c:pt idx="5212">
                  <c:v>2.74907112273929</c:v>
                </c:pt>
                <c:pt idx="5213">
                  <c:v>-6.16630177544829</c:v>
                </c:pt>
                <c:pt idx="5214">
                  <c:v>-3.27130536298715</c:v>
                </c:pt>
                <c:pt idx="5215">
                  <c:v>-4.96389143195633</c:v>
                </c:pt>
                <c:pt idx="5216">
                  <c:v>-17.4659669570705</c:v>
                </c:pt>
                <c:pt idx="5217">
                  <c:v>-14.8247204353645</c:v>
                </c:pt>
                <c:pt idx="5218">
                  <c:v>5.05425821012405</c:v>
                </c:pt>
                <c:pt idx="5219">
                  <c:v>-10.2156483469958</c:v>
                </c:pt>
                <c:pt idx="5220">
                  <c:v>-13.1865876670376</c:v>
                </c:pt>
                <c:pt idx="5221">
                  <c:v>-16.7996344801693</c:v>
                </c:pt>
                <c:pt idx="5222">
                  <c:v>-0.751237649976934</c:v>
                </c:pt>
                <c:pt idx="5223">
                  <c:v>-0.615768113087359</c:v>
                </c:pt>
                <c:pt idx="5224">
                  <c:v>-0.299242213129928</c:v>
                </c:pt>
                <c:pt idx="5225">
                  <c:v>-0.0670140219347079</c:v>
                </c:pt>
                <c:pt idx="5226">
                  <c:v>-10.8732377912889</c:v>
                </c:pt>
                <c:pt idx="5227">
                  <c:v>-18.5906398216324</c:v>
                </c:pt>
                <c:pt idx="5228">
                  <c:v>-7.08817838949221</c:v>
                </c:pt>
                <c:pt idx="5229">
                  <c:v>8.29657220535344</c:v>
                </c:pt>
                <c:pt idx="5230">
                  <c:v>-12.1871008555781</c:v>
                </c:pt>
                <c:pt idx="5231">
                  <c:v>-4.91877878574894</c:v>
                </c:pt>
                <c:pt idx="5232">
                  <c:v>-9.64557227926505</c:v>
                </c:pt>
                <c:pt idx="5233">
                  <c:v>-6.44996081106736</c:v>
                </c:pt>
                <c:pt idx="5234">
                  <c:v>6.25525081095524</c:v>
                </c:pt>
                <c:pt idx="5235">
                  <c:v>-2.24884322272776</c:v>
                </c:pt>
                <c:pt idx="5236">
                  <c:v>-8.92645708306396</c:v>
                </c:pt>
                <c:pt idx="5237">
                  <c:v>-9.13114341927219</c:v>
                </c:pt>
                <c:pt idx="5238">
                  <c:v>-17.2313881376404</c:v>
                </c:pt>
                <c:pt idx="5239">
                  <c:v>-15.3491154383963</c:v>
                </c:pt>
                <c:pt idx="5240">
                  <c:v>0.0041551645582043</c:v>
                </c:pt>
                <c:pt idx="5241">
                  <c:v>7.32475183487678</c:v>
                </c:pt>
                <c:pt idx="5242">
                  <c:v>-18.7508773824294</c:v>
                </c:pt>
                <c:pt idx="5243">
                  <c:v>-10.2949031730166</c:v>
                </c:pt>
                <c:pt idx="5244">
                  <c:v>-8.22204559380958</c:v>
                </c:pt>
                <c:pt idx="5245">
                  <c:v>-1.5965450788997</c:v>
                </c:pt>
                <c:pt idx="5246">
                  <c:v>-16.6188860291586</c:v>
                </c:pt>
                <c:pt idx="5247">
                  <c:v>3.48205430018838</c:v>
                </c:pt>
                <c:pt idx="5248">
                  <c:v>-5.88514742618236</c:v>
                </c:pt>
                <c:pt idx="5249">
                  <c:v>-8.9008713691133</c:v>
                </c:pt>
                <c:pt idx="5250">
                  <c:v>-13.6903586129817</c:v>
                </c:pt>
                <c:pt idx="5251">
                  <c:v>0.12136034956915</c:v>
                </c:pt>
                <c:pt idx="5252">
                  <c:v>-19.0023460333317</c:v>
                </c:pt>
                <c:pt idx="5253">
                  <c:v>-3.08268952160437</c:v>
                </c:pt>
                <c:pt idx="5254">
                  <c:v>-18.6605708936195</c:v>
                </c:pt>
                <c:pt idx="5255">
                  <c:v>-6.76073546026128</c:v>
                </c:pt>
                <c:pt idx="5256">
                  <c:v>4.10364875177991</c:v>
                </c:pt>
                <c:pt idx="5257">
                  <c:v>-10.2190622484528</c:v>
                </c:pt>
                <c:pt idx="5258">
                  <c:v>-8.54163330921217</c:v>
                </c:pt>
                <c:pt idx="5259">
                  <c:v>8.07979543503321</c:v>
                </c:pt>
                <c:pt idx="5260">
                  <c:v>7.79019872399065</c:v>
                </c:pt>
                <c:pt idx="5261">
                  <c:v>-8.58779793125749</c:v>
                </c:pt>
                <c:pt idx="5262">
                  <c:v>-7.39371430377767</c:v>
                </c:pt>
                <c:pt idx="5263">
                  <c:v>6.06752132931006</c:v>
                </c:pt>
                <c:pt idx="5264">
                  <c:v>-6.91359402576858</c:v>
                </c:pt>
                <c:pt idx="5265">
                  <c:v>0.220394402172125</c:v>
                </c:pt>
                <c:pt idx="5266">
                  <c:v>3.81643597225548</c:v>
                </c:pt>
                <c:pt idx="5267">
                  <c:v>-8.63243667839028</c:v>
                </c:pt>
                <c:pt idx="5268">
                  <c:v>8.39109714327961</c:v>
                </c:pt>
                <c:pt idx="5269">
                  <c:v>-6.31124647683781</c:v>
                </c:pt>
                <c:pt idx="5270">
                  <c:v>0.921979690451745</c:v>
                </c:pt>
                <c:pt idx="5271">
                  <c:v>-6.97076957759943</c:v>
                </c:pt>
                <c:pt idx="5272">
                  <c:v>8.07584513636215</c:v>
                </c:pt>
                <c:pt idx="5273">
                  <c:v>-15.3982689707276</c:v>
                </c:pt>
                <c:pt idx="5274">
                  <c:v>1.09933986934867</c:v>
                </c:pt>
                <c:pt idx="5275">
                  <c:v>4.15806747735343</c:v>
                </c:pt>
                <c:pt idx="5276">
                  <c:v>4.06998787732777</c:v>
                </c:pt>
                <c:pt idx="5277">
                  <c:v>0.762594272182149</c:v>
                </c:pt>
                <c:pt idx="5278">
                  <c:v>-1.40035235470468</c:v>
                </c:pt>
                <c:pt idx="5279">
                  <c:v>7.07473200431972</c:v>
                </c:pt>
                <c:pt idx="5280">
                  <c:v>-0.139914659778192</c:v>
                </c:pt>
                <c:pt idx="5281">
                  <c:v>8.21076591245622</c:v>
                </c:pt>
                <c:pt idx="5282">
                  <c:v>-8.25097885814531</c:v>
                </c:pt>
                <c:pt idx="5283">
                  <c:v>-11.4319485911492</c:v>
                </c:pt>
                <c:pt idx="5284">
                  <c:v>-9.73936014751267</c:v>
                </c:pt>
                <c:pt idx="5285">
                  <c:v>2.32648986226067</c:v>
                </c:pt>
                <c:pt idx="5286">
                  <c:v>-14.5253663185722</c:v>
                </c:pt>
                <c:pt idx="5287">
                  <c:v>0.338675141910988</c:v>
                </c:pt>
                <c:pt idx="5288">
                  <c:v>8.01065376237257</c:v>
                </c:pt>
                <c:pt idx="5289">
                  <c:v>7.10163816604801</c:v>
                </c:pt>
                <c:pt idx="5290">
                  <c:v>-9.37286801352102</c:v>
                </c:pt>
                <c:pt idx="5291">
                  <c:v>4.57946898498052</c:v>
                </c:pt>
                <c:pt idx="5292">
                  <c:v>-10.1823369630224</c:v>
                </c:pt>
                <c:pt idx="5293">
                  <c:v>0.0109073859210351</c:v>
                </c:pt>
                <c:pt idx="5294">
                  <c:v>2.70526818687973</c:v>
                </c:pt>
                <c:pt idx="5295">
                  <c:v>5.6747132641545</c:v>
                </c:pt>
                <c:pt idx="5296">
                  <c:v>-13.1928811554012</c:v>
                </c:pt>
                <c:pt idx="5297">
                  <c:v>-4.93441131852004</c:v>
                </c:pt>
                <c:pt idx="5298">
                  <c:v>0.719271110152458</c:v>
                </c:pt>
                <c:pt idx="5299">
                  <c:v>2.97808506482013</c:v>
                </c:pt>
                <c:pt idx="5300">
                  <c:v>-16.2266881465725</c:v>
                </c:pt>
                <c:pt idx="5301">
                  <c:v>8.21298357031002</c:v>
                </c:pt>
                <c:pt idx="5302">
                  <c:v>-16.3994339727575</c:v>
                </c:pt>
                <c:pt idx="5303">
                  <c:v>-5.18689610240363</c:v>
                </c:pt>
                <c:pt idx="5304">
                  <c:v>-0.898249257901877</c:v>
                </c:pt>
                <c:pt idx="5305">
                  <c:v>-14.5483299320666</c:v>
                </c:pt>
                <c:pt idx="5306">
                  <c:v>2.52776874252455</c:v>
                </c:pt>
                <c:pt idx="5307">
                  <c:v>-18.9549603304927</c:v>
                </c:pt>
                <c:pt idx="5308">
                  <c:v>-3.30021938825812</c:v>
                </c:pt>
                <c:pt idx="5309">
                  <c:v>-8.43703657837472</c:v>
                </c:pt>
                <c:pt idx="5310">
                  <c:v>-3.25969580121219</c:v>
                </c:pt>
                <c:pt idx="5311">
                  <c:v>-13.9138629083028</c:v>
                </c:pt>
                <c:pt idx="5312">
                  <c:v>-9.36455537391644</c:v>
                </c:pt>
                <c:pt idx="5313">
                  <c:v>0.0334910060724524</c:v>
                </c:pt>
                <c:pt idx="5314">
                  <c:v>-3.43428560141872</c:v>
                </c:pt>
                <c:pt idx="5315">
                  <c:v>-6.85101896814382</c:v>
                </c:pt>
                <c:pt idx="5316">
                  <c:v>7.37637698186112</c:v>
                </c:pt>
                <c:pt idx="5317">
                  <c:v>-17.0230537004765</c:v>
                </c:pt>
                <c:pt idx="5318">
                  <c:v>4.83385988476746</c:v>
                </c:pt>
                <c:pt idx="5319">
                  <c:v>-5.84023934324322</c:v>
                </c:pt>
                <c:pt idx="5320">
                  <c:v>-16.4768520925492</c:v>
                </c:pt>
                <c:pt idx="5321">
                  <c:v>-15.2224187333157</c:v>
                </c:pt>
                <c:pt idx="5322">
                  <c:v>-16.0025542982689</c:v>
                </c:pt>
                <c:pt idx="5323">
                  <c:v>-5.99636324813205</c:v>
                </c:pt>
                <c:pt idx="5324">
                  <c:v>-1.35737242741515</c:v>
                </c:pt>
                <c:pt idx="5325">
                  <c:v>-4.01753324400149</c:v>
                </c:pt>
                <c:pt idx="5326">
                  <c:v>5.54533715496558</c:v>
                </c:pt>
                <c:pt idx="5327">
                  <c:v>-6.52291772674794</c:v>
                </c:pt>
                <c:pt idx="5328">
                  <c:v>-8.67947583840131</c:v>
                </c:pt>
                <c:pt idx="5329">
                  <c:v>-9.04236392314258</c:v>
                </c:pt>
                <c:pt idx="5330">
                  <c:v>-9.54735606733598</c:v>
                </c:pt>
                <c:pt idx="5331">
                  <c:v>-12.5192574736786</c:v>
                </c:pt>
                <c:pt idx="5332">
                  <c:v>-13.8297365569484</c:v>
                </c:pt>
                <c:pt idx="5333">
                  <c:v>-11.1809292471611</c:v>
                </c:pt>
                <c:pt idx="5334">
                  <c:v>-4.59709115753859</c:v>
                </c:pt>
                <c:pt idx="5335">
                  <c:v>-4.87985181735933</c:v>
                </c:pt>
                <c:pt idx="5336">
                  <c:v>7.63110431418692</c:v>
                </c:pt>
                <c:pt idx="5337">
                  <c:v>-9.38517260357555</c:v>
                </c:pt>
                <c:pt idx="5338">
                  <c:v>-8.58380222511586</c:v>
                </c:pt>
                <c:pt idx="5339">
                  <c:v>-12.1448398426895</c:v>
                </c:pt>
                <c:pt idx="5340">
                  <c:v>-18.0480189796823</c:v>
                </c:pt>
                <c:pt idx="5341">
                  <c:v>8.65901660296237</c:v>
                </c:pt>
                <c:pt idx="5342">
                  <c:v>-4.76912041369999</c:v>
                </c:pt>
                <c:pt idx="5343">
                  <c:v>8.65234964988652</c:v>
                </c:pt>
                <c:pt idx="5344">
                  <c:v>5.85564978116588</c:v>
                </c:pt>
                <c:pt idx="5345">
                  <c:v>0.713583391093942</c:v>
                </c:pt>
                <c:pt idx="5346">
                  <c:v>-12.281675131781</c:v>
                </c:pt>
                <c:pt idx="5347">
                  <c:v>-11.7809982642832</c:v>
                </c:pt>
                <c:pt idx="5348">
                  <c:v>-14.7739292289188</c:v>
                </c:pt>
                <c:pt idx="5349">
                  <c:v>-14.2166979177413</c:v>
                </c:pt>
                <c:pt idx="5350">
                  <c:v>-14.5535877195608</c:v>
                </c:pt>
                <c:pt idx="5351">
                  <c:v>4.86848543010851</c:v>
                </c:pt>
                <c:pt idx="5352">
                  <c:v>2.39121607542169</c:v>
                </c:pt>
                <c:pt idx="5353">
                  <c:v>-19.2019006095062</c:v>
                </c:pt>
                <c:pt idx="5354">
                  <c:v>5.74105783568802</c:v>
                </c:pt>
                <c:pt idx="5355">
                  <c:v>-10.0920247375814</c:v>
                </c:pt>
                <c:pt idx="5356">
                  <c:v>-18.708704067501</c:v>
                </c:pt>
                <c:pt idx="5357">
                  <c:v>8.46294322388277</c:v>
                </c:pt>
                <c:pt idx="5358">
                  <c:v>-15.9919978708175</c:v>
                </c:pt>
                <c:pt idx="5359">
                  <c:v>-14.4821756924154</c:v>
                </c:pt>
                <c:pt idx="5360">
                  <c:v>-8.57082588698293</c:v>
                </c:pt>
                <c:pt idx="5361">
                  <c:v>-13.3045802937881</c:v>
                </c:pt>
                <c:pt idx="5362">
                  <c:v>-16.6553494254406</c:v>
                </c:pt>
                <c:pt idx="5363">
                  <c:v>-1.07160886406954</c:v>
                </c:pt>
                <c:pt idx="5364">
                  <c:v>-0.0476252079820849</c:v>
                </c:pt>
                <c:pt idx="5365">
                  <c:v>3.92608732344958</c:v>
                </c:pt>
                <c:pt idx="5366">
                  <c:v>-6.53178032015796</c:v>
                </c:pt>
                <c:pt idx="5367">
                  <c:v>-9.83842954398199</c:v>
                </c:pt>
                <c:pt idx="5368">
                  <c:v>-4.85413704788061</c:v>
                </c:pt>
                <c:pt idx="5369">
                  <c:v>2.87583671714796</c:v>
                </c:pt>
                <c:pt idx="5370">
                  <c:v>0.202060465954447</c:v>
                </c:pt>
                <c:pt idx="5371">
                  <c:v>-14.632937578557</c:v>
                </c:pt>
                <c:pt idx="5372">
                  <c:v>9.54121562398718</c:v>
                </c:pt>
                <c:pt idx="5373">
                  <c:v>3.8482547014619</c:v>
                </c:pt>
                <c:pt idx="5374">
                  <c:v>0.394836216063592</c:v>
                </c:pt>
                <c:pt idx="5375">
                  <c:v>-16.4953313168176</c:v>
                </c:pt>
                <c:pt idx="5376">
                  <c:v>-2.5017909908044</c:v>
                </c:pt>
                <c:pt idx="5377">
                  <c:v>-19.0658719526568</c:v>
                </c:pt>
                <c:pt idx="5378">
                  <c:v>-9.67486712348741</c:v>
                </c:pt>
                <c:pt idx="5379">
                  <c:v>-5.79797410192012</c:v>
                </c:pt>
                <c:pt idx="5380">
                  <c:v>4.5578685991282</c:v>
                </c:pt>
                <c:pt idx="5381">
                  <c:v>6.09084060207707</c:v>
                </c:pt>
                <c:pt idx="5382">
                  <c:v>-1.15084435296894</c:v>
                </c:pt>
                <c:pt idx="5383">
                  <c:v>-9.23448237161607</c:v>
                </c:pt>
                <c:pt idx="5384">
                  <c:v>-15.7661581545595</c:v>
                </c:pt>
                <c:pt idx="5385">
                  <c:v>-12.0833204942606</c:v>
                </c:pt>
                <c:pt idx="5386">
                  <c:v>3.8965241052677</c:v>
                </c:pt>
                <c:pt idx="5387">
                  <c:v>-13.1737357219252</c:v>
                </c:pt>
                <c:pt idx="5388">
                  <c:v>-0.145921734335048</c:v>
                </c:pt>
                <c:pt idx="5389">
                  <c:v>8.62380453917477</c:v>
                </c:pt>
                <c:pt idx="5390">
                  <c:v>-4.25448905346863</c:v>
                </c:pt>
                <c:pt idx="5391">
                  <c:v>-8.40287275820459</c:v>
                </c:pt>
                <c:pt idx="5392">
                  <c:v>-7.41811650687472</c:v>
                </c:pt>
                <c:pt idx="5393">
                  <c:v>-5.40651852683239</c:v>
                </c:pt>
                <c:pt idx="5394">
                  <c:v>-0.308795190399594</c:v>
                </c:pt>
                <c:pt idx="5395">
                  <c:v>-5.93786416069425</c:v>
                </c:pt>
                <c:pt idx="5396">
                  <c:v>0.989271282321687</c:v>
                </c:pt>
                <c:pt idx="5397">
                  <c:v>-9.53209494788218</c:v>
                </c:pt>
                <c:pt idx="5398">
                  <c:v>-10.3894774032074</c:v>
                </c:pt>
                <c:pt idx="5399">
                  <c:v>3.75850507752718</c:v>
                </c:pt>
                <c:pt idx="5400">
                  <c:v>2.2773354327463</c:v>
                </c:pt>
                <c:pt idx="5401">
                  <c:v>-1.45463332029396</c:v>
                </c:pt>
                <c:pt idx="5402">
                  <c:v>-17.7955560161489</c:v>
                </c:pt>
                <c:pt idx="5403">
                  <c:v>-12.3415537622721</c:v>
                </c:pt>
                <c:pt idx="5404">
                  <c:v>-0.328890126463583</c:v>
                </c:pt>
                <c:pt idx="5405">
                  <c:v>3.34657705466392</c:v>
                </c:pt>
                <c:pt idx="5406">
                  <c:v>-7.7519438037011</c:v>
                </c:pt>
                <c:pt idx="5407">
                  <c:v>-12.1215853130074</c:v>
                </c:pt>
                <c:pt idx="5408">
                  <c:v>-5.2248263277451</c:v>
                </c:pt>
                <c:pt idx="5409">
                  <c:v>-4.16568794417235</c:v>
                </c:pt>
                <c:pt idx="5410">
                  <c:v>-12.8442548320058</c:v>
                </c:pt>
                <c:pt idx="5411">
                  <c:v>0.9408885153994</c:v>
                </c:pt>
                <c:pt idx="5412">
                  <c:v>-13.5696232114401</c:v>
                </c:pt>
                <c:pt idx="5413">
                  <c:v>-12.482915217004</c:v>
                </c:pt>
                <c:pt idx="5414">
                  <c:v>6.12943453967905</c:v>
                </c:pt>
                <c:pt idx="5415">
                  <c:v>-8.7542348496852</c:v>
                </c:pt>
                <c:pt idx="5416">
                  <c:v>6.5107727972434</c:v>
                </c:pt>
                <c:pt idx="5417">
                  <c:v>-15.098099206149</c:v>
                </c:pt>
                <c:pt idx="5418">
                  <c:v>-2.07964951868337</c:v>
                </c:pt>
                <c:pt idx="5419">
                  <c:v>-9.84739526443632</c:v>
                </c:pt>
                <c:pt idx="5420">
                  <c:v>2.94924932920837</c:v>
                </c:pt>
                <c:pt idx="5421">
                  <c:v>-13.6822300428608</c:v>
                </c:pt>
                <c:pt idx="5422">
                  <c:v>0.902198746742139</c:v>
                </c:pt>
                <c:pt idx="5423">
                  <c:v>8.79067585147311</c:v>
                </c:pt>
                <c:pt idx="5424">
                  <c:v>4.09886528274535</c:v>
                </c:pt>
                <c:pt idx="5425">
                  <c:v>0.886473719155344</c:v>
                </c:pt>
                <c:pt idx="5426">
                  <c:v>-14.603587694939</c:v>
                </c:pt>
                <c:pt idx="5427">
                  <c:v>-2.05444815517324</c:v>
                </c:pt>
                <c:pt idx="5428">
                  <c:v>-8.6098365457921</c:v>
                </c:pt>
                <c:pt idx="5429">
                  <c:v>-3.03452795268549</c:v>
                </c:pt>
                <c:pt idx="5430">
                  <c:v>4.0753150641025</c:v>
                </c:pt>
                <c:pt idx="5431">
                  <c:v>-8.0413989031508</c:v>
                </c:pt>
                <c:pt idx="5432">
                  <c:v>4.96056293292064</c:v>
                </c:pt>
                <c:pt idx="5433">
                  <c:v>-4.63273933200126</c:v>
                </c:pt>
                <c:pt idx="5434">
                  <c:v>-14.1738221441338</c:v>
                </c:pt>
                <c:pt idx="5435">
                  <c:v>-13.1388617707281</c:v>
                </c:pt>
                <c:pt idx="5436">
                  <c:v>1.49709298648588</c:v>
                </c:pt>
                <c:pt idx="5437">
                  <c:v>-0.346312320392014</c:v>
                </c:pt>
                <c:pt idx="5438">
                  <c:v>-7.2881795572905</c:v>
                </c:pt>
                <c:pt idx="5439">
                  <c:v>-9.43966819909785</c:v>
                </c:pt>
                <c:pt idx="5440">
                  <c:v>6.52727482780424</c:v>
                </c:pt>
                <c:pt idx="5441">
                  <c:v>-18.6217191804121</c:v>
                </c:pt>
                <c:pt idx="5442">
                  <c:v>-16.9549954581008</c:v>
                </c:pt>
                <c:pt idx="5443">
                  <c:v>-2.65810789203788</c:v>
                </c:pt>
                <c:pt idx="5444">
                  <c:v>0.16963410941768</c:v>
                </c:pt>
                <c:pt idx="5445">
                  <c:v>-17.8690432629009</c:v>
                </c:pt>
                <c:pt idx="5446">
                  <c:v>3.56950202007293</c:v>
                </c:pt>
                <c:pt idx="5447">
                  <c:v>-7.09926053336692</c:v>
                </c:pt>
                <c:pt idx="5448">
                  <c:v>-17.5764980976834</c:v>
                </c:pt>
                <c:pt idx="5449">
                  <c:v>0.65577276493783</c:v>
                </c:pt>
                <c:pt idx="5450">
                  <c:v>-19.2763442533915</c:v>
                </c:pt>
                <c:pt idx="5451">
                  <c:v>-9.78497724722096</c:v>
                </c:pt>
                <c:pt idx="5452">
                  <c:v>0.868652699561077</c:v>
                </c:pt>
                <c:pt idx="5453">
                  <c:v>-18.4155081389628</c:v>
                </c:pt>
                <c:pt idx="5454">
                  <c:v>9.14753401869374</c:v>
                </c:pt>
                <c:pt idx="5455">
                  <c:v>5.53022807436361</c:v>
                </c:pt>
                <c:pt idx="5456">
                  <c:v>-14.5777831758487</c:v>
                </c:pt>
                <c:pt idx="5457">
                  <c:v>3.85353100696479</c:v>
                </c:pt>
                <c:pt idx="5458">
                  <c:v>-6.88489217281121</c:v>
                </c:pt>
                <c:pt idx="5459">
                  <c:v>-1.27321720091978</c:v>
                </c:pt>
                <c:pt idx="5460">
                  <c:v>-13.4567861779614</c:v>
                </c:pt>
                <c:pt idx="5461">
                  <c:v>2.13530356499726</c:v>
                </c:pt>
                <c:pt idx="5462">
                  <c:v>-9.74592797704351</c:v>
                </c:pt>
                <c:pt idx="5463">
                  <c:v>-0.154681620737423</c:v>
                </c:pt>
                <c:pt idx="5464">
                  <c:v>-3.49549056905275</c:v>
                </c:pt>
                <c:pt idx="5465">
                  <c:v>-1.89940151241528</c:v>
                </c:pt>
                <c:pt idx="5466">
                  <c:v>-18.9879898202553</c:v>
                </c:pt>
                <c:pt idx="5467">
                  <c:v>-2.6524073412457</c:v>
                </c:pt>
                <c:pt idx="5468">
                  <c:v>-6.1481237319625</c:v>
                </c:pt>
                <c:pt idx="5469">
                  <c:v>-3.66243022614384</c:v>
                </c:pt>
                <c:pt idx="5470">
                  <c:v>-15.2578533760714</c:v>
                </c:pt>
                <c:pt idx="5471">
                  <c:v>6.97992996393931</c:v>
                </c:pt>
                <c:pt idx="5472">
                  <c:v>-8.83706070645702</c:v>
                </c:pt>
                <c:pt idx="5473">
                  <c:v>-9.27483995972161</c:v>
                </c:pt>
                <c:pt idx="5474">
                  <c:v>8.58788924632639</c:v>
                </c:pt>
                <c:pt idx="5475">
                  <c:v>7.87911917279455</c:v>
                </c:pt>
                <c:pt idx="5476">
                  <c:v>3.57513962891973</c:v>
                </c:pt>
                <c:pt idx="5477">
                  <c:v>-13.6516687731703</c:v>
                </c:pt>
                <c:pt idx="5478">
                  <c:v>-13.0360847923971</c:v>
                </c:pt>
                <c:pt idx="5479">
                  <c:v>7.28364991029921</c:v>
                </c:pt>
                <c:pt idx="5480">
                  <c:v>-13.4309794125837</c:v>
                </c:pt>
                <c:pt idx="5481">
                  <c:v>-7.99869872576791</c:v>
                </c:pt>
                <c:pt idx="5482">
                  <c:v>-16.5480753416113</c:v>
                </c:pt>
                <c:pt idx="5483">
                  <c:v>0.820816436031222</c:v>
                </c:pt>
                <c:pt idx="5484">
                  <c:v>-11.3428836284117</c:v>
                </c:pt>
                <c:pt idx="5485">
                  <c:v>-0.261835594981988</c:v>
                </c:pt>
                <c:pt idx="5486">
                  <c:v>4.38035305069537</c:v>
                </c:pt>
                <c:pt idx="5487">
                  <c:v>9.35882190981137</c:v>
                </c:pt>
                <c:pt idx="5488">
                  <c:v>0.213295475960778</c:v>
                </c:pt>
                <c:pt idx="5489">
                  <c:v>-12.3667623660295</c:v>
                </c:pt>
                <c:pt idx="5490">
                  <c:v>-2.19321359295074</c:v>
                </c:pt>
                <c:pt idx="5491">
                  <c:v>-8.15007950492195</c:v>
                </c:pt>
                <c:pt idx="5492">
                  <c:v>-0.88932882230778</c:v>
                </c:pt>
                <c:pt idx="5493">
                  <c:v>-3.77265375300708</c:v>
                </c:pt>
                <c:pt idx="5494">
                  <c:v>-0.633263383298789</c:v>
                </c:pt>
                <c:pt idx="5495">
                  <c:v>7.2748289737872</c:v>
                </c:pt>
                <c:pt idx="5496">
                  <c:v>5.17375188953273</c:v>
                </c:pt>
                <c:pt idx="5497">
                  <c:v>-1.2002912947637</c:v>
                </c:pt>
                <c:pt idx="5498">
                  <c:v>9.37720862810044</c:v>
                </c:pt>
                <c:pt idx="5499">
                  <c:v>-11.1197372232497</c:v>
                </c:pt>
                <c:pt idx="5500">
                  <c:v>3.72823157991601</c:v>
                </c:pt>
                <c:pt idx="5501">
                  <c:v>-12.1950125095851</c:v>
                </c:pt>
                <c:pt idx="5502">
                  <c:v>-0.754488864975135</c:v>
                </c:pt>
                <c:pt idx="5503">
                  <c:v>-3.87128773556271</c:v>
                </c:pt>
                <c:pt idx="5504">
                  <c:v>-0.0607835649856696</c:v>
                </c:pt>
                <c:pt idx="5505">
                  <c:v>-10.5552774162377</c:v>
                </c:pt>
                <c:pt idx="5506">
                  <c:v>-18.5193184875593</c:v>
                </c:pt>
                <c:pt idx="5507">
                  <c:v>1.48442309089263</c:v>
                </c:pt>
                <c:pt idx="5508">
                  <c:v>5.4898583181027</c:v>
                </c:pt>
                <c:pt idx="5509">
                  <c:v>-10.0344244665535</c:v>
                </c:pt>
                <c:pt idx="5510">
                  <c:v>-1.6570709680415</c:v>
                </c:pt>
                <c:pt idx="5511">
                  <c:v>1.26133184361758</c:v>
                </c:pt>
                <c:pt idx="5512">
                  <c:v>-18.4000300536808</c:v>
                </c:pt>
                <c:pt idx="5513">
                  <c:v>2.11405651480114</c:v>
                </c:pt>
                <c:pt idx="5514">
                  <c:v>6.16554527965154</c:v>
                </c:pt>
                <c:pt idx="5515">
                  <c:v>-6.95003240276611</c:v>
                </c:pt>
                <c:pt idx="5516">
                  <c:v>2.99819793857927</c:v>
                </c:pt>
                <c:pt idx="5517">
                  <c:v>-18.0265314745003</c:v>
                </c:pt>
                <c:pt idx="5518">
                  <c:v>5.36392220690434</c:v>
                </c:pt>
                <c:pt idx="5519">
                  <c:v>-11.8491737242804</c:v>
                </c:pt>
                <c:pt idx="5520">
                  <c:v>-5.23086702852847</c:v>
                </c:pt>
                <c:pt idx="5521">
                  <c:v>0.184759265388907</c:v>
                </c:pt>
                <c:pt idx="5522">
                  <c:v>-13.3594941788357</c:v>
                </c:pt>
                <c:pt idx="5523">
                  <c:v>-15.8990608495182</c:v>
                </c:pt>
                <c:pt idx="5524">
                  <c:v>-5.40565335405475</c:v>
                </c:pt>
                <c:pt idx="5525">
                  <c:v>-6.15722888753946</c:v>
                </c:pt>
                <c:pt idx="5526">
                  <c:v>-5.80897777889486</c:v>
                </c:pt>
                <c:pt idx="5527">
                  <c:v>-8.41693969985379</c:v>
                </c:pt>
                <c:pt idx="5528">
                  <c:v>3.7638565701117</c:v>
                </c:pt>
                <c:pt idx="5529">
                  <c:v>-14.711414149527</c:v>
                </c:pt>
                <c:pt idx="5530">
                  <c:v>-10.1030002105006</c:v>
                </c:pt>
                <c:pt idx="5531">
                  <c:v>-1.23231359709832</c:v>
                </c:pt>
                <c:pt idx="5532">
                  <c:v>-17.5532927755068</c:v>
                </c:pt>
                <c:pt idx="5533">
                  <c:v>0.328315487246388</c:v>
                </c:pt>
                <c:pt idx="5534">
                  <c:v>-4.59446156644223</c:v>
                </c:pt>
                <c:pt idx="5535">
                  <c:v>2.8887914064059</c:v>
                </c:pt>
                <c:pt idx="5536">
                  <c:v>6.66595661130569</c:v>
                </c:pt>
                <c:pt idx="5537">
                  <c:v>8.70202548196259</c:v>
                </c:pt>
                <c:pt idx="5538">
                  <c:v>3.67323095324683</c:v>
                </c:pt>
                <c:pt idx="5539">
                  <c:v>-0.869321973167409</c:v>
                </c:pt>
                <c:pt idx="5540">
                  <c:v>-17.2217964768955</c:v>
                </c:pt>
                <c:pt idx="5541">
                  <c:v>-14.1871284916792</c:v>
                </c:pt>
                <c:pt idx="5542">
                  <c:v>-12.0545577187938</c:v>
                </c:pt>
                <c:pt idx="5543">
                  <c:v>-14.7601242331039</c:v>
                </c:pt>
                <c:pt idx="5544">
                  <c:v>-14.8155546208889</c:v>
                </c:pt>
                <c:pt idx="5545">
                  <c:v>-9.39852238245651</c:v>
                </c:pt>
                <c:pt idx="5546">
                  <c:v>-0.344276883318973</c:v>
                </c:pt>
                <c:pt idx="5547">
                  <c:v>-5.51775575732356</c:v>
                </c:pt>
                <c:pt idx="5548">
                  <c:v>-16.1902871175381</c:v>
                </c:pt>
                <c:pt idx="5549">
                  <c:v>-0.323029146804874</c:v>
                </c:pt>
                <c:pt idx="5550">
                  <c:v>-13.8695280976803</c:v>
                </c:pt>
                <c:pt idx="5551">
                  <c:v>-7.60099709324986</c:v>
                </c:pt>
                <c:pt idx="5552">
                  <c:v>9.64642151642948</c:v>
                </c:pt>
                <c:pt idx="5553">
                  <c:v>4.60831173102157</c:v>
                </c:pt>
                <c:pt idx="5554">
                  <c:v>-6.19776820410145</c:v>
                </c:pt>
                <c:pt idx="5555">
                  <c:v>-1.15067614701264</c:v>
                </c:pt>
                <c:pt idx="5556">
                  <c:v>-12.8328004662439</c:v>
                </c:pt>
                <c:pt idx="5557">
                  <c:v>-17.5037158100394</c:v>
                </c:pt>
                <c:pt idx="5558">
                  <c:v>-3.90916208334394</c:v>
                </c:pt>
                <c:pt idx="5559">
                  <c:v>-10.5296191475175</c:v>
                </c:pt>
                <c:pt idx="5560">
                  <c:v>9.37636878792504</c:v>
                </c:pt>
                <c:pt idx="5561">
                  <c:v>2.03397559730236</c:v>
                </c:pt>
                <c:pt idx="5562">
                  <c:v>3.6433034282498</c:v>
                </c:pt>
                <c:pt idx="5563">
                  <c:v>-10.9314199091821</c:v>
                </c:pt>
                <c:pt idx="5564">
                  <c:v>8.17221951427962</c:v>
                </c:pt>
                <c:pt idx="5565">
                  <c:v>-5.53818823046237</c:v>
                </c:pt>
                <c:pt idx="5566">
                  <c:v>0.636112815003803</c:v>
                </c:pt>
                <c:pt idx="5567">
                  <c:v>4.42558202024387</c:v>
                </c:pt>
                <c:pt idx="5568">
                  <c:v>2.04670053298961</c:v>
                </c:pt>
                <c:pt idx="5569">
                  <c:v>-16.5175980815233</c:v>
                </c:pt>
                <c:pt idx="5570">
                  <c:v>-4.78738217951517</c:v>
                </c:pt>
                <c:pt idx="5571">
                  <c:v>-13.668497658065</c:v>
                </c:pt>
                <c:pt idx="5572">
                  <c:v>-9.73759480419171</c:v>
                </c:pt>
                <c:pt idx="5573">
                  <c:v>-18.1636934589371</c:v>
                </c:pt>
                <c:pt idx="5574">
                  <c:v>-3.71515364241134</c:v>
                </c:pt>
                <c:pt idx="5575">
                  <c:v>-0.342024641669933</c:v>
                </c:pt>
                <c:pt idx="5576">
                  <c:v>5.54258072277458</c:v>
                </c:pt>
                <c:pt idx="5577">
                  <c:v>7.73505656787043</c:v>
                </c:pt>
                <c:pt idx="5578">
                  <c:v>-4.26100543608023</c:v>
                </c:pt>
                <c:pt idx="5579">
                  <c:v>-3.98128577122014</c:v>
                </c:pt>
                <c:pt idx="5580">
                  <c:v>-6.10727857644851</c:v>
                </c:pt>
                <c:pt idx="5581">
                  <c:v>-2.57670343118275</c:v>
                </c:pt>
                <c:pt idx="5582">
                  <c:v>9.63863875751736</c:v>
                </c:pt>
                <c:pt idx="5583">
                  <c:v>-12.8048173952388</c:v>
                </c:pt>
                <c:pt idx="5584">
                  <c:v>-3.23112620587655</c:v>
                </c:pt>
                <c:pt idx="5585">
                  <c:v>-4.51720290933603</c:v>
                </c:pt>
                <c:pt idx="5586">
                  <c:v>-6.73415496613835</c:v>
                </c:pt>
                <c:pt idx="5587">
                  <c:v>-16.0993996174569</c:v>
                </c:pt>
                <c:pt idx="5588">
                  <c:v>-7.2155616407064</c:v>
                </c:pt>
                <c:pt idx="5589">
                  <c:v>-17.9899606954901</c:v>
                </c:pt>
                <c:pt idx="5590">
                  <c:v>-9.5352164442945</c:v>
                </c:pt>
                <c:pt idx="5591">
                  <c:v>8.88536915155786</c:v>
                </c:pt>
                <c:pt idx="5592">
                  <c:v>-18.2774905931591</c:v>
                </c:pt>
                <c:pt idx="5593">
                  <c:v>8.65098206075862</c:v>
                </c:pt>
                <c:pt idx="5594">
                  <c:v>-10.0999939747858</c:v>
                </c:pt>
                <c:pt idx="5595">
                  <c:v>-11.6372110603531</c:v>
                </c:pt>
                <c:pt idx="5596">
                  <c:v>8.04247175499321</c:v>
                </c:pt>
                <c:pt idx="5597">
                  <c:v>-14.6199953179397</c:v>
                </c:pt>
                <c:pt idx="5598">
                  <c:v>-5.48856359940309</c:v>
                </c:pt>
                <c:pt idx="5599">
                  <c:v>8.56881624627317</c:v>
                </c:pt>
                <c:pt idx="5600">
                  <c:v>-13.1049768631372</c:v>
                </c:pt>
                <c:pt idx="5601">
                  <c:v>-0.742513006618775</c:v>
                </c:pt>
                <c:pt idx="5602">
                  <c:v>4.10785029248917</c:v>
                </c:pt>
                <c:pt idx="5603">
                  <c:v>-12.6158254149993</c:v>
                </c:pt>
                <c:pt idx="5604">
                  <c:v>-17.9689112194801</c:v>
                </c:pt>
                <c:pt idx="5605">
                  <c:v>-9.81758418198623</c:v>
                </c:pt>
                <c:pt idx="5606">
                  <c:v>-16.3234618716741</c:v>
                </c:pt>
                <c:pt idx="5607">
                  <c:v>-8.70534097371232</c:v>
                </c:pt>
                <c:pt idx="5608">
                  <c:v>-0.328153647354575</c:v>
                </c:pt>
                <c:pt idx="5609">
                  <c:v>3.00282573918675</c:v>
                </c:pt>
                <c:pt idx="5610">
                  <c:v>5.27499445030593</c:v>
                </c:pt>
                <c:pt idx="5611">
                  <c:v>-16.4693356480674</c:v>
                </c:pt>
                <c:pt idx="5612">
                  <c:v>-11.3626098568639</c:v>
                </c:pt>
                <c:pt idx="5613">
                  <c:v>-5.95815693632998</c:v>
                </c:pt>
                <c:pt idx="5614">
                  <c:v>-2.15085833558468</c:v>
                </c:pt>
                <c:pt idx="5615">
                  <c:v>-17.1503230782679</c:v>
                </c:pt>
                <c:pt idx="5616">
                  <c:v>1.17203831925622</c:v>
                </c:pt>
                <c:pt idx="5617">
                  <c:v>-1.32997213860857</c:v>
                </c:pt>
                <c:pt idx="5618">
                  <c:v>-12.0107563891659</c:v>
                </c:pt>
                <c:pt idx="5619">
                  <c:v>-7.73111577409654</c:v>
                </c:pt>
                <c:pt idx="5620">
                  <c:v>7.50107369604712</c:v>
                </c:pt>
                <c:pt idx="5621">
                  <c:v>-10.0862695687651</c:v>
                </c:pt>
                <c:pt idx="5622">
                  <c:v>0.0938278905140812</c:v>
                </c:pt>
                <c:pt idx="5623">
                  <c:v>-0.604267144760651</c:v>
                </c:pt>
                <c:pt idx="5624">
                  <c:v>-7.37813863959248</c:v>
                </c:pt>
                <c:pt idx="5625">
                  <c:v>-0.188470740810083</c:v>
                </c:pt>
                <c:pt idx="5626">
                  <c:v>-0.323330194133293</c:v>
                </c:pt>
                <c:pt idx="5627">
                  <c:v>-5.41866679077123</c:v>
                </c:pt>
                <c:pt idx="5628">
                  <c:v>-8.00281568013454</c:v>
                </c:pt>
                <c:pt idx="5629">
                  <c:v>0.0993086485645555</c:v>
                </c:pt>
                <c:pt idx="5630">
                  <c:v>-19.2350642892664</c:v>
                </c:pt>
                <c:pt idx="5631">
                  <c:v>0.0252712424488457</c:v>
                </c:pt>
                <c:pt idx="5632">
                  <c:v>-7.9592441560134</c:v>
                </c:pt>
                <c:pt idx="5633">
                  <c:v>6.20068670366184</c:v>
                </c:pt>
                <c:pt idx="5634">
                  <c:v>6.75117068565737</c:v>
                </c:pt>
                <c:pt idx="5635">
                  <c:v>-12.0243694402857</c:v>
                </c:pt>
                <c:pt idx="5636">
                  <c:v>3.50311840479778</c:v>
                </c:pt>
                <c:pt idx="5637">
                  <c:v>-4.38493299071128</c:v>
                </c:pt>
                <c:pt idx="5638">
                  <c:v>-13.8933568127036</c:v>
                </c:pt>
                <c:pt idx="5639">
                  <c:v>-7.52911237532949</c:v>
                </c:pt>
                <c:pt idx="5640">
                  <c:v>4.26144344396756</c:v>
                </c:pt>
                <c:pt idx="5641">
                  <c:v>6.46552910261017</c:v>
                </c:pt>
                <c:pt idx="5642">
                  <c:v>-6.1977385122433</c:v>
                </c:pt>
                <c:pt idx="5643">
                  <c:v>2.09298768812969</c:v>
                </c:pt>
                <c:pt idx="5644">
                  <c:v>-3.64612731165399</c:v>
                </c:pt>
                <c:pt idx="5645">
                  <c:v>-2.72215131033</c:v>
                </c:pt>
                <c:pt idx="5646">
                  <c:v>6.5964288550746</c:v>
                </c:pt>
                <c:pt idx="5647">
                  <c:v>-10.6879174536903</c:v>
                </c:pt>
                <c:pt idx="5648">
                  <c:v>-18.6191654467308</c:v>
                </c:pt>
                <c:pt idx="5649">
                  <c:v>-4.91103578660159</c:v>
                </c:pt>
                <c:pt idx="5650">
                  <c:v>-1.59151201759259</c:v>
                </c:pt>
                <c:pt idx="5651">
                  <c:v>-7.52705317033851</c:v>
                </c:pt>
                <c:pt idx="5652">
                  <c:v>-11.2422762262299</c:v>
                </c:pt>
                <c:pt idx="5653">
                  <c:v>4.01713893089427</c:v>
                </c:pt>
                <c:pt idx="5654">
                  <c:v>-12.9876202226668</c:v>
                </c:pt>
                <c:pt idx="5655">
                  <c:v>-16.0631391013634</c:v>
                </c:pt>
                <c:pt idx="5656">
                  <c:v>9.44471361015889</c:v>
                </c:pt>
                <c:pt idx="5657">
                  <c:v>-14.5198846600133</c:v>
                </c:pt>
                <c:pt idx="5658">
                  <c:v>-11.0916115864832</c:v>
                </c:pt>
                <c:pt idx="5659">
                  <c:v>-6.76522033514477</c:v>
                </c:pt>
                <c:pt idx="5660">
                  <c:v>3.09140866306141</c:v>
                </c:pt>
                <c:pt idx="5661">
                  <c:v>1.97275290509957</c:v>
                </c:pt>
                <c:pt idx="5662">
                  <c:v>2.53163089682977</c:v>
                </c:pt>
                <c:pt idx="5663">
                  <c:v>-11.3108726999044</c:v>
                </c:pt>
                <c:pt idx="5664">
                  <c:v>-9.90221432456639</c:v>
                </c:pt>
                <c:pt idx="5665">
                  <c:v>-18.89870401197</c:v>
                </c:pt>
                <c:pt idx="5666">
                  <c:v>3.44552633487736</c:v>
                </c:pt>
                <c:pt idx="5667">
                  <c:v>-11.4599780410275</c:v>
                </c:pt>
                <c:pt idx="5668">
                  <c:v>-3.89841480789094</c:v>
                </c:pt>
                <c:pt idx="5669">
                  <c:v>2.80474711406889</c:v>
                </c:pt>
                <c:pt idx="5670">
                  <c:v>-10.0163951099922</c:v>
                </c:pt>
                <c:pt idx="5671">
                  <c:v>-9.97407435975091</c:v>
                </c:pt>
                <c:pt idx="5672">
                  <c:v>-0.202069871310262</c:v>
                </c:pt>
                <c:pt idx="5673">
                  <c:v>-6.42386028976572</c:v>
                </c:pt>
                <c:pt idx="5674">
                  <c:v>-9.12916439232791</c:v>
                </c:pt>
                <c:pt idx="5675">
                  <c:v>6.30043943535633</c:v>
                </c:pt>
                <c:pt idx="5676">
                  <c:v>0.0392816384856082</c:v>
                </c:pt>
                <c:pt idx="5677">
                  <c:v>-11.8684626976075</c:v>
                </c:pt>
                <c:pt idx="5678">
                  <c:v>-17.6262075501119</c:v>
                </c:pt>
                <c:pt idx="5679">
                  <c:v>-0.339399801226416</c:v>
                </c:pt>
                <c:pt idx="5680">
                  <c:v>-12.0778900857299</c:v>
                </c:pt>
                <c:pt idx="5681">
                  <c:v>6.59484449896486</c:v>
                </c:pt>
                <c:pt idx="5682">
                  <c:v>0.11869626792164</c:v>
                </c:pt>
                <c:pt idx="5683">
                  <c:v>0.889917656286091</c:v>
                </c:pt>
                <c:pt idx="5684">
                  <c:v>-18.3187045034161</c:v>
                </c:pt>
                <c:pt idx="5685">
                  <c:v>-18.7217930253683</c:v>
                </c:pt>
                <c:pt idx="5686">
                  <c:v>-3.76748792636998</c:v>
                </c:pt>
                <c:pt idx="5687">
                  <c:v>-12.0358915217168</c:v>
                </c:pt>
                <c:pt idx="5688">
                  <c:v>-15.0068876720538</c:v>
                </c:pt>
                <c:pt idx="5689">
                  <c:v>6.01646813739224</c:v>
                </c:pt>
                <c:pt idx="5690">
                  <c:v>0.0704779012046821</c:v>
                </c:pt>
                <c:pt idx="5691">
                  <c:v>-4.27005141016436</c:v>
                </c:pt>
                <c:pt idx="5692">
                  <c:v>-3.45375587753041</c:v>
                </c:pt>
                <c:pt idx="5693">
                  <c:v>9.14029597619311</c:v>
                </c:pt>
                <c:pt idx="5694">
                  <c:v>2.51324067400082</c:v>
                </c:pt>
                <c:pt idx="5695">
                  <c:v>-9.65608138325842</c:v>
                </c:pt>
                <c:pt idx="5696">
                  <c:v>3.83925424366392</c:v>
                </c:pt>
                <c:pt idx="5697">
                  <c:v>-9.83913220455391</c:v>
                </c:pt>
                <c:pt idx="5698">
                  <c:v>-11.0247457953527</c:v>
                </c:pt>
                <c:pt idx="5699">
                  <c:v>-5.25999342378443</c:v>
                </c:pt>
                <c:pt idx="5700">
                  <c:v>8.77211135935956</c:v>
                </c:pt>
                <c:pt idx="5701">
                  <c:v>0.392122643525127</c:v>
                </c:pt>
                <c:pt idx="5702">
                  <c:v>9.16027836968364</c:v>
                </c:pt>
                <c:pt idx="5703">
                  <c:v>-12.3412314017969</c:v>
                </c:pt>
                <c:pt idx="5704">
                  <c:v>0.951231000307706</c:v>
                </c:pt>
                <c:pt idx="5705">
                  <c:v>-14.9292408780517</c:v>
                </c:pt>
                <c:pt idx="5706">
                  <c:v>-16.0706314566283</c:v>
                </c:pt>
                <c:pt idx="5707">
                  <c:v>-8.01334798327343</c:v>
                </c:pt>
                <c:pt idx="5708">
                  <c:v>-5.1193535226988</c:v>
                </c:pt>
                <c:pt idx="5709">
                  <c:v>-16.4809265180191</c:v>
                </c:pt>
                <c:pt idx="5710">
                  <c:v>-13.9018917863041</c:v>
                </c:pt>
                <c:pt idx="5711">
                  <c:v>-9.56090529693787</c:v>
                </c:pt>
                <c:pt idx="5712">
                  <c:v>-5.36679943263474</c:v>
                </c:pt>
                <c:pt idx="5713">
                  <c:v>9.45915016391251</c:v>
                </c:pt>
                <c:pt idx="5714">
                  <c:v>-0.182046379946054</c:v>
                </c:pt>
                <c:pt idx="5715">
                  <c:v>-1.67967826643068</c:v>
                </c:pt>
                <c:pt idx="5716">
                  <c:v>8.08778641663865</c:v>
                </c:pt>
                <c:pt idx="5717">
                  <c:v>-2.32565937096594</c:v>
                </c:pt>
                <c:pt idx="5718">
                  <c:v>-10.9996612121748</c:v>
                </c:pt>
                <c:pt idx="5719">
                  <c:v>-16.028773617398</c:v>
                </c:pt>
                <c:pt idx="5720">
                  <c:v>-4.81509266191602</c:v>
                </c:pt>
                <c:pt idx="5721">
                  <c:v>-8.06932292410056</c:v>
                </c:pt>
                <c:pt idx="5722">
                  <c:v>-10.7570318635658</c:v>
                </c:pt>
                <c:pt idx="5723">
                  <c:v>-3.5827501028882</c:v>
                </c:pt>
                <c:pt idx="5724">
                  <c:v>-2.92953709881999</c:v>
                </c:pt>
                <c:pt idx="5725">
                  <c:v>4.2142795543395</c:v>
                </c:pt>
                <c:pt idx="5726">
                  <c:v>6.52289589631663</c:v>
                </c:pt>
                <c:pt idx="5727">
                  <c:v>-7.02158480847352</c:v>
                </c:pt>
                <c:pt idx="5728">
                  <c:v>0.85806510535808</c:v>
                </c:pt>
                <c:pt idx="5729">
                  <c:v>-6.91294432776082</c:v>
                </c:pt>
                <c:pt idx="5730">
                  <c:v>3.87000493736823</c:v>
                </c:pt>
                <c:pt idx="5731">
                  <c:v>7.72216624183031</c:v>
                </c:pt>
                <c:pt idx="5732">
                  <c:v>9.17720041864797</c:v>
                </c:pt>
                <c:pt idx="5733">
                  <c:v>7.71976130381027</c:v>
                </c:pt>
                <c:pt idx="5734">
                  <c:v>-15.1822361295966</c:v>
                </c:pt>
                <c:pt idx="5735">
                  <c:v>-0.280768435002782</c:v>
                </c:pt>
                <c:pt idx="5736">
                  <c:v>-6.81416872163579</c:v>
                </c:pt>
                <c:pt idx="5737">
                  <c:v>-0.400196334626716</c:v>
                </c:pt>
                <c:pt idx="5738">
                  <c:v>-6.35891624617695</c:v>
                </c:pt>
                <c:pt idx="5739">
                  <c:v>4.6968159258276</c:v>
                </c:pt>
                <c:pt idx="5740">
                  <c:v>-3.70274004390373</c:v>
                </c:pt>
                <c:pt idx="5741">
                  <c:v>-10.6750800282991</c:v>
                </c:pt>
                <c:pt idx="5742">
                  <c:v>6.45212041130739</c:v>
                </c:pt>
                <c:pt idx="5743">
                  <c:v>8.80497836940456</c:v>
                </c:pt>
                <c:pt idx="5744">
                  <c:v>-4.60910176981167</c:v>
                </c:pt>
                <c:pt idx="5745">
                  <c:v>-0.735205791088253</c:v>
                </c:pt>
                <c:pt idx="5746">
                  <c:v>-14.8993471940693</c:v>
                </c:pt>
                <c:pt idx="5747">
                  <c:v>-3.36837327985243</c:v>
                </c:pt>
                <c:pt idx="5748">
                  <c:v>1.00779298119291</c:v>
                </c:pt>
                <c:pt idx="5749">
                  <c:v>-6.93478043964272</c:v>
                </c:pt>
                <c:pt idx="5750">
                  <c:v>3.62730960552861</c:v>
                </c:pt>
                <c:pt idx="5751">
                  <c:v>-9.06761680196989</c:v>
                </c:pt>
                <c:pt idx="5752">
                  <c:v>-4.26670229495499</c:v>
                </c:pt>
                <c:pt idx="5753">
                  <c:v>-3.88859144114714</c:v>
                </c:pt>
                <c:pt idx="5754">
                  <c:v>-16.6226838615681</c:v>
                </c:pt>
                <c:pt idx="5755">
                  <c:v>-14.0948890953919</c:v>
                </c:pt>
                <c:pt idx="5756">
                  <c:v>-15.7866046317634</c:v>
                </c:pt>
                <c:pt idx="5757">
                  <c:v>-14.3002491243899</c:v>
                </c:pt>
                <c:pt idx="5758">
                  <c:v>7.52056598806831</c:v>
                </c:pt>
                <c:pt idx="5759">
                  <c:v>-6.07032504370678</c:v>
                </c:pt>
                <c:pt idx="5760">
                  <c:v>-0.5631334337702</c:v>
                </c:pt>
                <c:pt idx="5761">
                  <c:v>-5.53345410692189</c:v>
                </c:pt>
                <c:pt idx="5762">
                  <c:v>-9.74894389277573</c:v>
                </c:pt>
                <c:pt idx="5763">
                  <c:v>-5.17951190602186</c:v>
                </c:pt>
                <c:pt idx="5764">
                  <c:v>-14.5190370299314</c:v>
                </c:pt>
                <c:pt idx="5765">
                  <c:v>5.83384630811413</c:v>
                </c:pt>
                <c:pt idx="5766">
                  <c:v>-1.19379238579109</c:v>
                </c:pt>
                <c:pt idx="5767">
                  <c:v>-11.9290993836255</c:v>
                </c:pt>
                <c:pt idx="5768">
                  <c:v>0.623263964979159</c:v>
                </c:pt>
                <c:pt idx="5769">
                  <c:v>2.82298520713603</c:v>
                </c:pt>
                <c:pt idx="5770">
                  <c:v>4.27442093481966</c:v>
                </c:pt>
                <c:pt idx="5771">
                  <c:v>-11.8355344075685</c:v>
                </c:pt>
                <c:pt idx="5772">
                  <c:v>-15.787133703814</c:v>
                </c:pt>
                <c:pt idx="5773">
                  <c:v>6.47076531345794</c:v>
                </c:pt>
                <c:pt idx="5774">
                  <c:v>-11.4492205957428</c:v>
                </c:pt>
                <c:pt idx="5775">
                  <c:v>-10.0513660570076</c:v>
                </c:pt>
                <c:pt idx="5776">
                  <c:v>-14.8046012763022</c:v>
                </c:pt>
                <c:pt idx="5777">
                  <c:v>-15.4383128107405</c:v>
                </c:pt>
                <c:pt idx="5778">
                  <c:v>3.80931815698288</c:v>
                </c:pt>
                <c:pt idx="5779">
                  <c:v>-17.4415166342634</c:v>
                </c:pt>
                <c:pt idx="5780">
                  <c:v>-18.8872155851019</c:v>
                </c:pt>
                <c:pt idx="5781">
                  <c:v>-6.59030665725612</c:v>
                </c:pt>
                <c:pt idx="5782">
                  <c:v>-4.71317199699186</c:v>
                </c:pt>
                <c:pt idx="5783">
                  <c:v>-15.4054493181513</c:v>
                </c:pt>
                <c:pt idx="5784">
                  <c:v>2.95167377447404</c:v>
                </c:pt>
                <c:pt idx="5785">
                  <c:v>1.2160917510473</c:v>
                </c:pt>
                <c:pt idx="5786">
                  <c:v>-2.42044333588702</c:v>
                </c:pt>
                <c:pt idx="5787">
                  <c:v>-8.78842882837239</c:v>
                </c:pt>
                <c:pt idx="5788">
                  <c:v>-17.9898055174857</c:v>
                </c:pt>
                <c:pt idx="5789">
                  <c:v>-15.9035028654296</c:v>
                </c:pt>
                <c:pt idx="5790">
                  <c:v>-5.06730096561998</c:v>
                </c:pt>
                <c:pt idx="5791">
                  <c:v>-5.6933962591915</c:v>
                </c:pt>
                <c:pt idx="5792">
                  <c:v>1.2042528121994</c:v>
                </c:pt>
                <c:pt idx="5793">
                  <c:v>-6.41522789488232</c:v>
                </c:pt>
                <c:pt idx="5794">
                  <c:v>6.71572139896122</c:v>
                </c:pt>
                <c:pt idx="5795">
                  <c:v>-8.63083350122611</c:v>
                </c:pt>
                <c:pt idx="5796">
                  <c:v>-8.0321797409553</c:v>
                </c:pt>
                <c:pt idx="5797">
                  <c:v>-8.33242674228148</c:v>
                </c:pt>
                <c:pt idx="5798">
                  <c:v>-0.630989953669363</c:v>
                </c:pt>
                <c:pt idx="5799">
                  <c:v>4.30078198387684</c:v>
                </c:pt>
                <c:pt idx="5800">
                  <c:v>-18.0597749497419</c:v>
                </c:pt>
                <c:pt idx="5801">
                  <c:v>-17.042590436407</c:v>
                </c:pt>
                <c:pt idx="5802">
                  <c:v>-2.61624501196334</c:v>
                </c:pt>
                <c:pt idx="5803">
                  <c:v>-15.3051366945847</c:v>
                </c:pt>
                <c:pt idx="5804">
                  <c:v>5.00092157740393</c:v>
                </c:pt>
                <c:pt idx="5805">
                  <c:v>3.58879713487715</c:v>
                </c:pt>
                <c:pt idx="5806">
                  <c:v>-10.0205875392464</c:v>
                </c:pt>
                <c:pt idx="5807">
                  <c:v>-11.0944941931261</c:v>
                </c:pt>
                <c:pt idx="5808">
                  <c:v>-18.5228506438054</c:v>
                </c:pt>
                <c:pt idx="5809">
                  <c:v>-0.882278929971164</c:v>
                </c:pt>
                <c:pt idx="5810">
                  <c:v>0.615241587715828</c:v>
                </c:pt>
                <c:pt idx="5811">
                  <c:v>1.54524381821046</c:v>
                </c:pt>
                <c:pt idx="5812">
                  <c:v>2.26145448310092</c:v>
                </c:pt>
                <c:pt idx="5813">
                  <c:v>-6.68870615045266</c:v>
                </c:pt>
                <c:pt idx="5814">
                  <c:v>7.61298399434948</c:v>
                </c:pt>
                <c:pt idx="5815">
                  <c:v>-8.90747717670431</c:v>
                </c:pt>
                <c:pt idx="5816">
                  <c:v>-3.77932395531112</c:v>
                </c:pt>
                <c:pt idx="5817">
                  <c:v>-3.13195158108915</c:v>
                </c:pt>
                <c:pt idx="5818">
                  <c:v>3.06059472074528</c:v>
                </c:pt>
                <c:pt idx="5819">
                  <c:v>-7.45657522653212</c:v>
                </c:pt>
                <c:pt idx="5820">
                  <c:v>-18.2038638094883</c:v>
                </c:pt>
                <c:pt idx="5821">
                  <c:v>-17.4240748289684</c:v>
                </c:pt>
                <c:pt idx="5822">
                  <c:v>-8.2809697931108</c:v>
                </c:pt>
                <c:pt idx="5823">
                  <c:v>-13.9763686364894</c:v>
                </c:pt>
                <c:pt idx="5824">
                  <c:v>-7.43852519625497</c:v>
                </c:pt>
                <c:pt idx="5825">
                  <c:v>-2.56575390978877</c:v>
                </c:pt>
                <c:pt idx="5826">
                  <c:v>-12.1677677641464</c:v>
                </c:pt>
                <c:pt idx="5827">
                  <c:v>-8.30216732097826</c:v>
                </c:pt>
                <c:pt idx="5828">
                  <c:v>9.3296770099801</c:v>
                </c:pt>
                <c:pt idx="5829">
                  <c:v>3.83887642123362</c:v>
                </c:pt>
                <c:pt idx="5830">
                  <c:v>-10.2886146741503</c:v>
                </c:pt>
                <c:pt idx="5831">
                  <c:v>-13.8394822068192</c:v>
                </c:pt>
                <c:pt idx="5832">
                  <c:v>3.29490483971573</c:v>
                </c:pt>
                <c:pt idx="5833">
                  <c:v>-3.37360904989678</c:v>
                </c:pt>
                <c:pt idx="5834">
                  <c:v>6.71325811099774</c:v>
                </c:pt>
                <c:pt idx="5835">
                  <c:v>3.73758785844643</c:v>
                </c:pt>
                <c:pt idx="5836">
                  <c:v>3.69313685125773</c:v>
                </c:pt>
                <c:pt idx="5837">
                  <c:v>-4.31674035506835</c:v>
                </c:pt>
                <c:pt idx="5838">
                  <c:v>-18.3205799284272</c:v>
                </c:pt>
                <c:pt idx="5839">
                  <c:v>-11.1495506104549</c:v>
                </c:pt>
                <c:pt idx="5840">
                  <c:v>0.278964941089842</c:v>
                </c:pt>
                <c:pt idx="5841">
                  <c:v>-15.4810232691399</c:v>
                </c:pt>
                <c:pt idx="5842">
                  <c:v>-9.88391146387895</c:v>
                </c:pt>
                <c:pt idx="5843">
                  <c:v>6.05782737274067</c:v>
                </c:pt>
                <c:pt idx="5844">
                  <c:v>1.03495131925253</c:v>
                </c:pt>
                <c:pt idx="5845">
                  <c:v>-3.26788694014159</c:v>
                </c:pt>
                <c:pt idx="5846">
                  <c:v>-9.46727844971993</c:v>
                </c:pt>
                <c:pt idx="5847">
                  <c:v>5.86002198805516</c:v>
                </c:pt>
                <c:pt idx="5848">
                  <c:v>-5.06092236311152</c:v>
                </c:pt>
                <c:pt idx="5849">
                  <c:v>-8.80098484349701</c:v>
                </c:pt>
                <c:pt idx="5850">
                  <c:v>2.02162969814093</c:v>
                </c:pt>
                <c:pt idx="5851">
                  <c:v>-13.4189390454735</c:v>
                </c:pt>
                <c:pt idx="5852">
                  <c:v>-8.74085771632347</c:v>
                </c:pt>
                <c:pt idx="5853">
                  <c:v>7.19520223164752</c:v>
                </c:pt>
                <c:pt idx="5854">
                  <c:v>7.618739939871</c:v>
                </c:pt>
                <c:pt idx="5855">
                  <c:v>1.3248839203915</c:v>
                </c:pt>
                <c:pt idx="5856">
                  <c:v>-14.478680699827</c:v>
                </c:pt>
                <c:pt idx="5857">
                  <c:v>-13.891448569964</c:v>
                </c:pt>
                <c:pt idx="5858">
                  <c:v>-15.447489556069</c:v>
                </c:pt>
                <c:pt idx="5859">
                  <c:v>4.46778400007459</c:v>
                </c:pt>
                <c:pt idx="5860">
                  <c:v>-18.306967840408</c:v>
                </c:pt>
                <c:pt idx="5861">
                  <c:v>-17.551088730558</c:v>
                </c:pt>
                <c:pt idx="5862">
                  <c:v>-15.6374631948484</c:v>
                </c:pt>
                <c:pt idx="5863">
                  <c:v>-9.40996436718675</c:v>
                </c:pt>
                <c:pt idx="5864">
                  <c:v>-2.25980660254498</c:v>
                </c:pt>
                <c:pt idx="5865">
                  <c:v>-12.7799461504346</c:v>
                </c:pt>
                <c:pt idx="5866">
                  <c:v>-11.0956378086105</c:v>
                </c:pt>
                <c:pt idx="5867">
                  <c:v>4.79293053532265</c:v>
                </c:pt>
                <c:pt idx="5868">
                  <c:v>-3.65501308533504</c:v>
                </c:pt>
                <c:pt idx="5869">
                  <c:v>1.27594647417938</c:v>
                </c:pt>
                <c:pt idx="5870">
                  <c:v>6.14601669077885</c:v>
                </c:pt>
                <c:pt idx="5871">
                  <c:v>-8.44233385519709</c:v>
                </c:pt>
                <c:pt idx="5872">
                  <c:v>8.98937633246202</c:v>
                </c:pt>
                <c:pt idx="5873">
                  <c:v>-4.13577030162793</c:v>
                </c:pt>
                <c:pt idx="5874">
                  <c:v>-11.5398184350162</c:v>
                </c:pt>
                <c:pt idx="5875">
                  <c:v>-8.55778382607632</c:v>
                </c:pt>
                <c:pt idx="5876">
                  <c:v>-9.48559687232793</c:v>
                </c:pt>
                <c:pt idx="5877">
                  <c:v>-2.28982048253619</c:v>
                </c:pt>
                <c:pt idx="5878">
                  <c:v>-5.82641311677371</c:v>
                </c:pt>
                <c:pt idx="5879">
                  <c:v>0.509346947921705</c:v>
                </c:pt>
                <c:pt idx="5880">
                  <c:v>-14.6923153934556</c:v>
                </c:pt>
                <c:pt idx="5881">
                  <c:v>-1.32156767846932</c:v>
                </c:pt>
                <c:pt idx="5882">
                  <c:v>-10.4152862353177</c:v>
                </c:pt>
                <c:pt idx="5883">
                  <c:v>-8.60856947242459</c:v>
                </c:pt>
                <c:pt idx="5884">
                  <c:v>-11.8548443565284</c:v>
                </c:pt>
                <c:pt idx="5885">
                  <c:v>0.651037559157922</c:v>
                </c:pt>
                <c:pt idx="5886">
                  <c:v>6.2299394426112</c:v>
                </c:pt>
                <c:pt idx="5887">
                  <c:v>-19.0038683363224</c:v>
                </c:pt>
                <c:pt idx="5888">
                  <c:v>-12.5028862760862</c:v>
                </c:pt>
                <c:pt idx="5889">
                  <c:v>-13.9500744062819</c:v>
                </c:pt>
                <c:pt idx="5890">
                  <c:v>0.90053011553081</c:v>
                </c:pt>
                <c:pt idx="5891">
                  <c:v>-1.43097012029677</c:v>
                </c:pt>
                <c:pt idx="5892">
                  <c:v>-19.3666760993853</c:v>
                </c:pt>
                <c:pt idx="5893">
                  <c:v>-0.0228188116829106</c:v>
                </c:pt>
                <c:pt idx="5894">
                  <c:v>-1.96348357978513</c:v>
                </c:pt>
                <c:pt idx="5895">
                  <c:v>4.25026016263099</c:v>
                </c:pt>
                <c:pt idx="5896">
                  <c:v>-9.58207271991623</c:v>
                </c:pt>
                <c:pt idx="5897">
                  <c:v>-1.44462814884601</c:v>
                </c:pt>
                <c:pt idx="5898">
                  <c:v>6.48471757110336</c:v>
                </c:pt>
                <c:pt idx="5899">
                  <c:v>-3.53911756612739</c:v>
                </c:pt>
                <c:pt idx="5900">
                  <c:v>-18.0703216633168</c:v>
                </c:pt>
                <c:pt idx="5901">
                  <c:v>8.05285725093758</c:v>
                </c:pt>
                <c:pt idx="5902">
                  <c:v>0.519648416133917</c:v>
                </c:pt>
                <c:pt idx="5903">
                  <c:v>-8.65020414308855</c:v>
                </c:pt>
                <c:pt idx="5904">
                  <c:v>-16.0594489838419</c:v>
                </c:pt>
                <c:pt idx="5905">
                  <c:v>-13.2047895671468</c:v>
                </c:pt>
                <c:pt idx="5906">
                  <c:v>3.35894693673793</c:v>
                </c:pt>
                <c:pt idx="5907">
                  <c:v>-12.9266966141483</c:v>
                </c:pt>
                <c:pt idx="5908">
                  <c:v>8.01764044033674</c:v>
                </c:pt>
                <c:pt idx="5909">
                  <c:v>-2.16207255659336</c:v>
                </c:pt>
                <c:pt idx="5910">
                  <c:v>5.36151564285469</c:v>
                </c:pt>
                <c:pt idx="5911">
                  <c:v>0.224058042499086</c:v>
                </c:pt>
                <c:pt idx="5912">
                  <c:v>-4.8820061675174</c:v>
                </c:pt>
                <c:pt idx="5913">
                  <c:v>8.96398017579179</c:v>
                </c:pt>
                <c:pt idx="5914">
                  <c:v>5.35635324113264</c:v>
                </c:pt>
                <c:pt idx="5915">
                  <c:v>-7.63868128327215</c:v>
                </c:pt>
                <c:pt idx="5916">
                  <c:v>-13.6890864763784</c:v>
                </c:pt>
                <c:pt idx="5917">
                  <c:v>9.55741652689748</c:v>
                </c:pt>
                <c:pt idx="5918">
                  <c:v>-0.73714682302894</c:v>
                </c:pt>
                <c:pt idx="5919">
                  <c:v>-17.2441493038928</c:v>
                </c:pt>
                <c:pt idx="5920">
                  <c:v>-1.10560098097706</c:v>
                </c:pt>
                <c:pt idx="5921">
                  <c:v>-2.74033125883198</c:v>
                </c:pt>
                <c:pt idx="5922">
                  <c:v>-8.33775881599687</c:v>
                </c:pt>
                <c:pt idx="5923">
                  <c:v>-15.535504629086</c:v>
                </c:pt>
                <c:pt idx="5924">
                  <c:v>-15.6077550910376</c:v>
                </c:pt>
                <c:pt idx="5925">
                  <c:v>9.32278899209217</c:v>
                </c:pt>
                <c:pt idx="5926">
                  <c:v>1.32600089097084</c:v>
                </c:pt>
                <c:pt idx="5927">
                  <c:v>-17.7797069063695</c:v>
                </c:pt>
                <c:pt idx="5928">
                  <c:v>4.26179979465911</c:v>
                </c:pt>
                <c:pt idx="5929">
                  <c:v>-4.52547066173399</c:v>
                </c:pt>
                <c:pt idx="5930">
                  <c:v>3.48436233973764</c:v>
                </c:pt>
                <c:pt idx="5931">
                  <c:v>-0.965308494799417</c:v>
                </c:pt>
                <c:pt idx="5932">
                  <c:v>-10.4086846864736</c:v>
                </c:pt>
                <c:pt idx="5933">
                  <c:v>7.8248083073273</c:v>
                </c:pt>
                <c:pt idx="5934">
                  <c:v>1.65910056986051</c:v>
                </c:pt>
                <c:pt idx="5935">
                  <c:v>-12.5283159758616</c:v>
                </c:pt>
                <c:pt idx="5936">
                  <c:v>4.00765070173722</c:v>
                </c:pt>
                <c:pt idx="5937">
                  <c:v>1.95660480311871</c:v>
                </c:pt>
                <c:pt idx="5938">
                  <c:v>-10.8352038019113</c:v>
                </c:pt>
                <c:pt idx="5939">
                  <c:v>-7.15131729191613</c:v>
                </c:pt>
                <c:pt idx="5940">
                  <c:v>0.18608898116673</c:v>
                </c:pt>
                <c:pt idx="5941">
                  <c:v>-4.95602284408957</c:v>
                </c:pt>
                <c:pt idx="5942">
                  <c:v>-11.3636834630935</c:v>
                </c:pt>
                <c:pt idx="5943">
                  <c:v>-5.77499811144453</c:v>
                </c:pt>
                <c:pt idx="5944">
                  <c:v>3.39673604074386</c:v>
                </c:pt>
                <c:pt idx="5945">
                  <c:v>-1.69922522638814</c:v>
                </c:pt>
                <c:pt idx="5946">
                  <c:v>-9.39985037792437</c:v>
                </c:pt>
                <c:pt idx="5947">
                  <c:v>8.96488340037775</c:v>
                </c:pt>
                <c:pt idx="5948">
                  <c:v>-2.30908036582689</c:v>
                </c:pt>
                <c:pt idx="5949">
                  <c:v>-2.50428176790433</c:v>
                </c:pt>
                <c:pt idx="5950">
                  <c:v>-9.34223149854589</c:v>
                </c:pt>
                <c:pt idx="5951">
                  <c:v>-4.47721867201944</c:v>
                </c:pt>
                <c:pt idx="5952">
                  <c:v>-15.6690169872068</c:v>
                </c:pt>
                <c:pt idx="5953">
                  <c:v>-4.54287848708919</c:v>
                </c:pt>
                <c:pt idx="5954">
                  <c:v>-15.9186855503245</c:v>
                </c:pt>
                <c:pt idx="5955">
                  <c:v>-13.4218465040136</c:v>
                </c:pt>
                <c:pt idx="5956">
                  <c:v>8.57926027204029</c:v>
                </c:pt>
                <c:pt idx="5957">
                  <c:v>2.83828243473147</c:v>
                </c:pt>
                <c:pt idx="5958">
                  <c:v>5.98420796230062</c:v>
                </c:pt>
                <c:pt idx="5959">
                  <c:v>-13.4370629663826</c:v>
                </c:pt>
                <c:pt idx="5960">
                  <c:v>-3.79094136705075</c:v>
                </c:pt>
                <c:pt idx="5961">
                  <c:v>-9.02871825284812</c:v>
                </c:pt>
                <c:pt idx="5962">
                  <c:v>1.54615497613876</c:v>
                </c:pt>
                <c:pt idx="5963">
                  <c:v>-16.0663364590827</c:v>
                </c:pt>
                <c:pt idx="5964">
                  <c:v>-4.67228137722143</c:v>
                </c:pt>
                <c:pt idx="5965">
                  <c:v>-18.0448368440663</c:v>
                </c:pt>
                <c:pt idx="5966">
                  <c:v>-9.77320644980083</c:v>
                </c:pt>
                <c:pt idx="5967">
                  <c:v>-11.7251096734921</c:v>
                </c:pt>
                <c:pt idx="5968">
                  <c:v>-6.76465613143593</c:v>
                </c:pt>
                <c:pt idx="5969">
                  <c:v>-12.8860114222052</c:v>
                </c:pt>
                <c:pt idx="5970">
                  <c:v>8.79780676112249</c:v>
                </c:pt>
                <c:pt idx="5971">
                  <c:v>3.65707615029523</c:v>
                </c:pt>
                <c:pt idx="5972">
                  <c:v>-19.253594263871</c:v>
                </c:pt>
                <c:pt idx="5973">
                  <c:v>-14.704484751175</c:v>
                </c:pt>
                <c:pt idx="5974">
                  <c:v>-14.9276856202638</c:v>
                </c:pt>
                <c:pt idx="5975">
                  <c:v>-13.9084089863353</c:v>
                </c:pt>
                <c:pt idx="5976">
                  <c:v>-16.8875500092475</c:v>
                </c:pt>
                <c:pt idx="5977">
                  <c:v>-14.8771182585758</c:v>
                </c:pt>
                <c:pt idx="5978">
                  <c:v>-3.52490266138085</c:v>
                </c:pt>
                <c:pt idx="5979">
                  <c:v>-1.89607383069359</c:v>
                </c:pt>
                <c:pt idx="5980">
                  <c:v>2.9364199649333</c:v>
                </c:pt>
                <c:pt idx="5981">
                  <c:v>-3.07176672990998</c:v>
                </c:pt>
                <c:pt idx="5982">
                  <c:v>0.192161451102009</c:v>
                </c:pt>
                <c:pt idx="5983">
                  <c:v>-11.2103549271072</c:v>
                </c:pt>
                <c:pt idx="5984">
                  <c:v>4.4889644704691</c:v>
                </c:pt>
                <c:pt idx="5985">
                  <c:v>6.56785667077832</c:v>
                </c:pt>
                <c:pt idx="5986">
                  <c:v>-8.26180338512772</c:v>
                </c:pt>
                <c:pt idx="5987">
                  <c:v>-18.6894411481245</c:v>
                </c:pt>
                <c:pt idx="5988">
                  <c:v>1.64481234011172</c:v>
                </c:pt>
                <c:pt idx="5989">
                  <c:v>7.55026368805626</c:v>
                </c:pt>
                <c:pt idx="5990">
                  <c:v>1.20035658850001</c:v>
                </c:pt>
                <c:pt idx="5991">
                  <c:v>1.0108328033223</c:v>
                </c:pt>
                <c:pt idx="5992">
                  <c:v>-15.7887788170914</c:v>
                </c:pt>
                <c:pt idx="5993">
                  <c:v>-7.83415826328241</c:v>
                </c:pt>
                <c:pt idx="5994">
                  <c:v>-4.82109049087216</c:v>
                </c:pt>
                <c:pt idx="5995">
                  <c:v>-3.17183497331238</c:v>
                </c:pt>
                <c:pt idx="5996">
                  <c:v>-14.6382270339368</c:v>
                </c:pt>
                <c:pt idx="5997">
                  <c:v>-18.6527014064718</c:v>
                </c:pt>
                <c:pt idx="5998">
                  <c:v>-9.02882657478069</c:v>
                </c:pt>
                <c:pt idx="5999">
                  <c:v>3.09928547603564</c:v>
                </c:pt>
                <c:pt idx="6000">
                  <c:v>-16.0111956751178</c:v>
                </c:pt>
                <c:pt idx="6001">
                  <c:v>8.0974914786273</c:v>
                </c:pt>
                <c:pt idx="6002">
                  <c:v>-9.52457059970835</c:v>
                </c:pt>
                <c:pt idx="6003">
                  <c:v>-12.5255202106336</c:v>
                </c:pt>
                <c:pt idx="6004">
                  <c:v>-0.867452361545678</c:v>
                </c:pt>
                <c:pt idx="6005">
                  <c:v>-4.34060517555524</c:v>
                </c:pt>
                <c:pt idx="6006">
                  <c:v>-0.252192930851651</c:v>
                </c:pt>
                <c:pt idx="6007">
                  <c:v>1.721704175982</c:v>
                </c:pt>
                <c:pt idx="6008">
                  <c:v>-19.4059446934391</c:v>
                </c:pt>
                <c:pt idx="6009">
                  <c:v>-2.19765563295038</c:v>
                </c:pt>
                <c:pt idx="6010">
                  <c:v>-18.0685943384976</c:v>
                </c:pt>
                <c:pt idx="6011">
                  <c:v>1.00151601741913</c:v>
                </c:pt>
                <c:pt idx="6012">
                  <c:v>-9.51751674958696</c:v>
                </c:pt>
                <c:pt idx="6013">
                  <c:v>0.200970869972119</c:v>
                </c:pt>
                <c:pt idx="6014">
                  <c:v>-13.9707841467302</c:v>
                </c:pt>
                <c:pt idx="6015">
                  <c:v>0.753318013222492</c:v>
                </c:pt>
                <c:pt idx="6016">
                  <c:v>-18.8185743927601</c:v>
                </c:pt>
                <c:pt idx="6017">
                  <c:v>-11.2506760437631</c:v>
                </c:pt>
                <c:pt idx="6018">
                  <c:v>7.61462430603702</c:v>
                </c:pt>
                <c:pt idx="6019">
                  <c:v>-18.9016749657491</c:v>
                </c:pt>
                <c:pt idx="6020">
                  <c:v>7.1749189926325</c:v>
                </c:pt>
                <c:pt idx="6021">
                  <c:v>-10.4229867458343</c:v>
                </c:pt>
                <c:pt idx="6022">
                  <c:v>-3.49695614633125</c:v>
                </c:pt>
                <c:pt idx="6023">
                  <c:v>-17.3391885647688</c:v>
                </c:pt>
                <c:pt idx="6024">
                  <c:v>1.27409911031164</c:v>
                </c:pt>
                <c:pt idx="6025">
                  <c:v>-7.01077690891198</c:v>
                </c:pt>
                <c:pt idx="6026">
                  <c:v>-9.73910681996553</c:v>
                </c:pt>
                <c:pt idx="6027">
                  <c:v>-1.10871276730609</c:v>
                </c:pt>
                <c:pt idx="6028">
                  <c:v>-6.35617570828139</c:v>
                </c:pt>
                <c:pt idx="6029">
                  <c:v>-16.7813694056045</c:v>
                </c:pt>
                <c:pt idx="6030">
                  <c:v>-10.519317282006</c:v>
                </c:pt>
                <c:pt idx="6031">
                  <c:v>9.47811801732939</c:v>
                </c:pt>
                <c:pt idx="6032">
                  <c:v>1.43032615005954</c:v>
                </c:pt>
                <c:pt idx="6033">
                  <c:v>-0.220641394844474</c:v>
                </c:pt>
                <c:pt idx="6034">
                  <c:v>-10.4030795491382</c:v>
                </c:pt>
                <c:pt idx="6035">
                  <c:v>-10.857902326239</c:v>
                </c:pt>
                <c:pt idx="6036">
                  <c:v>-16.7661386418546</c:v>
                </c:pt>
                <c:pt idx="6037">
                  <c:v>-8.98266514409815</c:v>
                </c:pt>
                <c:pt idx="6038">
                  <c:v>3.60206732279613</c:v>
                </c:pt>
                <c:pt idx="6039">
                  <c:v>-14.987982893735</c:v>
                </c:pt>
                <c:pt idx="6040">
                  <c:v>-15.6981448035553</c:v>
                </c:pt>
                <c:pt idx="6041">
                  <c:v>4.40177005996651</c:v>
                </c:pt>
                <c:pt idx="6042">
                  <c:v>-9.44033718908066</c:v>
                </c:pt>
                <c:pt idx="6043">
                  <c:v>-9.44492223597947</c:v>
                </c:pt>
                <c:pt idx="6044">
                  <c:v>-7.2737462311273</c:v>
                </c:pt>
                <c:pt idx="6045">
                  <c:v>6.12421768456382</c:v>
                </c:pt>
                <c:pt idx="6046">
                  <c:v>-15.5782891158577</c:v>
                </c:pt>
                <c:pt idx="6047">
                  <c:v>-7.93606078825462</c:v>
                </c:pt>
                <c:pt idx="6048">
                  <c:v>4.00096830823712</c:v>
                </c:pt>
                <c:pt idx="6049">
                  <c:v>-17.8095132258736</c:v>
                </c:pt>
                <c:pt idx="6050">
                  <c:v>0.0730481325212919</c:v>
                </c:pt>
                <c:pt idx="6051">
                  <c:v>-16.9551611469228</c:v>
                </c:pt>
                <c:pt idx="6052">
                  <c:v>-13.6112668808761</c:v>
                </c:pt>
                <c:pt idx="6053">
                  <c:v>-10.3537852706658</c:v>
                </c:pt>
                <c:pt idx="6054">
                  <c:v>2.01889569626961</c:v>
                </c:pt>
                <c:pt idx="6055">
                  <c:v>-7.2846384268793</c:v>
                </c:pt>
                <c:pt idx="6056">
                  <c:v>-16.2379358813771</c:v>
                </c:pt>
                <c:pt idx="6057">
                  <c:v>-5.41100600819161</c:v>
                </c:pt>
                <c:pt idx="6058">
                  <c:v>-18.5935727631653</c:v>
                </c:pt>
                <c:pt idx="6059">
                  <c:v>-6.1391762765475</c:v>
                </c:pt>
                <c:pt idx="6060">
                  <c:v>-13.9756416113933</c:v>
                </c:pt>
                <c:pt idx="6061">
                  <c:v>-8.74265763567221</c:v>
                </c:pt>
                <c:pt idx="6062">
                  <c:v>-8.39298015591137</c:v>
                </c:pt>
                <c:pt idx="6063">
                  <c:v>-8.60979106136738</c:v>
                </c:pt>
                <c:pt idx="6064">
                  <c:v>-1.73976602533481</c:v>
                </c:pt>
                <c:pt idx="6065">
                  <c:v>-14.516098071771</c:v>
                </c:pt>
                <c:pt idx="6066">
                  <c:v>-19.3440042359492</c:v>
                </c:pt>
                <c:pt idx="6067">
                  <c:v>-11.3760597028684</c:v>
                </c:pt>
                <c:pt idx="6068">
                  <c:v>0.319620415829602</c:v>
                </c:pt>
                <c:pt idx="6069">
                  <c:v>-5.8185598880398</c:v>
                </c:pt>
                <c:pt idx="6070">
                  <c:v>-2.48385116067555</c:v>
                </c:pt>
                <c:pt idx="6071">
                  <c:v>-12.5531381271426</c:v>
                </c:pt>
                <c:pt idx="6072">
                  <c:v>-12.3136955359802</c:v>
                </c:pt>
                <c:pt idx="6073">
                  <c:v>-5.56737086357581</c:v>
                </c:pt>
                <c:pt idx="6074">
                  <c:v>7.10052279322487</c:v>
                </c:pt>
                <c:pt idx="6075">
                  <c:v>-12.4230715133594</c:v>
                </c:pt>
                <c:pt idx="6076">
                  <c:v>-15.3684688940006</c:v>
                </c:pt>
                <c:pt idx="6077">
                  <c:v>5.43294725020913</c:v>
                </c:pt>
                <c:pt idx="6078">
                  <c:v>3.76239343708288</c:v>
                </c:pt>
                <c:pt idx="6079">
                  <c:v>0.903775865627183</c:v>
                </c:pt>
                <c:pt idx="6080">
                  <c:v>-17.293174304151</c:v>
                </c:pt>
                <c:pt idx="6081">
                  <c:v>-8.96380661901937</c:v>
                </c:pt>
                <c:pt idx="6082">
                  <c:v>3.02718985334675</c:v>
                </c:pt>
                <c:pt idx="6083">
                  <c:v>5.9609951204121</c:v>
                </c:pt>
                <c:pt idx="6084">
                  <c:v>-13.5571884917721</c:v>
                </c:pt>
                <c:pt idx="6085">
                  <c:v>8.2542322980562</c:v>
                </c:pt>
                <c:pt idx="6086">
                  <c:v>-6.86011217469831</c:v>
                </c:pt>
                <c:pt idx="6087">
                  <c:v>4.0634022279304</c:v>
                </c:pt>
                <c:pt idx="6088">
                  <c:v>0.0761509243611926</c:v>
                </c:pt>
                <c:pt idx="6089">
                  <c:v>0.0934249710454462</c:v>
                </c:pt>
                <c:pt idx="6090">
                  <c:v>-19.1512366764119</c:v>
                </c:pt>
                <c:pt idx="6091">
                  <c:v>-2.60242886243722</c:v>
                </c:pt>
                <c:pt idx="6092">
                  <c:v>-18.3308350775858</c:v>
                </c:pt>
                <c:pt idx="6093">
                  <c:v>-4.8517152712082</c:v>
                </c:pt>
                <c:pt idx="6094">
                  <c:v>0.290916840124509</c:v>
                </c:pt>
                <c:pt idx="6095">
                  <c:v>-16.2845832636527</c:v>
                </c:pt>
                <c:pt idx="6096">
                  <c:v>-3.49268950865311</c:v>
                </c:pt>
                <c:pt idx="6097">
                  <c:v>-13.0097831469728</c:v>
                </c:pt>
                <c:pt idx="6098">
                  <c:v>3.76943065475172</c:v>
                </c:pt>
                <c:pt idx="6099">
                  <c:v>-18.3482657913721</c:v>
                </c:pt>
                <c:pt idx="6100">
                  <c:v>-9.48070783180298</c:v>
                </c:pt>
                <c:pt idx="6101">
                  <c:v>1.43898240267691</c:v>
                </c:pt>
                <c:pt idx="6102">
                  <c:v>-17.4873446462965</c:v>
                </c:pt>
                <c:pt idx="6103">
                  <c:v>8.54593270943364</c:v>
                </c:pt>
                <c:pt idx="6104">
                  <c:v>-13.8111791164203</c:v>
                </c:pt>
                <c:pt idx="6105">
                  <c:v>-9.47125546747292</c:v>
                </c:pt>
                <c:pt idx="6106">
                  <c:v>8.73060451325136</c:v>
                </c:pt>
                <c:pt idx="6107">
                  <c:v>-11.1497127418036</c:v>
                </c:pt>
                <c:pt idx="6108">
                  <c:v>-0.0471086635267212</c:v>
                </c:pt>
                <c:pt idx="6109">
                  <c:v>-6.78481631650273</c:v>
                </c:pt>
                <c:pt idx="6110">
                  <c:v>0.0599678427883141</c:v>
                </c:pt>
                <c:pt idx="6111">
                  <c:v>-2.9594028795841</c:v>
                </c:pt>
                <c:pt idx="6112">
                  <c:v>-6.73697967228289</c:v>
                </c:pt>
                <c:pt idx="6113">
                  <c:v>-15.6294141632071</c:v>
                </c:pt>
                <c:pt idx="6114">
                  <c:v>-6.85505958511697</c:v>
                </c:pt>
                <c:pt idx="6115">
                  <c:v>7.63281421406787</c:v>
                </c:pt>
                <c:pt idx="6116">
                  <c:v>-14.6628997012163</c:v>
                </c:pt>
                <c:pt idx="6117">
                  <c:v>-16.3362135538196</c:v>
                </c:pt>
                <c:pt idx="6118">
                  <c:v>-8.34544849984427</c:v>
                </c:pt>
                <c:pt idx="6119">
                  <c:v>-5.45985710601363</c:v>
                </c:pt>
                <c:pt idx="6120">
                  <c:v>-4.75842436552322</c:v>
                </c:pt>
                <c:pt idx="6121">
                  <c:v>5.0843801376759</c:v>
                </c:pt>
                <c:pt idx="6122">
                  <c:v>-1.54759442040195</c:v>
                </c:pt>
                <c:pt idx="6123">
                  <c:v>-11.9564749782798</c:v>
                </c:pt>
                <c:pt idx="6124">
                  <c:v>-19.2067548664176</c:v>
                </c:pt>
                <c:pt idx="6125">
                  <c:v>1.44489542656489</c:v>
                </c:pt>
                <c:pt idx="6126">
                  <c:v>-4.49584330983172</c:v>
                </c:pt>
                <c:pt idx="6127">
                  <c:v>6.10002099525651</c:v>
                </c:pt>
                <c:pt idx="6128">
                  <c:v>5.12618864831638</c:v>
                </c:pt>
                <c:pt idx="6129">
                  <c:v>4.27305106602857</c:v>
                </c:pt>
                <c:pt idx="6130">
                  <c:v>-3.30243741626053</c:v>
                </c:pt>
                <c:pt idx="6131">
                  <c:v>0.534618399472881</c:v>
                </c:pt>
                <c:pt idx="6132">
                  <c:v>-15.9301013102781</c:v>
                </c:pt>
                <c:pt idx="6133">
                  <c:v>-1.03823864661871</c:v>
                </c:pt>
                <c:pt idx="6134">
                  <c:v>1.47270945592688</c:v>
                </c:pt>
                <c:pt idx="6135">
                  <c:v>-17.8761631991718</c:v>
                </c:pt>
                <c:pt idx="6136">
                  <c:v>4.69779824865088</c:v>
                </c:pt>
                <c:pt idx="6137">
                  <c:v>5.38997060451123</c:v>
                </c:pt>
                <c:pt idx="6138">
                  <c:v>-1.48404194679749</c:v>
                </c:pt>
                <c:pt idx="6139">
                  <c:v>-10.0584692348304</c:v>
                </c:pt>
                <c:pt idx="6140">
                  <c:v>-12.0424258100846</c:v>
                </c:pt>
                <c:pt idx="6141">
                  <c:v>-3.81594365617933</c:v>
                </c:pt>
                <c:pt idx="6142">
                  <c:v>1.72775939768767</c:v>
                </c:pt>
                <c:pt idx="6143">
                  <c:v>-3.49304548373679</c:v>
                </c:pt>
                <c:pt idx="6144">
                  <c:v>-19.2351505634364</c:v>
                </c:pt>
                <c:pt idx="6145">
                  <c:v>-2.58092910269039</c:v>
                </c:pt>
                <c:pt idx="6146">
                  <c:v>-1.7404427005056</c:v>
                </c:pt>
                <c:pt idx="6147">
                  <c:v>-10.8660166553212</c:v>
                </c:pt>
                <c:pt idx="6148">
                  <c:v>-5.00659330580474</c:v>
                </c:pt>
                <c:pt idx="6149">
                  <c:v>-16.3947552311748</c:v>
                </c:pt>
                <c:pt idx="6150">
                  <c:v>2.31176446976165</c:v>
                </c:pt>
                <c:pt idx="6151">
                  <c:v>6.58242927462449</c:v>
                </c:pt>
                <c:pt idx="6152">
                  <c:v>-16.7659215372472</c:v>
                </c:pt>
                <c:pt idx="6153">
                  <c:v>8.13457636635468</c:v>
                </c:pt>
                <c:pt idx="6154">
                  <c:v>-18.5286900102416</c:v>
                </c:pt>
                <c:pt idx="6155">
                  <c:v>-7.92097374801891</c:v>
                </c:pt>
                <c:pt idx="6156">
                  <c:v>-10.2283928014318</c:v>
                </c:pt>
                <c:pt idx="6157">
                  <c:v>9.2400177805212</c:v>
                </c:pt>
                <c:pt idx="6158">
                  <c:v>-8.03411644212463</c:v>
                </c:pt>
                <c:pt idx="6159">
                  <c:v>-10.3752061682267</c:v>
                </c:pt>
                <c:pt idx="6160">
                  <c:v>-4.31028098376834</c:v>
                </c:pt>
                <c:pt idx="6161">
                  <c:v>-15.1306710202469</c:v>
                </c:pt>
                <c:pt idx="6162">
                  <c:v>-0.465684784837986</c:v>
                </c:pt>
                <c:pt idx="6163">
                  <c:v>4.32693210339578</c:v>
                </c:pt>
                <c:pt idx="6164">
                  <c:v>0.909803241613715</c:v>
                </c:pt>
                <c:pt idx="6165">
                  <c:v>-17.7387121066705</c:v>
                </c:pt>
                <c:pt idx="6166">
                  <c:v>-11.3263668685921</c:v>
                </c:pt>
                <c:pt idx="6167">
                  <c:v>3.75314060135565</c:v>
                </c:pt>
                <c:pt idx="6168">
                  <c:v>7.15457844808122</c:v>
                </c:pt>
                <c:pt idx="6169">
                  <c:v>1.57320599285424</c:v>
                </c:pt>
                <c:pt idx="6170">
                  <c:v>-6.64568366627938</c:v>
                </c:pt>
                <c:pt idx="6171">
                  <c:v>7.50947142795721</c:v>
                </c:pt>
                <c:pt idx="6172">
                  <c:v>-1.39995376931802</c:v>
                </c:pt>
                <c:pt idx="6173">
                  <c:v>-17.8537899849994</c:v>
                </c:pt>
                <c:pt idx="6174">
                  <c:v>8.42524026767136</c:v>
                </c:pt>
                <c:pt idx="6175">
                  <c:v>8.91179578849845</c:v>
                </c:pt>
                <c:pt idx="6176">
                  <c:v>-1.73094503614793</c:v>
                </c:pt>
                <c:pt idx="6177">
                  <c:v>5.49863785834959</c:v>
                </c:pt>
                <c:pt idx="6178">
                  <c:v>1.87314652098262</c:v>
                </c:pt>
                <c:pt idx="6179">
                  <c:v>0.181302778457053</c:v>
                </c:pt>
                <c:pt idx="6180">
                  <c:v>-18.2222992684049</c:v>
                </c:pt>
                <c:pt idx="6181">
                  <c:v>-17.7004118620471</c:v>
                </c:pt>
                <c:pt idx="6182">
                  <c:v>-0.859110342047786</c:v>
                </c:pt>
                <c:pt idx="6183">
                  <c:v>5.10103318811972</c:v>
                </c:pt>
                <c:pt idx="6184">
                  <c:v>5.85508062177031</c:v>
                </c:pt>
                <c:pt idx="6185">
                  <c:v>5.32407104752486</c:v>
                </c:pt>
                <c:pt idx="6186">
                  <c:v>-0.193214950334476</c:v>
                </c:pt>
                <c:pt idx="6187">
                  <c:v>0.712444165518473</c:v>
                </c:pt>
                <c:pt idx="6188">
                  <c:v>-16.5867450512999</c:v>
                </c:pt>
                <c:pt idx="6189">
                  <c:v>8.48129747901882</c:v>
                </c:pt>
                <c:pt idx="6190">
                  <c:v>-11.9487203985236</c:v>
                </c:pt>
                <c:pt idx="6191">
                  <c:v>-0.815567302681723</c:v>
                </c:pt>
                <c:pt idx="6192">
                  <c:v>-17.7216527807128</c:v>
                </c:pt>
                <c:pt idx="6193">
                  <c:v>-8.95644276025493</c:v>
                </c:pt>
                <c:pt idx="6194">
                  <c:v>-6.90010765517297</c:v>
                </c:pt>
                <c:pt idx="6195">
                  <c:v>-6.19340837192965</c:v>
                </c:pt>
                <c:pt idx="6196">
                  <c:v>-2.60827859460535</c:v>
                </c:pt>
                <c:pt idx="6197">
                  <c:v>-1.00257200367595</c:v>
                </c:pt>
                <c:pt idx="6198">
                  <c:v>-4.23651730293224</c:v>
                </c:pt>
                <c:pt idx="6199">
                  <c:v>-18.8543286175166</c:v>
                </c:pt>
                <c:pt idx="6200">
                  <c:v>-15.9356226125058</c:v>
                </c:pt>
                <c:pt idx="6201">
                  <c:v>-4.11979633958739</c:v>
                </c:pt>
                <c:pt idx="6202">
                  <c:v>-16.4968474278159</c:v>
                </c:pt>
                <c:pt idx="6203">
                  <c:v>-5.41703853965682</c:v>
                </c:pt>
                <c:pt idx="6204">
                  <c:v>-2.56238968832353</c:v>
                </c:pt>
                <c:pt idx="6205">
                  <c:v>-16.1591167107108</c:v>
                </c:pt>
                <c:pt idx="6206">
                  <c:v>3.80267246981079</c:v>
                </c:pt>
                <c:pt idx="6207">
                  <c:v>-2.93938903104222</c:v>
                </c:pt>
                <c:pt idx="6208">
                  <c:v>0.303902179470128</c:v>
                </c:pt>
                <c:pt idx="6209">
                  <c:v>-8.23666363625426</c:v>
                </c:pt>
                <c:pt idx="6210">
                  <c:v>1.44416009554124</c:v>
                </c:pt>
                <c:pt idx="6211">
                  <c:v>-3.44888543536247</c:v>
                </c:pt>
                <c:pt idx="6212">
                  <c:v>7.99203482089977</c:v>
                </c:pt>
                <c:pt idx="6213">
                  <c:v>-11.2512745487372</c:v>
                </c:pt>
                <c:pt idx="6214">
                  <c:v>-11.1882529853918</c:v>
                </c:pt>
                <c:pt idx="6215">
                  <c:v>-0.0160858572612141</c:v>
                </c:pt>
                <c:pt idx="6216">
                  <c:v>-8.75511656264803</c:v>
                </c:pt>
                <c:pt idx="6217">
                  <c:v>-7.58579647997736</c:v>
                </c:pt>
                <c:pt idx="6218">
                  <c:v>-9.92446457951034</c:v>
                </c:pt>
                <c:pt idx="6219">
                  <c:v>0.229935037599634</c:v>
                </c:pt>
                <c:pt idx="6220">
                  <c:v>-4.60147779756947</c:v>
                </c:pt>
                <c:pt idx="6221">
                  <c:v>-1.97821257370972</c:v>
                </c:pt>
                <c:pt idx="6222">
                  <c:v>8.16665498843042</c:v>
                </c:pt>
                <c:pt idx="6223">
                  <c:v>-8.84550792292434</c:v>
                </c:pt>
                <c:pt idx="6224">
                  <c:v>-15.352298438779</c:v>
                </c:pt>
                <c:pt idx="6225">
                  <c:v>0.342327457488867</c:v>
                </c:pt>
                <c:pt idx="6226">
                  <c:v>-18.3701060577247</c:v>
                </c:pt>
                <c:pt idx="6227">
                  <c:v>-4.1419172948013</c:v>
                </c:pt>
                <c:pt idx="6228">
                  <c:v>-16.2452723637937</c:v>
                </c:pt>
                <c:pt idx="6229">
                  <c:v>-12.7289299730671</c:v>
                </c:pt>
                <c:pt idx="6230">
                  <c:v>-7.34613532130112</c:v>
                </c:pt>
                <c:pt idx="6231">
                  <c:v>-16.1152721267664</c:v>
                </c:pt>
                <c:pt idx="6232">
                  <c:v>-7.84759015195458</c:v>
                </c:pt>
                <c:pt idx="6233">
                  <c:v>-1.29103268931235</c:v>
                </c:pt>
                <c:pt idx="6234">
                  <c:v>-1.21394681157086</c:v>
                </c:pt>
                <c:pt idx="6235">
                  <c:v>-14.8168774236774</c:v>
                </c:pt>
                <c:pt idx="6236">
                  <c:v>1.07262881961504</c:v>
                </c:pt>
                <c:pt idx="6237">
                  <c:v>-8.99788583325722</c:v>
                </c:pt>
                <c:pt idx="6238">
                  <c:v>-8.47337855500085</c:v>
                </c:pt>
                <c:pt idx="6239">
                  <c:v>-7.21736507756146</c:v>
                </c:pt>
                <c:pt idx="6240">
                  <c:v>-5.50144582258632</c:v>
                </c:pt>
                <c:pt idx="6241">
                  <c:v>-8.94577855650351</c:v>
                </c:pt>
                <c:pt idx="6242">
                  <c:v>-14.0613974439461</c:v>
                </c:pt>
                <c:pt idx="6243">
                  <c:v>-10.548647906281</c:v>
                </c:pt>
                <c:pt idx="6244">
                  <c:v>-13.7048706640439</c:v>
                </c:pt>
                <c:pt idx="6245">
                  <c:v>-3.38773969191218</c:v>
                </c:pt>
                <c:pt idx="6246">
                  <c:v>8.64436026658483</c:v>
                </c:pt>
                <c:pt idx="6247">
                  <c:v>-15.6336363426993</c:v>
                </c:pt>
                <c:pt idx="6248">
                  <c:v>-3.60152726582346</c:v>
                </c:pt>
                <c:pt idx="6249">
                  <c:v>-4.66304059999402</c:v>
                </c:pt>
                <c:pt idx="6250">
                  <c:v>-17.1866255111141</c:v>
                </c:pt>
                <c:pt idx="6251">
                  <c:v>-15.5014966846365</c:v>
                </c:pt>
                <c:pt idx="6252">
                  <c:v>-17.3514489771061</c:v>
                </c:pt>
                <c:pt idx="6253">
                  <c:v>-2.37707897558017</c:v>
                </c:pt>
                <c:pt idx="6254">
                  <c:v>7.4538355290963</c:v>
                </c:pt>
                <c:pt idx="6255">
                  <c:v>-5.60563728256789</c:v>
                </c:pt>
                <c:pt idx="6256">
                  <c:v>-9.55574724734567</c:v>
                </c:pt>
                <c:pt idx="6257">
                  <c:v>2.4831116610969</c:v>
                </c:pt>
                <c:pt idx="6258">
                  <c:v>-19.1115786103483</c:v>
                </c:pt>
                <c:pt idx="6259">
                  <c:v>-17.5210165392646</c:v>
                </c:pt>
                <c:pt idx="6260">
                  <c:v>-16.1497991970568</c:v>
                </c:pt>
                <c:pt idx="6261">
                  <c:v>5.31176598698878</c:v>
                </c:pt>
                <c:pt idx="6262">
                  <c:v>0.00196829219047645</c:v>
                </c:pt>
                <c:pt idx="6263">
                  <c:v>1.42405012737484</c:v>
                </c:pt>
                <c:pt idx="6264">
                  <c:v>0.729193970582884</c:v>
                </c:pt>
                <c:pt idx="6265">
                  <c:v>-14.7579386704392</c:v>
                </c:pt>
                <c:pt idx="6266">
                  <c:v>-18.2794191896167</c:v>
                </c:pt>
                <c:pt idx="6267">
                  <c:v>-6.38404626648293</c:v>
                </c:pt>
                <c:pt idx="6268">
                  <c:v>-15.3449833832415</c:v>
                </c:pt>
                <c:pt idx="6269">
                  <c:v>8.87072680847429</c:v>
                </c:pt>
                <c:pt idx="6270">
                  <c:v>2.06813843034762</c:v>
                </c:pt>
                <c:pt idx="6271">
                  <c:v>-0.1760724097513</c:v>
                </c:pt>
                <c:pt idx="6272">
                  <c:v>-8.05570100048361</c:v>
                </c:pt>
                <c:pt idx="6273">
                  <c:v>-7.89355105380724</c:v>
                </c:pt>
                <c:pt idx="6274">
                  <c:v>-3.70895101359665</c:v>
                </c:pt>
                <c:pt idx="6275">
                  <c:v>-12.6713072494041</c:v>
                </c:pt>
                <c:pt idx="6276">
                  <c:v>7.4703236327747</c:v>
                </c:pt>
                <c:pt idx="6277">
                  <c:v>-15.1163849847066</c:v>
                </c:pt>
                <c:pt idx="6278">
                  <c:v>-19.0730801619383</c:v>
                </c:pt>
                <c:pt idx="6279">
                  <c:v>0.180986044888296</c:v>
                </c:pt>
                <c:pt idx="6280">
                  <c:v>5.13044905768751</c:v>
                </c:pt>
                <c:pt idx="6281">
                  <c:v>-9.0747855362906</c:v>
                </c:pt>
                <c:pt idx="6282">
                  <c:v>6.64130845385997</c:v>
                </c:pt>
                <c:pt idx="6283">
                  <c:v>-5.34212468556732</c:v>
                </c:pt>
                <c:pt idx="6284">
                  <c:v>1.94704988561002</c:v>
                </c:pt>
                <c:pt idx="6285">
                  <c:v>-7.00923605896084</c:v>
                </c:pt>
                <c:pt idx="6286">
                  <c:v>-14.6609473181381</c:v>
                </c:pt>
                <c:pt idx="6287">
                  <c:v>1.48187406658721</c:v>
                </c:pt>
                <c:pt idx="6288">
                  <c:v>-17.8289552137688</c:v>
                </c:pt>
                <c:pt idx="6289">
                  <c:v>-11.4424341812533</c:v>
                </c:pt>
                <c:pt idx="6290">
                  <c:v>4.06580819114412</c:v>
                </c:pt>
                <c:pt idx="6291">
                  <c:v>3.52570928370059</c:v>
                </c:pt>
                <c:pt idx="6292">
                  <c:v>-16.4343404591998</c:v>
                </c:pt>
                <c:pt idx="6293">
                  <c:v>-6.61913600617294</c:v>
                </c:pt>
                <c:pt idx="6294">
                  <c:v>1.74847194502511</c:v>
                </c:pt>
                <c:pt idx="6295">
                  <c:v>6.67428966243503</c:v>
                </c:pt>
                <c:pt idx="6296">
                  <c:v>-1.63248344129598</c:v>
                </c:pt>
                <c:pt idx="6297">
                  <c:v>-10.4912211157279</c:v>
                </c:pt>
                <c:pt idx="6298">
                  <c:v>-9.05912638238547</c:v>
                </c:pt>
                <c:pt idx="6299">
                  <c:v>-16.386214152978</c:v>
                </c:pt>
                <c:pt idx="6300">
                  <c:v>-3.84206632552852</c:v>
                </c:pt>
                <c:pt idx="6301">
                  <c:v>-6.67672133964062</c:v>
                </c:pt>
                <c:pt idx="6302">
                  <c:v>-14.511570956402</c:v>
                </c:pt>
                <c:pt idx="6303">
                  <c:v>-11.7636160927368</c:v>
                </c:pt>
                <c:pt idx="6304">
                  <c:v>-13.106314126772</c:v>
                </c:pt>
                <c:pt idx="6305">
                  <c:v>-14.6244939542634</c:v>
                </c:pt>
                <c:pt idx="6306">
                  <c:v>-2.44895061324148</c:v>
                </c:pt>
                <c:pt idx="6307">
                  <c:v>3.40003253013697</c:v>
                </c:pt>
                <c:pt idx="6308">
                  <c:v>-4.14758881911505</c:v>
                </c:pt>
                <c:pt idx="6309">
                  <c:v>-3.78663553680504</c:v>
                </c:pt>
                <c:pt idx="6310">
                  <c:v>-14.3183630192476</c:v>
                </c:pt>
                <c:pt idx="6311">
                  <c:v>0.890027356201119</c:v>
                </c:pt>
                <c:pt idx="6312">
                  <c:v>9.21209640805509</c:v>
                </c:pt>
                <c:pt idx="6313">
                  <c:v>4.32122909698436</c:v>
                </c:pt>
                <c:pt idx="6314">
                  <c:v>-6.11482899188494</c:v>
                </c:pt>
                <c:pt idx="6315">
                  <c:v>-14.8919730810874</c:v>
                </c:pt>
                <c:pt idx="6316">
                  <c:v>-14.7606742008188</c:v>
                </c:pt>
                <c:pt idx="6317">
                  <c:v>-15.3771859656015</c:v>
                </c:pt>
                <c:pt idx="6318">
                  <c:v>5.90322598649943</c:v>
                </c:pt>
                <c:pt idx="6319">
                  <c:v>9.2105641877057</c:v>
                </c:pt>
                <c:pt idx="6320">
                  <c:v>-9.17198222417591</c:v>
                </c:pt>
                <c:pt idx="6321">
                  <c:v>-7.09646118361692</c:v>
                </c:pt>
                <c:pt idx="6322">
                  <c:v>-0.0205850516560899</c:v>
                </c:pt>
                <c:pt idx="6323">
                  <c:v>2.81795103489429</c:v>
                </c:pt>
                <c:pt idx="6324">
                  <c:v>7.53385392731239</c:v>
                </c:pt>
                <c:pt idx="6325">
                  <c:v>-1.85955554830417</c:v>
                </c:pt>
                <c:pt idx="6326">
                  <c:v>-0.612517224597029</c:v>
                </c:pt>
                <c:pt idx="6327">
                  <c:v>6.33634246629589</c:v>
                </c:pt>
                <c:pt idx="6328">
                  <c:v>-13.743279397346</c:v>
                </c:pt>
                <c:pt idx="6329">
                  <c:v>-13.4254343096944</c:v>
                </c:pt>
                <c:pt idx="6330">
                  <c:v>4.60716452485949</c:v>
                </c:pt>
                <c:pt idx="6331">
                  <c:v>-0.567992736042299</c:v>
                </c:pt>
                <c:pt idx="6332">
                  <c:v>7.71717825260866</c:v>
                </c:pt>
                <c:pt idx="6333">
                  <c:v>-4.37883276229108</c:v>
                </c:pt>
                <c:pt idx="6334">
                  <c:v>8.12813212107011</c:v>
                </c:pt>
                <c:pt idx="6335">
                  <c:v>8.58177848194582</c:v>
                </c:pt>
                <c:pt idx="6336">
                  <c:v>-11.1996478792039</c:v>
                </c:pt>
                <c:pt idx="6337">
                  <c:v>0.325939706012173</c:v>
                </c:pt>
                <c:pt idx="6338">
                  <c:v>-10.9907186948666</c:v>
                </c:pt>
                <c:pt idx="6339">
                  <c:v>3.77390999443457</c:v>
                </c:pt>
                <c:pt idx="6340">
                  <c:v>-2.23849440822836</c:v>
                </c:pt>
                <c:pt idx="6341">
                  <c:v>5.83197815502338</c:v>
                </c:pt>
                <c:pt idx="6342">
                  <c:v>-13.5365379804269</c:v>
                </c:pt>
                <c:pt idx="6343">
                  <c:v>-17.0927528099471</c:v>
                </c:pt>
                <c:pt idx="6344">
                  <c:v>5.65285707952935</c:v>
                </c:pt>
                <c:pt idx="6345">
                  <c:v>-5.7194605229698</c:v>
                </c:pt>
                <c:pt idx="6346">
                  <c:v>7.46032792623669</c:v>
                </c:pt>
                <c:pt idx="6347">
                  <c:v>-4.85087391649908</c:v>
                </c:pt>
                <c:pt idx="6348">
                  <c:v>-11.335202784008</c:v>
                </c:pt>
                <c:pt idx="6349">
                  <c:v>0.841013163481973</c:v>
                </c:pt>
                <c:pt idx="6350">
                  <c:v>-18.4887940359651</c:v>
                </c:pt>
                <c:pt idx="6351">
                  <c:v>-3.82464720343081</c:v>
                </c:pt>
                <c:pt idx="6352">
                  <c:v>-9.18251509947936</c:v>
                </c:pt>
                <c:pt idx="6353">
                  <c:v>-18.144116085693</c:v>
                </c:pt>
                <c:pt idx="6354">
                  <c:v>7.365209772193</c:v>
                </c:pt>
                <c:pt idx="6355">
                  <c:v>-0.447857752915355</c:v>
                </c:pt>
                <c:pt idx="6356">
                  <c:v>-16.599285661181</c:v>
                </c:pt>
                <c:pt idx="6357">
                  <c:v>-16.3894431429957</c:v>
                </c:pt>
                <c:pt idx="6358">
                  <c:v>6.26757306594828</c:v>
                </c:pt>
                <c:pt idx="6359">
                  <c:v>-19.3779081592615</c:v>
                </c:pt>
                <c:pt idx="6360">
                  <c:v>-16.8293357450494</c:v>
                </c:pt>
                <c:pt idx="6361">
                  <c:v>-6.94851043393641</c:v>
                </c:pt>
                <c:pt idx="6362">
                  <c:v>-0.293632950617515</c:v>
                </c:pt>
                <c:pt idx="6363">
                  <c:v>-10.5120241615739</c:v>
                </c:pt>
                <c:pt idx="6364">
                  <c:v>-4.0666998951263</c:v>
                </c:pt>
                <c:pt idx="6365">
                  <c:v>-9.9725318853546</c:v>
                </c:pt>
                <c:pt idx="6366">
                  <c:v>6.15864370707275</c:v>
                </c:pt>
                <c:pt idx="6367">
                  <c:v>2.63417607373307</c:v>
                </c:pt>
                <c:pt idx="6368">
                  <c:v>-2.75377865801899</c:v>
                </c:pt>
                <c:pt idx="6369">
                  <c:v>4.85254009846136</c:v>
                </c:pt>
                <c:pt idx="6370">
                  <c:v>3.7131681235699</c:v>
                </c:pt>
                <c:pt idx="6371">
                  <c:v>-16.0735221028657</c:v>
                </c:pt>
                <c:pt idx="6372">
                  <c:v>-8.42532368342222</c:v>
                </c:pt>
                <c:pt idx="6373">
                  <c:v>-2.18600424041556</c:v>
                </c:pt>
                <c:pt idx="6374">
                  <c:v>-9.26663026622267</c:v>
                </c:pt>
                <c:pt idx="6375">
                  <c:v>-12.4837999306994</c:v>
                </c:pt>
                <c:pt idx="6376">
                  <c:v>-11.3949620671631</c:v>
                </c:pt>
                <c:pt idx="6377">
                  <c:v>9.21685078828942</c:v>
                </c:pt>
                <c:pt idx="6378">
                  <c:v>-17.0276608647024</c:v>
                </c:pt>
                <c:pt idx="6379">
                  <c:v>5.82173319571821</c:v>
                </c:pt>
                <c:pt idx="6380">
                  <c:v>-14.300920353453</c:v>
                </c:pt>
                <c:pt idx="6381">
                  <c:v>8.43633937071067</c:v>
                </c:pt>
                <c:pt idx="6382">
                  <c:v>3.20758871056307</c:v>
                </c:pt>
                <c:pt idx="6383">
                  <c:v>4.18339053480782</c:v>
                </c:pt>
                <c:pt idx="6384">
                  <c:v>7.94908295750653</c:v>
                </c:pt>
                <c:pt idx="6385">
                  <c:v>-16.0846150405209</c:v>
                </c:pt>
                <c:pt idx="6386">
                  <c:v>-17.1237834407002</c:v>
                </c:pt>
                <c:pt idx="6387">
                  <c:v>-7.38971795582574</c:v>
                </c:pt>
                <c:pt idx="6388">
                  <c:v>7.99341115629414</c:v>
                </c:pt>
                <c:pt idx="6389">
                  <c:v>-18.1645972022254</c:v>
                </c:pt>
                <c:pt idx="6390">
                  <c:v>6.5001281324537</c:v>
                </c:pt>
                <c:pt idx="6391">
                  <c:v>-1.98813287272351</c:v>
                </c:pt>
                <c:pt idx="6392">
                  <c:v>-4.45532888317945</c:v>
                </c:pt>
                <c:pt idx="6393">
                  <c:v>-16.5558940875375</c:v>
                </c:pt>
                <c:pt idx="6394">
                  <c:v>-8.34289790915026</c:v>
                </c:pt>
                <c:pt idx="6395">
                  <c:v>-13.183205425848</c:v>
                </c:pt>
                <c:pt idx="6396">
                  <c:v>1.09764587222345</c:v>
                </c:pt>
                <c:pt idx="6397">
                  <c:v>-3.4641974646464</c:v>
                </c:pt>
                <c:pt idx="6398">
                  <c:v>-12.8266624178841</c:v>
                </c:pt>
                <c:pt idx="6399">
                  <c:v>7.7875709425651</c:v>
                </c:pt>
                <c:pt idx="6400">
                  <c:v>4.27769811006183</c:v>
                </c:pt>
                <c:pt idx="6401">
                  <c:v>0.969996919077636</c:v>
                </c:pt>
                <c:pt idx="6402">
                  <c:v>-18.9296257588169</c:v>
                </c:pt>
                <c:pt idx="6403">
                  <c:v>-11.2470656863346</c:v>
                </c:pt>
                <c:pt idx="6404">
                  <c:v>-13.0572358309871</c:v>
                </c:pt>
                <c:pt idx="6405">
                  <c:v>0.118617024737003</c:v>
                </c:pt>
                <c:pt idx="6406">
                  <c:v>2.86501589358709</c:v>
                </c:pt>
                <c:pt idx="6407">
                  <c:v>0.791550661220229</c:v>
                </c:pt>
                <c:pt idx="6408">
                  <c:v>-2.90399764359062</c:v>
                </c:pt>
                <c:pt idx="6409">
                  <c:v>5.56267823268332</c:v>
                </c:pt>
                <c:pt idx="6410">
                  <c:v>-7.58186928829168</c:v>
                </c:pt>
                <c:pt idx="6411">
                  <c:v>-10.2530307753003</c:v>
                </c:pt>
                <c:pt idx="6412">
                  <c:v>8.67494550916989</c:v>
                </c:pt>
                <c:pt idx="6413">
                  <c:v>-18.7170405848789</c:v>
                </c:pt>
                <c:pt idx="6414">
                  <c:v>5.04215401660665</c:v>
                </c:pt>
                <c:pt idx="6415">
                  <c:v>4.66695467106819</c:v>
                </c:pt>
                <c:pt idx="6416">
                  <c:v>-12.5528291128913</c:v>
                </c:pt>
                <c:pt idx="6417">
                  <c:v>-5.44696969248017</c:v>
                </c:pt>
                <c:pt idx="6418">
                  <c:v>-19.2371436677072</c:v>
                </c:pt>
                <c:pt idx="6419">
                  <c:v>-9.52458362355168</c:v>
                </c:pt>
                <c:pt idx="6420">
                  <c:v>7.05517283347152</c:v>
                </c:pt>
                <c:pt idx="6421">
                  <c:v>-8.30305246631748</c:v>
                </c:pt>
                <c:pt idx="6422">
                  <c:v>-3.54552443148899</c:v>
                </c:pt>
                <c:pt idx="6423">
                  <c:v>8.6513618133698</c:v>
                </c:pt>
                <c:pt idx="6424">
                  <c:v>-6.4442905045174</c:v>
                </c:pt>
                <c:pt idx="6425">
                  <c:v>-8.56848272440114</c:v>
                </c:pt>
                <c:pt idx="6426">
                  <c:v>-17.1030585919283</c:v>
                </c:pt>
                <c:pt idx="6427">
                  <c:v>-9.44631146510731</c:v>
                </c:pt>
                <c:pt idx="6428">
                  <c:v>-15.1952077610052</c:v>
                </c:pt>
                <c:pt idx="6429">
                  <c:v>-7.20008671820257</c:v>
                </c:pt>
                <c:pt idx="6430">
                  <c:v>-4.03243570102789</c:v>
                </c:pt>
                <c:pt idx="6431">
                  <c:v>-10.4079183884525</c:v>
                </c:pt>
                <c:pt idx="6432">
                  <c:v>-9.72027561320975</c:v>
                </c:pt>
                <c:pt idx="6433">
                  <c:v>-9.61710608444439</c:v>
                </c:pt>
                <c:pt idx="6434">
                  <c:v>2.67563313718348</c:v>
                </c:pt>
                <c:pt idx="6435">
                  <c:v>-9.86540931108583</c:v>
                </c:pt>
                <c:pt idx="6436">
                  <c:v>-0.00308335277212989</c:v>
                </c:pt>
                <c:pt idx="6437">
                  <c:v>-2.18808304702066</c:v>
                </c:pt>
                <c:pt idx="6438">
                  <c:v>-2.78244065180745</c:v>
                </c:pt>
                <c:pt idx="6439">
                  <c:v>-3.21583689040706</c:v>
                </c:pt>
                <c:pt idx="6440">
                  <c:v>-15.5940948985597</c:v>
                </c:pt>
                <c:pt idx="6441">
                  <c:v>0.832667050994334</c:v>
                </c:pt>
                <c:pt idx="6442">
                  <c:v>-12.6428830980654</c:v>
                </c:pt>
                <c:pt idx="6443">
                  <c:v>-4.98771910539425</c:v>
                </c:pt>
                <c:pt idx="6444">
                  <c:v>0.349498326093044</c:v>
                </c:pt>
                <c:pt idx="6445">
                  <c:v>-3.99393721926717</c:v>
                </c:pt>
                <c:pt idx="6446">
                  <c:v>4.2670028898783</c:v>
                </c:pt>
                <c:pt idx="6447">
                  <c:v>-9.92970234866718</c:v>
                </c:pt>
                <c:pt idx="6448">
                  <c:v>-15.5776562477623</c:v>
                </c:pt>
                <c:pt idx="6449">
                  <c:v>-14.9440417576703</c:v>
                </c:pt>
                <c:pt idx="6450">
                  <c:v>-11.9941086497977</c:v>
                </c:pt>
                <c:pt idx="6451">
                  <c:v>8.49992945376063</c:v>
                </c:pt>
                <c:pt idx="6452">
                  <c:v>-7.45887024899092</c:v>
                </c:pt>
                <c:pt idx="6453">
                  <c:v>0.0876139568946356</c:v>
                </c:pt>
                <c:pt idx="6454">
                  <c:v>7.74615615893469</c:v>
                </c:pt>
                <c:pt idx="6455">
                  <c:v>-8.70282386545256</c:v>
                </c:pt>
                <c:pt idx="6456">
                  <c:v>-5.03212582329073</c:v>
                </c:pt>
                <c:pt idx="6457">
                  <c:v>4.32183022632107</c:v>
                </c:pt>
                <c:pt idx="6458">
                  <c:v>-7.4880976040504</c:v>
                </c:pt>
                <c:pt idx="6459">
                  <c:v>8.53727427505903</c:v>
                </c:pt>
                <c:pt idx="6460">
                  <c:v>4.39233496330293</c:v>
                </c:pt>
                <c:pt idx="6461">
                  <c:v>-17.7612481983775</c:v>
                </c:pt>
                <c:pt idx="6462">
                  <c:v>-7.07377546478297</c:v>
                </c:pt>
                <c:pt idx="6463">
                  <c:v>-11.7774537143356</c:v>
                </c:pt>
                <c:pt idx="6464">
                  <c:v>0.216975385576051</c:v>
                </c:pt>
                <c:pt idx="6465">
                  <c:v>-17.5458356054291</c:v>
                </c:pt>
                <c:pt idx="6466">
                  <c:v>-10.8716295725312</c:v>
                </c:pt>
                <c:pt idx="6467">
                  <c:v>1.23691213051171</c:v>
                </c:pt>
                <c:pt idx="6468">
                  <c:v>-13.1087808528836</c:v>
                </c:pt>
                <c:pt idx="6469">
                  <c:v>-14.1143270846952</c:v>
                </c:pt>
                <c:pt idx="6470">
                  <c:v>6.20454273376744</c:v>
                </c:pt>
                <c:pt idx="6471">
                  <c:v>-2.824950079145</c:v>
                </c:pt>
                <c:pt idx="6472">
                  <c:v>-13.3790098366692</c:v>
                </c:pt>
                <c:pt idx="6473">
                  <c:v>1.46806786232047</c:v>
                </c:pt>
                <c:pt idx="6474">
                  <c:v>-9.28445782765081</c:v>
                </c:pt>
                <c:pt idx="6475">
                  <c:v>-0.255550918856558</c:v>
                </c:pt>
                <c:pt idx="6476">
                  <c:v>8.12659782316055</c:v>
                </c:pt>
                <c:pt idx="6477">
                  <c:v>-16.968177142644</c:v>
                </c:pt>
                <c:pt idx="6478">
                  <c:v>-7.2668257469759</c:v>
                </c:pt>
                <c:pt idx="6479">
                  <c:v>-13.9691634201024</c:v>
                </c:pt>
                <c:pt idx="6480">
                  <c:v>-18.1971162851299</c:v>
                </c:pt>
                <c:pt idx="6481">
                  <c:v>8.84082265551105</c:v>
                </c:pt>
                <c:pt idx="6482">
                  <c:v>7.97101297296657</c:v>
                </c:pt>
                <c:pt idx="6483">
                  <c:v>-9.29056895202955</c:v>
                </c:pt>
                <c:pt idx="6484">
                  <c:v>-12.6942451200692</c:v>
                </c:pt>
                <c:pt idx="6485">
                  <c:v>3.16293668296776</c:v>
                </c:pt>
                <c:pt idx="6486">
                  <c:v>7.50618331043166</c:v>
                </c:pt>
                <c:pt idx="6487">
                  <c:v>-17.3568706866197</c:v>
                </c:pt>
                <c:pt idx="6488">
                  <c:v>2.86214835390616</c:v>
                </c:pt>
                <c:pt idx="6489">
                  <c:v>-19.3342782241807</c:v>
                </c:pt>
                <c:pt idx="6490">
                  <c:v>0.496350194875486</c:v>
                </c:pt>
                <c:pt idx="6491">
                  <c:v>3.57943456272779</c:v>
                </c:pt>
                <c:pt idx="6492">
                  <c:v>-17.1761833068921</c:v>
                </c:pt>
                <c:pt idx="6493">
                  <c:v>-6.92584456141413</c:v>
                </c:pt>
                <c:pt idx="6494">
                  <c:v>-15.54343158122</c:v>
                </c:pt>
                <c:pt idx="6495">
                  <c:v>-15.0730059705432</c:v>
                </c:pt>
                <c:pt idx="6496">
                  <c:v>-3.04847497125181</c:v>
                </c:pt>
                <c:pt idx="6497">
                  <c:v>-8.29913901147685</c:v>
                </c:pt>
                <c:pt idx="6498">
                  <c:v>-2.10930975502798</c:v>
                </c:pt>
                <c:pt idx="6499">
                  <c:v>-12.0138549996768</c:v>
                </c:pt>
                <c:pt idx="6500">
                  <c:v>-12.0213591361129</c:v>
                </c:pt>
                <c:pt idx="6501">
                  <c:v>-6.02614772791049</c:v>
                </c:pt>
                <c:pt idx="6502">
                  <c:v>3.4833214852536</c:v>
                </c:pt>
                <c:pt idx="6503">
                  <c:v>1.28296282681573</c:v>
                </c:pt>
                <c:pt idx="6504">
                  <c:v>-8.20313085136534</c:v>
                </c:pt>
                <c:pt idx="6505">
                  <c:v>-2.24995257206999</c:v>
                </c:pt>
                <c:pt idx="6506">
                  <c:v>2.89120498576001</c:v>
                </c:pt>
                <c:pt idx="6507">
                  <c:v>-2.85164296434341</c:v>
                </c:pt>
                <c:pt idx="6508">
                  <c:v>-4.94575074385345</c:v>
                </c:pt>
                <c:pt idx="6509">
                  <c:v>2.87158116035277</c:v>
                </c:pt>
                <c:pt idx="6510">
                  <c:v>2.25617114075162</c:v>
                </c:pt>
                <c:pt idx="6511">
                  <c:v>-4.98365795719601</c:v>
                </c:pt>
                <c:pt idx="6512">
                  <c:v>-0.135837216224536</c:v>
                </c:pt>
                <c:pt idx="6513">
                  <c:v>-12.8269489230668</c:v>
                </c:pt>
                <c:pt idx="6514">
                  <c:v>-19.2165719859882</c:v>
                </c:pt>
                <c:pt idx="6515">
                  <c:v>-12.7006224800453</c:v>
                </c:pt>
                <c:pt idx="6516">
                  <c:v>-19.3313574911819</c:v>
                </c:pt>
                <c:pt idx="6517">
                  <c:v>4.77827784181377</c:v>
                </c:pt>
                <c:pt idx="6518">
                  <c:v>-14.0916548538256</c:v>
                </c:pt>
                <c:pt idx="6519">
                  <c:v>-2.58114583341846</c:v>
                </c:pt>
                <c:pt idx="6520">
                  <c:v>-15.7635788728359</c:v>
                </c:pt>
                <c:pt idx="6521">
                  <c:v>4.65467268917664</c:v>
                </c:pt>
                <c:pt idx="6522">
                  <c:v>-15.6717454774313</c:v>
                </c:pt>
                <c:pt idx="6523">
                  <c:v>-12.6782983636773</c:v>
                </c:pt>
                <c:pt idx="6524">
                  <c:v>1.40580214461147</c:v>
                </c:pt>
                <c:pt idx="6525">
                  <c:v>-13.2826267302423</c:v>
                </c:pt>
                <c:pt idx="6526">
                  <c:v>-10.2908576605368</c:v>
                </c:pt>
                <c:pt idx="6527">
                  <c:v>-13.4008983788384</c:v>
                </c:pt>
                <c:pt idx="6528">
                  <c:v>-6.4334582800717</c:v>
                </c:pt>
                <c:pt idx="6529">
                  <c:v>-3.98286385258764</c:v>
                </c:pt>
                <c:pt idx="6530">
                  <c:v>-12.1802780180898</c:v>
                </c:pt>
                <c:pt idx="6531">
                  <c:v>-19.1705014046252</c:v>
                </c:pt>
                <c:pt idx="6532">
                  <c:v>-10.3485518681068</c:v>
                </c:pt>
                <c:pt idx="6533">
                  <c:v>0.678842148556335</c:v>
                </c:pt>
                <c:pt idx="6534">
                  <c:v>-9.53221198131249</c:v>
                </c:pt>
                <c:pt idx="6535">
                  <c:v>-8.02741446892536</c:v>
                </c:pt>
                <c:pt idx="6536">
                  <c:v>7.06769656550874</c:v>
                </c:pt>
                <c:pt idx="6537">
                  <c:v>0.901925474721273</c:v>
                </c:pt>
                <c:pt idx="6538">
                  <c:v>8.84179616064705</c:v>
                </c:pt>
                <c:pt idx="6539">
                  <c:v>-11.7956379962823</c:v>
                </c:pt>
                <c:pt idx="6540">
                  <c:v>-7.98592391636136</c:v>
                </c:pt>
                <c:pt idx="6541">
                  <c:v>8.89852990437714</c:v>
                </c:pt>
                <c:pt idx="6542">
                  <c:v>-2.88946358321502</c:v>
                </c:pt>
                <c:pt idx="6543">
                  <c:v>1.30236959147678</c:v>
                </c:pt>
                <c:pt idx="6544">
                  <c:v>-4.57004735405316</c:v>
                </c:pt>
                <c:pt idx="6545">
                  <c:v>1.54479571873004</c:v>
                </c:pt>
                <c:pt idx="6546">
                  <c:v>6.36069460684107</c:v>
                </c:pt>
                <c:pt idx="6547">
                  <c:v>9.46114489661205</c:v>
                </c:pt>
                <c:pt idx="6548">
                  <c:v>4.31227322711923</c:v>
                </c:pt>
                <c:pt idx="6549">
                  <c:v>-5.42151524469419</c:v>
                </c:pt>
                <c:pt idx="6550">
                  <c:v>-13.1330467573178</c:v>
                </c:pt>
                <c:pt idx="6551">
                  <c:v>-18.6559134568081</c:v>
                </c:pt>
                <c:pt idx="6552">
                  <c:v>-6.25066969782068</c:v>
                </c:pt>
                <c:pt idx="6553">
                  <c:v>-14.0133058886614</c:v>
                </c:pt>
                <c:pt idx="6554">
                  <c:v>-17.4652679060925</c:v>
                </c:pt>
                <c:pt idx="6555">
                  <c:v>6.18312880876919</c:v>
                </c:pt>
                <c:pt idx="6556">
                  <c:v>-14.6766814993917</c:v>
                </c:pt>
                <c:pt idx="6557">
                  <c:v>-15.8145096234644</c:v>
                </c:pt>
                <c:pt idx="6558">
                  <c:v>-9.59900781155401</c:v>
                </c:pt>
                <c:pt idx="6559">
                  <c:v>6.07573322925886</c:v>
                </c:pt>
                <c:pt idx="6560">
                  <c:v>9.13783786450699</c:v>
                </c:pt>
                <c:pt idx="6561">
                  <c:v>-6.99836669012242</c:v>
                </c:pt>
                <c:pt idx="6562">
                  <c:v>-13.9203919396389</c:v>
                </c:pt>
                <c:pt idx="6563">
                  <c:v>-5.54828093213087</c:v>
                </c:pt>
                <c:pt idx="6564">
                  <c:v>0.328161466409978</c:v>
                </c:pt>
                <c:pt idx="6565">
                  <c:v>-6.50431751460935</c:v>
                </c:pt>
                <c:pt idx="6566">
                  <c:v>-1.42539068526509</c:v>
                </c:pt>
                <c:pt idx="6567">
                  <c:v>1.35751213639465</c:v>
                </c:pt>
                <c:pt idx="6568">
                  <c:v>3.72321001609054</c:v>
                </c:pt>
                <c:pt idx="6569">
                  <c:v>-9.95614291600678</c:v>
                </c:pt>
                <c:pt idx="6570">
                  <c:v>-12.9826068713801</c:v>
                </c:pt>
                <c:pt idx="6571">
                  <c:v>-18.6192889801778</c:v>
                </c:pt>
                <c:pt idx="6572">
                  <c:v>-1.79879759359265</c:v>
                </c:pt>
                <c:pt idx="6573">
                  <c:v>5.37399436378624</c:v>
                </c:pt>
                <c:pt idx="6574">
                  <c:v>1.29038975240892</c:v>
                </c:pt>
                <c:pt idx="6575">
                  <c:v>-7.50291638290589</c:v>
                </c:pt>
                <c:pt idx="6576">
                  <c:v>-3.72063035233803</c:v>
                </c:pt>
                <c:pt idx="6577">
                  <c:v>-8.53878627067617</c:v>
                </c:pt>
                <c:pt idx="6578">
                  <c:v>7.29905403871594</c:v>
                </c:pt>
                <c:pt idx="6579">
                  <c:v>-4.72035264182044</c:v>
                </c:pt>
                <c:pt idx="6580">
                  <c:v>-7.47532593683785</c:v>
                </c:pt>
                <c:pt idx="6581">
                  <c:v>3.91446480329456</c:v>
                </c:pt>
                <c:pt idx="6582">
                  <c:v>-14.9398194350641</c:v>
                </c:pt>
                <c:pt idx="6583">
                  <c:v>-7.43680445272598</c:v>
                </c:pt>
                <c:pt idx="6584">
                  <c:v>7.85878954678263</c:v>
                </c:pt>
                <c:pt idx="6585">
                  <c:v>-18.3506590123707</c:v>
                </c:pt>
                <c:pt idx="6586">
                  <c:v>-3.33452687093248</c:v>
                </c:pt>
                <c:pt idx="6587">
                  <c:v>7.63971920760892</c:v>
                </c:pt>
                <c:pt idx="6588">
                  <c:v>-7.46355332403706</c:v>
                </c:pt>
                <c:pt idx="6589">
                  <c:v>0.454430892859621</c:v>
                </c:pt>
                <c:pt idx="6590">
                  <c:v>7.26196757097482</c:v>
                </c:pt>
                <c:pt idx="6591">
                  <c:v>-6.24565542483157</c:v>
                </c:pt>
                <c:pt idx="6592">
                  <c:v>-9.10382177722795</c:v>
                </c:pt>
                <c:pt idx="6593">
                  <c:v>-14.6270948767568</c:v>
                </c:pt>
                <c:pt idx="6594">
                  <c:v>-11.8248742545754</c:v>
                </c:pt>
                <c:pt idx="6595">
                  <c:v>6.96032023023919</c:v>
                </c:pt>
                <c:pt idx="6596">
                  <c:v>-13.4387848316671</c:v>
                </c:pt>
                <c:pt idx="6597">
                  <c:v>-9.62838289194728</c:v>
                </c:pt>
                <c:pt idx="6598">
                  <c:v>-12.2084930839097</c:v>
                </c:pt>
                <c:pt idx="6599">
                  <c:v>-14.7172605362359</c:v>
                </c:pt>
                <c:pt idx="6600">
                  <c:v>-18.9532378196092</c:v>
                </c:pt>
                <c:pt idx="6601">
                  <c:v>-17.3632955843348</c:v>
                </c:pt>
                <c:pt idx="6602">
                  <c:v>-3.51802749720318</c:v>
                </c:pt>
                <c:pt idx="6603">
                  <c:v>-0.0865123422674081</c:v>
                </c:pt>
                <c:pt idx="6604">
                  <c:v>9.59528436232951</c:v>
                </c:pt>
                <c:pt idx="6605">
                  <c:v>-7.34087571490282</c:v>
                </c:pt>
                <c:pt idx="6606">
                  <c:v>-15.0922315141583</c:v>
                </c:pt>
                <c:pt idx="6607">
                  <c:v>-9.42582967138107</c:v>
                </c:pt>
                <c:pt idx="6608">
                  <c:v>-7.53738265939555</c:v>
                </c:pt>
                <c:pt idx="6609">
                  <c:v>2.83941740493665</c:v>
                </c:pt>
                <c:pt idx="6610">
                  <c:v>-2.13753781594536</c:v>
                </c:pt>
                <c:pt idx="6611">
                  <c:v>-4.79383654221829</c:v>
                </c:pt>
                <c:pt idx="6612">
                  <c:v>-7.55141826705147</c:v>
                </c:pt>
                <c:pt idx="6613">
                  <c:v>-13.8360751971316</c:v>
                </c:pt>
                <c:pt idx="6614">
                  <c:v>8.20469911915778</c:v>
                </c:pt>
                <c:pt idx="6615">
                  <c:v>-10.8352775886567</c:v>
                </c:pt>
                <c:pt idx="6616">
                  <c:v>-3.56832114702132</c:v>
                </c:pt>
                <c:pt idx="6617">
                  <c:v>-15.2332969447776</c:v>
                </c:pt>
                <c:pt idx="6618">
                  <c:v>-9.57287148699346</c:v>
                </c:pt>
                <c:pt idx="6619">
                  <c:v>-13.319912360197</c:v>
                </c:pt>
                <c:pt idx="6620">
                  <c:v>5.72693281142841</c:v>
                </c:pt>
                <c:pt idx="6621">
                  <c:v>-4.89234820224663</c:v>
                </c:pt>
                <c:pt idx="6622">
                  <c:v>-1.50044938616924</c:v>
                </c:pt>
                <c:pt idx="6623">
                  <c:v>-4.30182721640976</c:v>
                </c:pt>
                <c:pt idx="6624">
                  <c:v>-8.08360710963598</c:v>
                </c:pt>
                <c:pt idx="6625">
                  <c:v>4.67450179208794</c:v>
                </c:pt>
                <c:pt idx="6626">
                  <c:v>-16.8279424259308</c:v>
                </c:pt>
                <c:pt idx="6627">
                  <c:v>7.23076282547847</c:v>
                </c:pt>
                <c:pt idx="6628">
                  <c:v>-12.1723553546516</c:v>
                </c:pt>
                <c:pt idx="6629">
                  <c:v>-11.5833171020945</c:v>
                </c:pt>
                <c:pt idx="6630">
                  <c:v>-15.9584229145206</c:v>
                </c:pt>
                <c:pt idx="6631">
                  <c:v>-14.7401167596533</c:v>
                </c:pt>
                <c:pt idx="6632">
                  <c:v>-11.8580723494728</c:v>
                </c:pt>
                <c:pt idx="6633">
                  <c:v>-18.9485714219981</c:v>
                </c:pt>
                <c:pt idx="6634">
                  <c:v>-9.08963196186359</c:v>
                </c:pt>
                <c:pt idx="6635">
                  <c:v>-14.5338442157054</c:v>
                </c:pt>
                <c:pt idx="6636">
                  <c:v>0.13458616285324</c:v>
                </c:pt>
                <c:pt idx="6637">
                  <c:v>1.23855273537538</c:v>
                </c:pt>
                <c:pt idx="6638">
                  <c:v>-15.4376816001948</c:v>
                </c:pt>
                <c:pt idx="6639">
                  <c:v>-13.8205191858174</c:v>
                </c:pt>
                <c:pt idx="6640">
                  <c:v>-15.1613105207515</c:v>
                </c:pt>
                <c:pt idx="6641">
                  <c:v>-6.98644885384638</c:v>
                </c:pt>
                <c:pt idx="6642">
                  <c:v>-8.064071041034</c:v>
                </c:pt>
                <c:pt idx="6643">
                  <c:v>-16.9338875748525</c:v>
                </c:pt>
                <c:pt idx="6644">
                  <c:v>0.667924034001765</c:v>
                </c:pt>
                <c:pt idx="6645">
                  <c:v>-11.8117003772723</c:v>
                </c:pt>
                <c:pt idx="6646">
                  <c:v>-4.42324247531214</c:v>
                </c:pt>
                <c:pt idx="6647">
                  <c:v>7.16717522026337</c:v>
                </c:pt>
                <c:pt idx="6648">
                  <c:v>-1.56047830529327</c:v>
                </c:pt>
                <c:pt idx="6649">
                  <c:v>-14.2067379887417</c:v>
                </c:pt>
                <c:pt idx="6650">
                  <c:v>-2.32553608365888</c:v>
                </c:pt>
                <c:pt idx="6651">
                  <c:v>8.98941189674446</c:v>
                </c:pt>
                <c:pt idx="6652">
                  <c:v>-19.0999679924215</c:v>
                </c:pt>
                <c:pt idx="6653">
                  <c:v>-9.42319277401223</c:v>
                </c:pt>
                <c:pt idx="6654">
                  <c:v>-7.43857082807975</c:v>
                </c:pt>
                <c:pt idx="6655">
                  <c:v>-0.0978287411390019</c:v>
                </c:pt>
                <c:pt idx="6656">
                  <c:v>-10.869399259351</c:v>
                </c:pt>
                <c:pt idx="6657">
                  <c:v>0.908036200212521</c:v>
                </c:pt>
                <c:pt idx="6658">
                  <c:v>6.36335805868173</c:v>
                </c:pt>
                <c:pt idx="6659">
                  <c:v>-16.8734234732597</c:v>
                </c:pt>
                <c:pt idx="6660">
                  <c:v>0.507712173224517</c:v>
                </c:pt>
                <c:pt idx="6661">
                  <c:v>-18.9378958434702</c:v>
                </c:pt>
                <c:pt idx="6662">
                  <c:v>0.982545418770604</c:v>
                </c:pt>
                <c:pt idx="6663">
                  <c:v>6.50768538823601</c:v>
                </c:pt>
                <c:pt idx="6664">
                  <c:v>-5.75998426034593</c:v>
                </c:pt>
                <c:pt idx="6665">
                  <c:v>-12.4701838136998</c:v>
                </c:pt>
                <c:pt idx="6666">
                  <c:v>5.12880614760619</c:v>
                </c:pt>
                <c:pt idx="6667">
                  <c:v>-12.9851562645645</c:v>
                </c:pt>
                <c:pt idx="6668">
                  <c:v>-6.69010738551057</c:v>
                </c:pt>
                <c:pt idx="6669">
                  <c:v>-18.0115897171316</c:v>
                </c:pt>
                <c:pt idx="6670">
                  <c:v>-11.7305952101646</c:v>
                </c:pt>
                <c:pt idx="6671">
                  <c:v>-2.87561841939789</c:v>
                </c:pt>
                <c:pt idx="6672">
                  <c:v>-4.64948523652501</c:v>
                </c:pt>
                <c:pt idx="6673">
                  <c:v>2.65781305511725</c:v>
                </c:pt>
                <c:pt idx="6674">
                  <c:v>0.908174286810937</c:v>
                </c:pt>
                <c:pt idx="6675">
                  <c:v>0.176334023086303</c:v>
                </c:pt>
                <c:pt idx="6676">
                  <c:v>-8.02829543879463</c:v>
                </c:pt>
                <c:pt idx="6677">
                  <c:v>-12.7651715506319</c:v>
                </c:pt>
                <c:pt idx="6678">
                  <c:v>-7.41103696484967</c:v>
                </c:pt>
                <c:pt idx="6679">
                  <c:v>-13.4406188902012</c:v>
                </c:pt>
                <c:pt idx="6680">
                  <c:v>4.34559174187646</c:v>
                </c:pt>
                <c:pt idx="6681">
                  <c:v>-15.6037196461086</c:v>
                </c:pt>
                <c:pt idx="6682">
                  <c:v>4.04217668721144</c:v>
                </c:pt>
                <c:pt idx="6683">
                  <c:v>-5.4281744934364</c:v>
                </c:pt>
                <c:pt idx="6684">
                  <c:v>-0.853551748181923</c:v>
                </c:pt>
                <c:pt idx="6685">
                  <c:v>5.76113239572105</c:v>
                </c:pt>
                <c:pt idx="6686">
                  <c:v>1.03558490906182</c:v>
                </c:pt>
                <c:pt idx="6687">
                  <c:v>7.38618675013622</c:v>
                </c:pt>
                <c:pt idx="6688">
                  <c:v>-2.32483675440379</c:v>
                </c:pt>
                <c:pt idx="6689">
                  <c:v>0.72465226508919</c:v>
                </c:pt>
                <c:pt idx="6690">
                  <c:v>-0.70224784523331</c:v>
                </c:pt>
                <c:pt idx="6691">
                  <c:v>-6.36676238137535</c:v>
                </c:pt>
                <c:pt idx="6692">
                  <c:v>-16.5258191415232</c:v>
                </c:pt>
                <c:pt idx="6693">
                  <c:v>4.77445718111804</c:v>
                </c:pt>
                <c:pt idx="6694">
                  <c:v>-1.7819721164563</c:v>
                </c:pt>
                <c:pt idx="6695">
                  <c:v>-0.775509308695298</c:v>
                </c:pt>
                <c:pt idx="6696">
                  <c:v>-8.93143735307752</c:v>
                </c:pt>
                <c:pt idx="6697">
                  <c:v>-8.70368291288261</c:v>
                </c:pt>
                <c:pt idx="6698">
                  <c:v>-10.5760978017595</c:v>
                </c:pt>
                <c:pt idx="6699">
                  <c:v>3.7558654053651</c:v>
                </c:pt>
                <c:pt idx="6700">
                  <c:v>-16.4725558010547</c:v>
                </c:pt>
                <c:pt idx="6701">
                  <c:v>-11.3553790572086</c:v>
                </c:pt>
                <c:pt idx="6702">
                  <c:v>-4.66682545997644</c:v>
                </c:pt>
                <c:pt idx="6703">
                  <c:v>-17.4209875132538</c:v>
                </c:pt>
                <c:pt idx="6704">
                  <c:v>5.58370069630963</c:v>
                </c:pt>
                <c:pt idx="6705">
                  <c:v>4.54537690366263</c:v>
                </c:pt>
                <c:pt idx="6706">
                  <c:v>-17.9706300467837</c:v>
                </c:pt>
                <c:pt idx="6707">
                  <c:v>0.115612455661211</c:v>
                </c:pt>
                <c:pt idx="6708">
                  <c:v>-15.9737305115594</c:v>
                </c:pt>
                <c:pt idx="6709">
                  <c:v>-15.2157568321368</c:v>
                </c:pt>
                <c:pt idx="6710">
                  <c:v>-4.67241808954827</c:v>
                </c:pt>
                <c:pt idx="6711">
                  <c:v>-11.3859297196192</c:v>
                </c:pt>
                <c:pt idx="6712">
                  <c:v>-5.72831312336522</c:v>
                </c:pt>
                <c:pt idx="6713">
                  <c:v>-17.0071143014844</c:v>
                </c:pt>
                <c:pt idx="6714">
                  <c:v>-11.898507096949</c:v>
                </c:pt>
                <c:pt idx="6715">
                  <c:v>2.66781202123443</c:v>
                </c:pt>
                <c:pt idx="6716">
                  <c:v>-8.74577550665862</c:v>
                </c:pt>
                <c:pt idx="6717">
                  <c:v>-2.27972690377994</c:v>
                </c:pt>
                <c:pt idx="6718">
                  <c:v>0.026556186640299</c:v>
                </c:pt>
                <c:pt idx="6719">
                  <c:v>-9.52674402079698</c:v>
                </c:pt>
                <c:pt idx="6720">
                  <c:v>-9.51599681860945</c:v>
                </c:pt>
                <c:pt idx="6721">
                  <c:v>-10.7671781752284</c:v>
                </c:pt>
                <c:pt idx="6722">
                  <c:v>-11.1102331537251</c:v>
                </c:pt>
                <c:pt idx="6723">
                  <c:v>9.21141457125442</c:v>
                </c:pt>
                <c:pt idx="6724">
                  <c:v>-15.2207297987348</c:v>
                </c:pt>
                <c:pt idx="6725">
                  <c:v>-3.88433808841323</c:v>
                </c:pt>
                <c:pt idx="6726">
                  <c:v>-9.85366619514765</c:v>
                </c:pt>
                <c:pt idx="6727">
                  <c:v>-19.3519670588819</c:v>
                </c:pt>
                <c:pt idx="6728">
                  <c:v>-15.0578017523003</c:v>
                </c:pt>
                <c:pt idx="6729">
                  <c:v>-14.5458996209331</c:v>
                </c:pt>
                <c:pt idx="6730">
                  <c:v>1.99606111809938</c:v>
                </c:pt>
                <c:pt idx="6731">
                  <c:v>-11.2023812054829</c:v>
                </c:pt>
                <c:pt idx="6732">
                  <c:v>-13.8595014476434</c:v>
                </c:pt>
                <c:pt idx="6733">
                  <c:v>-7.74281562785959</c:v>
                </c:pt>
                <c:pt idx="6734">
                  <c:v>-1.14441417957964</c:v>
                </c:pt>
                <c:pt idx="6735">
                  <c:v>0.262277143858538</c:v>
                </c:pt>
                <c:pt idx="6736">
                  <c:v>-8.92593763486663</c:v>
                </c:pt>
                <c:pt idx="6737">
                  <c:v>-10.8558999721841</c:v>
                </c:pt>
                <c:pt idx="6738">
                  <c:v>7.70614199191568</c:v>
                </c:pt>
                <c:pt idx="6739">
                  <c:v>-0.389765129315346</c:v>
                </c:pt>
                <c:pt idx="6740">
                  <c:v>3.74550604795035</c:v>
                </c:pt>
                <c:pt idx="6741">
                  <c:v>-13.5866220406712</c:v>
                </c:pt>
                <c:pt idx="6742">
                  <c:v>-1.28243281528396</c:v>
                </c:pt>
                <c:pt idx="6743">
                  <c:v>-17.4633695494373</c:v>
                </c:pt>
                <c:pt idx="6744">
                  <c:v>-4.91140681936157</c:v>
                </c:pt>
                <c:pt idx="6745">
                  <c:v>-17.4278542740605</c:v>
                </c:pt>
                <c:pt idx="6746">
                  <c:v>-7.17717056566564</c:v>
                </c:pt>
                <c:pt idx="6747">
                  <c:v>9.4135895292122</c:v>
                </c:pt>
                <c:pt idx="6748">
                  <c:v>9.3006303010011</c:v>
                </c:pt>
                <c:pt idx="6749">
                  <c:v>-15.0353428023416</c:v>
                </c:pt>
                <c:pt idx="6750">
                  <c:v>-14.7612627183041</c:v>
                </c:pt>
                <c:pt idx="6751">
                  <c:v>8.25218622541317</c:v>
                </c:pt>
                <c:pt idx="6752">
                  <c:v>-17.6705099087897</c:v>
                </c:pt>
                <c:pt idx="6753">
                  <c:v>0.124395612035345</c:v>
                </c:pt>
                <c:pt idx="6754">
                  <c:v>3.16668127527243</c:v>
                </c:pt>
                <c:pt idx="6755">
                  <c:v>-13.7983638087995</c:v>
                </c:pt>
                <c:pt idx="6756">
                  <c:v>-7.00499558682279</c:v>
                </c:pt>
                <c:pt idx="6757">
                  <c:v>3.35570971829755</c:v>
                </c:pt>
                <c:pt idx="6758">
                  <c:v>-18.9017479073671</c:v>
                </c:pt>
                <c:pt idx="6759">
                  <c:v>-7.82942976562821</c:v>
                </c:pt>
                <c:pt idx="6760">
                  <c:v>-18.6946016887663</c:v>
                </c:pt>
                <c:pt idx="6761">
                  <c:v>-0.163669518444219</c:v>
                </c:pt>
                <c:pt idx="6762">
                  <c:v>-18.5988922673323</c:v>
                </c:pt>
                <c:pt idx="6763">
                  <c:v>8.14338785649682</c:v>
                </c:pt>
                <c:pt idx="6764">
                  <c:v>-10.1207650988462</c:v>
                </c:pt>
                <c:pt idx="6765">
                  <c:v>2.5389294318373</c:v>
                </c:pt>
                <c:pt idx="6766">
                  <c:v>-17.7876810222228</c:v>
                </c:pt>
                <c:pt idx="6767">
                  <c:v>-11.0383178854992</c:v>
                </c:pt>
                <c:pt idx="6768">
                  <c:v>4.06222312382466</c:v>
                </c:pt>
                <c:pt idx="6769">
                  <c:v>-6.81141722183078</c:v>
                </c:pt>
                <c:pt idx="6770">
                  <c:v>-10.8926921363613</c:v>
                </c:pt>
                <c:pt idx="6771">
                  <c:v>-10.9957446341427</c:v>
                </c:pt>
                <c:pt idx="6772">
                  <c:v>0.936858368230986</c:v>
                </c:pt>
                <c:pt idx="6773">
                  <c:v>2.83853084925892</c:v>
                </c:pt>
                <c:pt idx="6774">
                  <c:v>-17.72520465277</c:v>
                </c:pt>
                <c:pt idx="6775">
                  <c:v>-4.18836864561619</c:v>
                </c:pt>
                <c:pt idx="6776">
                  <c:v>0.205648234945995</c:v>
                </c:pt>
                <c:pt idx="6777">
                  <c:v>-0.744744963022093</c:v>
                </c:pt>
                <c:pt idx="6778">
                  <c:v>-13.975035840611</c:v>
                </c:pt>
                <c:pt idx="6779">
                  <c:v>-7.01773304292179</c:v>
                </c:pt>
                <c:pt idx="6780">
                  <c:v>9.1787027937847</c:v>
                </c:pt>
                <c:pt idx="6781">
                  <c:v>6.55795669606402</c:v>
                </c:pt>
                <c:pt idx="6782">
                  <c:v>-10.8754535586457</c:v>
                </c:pt>
                <c:pt idx="6783">
                  <c:v>4.73325397045857</c:v>
                </c:pt>
                <c:pt idx="6784">
                  <c:v>7.86598947828444</c:v>
                </c:pt>
                <c:pt idx="6785">
                  <c:v>-10.5386388368495</c:v>
                </c:pt>
                <c:pt idx="6786">
                  <c:v>-9.87095094474866</c:v>
                </c:pt>
                <c:pt idx="6787">
                  <c:v>1.93457784806578</c:v>
                </c:pt>
                <c:pt idx="6788">
                  <c:v>7.94269969222961</c:v>
                </c:pt>
                <c:pt idx="6789">
                  <c:v>-5.23869720325552</c:v>
                </c:pt>
                <c:pt idx="6790">
                  <c:v>-9.40250072643701</c:v>
                </c:pt>
                <c:pt idx="6791">
                  <c:v>-18.2870995219283</c:v>
                </c:pt>
                <c:pt idx="6792">
                  <c:v>2.91259396312668</c:v>
                </c:pt>
                <c:pt idx="6793">
                  <c:v>0.593531361859154</c:v>
                </c:pt>
                <c:pt idx="6794">
                  <c:v>-11.0799750448848</c:v>
                </c:pt>
                <c:pt idx="6795">
                  <c:v>3.30536794590062</c:v>
                </c:pt>
                <c:pt idx="6796">
                  <c:v>-0.209064757635185</c:v>
                </c:pt>
                <c:pt idx="6797">
                  <c:v>4.93976869924828</c:v>
                </c:pt>
                <c:pt idx="6798">
                  <c:v>-1.83577031077357</c:v>
                </c:pt>
                <c:pt idx="6799">
                  <c:v>4.62835583326678</c:v>
                </c:pt>
                <c:pt idx="6800">
                  <c:v>-10.0734561643</c:v>
                </c:pt>
                <c:pt idx="6801">
                  <c:v>5.53481380774135</c:v>
                </c:pt>
                <c:pt idx="6802">
                  <c:v>-16.9922275883392</c:v>
                </c:pt>
                <c:pt idx="6803">
                  <c:v>-9.61546658809879</c:v>
                </c:pt>
                <c:pt idx="6804">
                  <c:v>5.53787050105435</c:v>
                </c:pt>
                <c:pt idx="6805">
                  <c:v>-18.680427033304</c:v>
                </c:pt>
                <c:pt idx="6806">
                  <c:v>-10.809296423958</c:v>
                </c:pt>
                <c:pt idx="6807">
                  <c:v>4.7273505356778</c:v>
                </c:pt>
                <c:pt idx="6808">
                  <c:v>-5.48113919992631</c:v>
                </c:pt>
                <c:pt idx="6809">
                  <c:v>-4.67973715646262</c:v>
                </c:pt>
                <c:pt idx="6810">
                  <c:v>-0.154300244661788</c:v>
                </c:pt>
                <c:pt idx="6811">
                  <c:v>-8.66395387096528</c:v>
                </c:pt>
                <c:pt idx="6812">
                  <c:v>-9.55252217824182</c:v>
                </c:pt>
                <c:pt idx="6813">
                  <c:v>-18.0987040946925</c:v>
                </c:pt>
                <c:pt idx="6814">
                  <c:v>3.58502445016614</c:v>
                </c:pt>
                <c:pt idx="6815">
                  <c:v>-11.9584406203561</c:v>
                </c:pt>
                <c:pt idx="6816">
                  <c:v>-17.5241878585563</c:v>
                </c:pt>
                <c:pt idx="6817">
                  <c:v>9.28315233782273</c:v>
                </c:pt>
                <c:pt idx="6818">
                  <c:v>8.31612742536746</c:v>
                </c:pt>
                <c:pt idx="6819">
                  <c:v>-4.35441820251861</c:v>
                </c:pt>
                <c:pt idx="6820">
                  <c:v>-15.3283578823823</c:v>
                </c:pt>
                <c:pt idx="6821">
                  <c:v>-14.5966988980351</c:v>
                </c:pt>
                <c:pt idx="6822">
                  <c:v>-17.2943316848304</c:v>
                </c:pt>
                <c:pt idx="6823">
                  <c:v>-4.90817608810004</c:v>
                </c:pt>
                <c:pt idx="6824">
                  <c:v>-7.74852814148735</c:v>
                </c:pt>
                <c:pt idx="6825">
                  <c:v>-10.6109209623621</c:v>
                </c:pt>
                <c:pt idx="6826">
                  <c:v>-12.8403359245646</c:v>
                </c:pt>
                <c:pt idx="6827">
                  <c:v>4.43596062882847</c:v>
                </c:pt>
                <c:pt idx="6828">
                  <c:v>4.90959695023951</c:v>
                </c:pt>
                <c:pt idx="6829">
                  <c:v>-4.46381078618514</c:v>
                </c:pt>
                <c:pt idx="6830">
                  <c:v>-7.88859749586608</c:v>
                </c:pt>
                <c:pt idx="6831">
                  <c:v>-6.07640132167883</c:v>
                </c:pt>
                <c:pt idx="6832">
                  <c:v>-10.4704064735855</c:v>
                </c:pt>
                <c:pt idx="6833">
                  <c:v>-10.2514954568992</c:v>
                </c:pt>
                <c:pt idx="6834">
                  <c:v>1.85751576212467</c:v>
                </c:pt>
                <c:pt idx="6835">
                  <c:v>-17.0142784201598</c:v>
                </c:pt>
                <c:pt idx="6836">
                  <c:v>-12.0683992679409</c:v>
                </c:pt>
                <c:pt idx="6837">
                  <c:v>7.29142291480888</c:v>
                </c:pt>
                <c:pt idx="6838">
                  <c:v>-11.9592866576919</c:v>
                </c:pt>
                <c:pt idx="6839">
                  <c:v>3.68401962822704</c:v>
                </c:pt>
                <c:pt idx="6840">
                  <c:v>4.84683955486585</c:v>
                </c:pt>
                <c:pt idx="6841">
                  <c:v>-18.7243476358877</c:v>
                </c:pt>
                <c:pt idx="6842">
                  <c:v>-3.26032720477517</c:v>
                </c:pt>
                <c:pt idx="6843">
                  <c:v>-19.2362887230264</c:v>
                </c:pt>
                <c:pt idx="6844">
                  <c:v>-1.15505439118857</c:v>
                </c:pt>
                <c:pt idx="6845">
                  <c:v>-13.5622153295004</c:v>
                </c:pt>
                <c:pt idx="6846">
                  <c:v>-8.63415723506768</c:v>
                </c:pt>
                <c:pt idx="6847">
                  <c:v>-15.5502199004005</c:v>
                </c:pt>
                <c:pt idx="6848">
                  <c:v>-2.43144145415017</c:v>
                </c:pt>
                <c:pt idx="6849">
                  <c:v>-9.72828435681716</c:v>
                </c:pt>
                <c:pt idx="6850">
                  <c:v>7.35228821249367</c:v>
                </c:pt>
                <c:pt idx="6851">
                  <c:v>-0.464910513926597</c:v>
                </c:pt>
                <c:pt idx="6852">
                  <c:v>-13.136788930826</c:v>
                </c:pt>
                <c:pt idx="6853">
                  <c:v>0.803605781009274</c:v>
                </c:pt>
                <c:pt idx="6854">
                  <c:v>-7.66519309530255</c:v>
                </c:pt>
                <c:pt idx="6855">
                  <c:v>-16.8274546260199</c:v>
                </c:pt>
                <c:pt idx="6856">
                  <c:v>2.45764373951005</c:v>
                </c:pt>
                <c:pt idx="6857">
                  <c:v>-11.7407606044189</c:v>
                </c:pt>
                <c:pt idx="6858">
                  <c:v>-4.82792564601161</c:v>
                </c:pt>
                <c:pt idx="6859">
                  <c:v>6.22093838309372</c:v>
                </c:pt>
                <c:pt idx="6860">
                  <c:v>-14.158128539405</c:v>
                </c:pt>
                <c:pt idx="6861">
                  <c:v>-0.459701730160727</c:v>
                </c:pt>
                <c:pt idx="6862">
                  <c:v>2.49297927552691</c:v>
                </c:pt>
                <c:pt idx="6863">
                  <c:v>-13.4131904958485</c:v>
                </c:pt>
                <c:pt idx="6864">
                  <c:v>-0.749026258590706</c:v>
                </c:pt>
                <c:pt idx="6865">
                  <c:v>4.42500289089572</c:v>
                </c:pt>
                <c:pt idx="6866">
                  <c:v>-4.38447053614395</c:v>
                </c:pt>
                <c:pt idx="6867">
                  <c:v>6.9090601044252</c:v>
                </c:pt>
                <c:pt idx="6868">
                  <c:v>1.60961581848339</c:v>
                </c:pt>
                <c:pt idx="6869">
                  <c:v>-8.19221475037295</c:v>
                </c:pt>
                <c:pt idx="6870">
                  <c:v>-1.3702255674964</c:v>
                </c:pt>
                <c:pt idx="6871">
                  <c:v>-0.815331851041669</c:v>
                </c:pt>
                <c:pt idx="6872">
                  <c:v>-10.1736978851833</c:v>
                </c:pt>
                <c:pt idx="6873">
                  <c:v>-9.12441834709363</c:v>
                </c:pt>
                <c:pt idx="6874">
                  <c:v>-4.38079625033093</c:v>
                </c:pt>
                <c:pt idx="6875">
                  <c:v>3.00765609407171</c:v>
                </c:pt>
                <c:pt idx="6876">
                  <c:v>8.30727735811199</c:v>
                </c:pt>
                <c:pt idx="6877">
                  <c:v>-10.0371410129884</c:v>
                </c:pt>
                <c:pt idx="6878">
                  <c:v>6.83795386386597</c:v>
                </c:pt>
                <c:pt idx="6879">
                  <c:v>-8.99240409455065</c:v>
                </c:pt>
                <c:pt idx="6880">
                  <c:v>-8.63089804655066</c:v>
                </c:pt>
                <c:pt idx="6881">
                  <c:v>3.44011419168265</c:v>
                </c:pt>
                <c:pt idx="6882">
                  <c:v>-18.6218916694187</c:v>
                </c:pt>
                <c:pt idx="6883">
                  <c:v>3.28733568225402</c:v>
                </c:pt>
                <c:pt idx="6884">
                  <c:v>3.64586610379638</c:v>
                </c:pt>
                <c:pt idx="6885">
                  <c:v>7.26223262686215</c:v>
                </c:pt>
                <c:pt idx="6886">
                  <c:v>4.28017117978598</c:v>
                </c:pt>
                <c:pt idx="6887">
                  <c:v>-10.5664552674617</c:v>
                </c:pt>
                <c:pt idx="6888">
                  <c:v>-8.23628452861778</c:v>
                </c:pt>
                <c:pt idx="6889">
                  <c:v>-13.8294576162665</c:v>
                </c:pt>
                <c:pt idx="6890">
                  <c:v>-2.20105710526543</c:v>
                </c:pt>
                <c:pt idx="6891">
                  <c:v>0.129267466690983</c:v>
                </c:pt>
                <c:pt idx="6892">
                  <c:v>-0.804243403578167</c:v>
                </c:pt>
                <c:pt idx="6893">
                  <c:v>8.47925075943611</c:v>
                </c:pt>
                <c:pt idx="6894">
                  <c:v>8.95640224067836</c:v>
                </c:pt>
                <c:pt idx="6895">
                  <c:v>5.626368478808</c:v>
                </c:pt>
                <c:pt idx="6896">
                  <c:v>-15.7093842746353</c:v>
                </c:pt>
                <c:pt idx="6897">
                  <c:v>-0.421316424739472</c:v>
                </c:pt>
                <c:pt idx="6898">
                  <c:v>-8.58096252979809</c:v>
                </c:pt>
                <c:pt idx="6899">
                  <c:v>0.66619891261559</c:v>
                </c:pt>
                <c:pt idx="6900">
                  <c:v>-4.98138352561522</c:v>
                </c:pt>
                <c:pt idx="6901">
                  <c:v>9.45287972694038</c:v>
                </c:pt>
                <c:pt idx="6902">
                  <c:v>3.9064465703729</c:v>
                </c:pt>
                <c:pt idx="6903">
                  <c:v>5.90534295085227</c:v>
                </c:pt>
                <c:pt idx="6904">
                  <c:v>-3.9454945675031</c:v>
                </c:pt>
                <c:pt idx="6905">
                  <c:v>2.42338740922268</c:v>
                </c:pt>
                <c:pt idx="6906">
                  <c:v>7.41457910874673</c:v>
                </c:pt>
                <c:pt idx="6907">
                  <c:v>0.0478835222097338</c:v>
                </c:pt>
                <c:pt idx="6908">
                  <c:v>5.61925316179336</c:v>
                </c:pt>
                <c:pt idx="6909">
                  <c:v>-8.24125504366812</c:v>
                </c:pt>
                <c:pt idx="6910">
                  <c:v>3.47099953670092</c:v>
                </c:pt>
                <c:pt idx="6911">
                  <c:v>-2.69516359089509</c:v>
                </c:pt>
                <c:pt idx="6912">
                  <c:v>-15.5437924829886</c:v>
                </c:pt>
                <c:pt idx="6913">
                  <c:v>-10.8972564912089</c:v>
                </c:pt>
                <c:pt idx="6914">
                  <c:v>-3.37765944855924</c:v>
                </c:pt>
                <c:pt idx="6915">
                  <c:v>4.69402181164275</c:v>
                </c:pt>
                <c:pt idx="6916">
                  <c:v>0.959539495739878</c:v>
                </c:pt>
                <c:pt idx="6917">
                  <c:v>-11.7507628741507</c:v>
                </c:pt>
                <c:pt idx="6918">
                  <c:v>0.101124185970608</c:v>
                </c:pt>
                <c:pt idx="6919">
                  <c:v>-8.61121839415556</c:v>
                </c:pt>
                <c:pt idx="6920">
                  <c:v>-10.8345373704688</c:v>
                </c:pt>
                <c:pt idx="6921">
                  <c:v>-1.93410339713886</c:v>
                </c:pt>
                <c:pt idx="6922">
                  <c:v>-16.4979452640003</c:v>
                </c:pt>
                <c:pt idx="6923">
                  <c:v>-0.785484052522539</c:v>
                </c:pt>
                <c:pt idx="6924">
                  <c:v>-10.5023344621645</c:v>
                </c:pt>
                <c:pt idx="6925">
                  <c:v>-17.9667568919257</c:v>
                </c:pt>
                <c:pt idx="6926">
                  <c:v>1.71348827255124</c:v>
                </c:pt>
                <c:pt idx="6927">
                  <c:v>-0.0491286851238665</c:v>
                </c:pt>
                <c:pt idx="6928">
                  <c:v>-17.3843385790221</c:v>
                </c:pt>
                <c:pt idx="6929">
                  <c:v>-3.12802045760804</c:v>
                </c:pt>
                <c:pt idx="6930">
                  <c:v>-14.6517380510771</c:v>
                </c:pt>
                <c:pt idx="6931">
                  <c:v>9.50410807638828</c:v>
                </c:pt>
                <c:pt idx="6932">
                  <c:v>9.24670076941319</c:v>
                </c:pt>
                <c:pt idx="6933">
                  <c:v>-0.056073276414412</c:v>
                </c:pt>
                <c:pt idx="6934">
                  <c:v>0.481821519004455</c:v>
                </c:pt>
                <c:pt idx="6935">
                  <c:v>3.43549043242977</c:v>
                </c:pt>
                <c:pt idx="6936">
                  <c:v>-3.95001443052194</c:v>
                </c:pt>
                <c:pt idx="6937">
                  <c:v>0.189561517069898</c:v>
                </c:pt>
                <c:pt idx="6938">
                  <c:v>-18.7389716078717</c:v>
                </c:pt>
                <c:pt idx="6939">
                  <c:v>5.41227476667318</c:v>
                </c:pt>
                <c:pt idx="6940">
                  <c:v>-8.43997620965939</c:v>
                </c:pt>
                <c:pt idx="6941">
                  <c:v>-0.0346318019977296</c:v>
                </c:pt>
                <c:pt idx="6942">
                  <c:v>-1.9177776084244</c:v>
                </c:pt>
                <c:pt idx="6943">
                  <c:v>8.34048445037688</c:v>
                </c:pt>
                <c:pt idx="6944">
                  <c:v>-15.9669670762654</c:v>
                </c:pt>
                <c:pt idx="6945">
                  <c:v>-8.86455309105628</c:v>
                </c:pt>
                <c:pt idx="6946">
                  <c:v>4.64998856499339</c:v>
                </c:pt>
                <c:pt idx="6947">
                  <c:v>-0.169806684579971</c:v>
                </c:pt>
                <c:pt idx="6948">
                  <c:v>5.45476951449279</c:v>
                </c:pt>
                <c:pt idx="6949">
                  <c:v>8.8244938735475</c:v>
                </c:pt>
                <c:pt idx="6950">
                  <c:v>-9.19509971936168</c:v>
                </c:pt>
                <c:pt idx="6951">
                  <c:v>-14.9648925158637</c:v>
                </c:pt>
                <c:pt idx="6952">
                  <c:v>2.88855108817796</c:v>
                </c:pt>
                <c:pt idx="6953">
                  <c:v>2.82547041663115</c:v>
                </c:pt>
                <c:pt idx="6954">
                  <c:v>-4.12492872487126</c:v>
                </c:pt>
                <c:pt idx="6955">
                  <c:v>9.13493311753614</c:v>
                </c:pt>
                <c:pt idx="6956">
                  <c:v>-8.39273978472389</c:v>
                </c:pt>
                <c:pt idx="6957">
                  <c:v>-14.5312068560915</c:v>
                </c:pt>
                <c:pt idx="6958">
                  <c:v>-16.8117259895213</c:v>
                </c:pt>
                <c:pt idx="6959">
                  <c:v>-13.5674911222965</c:v>
                </c:pt>
                <c:pt idx="6960">
                  <c:v>-11.8046600909852</c:v>
                </c:pt>
                <c:pt idx="6961">
                  <c:v>7.25718096586126</c:v>
                </c:pt>
                <c:pt idx="6962">
                  <c:v>-5.47628599775854</c:v>
                </c:pt>
                <c:pt idx="6963">
                  <c:v>2.45900321193914</c:v>
                </c:pt>
                <c:pt idx="6964">
                  <c:v>0.483042931098218</c:v>
                </c:pt>
                <c:pt idx="6965">
                  <c:v>-7.8498596586066</c:v>
                </c:pt>
                <c:pt idx="6966">
                  <c:v>-16.3868136551055</c:v>
                </c:pt>
                <c:pt idx="6967">
                  <c:v>-12.5903207690661</c:v>
                </c:pt>
                <c:pt idx="6968">
                  <c:v>3.36891340562746</c:v>
                </c:pt>
                <c:pt idx="6969">
                  <c:v>5.50630496102454</c:v>
                </c:pt>
                <c:pt idx="6970">
                  <c:v>3.8125860194106</c:v>
                </c:pt>
                <c:pt idx="6971">
                  <c:v>-5.58995458312823</c:v>
                </c:pt>
                <c:pt idx="6972">
                  <c:v>3.38958156554151</c:v>
                </c:pt>
                <c:pt idx="6973">
                  <c:v>-19.2390839115568</c:v>
                </c:pt>
                <c:pt idx="6974">
                  <c:v>0.234327862017845</c:v>
                </c:pt>
                <c:pt idx="6975">
                  <c:v>-4.21479304975501</c:v>
                </c:pt>
                <c:pt idx="6976">
                  <c:v>-2.05384793465361</c:v>
                </c:pt>
                <c:pt idx="6977">
                  <c:v>-17.3065366860654</c:v>
                </c:pt>
                <c:pt idx="6978">
                  <c:v>-3.7545017014634</c:v>
                </c:pt>
                <c:pt idx="6979">
                  <c:v>0.361074836313648</c:v>
                </c:pt>
                <c:pt idx="6980">
                  <c:v>-16.8222976051325</c:v>
                </c:pt>
                <c:pt idx="6981">
                  <c:v>-10.5897223703383</c:v>
                </c:pt>
                <c:pt idx="6982">
                  <c:v>-3.59347818665999</c:v>
                </c:pt>
                <c:pt idx="6983">
                  <c:v>-13.4752666829764</c:v>
                </c:pt>
                <c:pt idx="6984">
                  <c:v>-9.58788772925575</c:v>
                </c:pt>
                <c:pt idx="6985">
                  <c:v>-12.3968130355311</c:v>
                </c:pt>
                <c:pt idx="6986">
                  <c:v>-13.6363372458894</c:v>
                </c:pt>
                <c:pt idx="6987">
                  <c:v>-2.06378467086057</c:v>
                </c:pt>
                <c:pt idx="6988">
                  <c:v>6.8252209547137</c:v>
                </c:pt>
                <c:pt idx="6989">
                  <c:v>-10.5176100901445</c:v>
                </c:pt>
                <c:pt idx="6990">
                  <c:v>5.76264167742425</c:v>
                </c:pt>
                <c:pt idx="6991">
                  <c:v>-17.6186641737236</c:v>
                </c:pt>
                <c:pt idx="6992">
                  <c:v>-9.6449816808519</c:v>
                </c:pt>
                <c:pt idx="6993">
                  <c:v>-19.2591555793423</c:v>
                </c:pt>
                <c:pt idx="6994">
                  <c:v>5.30144617001974</c:v>
                </c:pt>
                <c:pt idx="6995">
                  <c:v>7.28398697935512</c:v>
                </c:pt>
                <c:pt idx="6996">
                  <c:v>-4.79564740403938</c:v>
                </c:pt>
                <c:pt idx="6997">
                  <c:v>4.65792450844199</c:v>
                </c:pt>
                <c:pt idx="6998">
                  <c:v>-9.05133084116227</c:v>
                </c:pt>
                <c:pt idx="6999">
                  <c:v>-17.8262545056996</c:v>
                </c:pt>
                <c:pt idx="7000">
                  <c:v>-15.2545102567448</c:v>
                </c:pt>
                <c:pt idx="7001">
                  <c:v>-10.8694033721324</c:v>
                </c:pt>
                <c:pt idx="7002">
                  <c:v>2.37501191311323</c:v>
                </c:pt>
                <c:pt idx="7003">
                  <c:v>3.712271144233</c:v>
                </c:pt>
                <c:pt idx="7004">
                  <c:v>-3.06960304053482</c:v>
                </c:pt>
                <c:pt idx="7005">
                  <c:v>-14.3395185522807</c:v>
                </c:pt>
                <c:pt idx="7006">
                  <c:v>-17.2971520437035</c:v>
                </c:pt>
                <c:pt idx="7007">
                  <c:v>-6.95316900499073</c:v>
                </c:pt>
                <c:pt idx="7008">
                  <c:v>-17.1093021163482</c:v>
                </c:pt>
                <c:pt idx="7009">
                  <c:v>-9.25130676581867</c:v>
                </c:pt>
                <c:pt idx="7010">
                  <c:v>7.8197469431402</c:v>
                </c:pt>
                <c:pt idx="7011">
                  <c:v>-5.4154936663293</c:v>
                </c:pt>
                <c:pt idx="7012">
                  <c:v>-5.04441207579391</c:v>
                </c:pt>
                <c:pt idx="7013">
                  <c:v>9.02913865964043</c:v>
                </c:pt>
                <c:pt idx="7014">
                  <c:v>-7.77107901836006</c:v>
                </c:pt>
                <c:pt idx="7015">
                  <c:v>-1.06066187520679</c:v>
                </c:pt>
                <c:pt idx="7016">
                  <c:v>-14.0454401410231</c:v>
                </c:pt>
                <c:pt idx="7017">
                  <c:v>-9.69440659324998</c:v>
                </c:pt>
                <c:pt idx="7018">
                  <c:v>-11.1227447458279</c:v>
                </c:pt>
                <c:pt idx="7019">
                  <c:v>8.46323186133687</c:v>
                </c:pt>
                <c:pt idx="7020">
                  <c:v>7.7493266937152</c:v>
                </c:pt>
                <c:pt idx="7021">
                  <c:v>8.49423114420614</c:v>
                </c:pt>
                <c:pt idx="7022">
                  <c:v>-12.7544102242528</c:v>
                </c:pt>
                <c:pt idx="7023">
                  <c:v>4.26436239405598</c:v>
                </c:pt>
                <c:pt idx="7024">
                  <c:v>-9.61419112563931</c:v>
                </c:pt>
                <c:pt idx="7025">
                  <c:v>-11.7485429666583</c:v>
                </c:pt>
                <c:pt idx="7026">
                  <c:v>9.23211761386302</c:v>
                </c:pt>
                <c:pt idx="7027">
                  <c:v>-13.5588858308102</c:v>
                </c:pt>
                <c:pt idx="7028">
                  <c:v>-15.8077904941917</c:v>
                </c:pt>
                <c:pt idx="7029">
                  <c:v>-14.6547533763648</c:v>
                </c:pt>
                <c:pt idx="7030">
                  <c:v>7.40591967938869</c:v>
                </c:pt>
                <c:pt idx="7031">
                  <c:v>-5.10502012923878</c:v>
                </c:pt>
                <c:pt idx="7032">
                  <c:v>-8.82954778006566</c:v>
                </c:pt>
                <c:pt idx="7033">
                  <c:v>-9.36052444185359</c:v>
                </c:pt>
                <c:pt idx="7034">
                  <c:v>8.42159992600955</c:v>
                </c:pt>
                <c:pt idx="7035">
                  <c:v>5.40607248101343</c:v>
                </c:pt>
                <c:pt idx="7036">
                  <c:v>3.26834041799661</c:v>
                </c:pt>
                <c:pt idx="7037">
                  <c:v>4.97561604014971</c:v>
                </c:pt>
                <c:pt idx="7038">
                  <c:v>-7.31346275296878</c:v>
                </c:pt>
                <c:pt idx="7039">
                  <c:v>-13.8606961741301</c:v>
                </c:pt>
                <c:pt idx="7040">
                  <c:v>-8.36212865841755</c:v>
                </c:pt>
                <c:pt idx="7041">
                  <c:v>-9.60669403417618</c:v>
                </c:pt>
                <c:pt idx="7042">
                  <c:v>-15.3290101591978</c:v>
                </c:pt>
                <c:pt idx="7043">
                  <c:v>-1.71572105633359</c:v>
                </c:pt>
                <c:pt idx="7044">
                  <c:v>6.08653933263003</c:v>
                </c:pt>
                <c:pt idx="7045">
                  <c:v>-1.3492730148477</c:v>
                </c:pt>
                <c:pt idx="7046">
                  <c:v>-6.68297529032586</c:v>
                </c:pt>
                <c:pt idx="7047">
                  <c:v>-11.7451518775394</c:v>
                </c:pt>
                <c:pt idx="7048">
                  <c:v>-17.9265798279088</c:v>
                </c:pt>
                <c:pt idx="7049">
                  <c:v>-1.23908702287973</c:v>
                </c:pt>
                <c:pt idx="7050">
                  <c:v>-2.41752344055472</c:v>
                </c:pt>
                <c:pt idx="7051">
                  <c:v>2.79056716131059</c:v>
                </c:pt>
                <c:pt idx="7052">
                  <c:v>-14.0252035627514</c:v>
                </c:pt>
                <c:pt idx="7053">
                  <c:v>-18.5797137904849</c:v>
                </c:pt>
                <c:pt idx="7054">
                  <c:v>-18.4192855008742</c:v>
                </c:pt>
                <c:pt idx="7055">
                  <c:v>8.61910762547685</c:v>
                </c:pt>
                <c:pt idx="7056">
                  <c:v>3.03400956908369</c:v>
                </c:pt>
                <c:pt idx="7057">
                  <c:v>-8.36418399477571</c:v>
                </c:pt>
                <c:pt idx="7058">
                  <c:v>-7.15396196529985</c:v>
                </c:pt>
                <c:pt idx="7059">
                  <c:v>-16.0008487858195</c:v>
                </c:pt>
                <c:pt idx="7060">
                  <c:v>6.83398715777004</c:v>
                </c:pt>
                <c:pt idx="7061">
                  <c:v>1.92817873575004</c:v>
                </c:pt>
                <c:pt idx="7062">
                  <c:v>-3.3224349938821</c:v>
                </c:pt>
                <c:pt idx="7063">
                  <c:v>-14.9064471287549</c:v>
                </c:pt>
                <c:pt idx="7064">
                  <c:v>-2.37541733584687</c:v>
                </c:pt>
                <c:pt idx="7065">
                  <c:v>-2.41593724102</c:v>
                </c:pt>
                <c:pt idx="7066">
                  <c:v>5.13704192831074</c:v>
                </c:pt>
                <c:pt idx="7067">
                  <c:v>-3.44641836010818</c:v>
                </c:pt>
                <c:pt idx="7068">
                  <c:v>0.268035755141639</c:v>
                </c:pt>
                <c:pt idx="7069">
                  <c:v>7.40996277021716</c:v>
                </c:pt>
                <c:pt idx="7070">
                  <c:v>-2.98750354652611</c:v>
                </c:pt>
                <c:pt idx="7071">
                  <c:v>-6.2480286841676</c:v>
                </c:pt>
                <c:pt idx="7072">
                  <c:v>4.29449453020417</c:v>
                </c:pt>
                <c:pt idx="7073">
                  <c:v>-16.5486507690443</c:v>
                </c:pt>
                <c:pt idx="7074">
                  <c:v>2.26085040309468</c:v>
                </c:pt>
                <c:pt idx="7075">
                  <c:v>0.497265965038901</c:v>
                </c:pt>
                <c:pt idx="7076">
                  <c:v>3.64705230527517</c:v>
                </c:pt>
                <c:pt idx="7077">
                  <c:v>8.70418889428452</c:v>
                </c:pt>
                <c:pt idx="7078">
                  <c:v>-18.3788197223932</c:v>
                </c:pt>
                <c:pt idx="7079">
                  <c:v>2.8260389905129</c:v>
                </c:pt>
                <c:pt idx="7080">
                  <c:v>5.6786234974227</c:v>
                </c:pt>
                <c:pt idx="7081">
                  <c:v>-1.84959671633457</c:v>
                </c:pt>
                <c:pt idx="7082">
                  <c:v>-4.66990155707513</c:v>
                </c:pt>
                <c:pt idx="7083">
                  <c:v>-0.337268405230108</c:v>
                </c:pt>
                <c:pt idx="7084">
                  <c:v>-17.1108814897455</c:v>
                </c:pt>
                <c:pt idx="7085">
                  <c:v>9.40328115021279</c:v>
                </c:pt>
                <c:pt idx="7086">
                  <c:v>-7.25882384394977</c:v>
                </c:pt>
                <c:pt idx="7087">
                  <c:v>8.98060913875408</c:v>
                </c:pt>
                <c:pt idx="7088">
                  <c:v>-7.8459398004035</c:v>
                </c:pt>
                <c:pt idx="7089">
                  <c:v>-6.93860271982097</c:v>
                </c:pt>
                <c:pt idx="7090">
                  <c:v>-6.80781420050751</c:v>
                </c:pt>
                <c:pt idx="7091">
                  <c:v>3.75697058864815</c:v>
                </c:pt>
                <c:pt idx="7092">
                  <c:v>-7.34660094398027</c:v>
                </c:pt>
                <c:pt idx="7093">
                  <c:v>-15.984549868354</c:v>
                </c:pt>
                <c:pt idx="7094">
                  <c:v>-8.05458667938159</c:v>
                </c:pt>
                <c:pt idx="7095">
                  <c:v>-17.0712914486651</c:v>
                </c:pt>
                <c:pt idx="7096">
                  <c:v>-8.1072203157453</c:v>
                </c:pt>
                <c:pt idx="7097">
                  <c:v>6.60917930815267</c:v>
                </c:pt>
                <c:pt idx="7098">
                  <c:v>-15.3256900273752</c:v>
                </c:pt>
                <c:pt idx="7099">
                  <c:v>-5.60432903994432</c:v>
                </c:pt>
                <c:pt idx="7100">
                  <c:v>-18.362441059328</c:v>
                </c:pt>
                <c:pt idx="7101">
                  <c:v>-11.7080718745288</c:v>
                </c:pt>
                <c:pt idx="7102">
                  <c:v>1.05509670865752</c:v>
                </c:pt>
                <c:pt idx="7103">
                  <c:v>-18.7085547875681</c:v>
                </c:pt>
                <c:pt idx="7104">
                  <c:v>-1.79556420190109</c:v>
                </c:pt>
                <c:pt idx="7105">
                  <c:v>-13.5067270418616</c:v>
                </c:pt>
                <c:pt idx="7106">
                  <c:v>-11.3140972007558</c:v>
                </c:pt>
                <c:pt idx="7107">
                  <c:v>-1.25060811855192</c:v>
                </c:pt>
                <c:pt idx="7108">
                  <c:v>-17.7549629228313</c:v>
                </c:pt>
                <c:pt idx="7109">
                  <c:v>-9.77072308206204</c:v>
                </c:pt>
                <c:pt idx="7110">
                  <c:v>-4.66736447404169</c:v>
                </c:pt>
                <c:pt idx="7111">
                  <c:v>8.27584044889229</c:v>
                </c:pt>
                <c:pt idx="7112">
                  <c:v>-1.0143664241854</c:v>
                </c:pt>
                <c:pt idx="7113">
                  <c:v>-18.5825634328967</c:v>
                </c:pt>
                <c:pt idx="7114">
                  <c:v>-0.0595389299726631</c:v>
                </c:pt>
                <c:pt idx="7115">
                  <c:v>-7.4202554369</c:v>
                </c:pt>
                <c:pt idx="7116">
                  <c:v>2.25011931647609</c:v>
                </c:pt>
                <c:pt idx="7117">
                  <c:v>-16.4138772213824</c:v>
                </c:pt>
                <c:pt idx="7118">
                  <c:v>-7.40780183101352</c:v>
                </c:pt>
                <c:pt idx="7119">
                  <c:v>-5.70666706871123</c:v>
                </c:pt>
                <c:pt idx="7120">
                  <c:v>6.71951746291435</c:v>
                </c:pt>
                <c:pt idx="7121">
                  <c:v>-18.6015223316723</c:v>
                </c:pt>
                <c:pt idx="7122">
                  <c:v>-12.2219110699889</c:v>
                </c:pt>
                <c:pt idx="7123">
                  <c:v>4.43353174863654</c:v>
                </c:pt>
                <c:pt idx="7124">
                  <c:v>-5.5431096197624</c:v>
                </c:pt>
                <c:pt idx="7125">
                  <c:v>0.153799530320471</c:v>
                </c:pt>
                <c:pt idx="7126">
                  <c:v>1.98421520000952</c:v>
                </c:pt>
                <c:pt idx="7127">
                  <c:v>7.62618401586784</c:v>
                </c:pt>
                <c:pt idx="7128">
                  <c:v>-10.7581646122955</c:v>
                </c:pt>
                <c:pt idx="7129">
                  <c:v>-5.92228811117189</c:v>
                </c:pt>
                <c:pt idx="7130">
                  <c:v>6.61567143618113</c:v>
                </c:pt>
                <c:pt idx="7131">
                  <c:v>-7.96968663321504</c:v>
                </c:pt>
                <c:pt idx="7132">
                  <c:v>-14.1522744749478</c:v>
                </c:pt>
                <c:pt idx="7133">
                  <c:v>0.600679199958052</c:v>
                </c:pt>
                <c:pt idx="7134">
                  <c:v>-0.535734006671623</c:v>
                </c:pt>
                <c:pt idx="7135">
                  <c:v>-12.1391386049043</c:v>
                </c:pt>
                <c:pt idx="7136">
                  <c:v>-6.63360603244855</c:v>
                </c:pt>
                <c:pt idx="7137">
                  <c:v>-11.0713964670865</c:v>
                </c:pt>
                <c:pt idx="7138">
                  <c:v>-4.97061600780488</c:v>
                </c:pt>
                <c:pt idx="7139">
                  <c:v>-18.7091830999874</c:v>
                </c:pt>
                <c:pt idx="7140">
                  <c:v>-17.3811506610966</c:v>
                </c:pt>
                <c:pt idx="7141">
                  <c:v>8.89168437697553</c:v>
                </c:pt>
                <c:pt idx="7142">
                  <c:v>-10.1934496748584</c:v>
                </c:pt>
                <c:pt idx="7143">
                  <c:v>8.14694025999758</c:v>
                </c:pt>
                <c:pt idx="7144">
                  <c:v>4.8437179651533</c:v>
                </c:pt>
                <c:pt idx="7145">
                  <c:v>0.552452960670799</c:v>
                </c:pt>
                <c:pt idx="7146">
                  <c:v>9.51962883937285</c:v>
                </c:pt>
                <c:pt idx="7147">
                  <c:v>7.2603693486318</c:v>
                </c:pt>
                <c:pt idx="7148">
                  <c:v>-14.465741217454</c:v>
                </c:pt>
                <c:pt idx="7149">
                  <c:v>-2.87545766079251</c:v>
                </c:pt>
                <c:pt idx="7150">
                  <c:v>-16.8071020630566</c:v>
                </c:pt>
                <c:pt idx="7151">
                  <c:v>-9.16854536214038</c:v>
                </c:pt>
                <c:pt idx="7152">
                  <c:v>-5.14579714381195</c:v>
                </c:pt>
                <c:pt idx="7153">
                  <c:v>2.90168260801676</c:v>
                </c:pt>
                <c:pt idx="7154">
                  <c:v>-19.0591526769703</c:v>
                </c:pt>
                <c:pt idx="7155">
                  <c:v>-14.994899364838</c:v>
                </c:pt>
                <c:pt idx="7156">
                  <c:v>5.00967576987273</c:v>
                </c:pt>
                <c:pt idx="7157">
                  <c:v>0.280100019289527</c:v>
                </c:pt>
                <c:pt idx="7158">
                  <c:v>9.23912376768143</c:v>
                </c:pt>
                <c:pt idx="7159">
                  <c:v>7.87009438502585</c:v>
                </c:pt>
                <c:pt idx="7160">
                  <c:v>-18.4633915049728</c:v>
                </c:pt>
                <c:pt idx="7161">
                  <c:v>-12.4229973310855</c:v>
                </c:pt>
                <c:pt idx="7162">
                  <c:v>-3.91272042135315</c:v>
                </c:pt>
                <c:pt idx="7163">
                  <c:v>-11.701891890189</c:v>
                </c:pt>
                <c:pt idx="7164">
                  <c:v>-5.42008771217752</c:v>
                </c:pt>
                <c:pt idx="7165">
                  <c:v>-18.4654943516221</c:v>
                </c:pt>
                <c:pt idx="7166">
                  <c:v>-18.2315701441193</c:v>
                </c:pt>
                <c:pt idx="7167">
                  <c:v>3.86329296516537</c:v>
                </c:pt>
                <c:pt idx="7168">
                  <c:v>-7.04436568308719</c:v>
                </c:pt>
                <c:pt idx="7169">
                  <c:v>1.76384328723842</c:v>
                </c:pt>
                <c:pt idx="7170">
                  <c:v>8.99313025001332</c:v>
                </c:pt>
                <c:pt idx="7171">
                  <c:v>-7.36763550745648</c:v>
                </c:pt>
                <c:pt idx="7172">
                  <c:v>-2.7364841973773</c:v>
                </c:pt>
                <c:pt idx="7173">
                  <c:v>-7.97807246331461</c:v>
                </c:pt>
                <c:pt idx="7174">
                  <c:v>-19.3988676684015</c:v>
                </c:pt>
                <c:pt idx="7175">
                  <c:v>-8.69740052207277</c:v>
                </c:pt>
                <c:pt idx="7176">
                  <c:v>-1.91423446871204</c:v>
                </c:pt>
                <c:pt idx="7177">
                  <c:v>1.53235400432731</c:v>
                </c:pt>
                <c:pt idx="7178">
                  <c:v>0.564490853302947</c:v>
                </c:pt>
                <c:pt idx="7179">
                  <c:v>7.05450078168228</c:v>
                </c:pt>
                <c:pt idx="7180">
                  <c:v>-9.97930805255655</c:v>
                </c:pt>
                <c:pt idx="7181">
                  <c:v>3.88762255331775</c:v>
                </c:pt>
                <c:pt idx="7182">
                  <c:v>-7.15763072151186</c:v>
                </c:pt>
                <c:pt idx="7183">
                  <c:v>-8.33775374536519</c:v>
                </c:pt>
                <c:pt idx="7184">
                  <c:v>3.51597325261717</c:v>
                </c:pt>
                <c:pt idx="7185">
                  <c:v>0.0380569732194153</c:v>
                </c:pt>
                <c:pt idx="7186">
                  <c:v>-1.23586233361586</c:v>
                </c:pt>
                <c:pt idx="7187">
                  <c:v>7.37141612601274</c:v>
                </c:pt>
                <c:pt idx="7188">
                  <c:v>1.39302634171692</c:v>
                </c:pt>
                <c:pt idx="7189">
                  <c:v>-3.03498081094913</c:v>
                </c:pt>
                <c:pt idx="7190">
                  <c:v>-7.57632862151046</c:v>
                </c:pt>
                <c:pt idx="7191">
                  <c:v>0.562039865864285</c:v>
                </c:pt>
                <c:pt idx="7192">
                  <c:v>-17.2211475867902</c:v>
                </c:pt>
                <c:pt idx="7193">
                  <c:v>-4.81987535089679</c:v>
                </c:pt>
                <c:pt idx="7194">
                  <c:v>-15.7774815793589</c:v>
                </c:pt>
                <c:pt idx="7195">
                  <c:v>-11.7601523247302</c:v>
                </c:pt>
                <c:pt idx="7196">
                  <c:v>-3.35808924032651</c:v>
                </c:pt>
                <c:pt idx="7197">
                  <c:v>-6.9731821584486</c:v>
                </c:pt>
                <c:pt idx="7198">
                  <c:v>-5.29636475819858</c:v>
                </c:pt>
                <c:pt idx="7199">
                  <c:v>-14.0922372716589</c:v>
                </c:pt>
                <c:pt idx="7200">
                  <c:v>-6.75365553506911</c:v>
                </c:pt>
                <c:pt idx="7201">
                  <c:v>-6.6601852487932</c:v>
                </c:pt>
                <c:pt idx="7202">
                  <c:v>8.85466123158314</c:v>
                </c:pt>
                <c:pt idx="7203">
                  <c:v>-17.3847240623286</c:v>
                </c:pt>
                <c:pt idx="7204">
                  <c:v>0.950760145142901</c:v>
                </c:pt>
                <c:pt idx="7205">
                  <c:v>-15.2358583989664</c:v>
                </c:pt>
                <c:pt idx="7206">
                  <c:v>1.83243521003656</c:v>
                </c:pt>
                <c:pt idx="7207">
                  <c:v>-2.04979585702215</c:v>
                </c:pt>
                <c:pt idx="7208">
                  <c:v>-15.8484718434989</c:v>
                </c:pt>
                <c:pt idx="7209">
                  <c:v>-14.084200210578</c:v>
                </c:pt>
                <c:pt idx="7210">
                  <c:v>-14.6623704737745</c:v>
                </c:pt>
                <c:pt idx="7211">
                  <c:v>8.54599777150299</c:v>
                </c:pt>
                <c:pt idx="7212">
                  <c:v>-16.4627344952842</c:v>
                </c:pt>
                <c:pt idx="7213">
                  <c:v>-2.99230721407744</c:v>
                </c:pt>
                <c:pt idx="7214">
                  <c:v>-17.1611557930485</c:v>
                </c:pt>
                <c:pt idx="7215">
                  <c:v>-1.27162140998089</c:v>
                </c:pt>
                <c:pt idx="7216">
                  <c:v>3.76926244716171</c:v>
                </c:pt>
                <c:pt idx="7217">
                  <c:v>6.95500725674087</c:v>
                </c:pt>
                <c:pt idx="7218">
                  <c:v>6.91390468528196</c:v>
                </c:pt>
                <c:pt idx="7219">
                  <c:v>-0.602257494794413</c:v>
                </c:pt>
                <c:pt idx="7220">
                  <c:v>-13.2201600090808</c:v>
                </c:pt>
                <c:pt idx="7221">
                  <c:v>7.25974612655019</c:v>
                </c:pt>
                <c:pt idx="7222">
                  <c:v>2.52479999779694</c:v>
                </c:pt>
                <c:pt idx="7223">
                  <c:v>2.454774907039</c:v>
                </c:pt>
                <c:pt idx="7224">
                  <c:v>-2.46403589138919</c:v>
                </c:pt>
                <c:pt idx="7225">
                  <c:v>2.82829564551139</c:v>
                </c:pt>
                <c:pt idx="7226">
                  <c:v>-1.51003987365666</c:v>
                </c:pt>
                <c:pt idx="7227">
                  <c:v>3.84812358121701</c:v>
                </c:pt>
                <c:pt idx="7228">
                  <c:v>5.49494325122427</c:v>
                </c:pt>
                <c:pt idx="7229">
                  <c:v>-14.8178369685963</c:v>
                </c:pt>
                <c:pt idx="7230">
                  <c:v>1.04375226678303</c:v>
                </c:pt>
                <c:pt idx="7231">
                  <c:v>-2.90363589349075</c:v>
                </c:pt>
                <c:pt idx="7232">
                  <c:v>-9.7003444820778</c:v>
                </c:pt>
                <c:pt idx="7233">
                  <c:v>-4.91450002002195</c:v>
                </c:pt>
                <c:pt idx="7234">
                  <c:v>-4.36481070195109</c:v>
                </c:pt>
                <c:pt idx="7235">
                  <c:v>4.13380636499278</c:v>
                </c:pt>
                <c:pt idx="7236">
                  <c:v>7.05365573143152</c:v>
                </c:pt>
                <c:pt idx="7237">
                  <c:v>-11.1764679516974</c:v>
                </c:pt>
                <c:pt idx="7238">
                  <c:v>-15.5815459590634</c:v>
                </c:pt>
                <c:pt idx="7239">
                  <c:v>4.63354318573343</c:v>
                </c:pt>
                <c:pt idx="7240">
                  <c:v>-19.1375490120973</c:v>
                </c:pt>
                <c:pt idx="7241">
                  <c:v>-10.9597385954181</c:v>
                </c:pt>
                <c:pt idx="7242">
                  <c:v>-0.261922776621695</c:v>
                </c:pt>
                <c:pt idx="7243">
                  <c:v>9.57130941901767</c:v>
                </c:pt>
                <c:pt idx="7244">
                  <c:v>9.10823014542293</c:v>
                </c:pt>
                <c:pt idx="7245">
                  <c:v>-5.12723195459455</c:v>
                </c:pt>
                <c:pt idx="7246">
                  <c:v>8.0286073358858</c:v>
                </c:pt>
                <c:pt idx="7247">
                  <c:v>0.138497001335927</c:v>
                </c:pt>
                <c:pt idx="7248">
                  <c:v>-14.1388257462555</c:v>
                </c:pt>
                <c:pt idx="7249">
                  <c:v>0.192179840075216</c:v>
                </c:pt>
                <c:pt idx="7250">
                  <c:v>-5.95555264492034</c:v>
                </c:pt>
                <c:pt idx="7251">
                  <c:v>2.17901547756466</c:v>
                </c:pt>
                <c:pt idx="7252">
                  <c:v>-4.44835885359335</c:v>
                </c:pt>
                <c:pt idx="7253">
                  <c:v>-19.0844271741813</c:v>
                </c:pt>
                <c:pt idx="7254">
                  <c:v>-8.52280120618428</c:v>
                </c:pt>
                <c:pt idx="7255">
                  <c:v>-7.7372424445149</c:v>
                </c:pt>
                <c:pt idx="7256">
                  <c:v>7.19298132210959</c:v>
                </c:pt>
                <c:pt idx="7257">
                  <c:v>-14.5127250514007</c:v>
                </c:pt>
                <c:pt idx="7258">
                  <c:v>-19.1996705545118</c:v>
                </c:pt>
                <c:pt idx="7259">
                  <c:v>-2.87310391079572</c:v>
                </c:pt>
                <c:pt idx="7260">
                  <c:v>8.50344148228131</c:v>
                </c:pt>
                <c:pt idx="7261">
                  <c:v>-12.7352831586153</c:v>
                </c:pt>
                <c:pt idx="7262">
                  <c:v>-9.68743013245804</c:v>
                </c:pt>
                <c:pt idx="7263">
                  <c:v>-1.63714078744074</c:v>
                </c:pt>
                <c:pt idx="7264">
                  <c:v>-12.9589539093657</c:v>
                </c:pt>
                <c:pt idx="7265">
                  <c:v>1.38566525256791</c:v>
                </c:pt>
                <c:pt idx="7266">
                  <c:v>-3.69812787013261</c:v>
                </c:pt>
                <c:pt idx="7267">
                  <c:v>-16.7181148028293</c:v>
                </c:pt>
                <c:pt idx="7268">
                  <c:v>8.41600296174568</c:v>
                </c:pt>
                <c:pt idx="7269">
                  <c:v>-17.2854072432631</c:v>
                </c:pt>
                <c:pt idx="7270">
                  <c:v>7.23840448302174</c:v>
                </c:pt>
                <c:pt idx="7271">
                  <c:v>-2.23848520429409</c:v>
                </c:pt>
                <c:pt idx="7272">
                  <c:v>-14.7220215648933</c:v>
                </c:pt>
                <c:pt idx="7273">
                  <c:v>9.04069781459227</c:v>
                </c:pt>
                <c:pt idx="7274">
                  <c:v>3.29799494878591</c:v>
                </c:pt>
                <c:pt idx="7275">
                  <c:v>7.19950004468498</c:v>
                </c:pt>
                <c:pt idx="7276">
                  <c:v>-14.865378461639</c:v>
                </c:pt>
                <c:pt idx="7277">
                  <c:v>-4.27050889055093</c:v>
                </c:pt>
                <c:pt idx="7278">
                  <c:v>1.7622952532736</c:v>
                </c:pt>
                <c:pt idx="7279">
                  <c:v>-0.525562270965146</c:v>
                </c:pt>
                <c:pt idx="7280">
                  <c:v>-10.8519403394458</c:v>
                </c:pt>
                <c:pt idx="7281">
                  <c:v>3.44529132044229</c:v>
                </c:pt>
                <c:pt idx="7282">
                  <c:v>-12.4448644969199</c:v>
                </c:pt>
                <c:pt idx="7283">
                  <c:v>-17.5410324542651</c:v>
                </c:pt>
                <c:pt idx="7284">
                  <c:v>-17.7444318837771</c:v>
                </c:pt>
                <c:pt idx="7285">
                  <c:v>-1.91288690650179</c:v>
                </c:pt>
                <c:pt idx="7286">
                  <c:v>8.1532802397924</c:v>
                </c:pt>
                <c:pt idx="7287">
                  <c:v>-8.36293860008994</c:v>
                </c:pt>
                <c:pt idx="7288">
                  <c:v>-13.2797593969974</c:v>
                </c:pt>
                <c:pt idx="7289">
                  <c:v>-0.108894992302518</c:v>
                </c:pt>
                <c:pt idx="7290">
                  <c:v>-18.4527791197216</c:v>
                </c:pt>
                <c:pt idx="7291">
                  <c:v>-15.63399532949</c:v>
                </c:pt>
                <c:pt idx="7292">
                  <c:v>-16.294631448535</c:v>
                </c:pt>
                <c:pt idx="7293">
                  <c:v>-18.6342713707997</c:v>
                </c:pt>
                <c:pt idx="7294">
                  <c:v>6.30923385152361</c:v>
                </c:pt>
                <c:pt idx="7295">
                  <c:v>-17.1556332989977</c:v>
                </c:pt>
                <c:pt idx="7296">
                  <c:v>1.41524906103272</c:v>
                </c:pt>
                <c:pt idx="7297">
                  <c:v>-8.93004265740002</c:v>
                </c:pt>
                <c:pt idx="7298">
                  <c:v>-16.0791836170801</c:v>
                </c:pt>
                <c:pt idx="7299">
                  <c:v>-14.8997948421292</c:v>
                </c:pt>
                <c:pt idx="7300">
                  <c:v>-15.9733151924006</c:v>
                </c:pt>
                <c:pt idx="7301">
                  <c:v>6.7360027131672</c:v>
                </c:pt>
                <c:pt idx="7302">
                  <c:v>-15.1270542588914</c:v>
                </c:pt>
                <c:pt idx="7303">
                  <c:v>-5.20227113665964</c:v>
                </c:pt>
                <c:pt idx="7304">
                  <c:v>7.99739172885729</c:v>
                </c:pt>
                <c:pt idx="7305">
                  <c:v>-7.29084660577254</c:v>
                </c:pt>
                <c:pt idx="7306">
                  <c:v>-1.15351567811076</c:v>
                </c:pt>
                <c:pt idx="7307">
                  <c:v>7.92341085163156</c:v>
                </c:pt>
                <c:pt idx="7308">
                  <c:v>-10.6912001620429</c:v>
                </c:pt>
                <c:pt idx="7309">
                  <c:v>-7.78843092219086</c:v>
                </c:pt>
                <c:pt idx="7310">
                  <c:v>-5.72949290434993</c:v>
                </c:pt>
                <c:pt idx="7311">
                  <c:v>-12.3597583662179</c:v>
                </c:pt>
                <c:pt idx="7312">
                  <c:v>6.51938287035774</c:v>
                </c:pt>
                <c:pt idx="7313">
                  <c:v>6.97031210434218</c:v>
                </c:pt>
                <c:pt idx="7314">
                  <c:v>-13.2932117369309</c:v>
                </c:pt>
                <c:pt idx="7315">
                  <c:v>3.66178038751339</c:v>
                </c:pt>
                <c:pt idx="7316">
                  <c:v>1.57498554596041</c:v>
                </c:pt>
                <c:pt idx="7317">
                  <c:v>-3.20961197176766</c:v>
                </c:pt>
                <c:pt idx="7318">
                  <c:v>-17.3209542904934</c:v>
                </c:pt>
                <c:pt idx="7319">
                  <c:v>-18.2088850792976</c:v>
                </c:pt>
                <c:pt idx="7320">
                  <c:v>-12.1016793339531</c:v>
                </c:pt>
                <c:pt idx="7321">
                  <c:v>-11.9624532044518</c:v>
                </c:pt>
                <c:pt idx="7322">
                  <c:v>-17.2406927636179</c:v>
                </c:pt>
                <c:pt idx="7323">
                  <c:v>-4.8421260664667</c:v>
                </c:pt>
                <c:pt idx="7324">
                  <c:v>-17.3302992404292</c:v>
                </c:pt>
                <c:pt idx="7325">
                  <c:v>-1.49438502321435</c:v>
                </c:pt>
                <c:pt idx="7326">
                  <c:v>6.63484308699309</c:v>
                </c:pt>
                <c:pt idx="7327">
                  <c:v>-0.703506453304497</c:v>
                </c:pt>
                <c:pt idx="7328">
                  <c:v>6.1911072850832</c:v>
                </c:pt>
                <c:pt idx="7329">
                  <c:v>-6.55600444740058</c:v>
                </c:pt>
                <c:pt idx="7330">
                  <c:v>-16.1383342967854</c:v>
                </c:pt>
                <c:pt idx="7331">
                  <c:v>-14.6992714770215</c:v>
                </c:pt>
                <c:pt idx="7332">
                  <c:v>-6.9864365503549</c:v>
                </c:pt>
                <c:pt idx="7333">
                  <c:v>-3.80574496105196</c:v>
                </c:pt>
                <c:pt idx="7334">
                  <c:v>3.52000207333217</c:v>
                </c:pt>
                <c:pt idx="7335">
                  <c:v>-5.44516727467612</c:v>
                </c:pt>
                <c:pt idx="7336">
                  <c:v>-13.2421323523797</c:v>
                </c:pt>
                <c:pt idx="7337">
                  <c:v>-9.49193734097522</c:v>
                </c:pt>
                <c:pt idx="7338">
                  <c:v>8.04106462122413</c:v>
                </c:pt>
                <c:pt idx="7339">
                  <c:v>7.89498999274179</c:v>
                </c:pt>
                <c:pt idx="7340">
                  <c:v>-12.3690176486616</c:v>
                </c:pt>
                <c:pt idx="7341">
                  <c:v>1.48463052097964</c:v>
                </c:pt>
                <c:pt idx="7342">
                  <c:v>-12.2688951971718</c:v>
                </c:pt>
                <c:pt idx="7343">
                  <c:v>3.69139248826309</c:v>
                </c:pt>
                <c:pt idx="7344">
                  <c:v>-5.86978441462162</c:v>
                </c:pt>
                <c:pt idx="7345">
                  <c:v>-0.344763910523872</c:v>
                </c:pt>
                <c:pt idx="7346">
                  <c:v>-14.0184705563426</c:v>
                </c:pt>
                <c:pt idx="7347">
                  <c:v>7.8656929201012</c:v>
                </c:pt>
                <c:pt idx="7348">
                  <c:v>-11.5817697396489</c:v>
                </c:pt>
                <c:pt idx="7349">
                  <c:v>-11.9797221081819</c:v>
                </c:pt>
                <c:pt idx="7350">
                  <c:v>-1.31343189988759</c:v>
                </c:pt>
                <c:pt idx="7351">
                  <c:v>-13.0762458828747</c:v>
                </c:pt>
                <c:pt idx="7352">
                  <c:v>1.30336204683473</c:v>
                </c:pt>
                <c:pt idx="7353">
                  <c:v>9.37303112227316</c:v>
                </c:pt>
                <c:pt idx="7354">
                  <c:v>-17.2644565550043</c:v>
                </c:pt>
                <c:pt idx="7355">
                  <c:v>-11.7682252528409</c:v>
                </c:pt>
                <c:pt idx="7356">
                  <c:v>5.9051674963703</c:v>
                </c:pt>
                <c:pt idx="7357">
                  <c:v>-11.3203866058933</c:v>
                </c:pt>
                <c:pt idx="7358">
                  <c:v>6.81028422806235</c:v>
                </c:pt>
                <c:pt idx="7359">
                  <c:v>-3.0309819926333</c:v>
                </c:pt>
                <c:pt idx="7360">
                  <c:v>-17.0694619560595</c:v>
                </c:pt>
                <c:pt idx="7361">
                  <c:v>1.20055755183189</c:v>
                </c:pt>
                <c:pt idx="7362">
                  <c:v>-14.3125183760411</c:v>
                </c:pt>
                <c:pt idx="7363">
                  <c:v>-13.5080007573836</c:v>
                </c:pt>
                <c:pt idx="7364">
                  <c:v>-13.3507974482738</c:v>
                </c:pt>
                <c:pt idx="7365">
                  <c:v>7.37631560987355</c:v>
                </c:pt>
                <c:pt idx="7366">
                  <c:v>-7.62013923187359</c:v>
                </c:pt>
                <c:pt idx="7367">
                  <c:v>-9.42846599663292</c:v>
                </c:pt>
                <c:pt idx="7368">
                  <c:v>2.58865396443775</c:v>
                </c:pt>
                <c:pt idx="7369">
                  <c:v>-18.7308760339991</c:v>
                </c:pt>
                <c:pt idx="7370">
                  <c:v>-6.7974648680395</c:v>
                </c:pt>
                <c:pt idx="7371">
                  <c:v>6.47716147186931</c:v>
                </c:pt>
                <c:pt idx="7372">
                  <c:v>-12.7573407700792</c:v>
                </c:pt>
                <c:pt idx="7373">
                  <c:v>-3.4453256778379</c:v>
                </c:pt>
                <c:pt idx="7374">
                  <c:v>5.10501168397348</c:v>
                </c:pt>
                <c:pt idx="7375">
                  <c:v>5.41212795429231</c:v>
                </c:pt>
                <c:pt idx="7376">
                  <c:v>-0.431326092855448</c:v>
                </c:pt>
                <c:pt idx="7377">
                  <c:v>3.0447919781923</c:v>
                </c:pt>
                <c:pt idx="7378">
                  <c:v>-11.0431338755766</c:v>
                </c:pt>
                <c:pt idx="7379">
                  <c:v>-15.1381550141169</c:v>
                </c:pt>
                <c:pt idx="7380">
                  <c:v>3.69919639557258</c:v>
                </c:pt>
                <c:pt idx="7381">
                  <c:v>-1.22182348529422</c:v>
                </c:pt>
                <c:pt idx="7382">
                  <c:v>-13.6360857718906</c:v>
                </c:pt>
                <c:pt idx="7383">
                  <c:v>7.18515214633584</c:v>
                </c:pt>
                <c:pt idx="7384">
                  <c:v>1.30620937569386</c:v>
                </c:pt>
                <c:pt idx="7385">
                  <c:v>-16.6599153007366</c:v>
                </c:pt>
                <c:pt idx="7386">
                  <c:v>-18.6973762518181</c:v>
                </c:pt>
                <c:pt idx="7387">
                  <c:v>5.7423525717456</c:v>
                </c:pt>
                <c:pt idx="7388">
                  <c:v>4.03000774999809</c:v>
                </c:pt>
                <c:pt idx="7389">
                  <c:v>2.74065909765947</c:v>
                </c:pt>
                <c:pt idx="7390">
                  <c:v>6.5983051638805</c:v>
                </c:pt>
                <c:pt idx="7391">
                  <c:v>-18.4201957221882</c:v>
                </c:pt>
                <c:pt idx="7392">
                  <c:v>-14.1834298739452</c:v>
                </c:pt>
                <c:pt idx="7393">
                  <c:v>-4.18363639465624</c:v>
                </c:pt>
                <c:pt idx="7394">
                  <c:v>-17.8190863479444</c:v>
                </c:pt>
                <c:pt idx="7395">
                  <c:v>-9.65094612802251</c:v>
                </c:pt>
                <c:pt idx="7396">
                  <c:v>-12.93375933919</c:v>
                </c:pt>
                <c:pt idx="7397">
                  <c:v>-7.40603471371573</c:v>
                </c:pt>
                <c:pt idx="7398">
                  <c:v>9.59420917909853</c:v>
                </c:pt>
                <c:pt idx="7399">
                  <c:v>-14.3960891901789</c:v>
                </c:pt>
                <c:pt idx="7400">
                  <c:v>-18.0689917191094</c:v>
                </c:pt>
                <c:pt idx="7401">
                  <c:v>-14.1813310297085</c:v>
                </c:pt>
                <c:pt idx="7402">
                  <c:v>-10.5141447274621</c:v>
                </c:pt>
                <c:pt idx="7403">
                  <c:v>-0.540785437419128</c:v>
                </c:pt>
                <c:pt idx="7404">
                  <c:v>-7.4507819915358</c:v>
                </c:pt>
                <c:pt idx="7405">
                  <c:v>-4.0500095698295</c:v>
                </c:pt>
                <c:pt idx="7406">
                  <c:v>-13.6910161200009</c:v>
                </c:pt>
                <c:pt idx="7407">
                  <c:v>-9.926257655291</c:v>
                </c:pt>
                <c:pt idx="7408">
                  <c:v>-5.16446449026896</c:v>
                </c:pt>
                <c:pt idx="7409">
                  <c:v>2.98292652447465</c:v>
                </c:pt>
                <c:pt idx="7410">
                  <c:v>5.44981669704614</c:v>
                </c:pt>
                <c:pt idx="7411">
                  <c:v>1.60082697975488</c:v>
                </c:pt>
                <c:pt idx="7412">
                  <c:v>-5.04114954606879</c:v>
                </c:pt>
                <c:pt idx="7413">
                  <c:v>9.30558286706114</c:v>
                </c:pt>
                <c:pt idx="7414">
                  <c:v>-8.6664910518244</c:v>
                </c:pt>
                <c:pt idx="7415">
                  <c:v>-17.4919868224661</c:v>
                </c:pt>
                <c:pt idx="7416">
                  <c:v>3.47445391810757</c:v>
                </c:pt>
                <c:pt idx="7417">
                  <c:v>-4.51371441495883</c:v>
                </c:pt>
                <c:pt idx="7418">
                  <c:v>-14.5103803466735</c:v>
                </c:pt>
                <c:pt idx="7419">
                  <c:v>-14.4314943167671</c:v>
                </c:pt>
                <c:pt idx="7420">
                  <c:v>0.00161366517322392</c:v>
                </c:pt>
                <c:pt idx="7421">
                  <c:v>7.77589238580727</c:v>
                </c:pt>
                <c:pt idx="7422">
                  <c:v>-10.4175491600378</c:v>
                </c:pt>
                <c:pt idx="7423">
                  <c:v>-10.7543073618717</c:v>
                </c:pt>
                <c:pt idx="7424">
                  <c:v>4.10585817606338</c:v>
                </c:pt>
                <c:pt idx="7425">
                  <c:v>-11.1924575404039</c:v>
                </c:pt>
                <c:pt idx="7426">
                  <c:v>-3.66982340271546</c:v>
                </c:pt>
                <c:pt idx="7427">
                  <c:v>7.91139322798677</c:v>
                </c:pt>
                <c:pt idx="7428">
                  <c:v>3.51472889257559</c:v>
                </c:pt>
                <c:pt idx="7429">
                  <c:v>8.38466325743124</c:v>
                </c:pt>
                <c:pt idx="7430">
                  <c:v>1.84040956239157</c:v>
                </c:pt>
                <c:pt idx="7431">
                  <c:v>-19.4044620235935</c:v>
                </c:pt>
                <c:pt idx="7432">
                  <c:v>-12.853285844716</c:v>
                </c:pt>
                <c:pt idx="7433">
                  <c:v>-13.6278946198284</c:v>
                </c:pt>
                <c:pt idx="7434">
                  <c:v>-16.7969321461084</c:v>
                </c:pt>
                <c:pt idx="7435">
                  <c:v>0.129829839305444</c:v>
                </c:pt>
                <c:pt idx="7436">
                  <c:v>-12.7927062257369</c:v>
                </c:pt>
                <c:pt idx="7437">
                  <c:v>6.93408266540143</c:v>
                </c:pt>
                <c:pt idx="7438">
                  <c:v>6.30941024479973</c:v>
                </c:pt>
                <c:pt idx="7439">
                  <c:v>-17.3326964497064</c:v>
                </c:pt>
                <c:pt idx="7440">
                  <c:v>-11.477363403121</c:v>
                </c:pt>
                <c:pt idx="7441">
                  <c:v>-18.6531993941466</c:v>
                </c:pt>
                <c:pt idx="7442">
                  <c:v>7.9225102091997</c:v>
                </c:pt>
                <c:pt idx="7443">
                  <c:v>-15.7109429178661</c:v>
                </c:pt>
                <c:pt idx="7444">
                  <c:v>-14.7541101875544</c:v>
                </c:pt>
                <c:pt idx="7445">
                  <c:v>-13.3245990252845</c:v>
                </c:pt>
                <c:pt idx="7446">
                  <c:v>-8.04525315203147</c:v>
                </c:pt>
                <c:pt idx="7447">
                  <c:v>7.13078148617103</c:v>
                </c:pt>
                <c:pt idx="7448">
                  <c:v>7.14367440915879</c:v>
                </c:pt>
                <c:pt idx="7449">
                  <c:v>-16.8287340323775</c:v>
                </c:pt>
                <c:pt idx="7450">
                  <c:v>-5.75093651172541</c:v>
                </c:pt>
                <c:pt idx="7451">
                  <c:v>8.95512703146262</c:v>
                </c:pt>
                <c:pt idx="7452">
                  <c:v>-4.86822772739909</c:v>
                </c:pt>
                <c:pt idx="7453">
                  <c:v>-9.03765660758533</c:v>
                </c:pt>
                <c:pt idx="7454">
                  <c:v>-14.656424776558</c:v>
                </c:pt>
                <c:pt idx="7455">
                  <c:v>-7.55529480761228</c:v>
                </c:pt>
                <c:pt idx="7456">
                  <c:v>0.2477222612524</c:v>
                </c:pt>
                <c:pt idx="7457">
                  <c:v>-17.2932017673676</c:v>
                </c:pt>
                <c:pt idx="7458">
                  <c:v>-12.327723635388</c:v>
                </c:pt>
                <c:pt idx="7459">
                  <c:v>-9.22077584400995</c:v>
                </c:pt>
                <c:pt idx="7460">
                  <c:v>3.99678940886584</c:v>
                </c:pt>
                <c:pt idx="7461">
                  <c:v>0.0694787613697442</c:v>
                </c:pt>
                <c:pt idx="7462">
                  <c:v>3.38252359115898</c:v>
                </c:pt>
                <c:pt idx="7463">
                  <c:v>-9.42004280269518</c:v>
                </c:pt>
                <c:pt idx="7464">
                  <c:v>-7.4259561070024</c:v>
                </c:pt>
                <c:pt idx="7465">
                  <c:v>0.378990988542563</c:v>
                </c:pt>
                <c:pt idx="7466">
                  <c:v>7.41728606002536</c:v>
                </c:pt>
                <c:pt idx="7467">
                  <c:v>-17.2309472133279</c:v>
                </c:pt>
                <c:pt idx="7468">
                  <c:v>-1.76194657763481</c:v>
                </c:pt>
                <c:pt idx="7469">
                  <c:v>-14.2246260868381</c:v>
                </c:pt>
                <c:pt idx="7470">
                  <c:v>-9.71996640150508</c:v>
                </c:pt>
                <c:pt idx="7471">
                  <c:v>-17.512294919454</c:v>
                </c:pt>
                <c:pt idx="7472">
                  <c:v>-15.3326737655473</c:v>
                </c:pt>
                <c:pt idx="7473">
                  <c:v>-3.61512569187246</c:v>
                </c:pt>
                <c:pt idx="7474">
                  <c:v>-8.04457414990088</c:v>
                </c:pt>
                <c:pt idx="7475">
                  <c:v>-11.7847260727557</c:v>
                </c:pt>
                <c:pt idx="7476">
                  <c:v>6.67162319269816</c:v>
                </c:pt>
                <c:pt idx="7477">
                  <c:v>-4.97470718114729</c:v>
                </c:pt>
                <c:pt idx="7478">
                  <c:v>-16.420724898431</c:v>
                </c:pt>
                <c:pt idx="7479">
                  <c:v>-7.41296768455502</c:v>
                </c:pt>
                <c:pt idx="7480">
                  <c:v>-2.9708694430371</c:v>
                </c:pt>
                <c:pt idx="7481">
                  <c:v>-16.3190864767791</c:v>
                </c:pt>
                <c:pt idx="7482">
                  <c:v>-6.34303733637483</c:v>
                </c:pt>
                <c:pt idx="7483">
                  <c:v>0.208351177479194</c:v>
                </c:pt>
                <c:pt idx="7484">
                  <c:v>5.18962461770283</c:v>
                </c:pt>
                <c:pt idx="7485">
                  <c:v>-9.61744988674488</c:v>
                </c:pt>
                <c:pt idx="7486">
                  <c:v>1.98867183478155</c:v>
                </c:pt>
                <c:pt idx="7487">
                  <c:v>-18.8235378753079</c:v>
                </c:pt>
                <c:pt idx="7488">
                  <c:v>2.668858673022</c:v>
                </c:pt>
                <c:pt idx="7489">
                  <c:v>-1.51717022117649</c:v>
                </c:pt>
                <c:pt idx="7490">
                  <c:v>-13.9023133854132</c:v>
                </c:pt>
                <c:pt idx="7491">
                  <c:v>-4.00886408689927</c:v>
                </c:pt>
                <c:pt idx="7492">
                  <c:v>1.30132519297097</c:v>
                </c:pt>
                <c:pt idx="7493">
                  <c:v>-13.715450583144</c:v>
                </c:pt>
                <c:pt idx="7494">
                  <c:v>6.14089593170864</c:v>
                </c:pt>
                <c:pt idx="7495">
                  <c:v>-6.66383155050772</c:v>
                </c:pt>
                <c:pt idx="7496">
                  <c:v>-12.326660651763</c:v>
                </c:pt>
                <c:pt idx="7497">
                  <c:v>-16.883208514997</c:v>
                </c:pt>
                <c:pt idx="7498">
                  <c:v>-10.8255146884299</c:v>
                </c:pt>
                <c:pt idx="7499">
                  <c:v>-0.795800026217605</c:v>
                </c:pt>
                <c:pt idx="7500">
                  <c:v>-9.30890489229393</c:v>
                </c:pt>
                <c:pt idx="7501">
                  <c:v>9.64079559447859</c:v>
                </c:pt>
                <c:pt idx="7502">
                  <c:v>-10.2481050783083</c:v>
                </c:pt>
                <c:pt idx="7503">
                  <c:v>-1.51483213375645</c:v>
                </c:pt>
                <c:pt idx="7504">
                  <c:v>-4.19206498089888</c:v>
                </c:pt>
                <c:pt idx="7505">
                  <c:v>-11.2096697133207</c:v>
                </c:pt>
                <c:pt idx="7506">
                  <c:v>2.8062370178743</c:v>
                </c:pt>
                <c:pt idx="7507">
                  <c:v>-10.2416041640804</c:v>
                </c:pt>
                <c:pt idx="7508">
                  <c:v>2.51157255011103</c:v>
                </c:pt>
                <c:pt idx="7509">
                  <c:v>-12.9750018394677</c:v>
                </c:pt>
                <c:pt idx="7510">
                  <c:v>-9.81510842216747</c:v>
                </c:pt>
                <c:pt idx="7511">
                  <c:v>-12.979586184694</c:v>
                </c:pt>
                <c:pt idx="7512">
                  <c:v>-6.781496475743</c:v>
                </c:pt>
                <c:pt idx="7513">
                  <c:v>-17.7183671791965</c:v>
                </c:pt>
                <c:pt idx="7514">
                  <c:v>-4.23749546297035</c:v>
                </c:pt>
                <c:pt idx="7515">
                  <c:v>-0.333665903968723</c:v>
                </c:pt>
                <c:pt idx="7516">
                  <c:v>-10.7332337475501</c:v>
                </c:pt>
                <c:pt idx="7517">
                  <c:v>0.408028117899746</c:v>
                </c:pt>
                <c:pt idx="7518">
                  <c:v>-14.6031568641878</c:v>
                </c:pt>
                <c:pt idx="7519">
                  <c:v>6.56731584455754</c:v>
                </c:pt>
                <c:pt idx="7520">
                  <c:v>2.65057688307374</c:v>
                </c:pt>
                <c:pt idx="7521">
                  <c:v>6.89243812794659</c:v>
                </c:pt>
                <c:pt idx="7522">
                  <c:v>-3.96898923497755</c:v>
                </c:pt>
                <c:pt idx="7523">
                  <c:v>-2.22238415923463</c:v>
                </c:pt>
                <c:pt idx="7524">
                  <c:v>6.35475230269976</c:v>
                </c:pt>
                <c:pt idx="7525">
                  <c:v>-10.279223445418</c:v>
                </c:pt>
                <c:pt idx="7526">
                  <c:v>-1.60260377606931</c:v>
                </c:pt>
                <c:pt idx="7527">
                  <c:v>-3.03177751642258</c:v>
                </c:pt>
                <c:pt idx="7528">
                  <c:v>-18.659591679348</c:v>
                </c:pt>
                <c:pt idx="7529">
                  <c:v>-11.6462572859841</c:v>
                </c:pt>
                <c:pt idx="7530">
                  <c:v>-11.2948824057942</c:v>
                </c:pt>
                <c:pt idx="7531">
                  <c:v>-1.18505489932855</c:v>
                </c:pt>
                <c:pt idx="7532">
                  <c:v>-9.97357449399634</c:v>
                </c:pt>
                <c:pt idx="7533">
                  <c:v>-14.2640582396343</c:v>
                </c:pt>
                <c:pt idx="7534">
                  <c:v>-6.11306767945677</c:v>
                </c:pt>
                <c:pt idx="7535">
                  <c:v>-3.18822671532782</c:v>
                </c:pt>
                <c:pt idx="7536">
                  <c:v>-8.39488656092516</c:v>
                </c:pt>
                <c:pt idx="7537">
                  <c:v>8.73170020164478</c:v>
                </c:pt>
                <c:pt idx="7538">
                  <c:v>-9.56184745905388</c:v>
                </c:pt>
                <c:pt idx="7539">
                  <c:v>-15.4458326716372</c:v>
                </c:pt>
                <c:pt idx="7540">
                  <c:v>6.77948536921063</c:v>
                </c:pt>
                <c:pt idx="7541">
                  <c:v>0.127520636316292</c:v>
                </c:pt>
                <c:pt idx="7542">
                  <c:v>-7.06338172646501</c:v>
                </c:pt>
                <c:pt idx="7543">
                  <c:v>-16.8595206193311</c:v>
                </c:pt>
                <c:pt idx="7544">
                  <c:v>-14.266437698423</c:v>
                </c:pt>
                <c:pt idx="7545">
                  <c:v>0.0406893940328476</c:v>
                </c:pt>
                <c:pt idx="7546">
                  <c:v>-6.91858321266537</c:v>
                </c:pt>
                <c:pt idx="7547">
                  <c:v>-11.9089888647445</c:v>
                </c:pt>
                <c:pt idx="7548">
                  <c:v>-16.5481352412345</c:v>
                </c:pt>
                <c:pt idx="7549">
                  <c:v>8.69491016012045</c:v>
                </c:pt>
                <c:pt idx="7550">
                  <c:v>8.8790826355917</c:v>
                </c:pt>
                <c:pt idx="7551">
                  <c:v>-0.270369090705627</c:v>
                </c:pt>
                <c:pt idx="7552">
                  <c:v>2.63710690747588</c:v>
                </c:pt>
                <c:pt idx="7553">
                  <c:v>-13.3726296138541</c:v>
                </c:pt>
                <c:pt idx="7554">
                  <c:v>-0.151360377584326</c:v>
                </c:pt>
                <c:pt idx="7555">
                  <c:v>-3.80568370374206</c:v>
                </c:pt>
                <c:pt idx="7556">
                  <c:v>-9.44030139972943</c:v>
                </c:pt>
                <c:pt idx="7557">
                  <c:v>-7.6262666136073</c:v>
                </c:pt>
                <c:pt idx="7558">
                  <c:v>7.69696724896701</c:v>
                </c:pt>
                <c:pt idx="7559">
                  <c:v>-10.7621985134045</c:v>
                </c:pt>
                <c:pt idx="7560">
                  <c:v>-0.899553771960111</c:v>
                </c:pt>
                <c:pt idx="7561">
                  <c:v>-2.22253840069597</c:v>
                </c:pt>
                <c:pt idx="7562">
                  <c:v>3.30948760303307</c:v>
                </c:pt>
                <c:pt idx="7563">
                  <c:v>-17.5049603297318</c:v>
                </c:pt>
                <c:pt idx="7564">
                  <c:v>-7.7966123741743</c:v>
                </c:pt>
                <c:pt idx="7565">
                  <c:v>-11.2673944889809</c:v>
                </c:pt>
                <c:pt idx="7566">
                  <c:v>-5.39797912858544</c:v>
                </c:pt>
                <c:pt idx="7567">
                  <c:v>-17.4996127099796</c:v>
                </c:pt>
                <c:pt idx="7568">
                  <c:v>-8.58894042277559</c:v>
                </c:pt>
                <c:pt idx="7569">
                  <c:v>6.20529564792422</c:v>
                </c:pt>
                <c:pt idx="7570">
                  <c:v>-0.809516307993696</c:v>
                </c:pt>
                <c:pt idx="7571">
                  <c:v>-3.02953078361167</c:v>
                </c:pt>
                <c:pt idx="7572">
                  <c:v>3.77358319378732</c:v>
                </c:pt>
                <c:pt idx="7573">
                  <c:v>-3.76893638990064</c:v>
                </c:pt>
                <c:pt idx="7574">
                  <c:v>-18.9560811038107</c:v>
                </c:pt>
                <c:pt idx="7575">
                  <c:v>-5.79031517737048</c:v>
                </c:pt>
                <c:pt idx="7576">
                  <c:v>-11.8579628848942</c:v>
                </c:pt>
                <c:pt idx="7577">
                  <c:v>4.58443450898858</c:v>
                </c:pt>
                <c:pt idx="7578">
                  <c:v>-7.59901495607393</c:v>
                </c:pt>
                <c:pt idx="7579">
                  <c:v>-13.340080402769</c:v>
                </c:pt>
                <c:pt idx="7580">
                  <c:v>-1.29309436032585</c:v>
                </c:pt>
                <c:pt idx="7581">
                  <c:v>3.91088003229402</c:v>
                </c:pt>
                <c:pt idx="7582">
                  <c:v>-15.7998425903574</c:v>
                </c:pt>
                <c:pt idx="7583">
                  <c:v>6.36440963154839</c:v>
                </c:pt>
                <c:pt idx="7584">
                  <c:v>-8.37971987430166</c:v>
                </c:pt>
                <c:pt idx="7585">
                  <c:v>-7.60149810223947</c:v>
                </c:pt>
                <c:pt idx="7586">
                  <c:v>3.31596824285826</c:v>
                </c:pt>
                <c:pt idx="7587">
                  <c:v>4.94638037266599</c:v>
                </c:pt>
                <c:pt idx="7588">
                  <c:v>-3.80480875979684</c:v>
                </c:pt>
                <c:pt idx="7589">
                  <c:v>-7.02397399460902</c:v>
                </c:pt>
                <c:pt idx="7590">
                  <c:v>-1.03683650721344</c:v>
                </c:pt>
                <c:pt idx="7591">
                  <c:v>-0.447984582111946</c:v>
                </c:pt>
                <c:pt idx="7592">
                  <c:v>-0.698949051399539</c:v>
                </c:pt>
                <c:pt idx="7593">
                  <c:v>7.81580768395922</c:v>
                </c:pt>
                <c:pt idx="7594">
                  <c:v>-14.1984771215048</c:v>
                </c:pt>
                <c:pt idx="7595">
                  <c:v>-3.49481846289418</c:v>
                </c:pt>
                <c:pt idx="7596">
                  <c:v>-10.0066238266533</c:v>
                </c:pt>
                <c:pt idx="7597">
                  <c:v>-13.7121546750616</c:v>
                </c:pt>
                <c:pt idx="7598">
                  <c:v>-5.78554958968664</c:v>
                </c:pt>
                <c:pt idx="7599">
                  <c:v>-13.9447842603276</c:v>
                </c:pt>
                <c:pt idx="7600">
                  <c:v>0.395947552500701</c:v>
                </c:pt>
                <c:pt idx="7601">
                  <c:v>-18.5969501504506</c:v>
                </c:pt>
                <c:pt idx="7602">
                  <c:v>-17.5461849417215</c:v>
                </c:pt>
                <c:pt idx="7603">
                  <c:v>-7.81334178215525</c:v>
                </c:pt>
                <c:pt idx="7604">
                  <c:v>-2.44734326884793</c:v>
                </c:pt>
                <c:pt idx="7605">
                  <c:v>-3.41654193189117</c:v>
                </c:pt>
                <c:pt idx="7606">
                  <c:v>0.543831366871414</c:v>
                </c:pt>
                <c:pt idx="7607">
                  <c:v>-0.928559188915528</c:v>
                </c:pt>
                <c:pt idx="7608">
                  <c:v>6.03879044273331</c:v>
                </c:pt>
                <c:pt idx="7609">
                  <c:v>7.91808179192921</c:v>
                </c:pt>
                <c:pt idx="7610">
                  <c:v>1.62198526421023</c:v>
                </c:pt>
                <c:pt idx="7611">
                  <c:v>-0.497875075236875</c:v>
                </c:pt>
                <c:pt idx="7612">
                  <c:v>-16.2173807383963</c:v>
                </c:pt>
                <c:pt idx="7613">
                  <c:v>-7.95388978359167</c:v>
                </c:pt>
                <c:pt idx="7614">
                  <c:v>2.58536646143902</c:v>
                </c:pt>
                <c:pt idx="7615">
                  <c:v>-9.65011170917064</c:v>
                </c:pt>
                <c:pt idx="7616">
                  <c:v>3.00100142639942</c:v>
                </c:pt>
                <c:pt idx="7617">
                  <c:v>4.17850307236005</c:v>
                </c:pt>
                <c:pt idx="7618">
                  <c:v>-8.66424216414088</c:v>
                </c:pt>
                <c:pt idx="7619">
                  <c:v>-5.67894458991027</c:v>
                </c:pt>
                <c:pt idx="7620">
                  <c:v>5.46484185020437</c:v>
                </c:pt>
                <c:pt idx="7621">
                  <c:v>1.9498851928777</c:v>
                </c:pt>
                <c:pt idx="7622">
                  <c:v>9.34413872379666</c:v>
                </c:pt>
                <c:pt idx="7623">
                  <c:v>-8.89032483365945</c:v>
                </c:pt>
                <c:pt idx="7624">
                  <c:v>4.7351966897655</c:v>
                </c:pt>
                <c:pt idx="7625">
                  <c:v>1.89090806378107</c:v>
                </c:pt>
                <c:pt idx="7626">
                  <c:v>-8.91974790755909</c:v>
                </c:pt>
                <c:pt idx="7627">
                  <c:v>1.19424307155228</c:v>
                </c:pt>
                <c:pt idx="7628">
                  <c:v>8.32738449891326</c:v>
                </c:pt>
                <c:pt idx="7629">
                  <c:v>-12.8361983896342</c:v>
                </c:pt>
                <c:pt idx="7630">
                  <c:v>-15.1941431708481</c:v>
                </c:pt>
                <c:pt idx="7631">
                  <c:v>-7.88482419594616</c:v>
                </c:pt>
                <c:pt idx="7632">
                  <c:v>4.56833333489226</c:v>
                </c:pt>
                <c:pt idx="7633">
                  <c:v>-2.07575602922087</c:v>
                </c:pt>
                <c:pt idx="7634">
                  <c:v>-9.11573600479061</c:v>
                </c:pt>
                <c:pt idx="7635">
                  <c:v>7.10130542700007</c:v>
                </c:pt>
                <c:pt idx="7636">
                  <c:v>0.0952170086084738</c:v>
                </c:pt>
                <c:pt idx="7637">
                  <c:v>-17.0869113589944</c:v>
                </c:pt>
                <c:pt idx="7638">
                  <c:v>1.51264407062245</c:v>
                </c:pt>
                <c:pt idx="7639">
                  <c:v>-9.95281500573343</c:v>
                </c:pt>
                <c:pt idx="7640">
                  <c:v>7.74254292985962</c:v>
                </c:pt>
                <c:pt idx="7641">
                  <c:v>-13.6741725646519</c:v>
                </c:pt>
                <c:pt idx="7642">
                  <c:v>5.99215664102828</c:v>
                </c:pt>
                <c:pt idx="7643">
                  <c:v>8.38137011054544</c:v>
                </c:pt>
                <c:pt idx="7644">
                  <c:v>5.79216488638526</c:v>
                </c:pt>
                <c:pt idx="7645">
                  <c:v>-11.8625919071243</c:v>
                </c:pt>
                <c:pt idx="7646">
                  <c:v>-11.8269812298804</c:v>
                </c:pt>
                <c:pt idx="7647">
                  <c:v>-3.50444291320311</c:v>
                </c:pt>
                <c:pt idx="7648">
                  <c:v>-12.8383952755851</c:v>
                </c:pt>
                <c:pt idx="7649">
                  <c:v>-16.6217389274847</c:v>
                </c:pt>
                <c:pt idx="7650">
                  <c:v>0.479988331902422</c:v>
                </c:pt>
                <c:pt idx="7651">
                  <c:v>5.98028127627041</c:v>
                </c:pt>
                <c:pt idx="7652">
                  <c:v>-5.76577706049315</c:v>
                </c:pt>
                <c:pt idx="7653">
                  <c:v>-14.1684623900569</c:v>
                </c:pt>
                <c:pt idx="7654">
                  <c:v>-14.1161427188384</c:v>
                </c:pt>
                <c:pt idx="7655">
                  <c:v>-5.64499742665318</c:v>
                </c:pt>
                <c:pt idx="7656">
                  <c:v>5.87789811101869</c:v>
                </c:pt>
                <c:pt idx="7657">
                  <c:v>-13.4949442885275</c:v>
                </c:pt>
                <c:pt idx="7658">
                  <c:v>-7.25336376758961</c:v>
                </c:pt>
                <c:pt idx="7659">
                  <c:v>-18.3013895101712</c:v>
                </c:pt>
                <c:pt idx="7660">
                  <c:v>4.47499717459741</c:v>
                </c:pt>
                <c:pt idx="7661">
                  <c:v>-18.0467504249145</c:v>
                </c:pt>
                <c:pt idx="7662">
                  <c:v>-15.5138066916238</c:v>
                </c:pt>
                <c:pt idx="7663">
                  <c:v>-4.4692200668161</c:v>
                </c:pt>
                <c:pt idx="7664">
                  <c:v>-2.99356513676763</c:v>
                </c:pt>
                <c:pt idx="7665">
                  <c:v>-9.94754171899422</c:v>
                </c:pt>
                <c:pt idx="7666">
                  <c:v>-9.45013101068897</c:v>
                </c:pt>
                <c:pt idx="7667">
                  <c:v>-16.790233121423</c:v>
                </c:pt>
                <c:pt idx="7668">
                  <c:v>0.329905423635711</c:v>
                </c:pt>
                <c:pt idx="7669">
                  <c:v>-15.2769455359929</c:v>
                </c:pt>
                <c:pt idx="7670">
                  <c:v>-8.36533988907152</c:v>
                </c:pt>
                <c:pt idx="7671">
                  <c:v>-18.506178335694</c:v>
                </c:pt>
                <c:pt idx="7672">
                  <c:v>5.38645287702195</c:v>
                </c:pt>
                <c:pt idx="7673">
                  <c:v>-2.98887355146784</c:v>
                </c:pt>
                <c:pt idx="7674">
                  <c:v>6.99707126188468</c:v>
                </c:pt>
                <c:pt idx="7675">
                  <c:v>2.91170339371231</c:v>
                </c:pt>
                <c:pt idx="7676">
                  <c:v>-14.5328352197757</c:v>
                </c:pt>
                <c:pt idx="7677">
                  <c:v>-13.1682811784955</c:v>
                </c:pt>
                <c:pt idx="7678">
                  <c:v>-1.17617939470511</c:v>
                </c:pt>
                <c:pt idx="7679">
                  <c:v>-2.40139315033879</c:v>
                </c:pt>
                <c:pt idx="7680">
                  <c:v>9.15585003059891</c:v>
                </c:pt>
                <c:pt idx="7681">
                  <c:v>-19.3895884486642</c:v>
                </c:pt>
                <c:pt idx="7682">
                  <c:v>4.07268160329593</c:v>
                </c:pt>
                <c:pt idx="7683">
                  <c:v>-9.9733287584511</c:v>
                </c:pt>
                <c:pt idx="7684">
                  <c:v>-5.60937068812527</c:v>
                </c:pt>
                <c:pt idx="7685">
                  <c:v>7.73533486175409</c:v>
                </c:pt>
                <c:pt idx="7686">
                  <c:v>-9.92620147886955</c:v>
                </c:pt>
                <c:pt idx="7687">
                  <c:v>3.58218567960889</c:v>
                </c:pt>
                <c:pt idx="7688">
                  <c:v>-5.60098477238115</c:v>
                </c:pt>
                <c:pt idx="7689">
                  <c:v>-11.0134057390377</c:v>
                </c:pt>
                <c:pt idx="7690">
                  <c:v>-17.4612010597461</c:v>
                </c:pt>
                <c:pt idx="7691">
                  <c:v>-11.7589968777849</c:v>
                </c:pt>
                <c:pt idx="7692">
                  <c:v>-12.1683329551923</c:v>
                </c:pt>
                <c:pt idx="7693">
                  <c:v>7.3995963939874</c:v>
                </c:pt>
                <c:pt idx="7694">
                  <c:v>-15.2835421105203</c:v>
                </c:pt>
                <c:pt idx="7695">
                  <c:v>-4.76261594735626</c:v>
                </c:pt>
                <c:pt idx="7696">
                  <c:v>-0.326874725518673</c:v>
                </c:pt>
                <c:pt idx="7697">
                  <c:v>8.29328665683655</c:v>
                </c:pt>
                <c:pt idx="7698">
                  <c:v>-2.48313168810269</c:v>
                </c:pt>
                <c:pt idx="7699">
                  <c:v>-6.34116022802274</c:v>
                </c:pt>
                <c:pt idx="7700">
                  <c:v>3.3288592243908</c:v>
                </c:pt>
                <c:pt idx="7701">
                  <c:v>6.76604235991908</c:v>
                </c:pt>
                <c:pt idx="7702">
                  <c:v>-15.756232305482</c:v>
                </c:pt>
                <c:pt idx="7703">
                  <c:v>-12.1304936249052</c:v>
                </c:pt>
                <c:pt idx="7704">
                  <c:v>-17.1862067471933</c:v>
                </c:pt>
                <c:pt idx="7705">
                  <c:v>8.21130545136322</c:v>
                </c:pt>
                <c:pt idx="7706">
                  <c:v>-6.88057193239406</c:v>
                </c:pt>
                <c:pt idx="7707">
                  <c:v>3.93173084840636</c:v>
                </c:pt>
                <c:pt idx="7708">
                  <c:v>-9.51959256300671</c:v>
                </c:pt>
                <c:pt idx="7709">
                  <c:v>0.19750742687307</c:v>
                </c:pt>
                <c:pt idx="7710">
                  <c:v>-14.6595110650614</c:v>
                </c:pt>
                <c:pt idx="7711">
                  <c:v>-12.1671672180515</c:v>
                </c:pt>
                <c:pt idx="7712">
                  <c:v>-2.33278222215932</c:v>
                </c:pt>
                <c:pt idx="7713">
                  <c:v>6.23578223289693</c:v>
                </c:pt>
                <c:pt idx="7714">
                  <c:v>-11.514565190714</c:v>
                </c:pt>
                <c:pt idx="7715">
                  <c:v>-11.6423690976288</c:v>
                </c:pt>
                <c:pt idx="7716">
                  <c:v>8.87935489831346</c:v>
                </c:pt>
                <c:pt idx="7717">
                  <c:v>-8.66185049144668</c:v>
                </c:pt>
                <c:pt idx="7718">
                  <c:v>-7.89922319022458</c:v>
                </c:pt>
                <c:pt idx="7719">
                  <c:v>-11.1994437281784</c:v>
                </c:pt>
                <c:pt idx="7720">
                  <c:v>-16.8843542510756</c:v>
                </c:pt>
                <c:pt idx="7721">
                  <c:v>-2.37910049793919</c:v>
                </c:pt>
                <c:pt idx="7722">
                  <c:v>-7.04331153758611</c:v>
                </c:pt>
                <c:pt idx="7723">
                  <c:v>-13.5385438040453</c:v>
                </c:pt>
                <c:pt idx="7724">
                  <c:v>-13.5434057320138</c:v>
                </c:pt>
                <c:pt idx="7725">
                  <c:v>-17.5088813009995</c:v>
                </c:pt>
                <c:pt idx="7726">
                  <c:v>7.00219509951136</c:v>
                </c:pt>
                <c:pt idx="7727">
                  <c:v>-10.3084476145962</c:v>
                </c:pt>
                <c:pt idx="7728">
                  <c:v>-9.49384358624417</c:v>
                </c:pt>
                <c:pt idx="7729">
                  <c:v>-16.9967447184078</c:v>
                </c:pt>
                <c:pt idx="7730">
                  <c:v>-1.61243431806116</c:v>
                </c:pt>
                <c:pt idx="7731">
                  <c:v>1.48208614094203</c:v>
                </c:pt>
                <c:pt idx="7732">
                  <c:v>-15.1584228300633</c:v>
                </c:pt>
                <c:pt idx="7733">
                  <c:v>-6.42242727153466</c:v>
                </c:pt>
                <c:pt idx="7734">
                  <c:v>-13.0870239801685</c:v>
                </c:pt>
                <c:pt idx="7735">
                  <c:v>-2.69551880708489</c:v>
                </c:pt>
                <c:pt idx="7736">
                  <c:v>-13.86498377238</c:v>
                </c:pt>
                <c:pt idx="7737">
                  <c:v>0.418005035612395</c:v>
                </c:pt>
                <c:pt idx="7738">
                  <c:v>-19.1097092210781</c:v>
                </c:pt>
                <c:pt idx="7739">
                  <c:v>-10.1543947330525</c:v>
                </c:pt>
                <c:pt idx="7740">
                  <c:v>-0.133628688610003</c:v>
                </c:pt>
                <c:pt idx="7741">
                  <c:v>-5.57564838370102</c:v>
                </c:pt>
                <c:pt idx="7742">
                  <c:v>-10.8101879014427</c:v>
                </c:pt>
                <c:pt idx="7743">
                  <c:v>-16.8695983659764</c:v>
                </c:pt>
                <c:pt idx="7744">
                  <c:v>4.27134774686795</c:v>
                </c:pt>
                <c:pt idx="7745">
                  <c:v>-3.90041011211428</c:v>
                </c:pt>
                <c:pt idx="7746">
                  <c:v>4.05203180061734</c:v>
                </c:pt>
                <c:pt idx="7747">
                  <c:v>8.39673505755601</c:v>
                </c:pt>
                <c:pt idx="7748">
                  <c:v>-11.6595492973621</c:v>
                </c:pt>
                <c:pt idx="7749">
                  <c:v>-17.1149688820556</c:v>
                </c:pt>
                <c:pt idx="7750">
                  <c:v>6.2094040333272</c:v>
                </c:pt>
                <c:pt idx="7751">
                  <c:v>-12.5812093259516</c:v>
                </c:pt>
                <c:pt idx="7752">
                  <c:v>-8.43408841937378</c:v>
                </c:pt>
                <c:pt idx="7753">
                  <c:v>-17.9556451814964</c:v>
                </c:pt>
                <c:pt idx="7754">
                  <c:v>-18.1944090015987</c:v>
                </c:pt>
                <c:pt idx="7755">
                  <c:v>-15.8330080244949</c:v>
                </c:pt>
                <c:pt idx="7756">
                  <c:v>-0.917885349033007</c:v>
                </c:pt>
                <c:pt idx="7757">
                  <c:v>-14.9145699864277</c:v>
                </c:pt>
                <c:pt idx="7758">
                  <c:v>-9.56914642663744</c:v>
                </c:pt>
                <c:pt idx="7759">
                  <c:v>-3.31653246568932</c:v>
                </c:pt>
                <c:pt idx="7760">
                  <c:v>7.6280216111347</c:v>
                </c:pt>
                <c:pt idx="7761">
                  <c:v>-5.12103475699899</c:v>
                </c:pt>
                <c:pt idx="7762">
                  <c:v>0.137651179300088</c:v>
                </c:pt>
                <c:pt idx="7763">
                  <c:v>-3.74957305702447</c:v>
                </c:pt>
                <c:pt idx="7764">
                  <c:v>-8.47567936071396</c:v>
                </c:pt>
                <c:pt idx="7765">
                  <c:v>-10.9885408368132</c:v>
                </c:pt>
                <c:pt idx="7766">
                  <c:v>-17.3595906399736</c:v>
                </c:pt>
                <c:pt idx="7767">
                  <c:v>-12.0525119980034</c:v>
                </c:pt>
                <c:pt idx="7768">
                  <c:v>8.69654129547316</c:v>
                </c:pt>
                <c:pt idx="7769">
                  <c:v>-8.61819994948339</c:v>
                </c:pt>
                <c:pt idx="7770">
                  <c:v>-8.70637595272937</c:v>
                </c:pt>
                <c:pt idx="7771">
                  <c:v>4.50146868330383</c:v>
                </c:pt>
                <c:pt idx="7772">
                  <c:v>2.81580274495884</c:v>
                </c:pt>
                <c:pt idx="7773">
                  <c:v>-4.6264772579208</c:v>
                </c:pt>
                <c:pt idx="7774">
                  <c:v>-9.65698099026591</c:v>
                </c:pt>
                <c:pt idx="7775">
                  <c:v>-2.82894714100923</c:v>
                </c:pt>
                <c:pt idx="7776">
                  <c:v>-13.2399839533806</c:v>
                </c:pt>
                <c:pt idx="7777">
                  <c:v>4.71830302391033</c:v>
                </c:pt>
                <c:pt idx="7778">
                  <c:v>-16.7604345611227</c:v>
                </c:pt>
                <c:pt idx="7779">
                  <c:v>9.26355185674317</c:v>
                </c:pt>
                <c:pt idx="7780">
                  <c:v>-11.9198989522571</c:v>
                </c:pt>
                <c:pt idx="7781">
                  <c:v>-12.4044042050167</c:v>
                </c:pt>
                <c:pt idx="7782">
                  <c:v>-15.5128089571619</c:v>
                </c:pt>
                <c:pt idx="7783">
                  <c:v>-17.7279990430256</c:v>
                </c:pt>
                <c:pt idx="7784">
                  <c:v>6.17809834828619</c:v>
                </c:pt>
                <c:pt idx="7785">
                  <c:v>7.66378511982192</c:v>
                </c:pt>
                <c:pt idx="7786">
                  <c:v>2.77497390399215</c:v>
                </c:pt>
                <c:pt idx="7787">
                  <c:v>2.37598610228539</c:v>
                </c:pt>
                <c:pt idx="7788">
                  <c:v>0.935075229165192</c:v>
                </c:pt>
                <c:pt idx="7789">
                  <c:v>-9.92212735838457</c:v>
                </c:pt>
                <c:pt idx="7790">
                  <c:v>3.25321143200154</c:v>
                </c:pt>
                <c:pt idx="7791">
                  <c:v>3.68792766200699</c:v>
                </c:pt>
                <c:pt idx="7792">
                  <c:v>1.75051545555228</c:v>
                </c:pt>
                <c:pt idx="7793">
                  <c:v>-2.47279036450185</c:v>
                </c:pt>
                <c:pt idx="7794">
                  <c:v>-9.59225594108675</c:v>
                </c:pt>
                <c:pt idx="7795">
                  <c:v>8.03929371453645</c:v>
                </c:pt>
                <c:pt idx="7796">
                  <c:v>-2.21159462968296</c:v>
                </c:pt>
                <c:pt idx="7797">
                  <c:v>-2.4348890156778</c:v>
                </c:pt>
                <c:pt idx="7798">
                  <c:v>-5.80434356440908</c:v>
                </c:pt>
                <c:pt idx="7799">
                  <c:v>-9.42311026473829</c:v>
                </c:pt>
                <c:pt idx="7800">
                  <c:v>-12.2361241760902</c:v>
                </c:pt>
                <c:pt idx="7801">
                  <c:v>-13.0177958984769</c:v>
                </c:pt>
                <c:pt idx="7802">
                  <c:v>2.87317779823179</c:v>
                </c:pt>
                <c:pt idx="7803">
                  <c:v>-12.5565256467854</c:v>
                </c:pt>
                <c:pt idx="7804">
                  <c:v>7.45882322005655</c:v>
                </c:pt>
                <c:pt idx="7805">
                  <c:v>-15.9402213472608</c:v>
                </c:pt>
                <c:pt idx="7806">
                  <c:v>5.9073146484305</c:v>
                </c:pt>
                <c:pt idx="7807">
                  <c:v>5.81677939843679</c:v>
                </c:pt>
                <c:pt idx="7808">
                  <c:v>-3.40901627788179</c:v>
                </c:pt>
                <c:pt idx="7809">
                  <c:v>7.72268928502482</c:v>
                </c:pt>
                <c:pt idx="7810">
                  <c:v>0.17919241509808</c:v>
                </c:pt>
                <c:pt idx="7811">
                  <c:v>-4.68172965887234</c:v>
                </c:pt>
                <c:pt idx="7812">
                  <c:v>5.88456994149836</c:v>
                </c:pt>
                <c:pt idx="7813">
                  <c:v>-0.0784714831003974</c:v>
                </c:pt>
                <c:pt idx="7814">
                  <c:v>-9.97144905513421</c:v>
                </c:pt>
                <c:pt idx="7815">
                  <c:v>7.45750722836725</c:v>
                </c:pt>
                <c:pt idx="7816">
                  <c:v>-2.27461630413664</c:v>
                </c:pt>
                <c:pt idx="7817">
                  <c:v>-9.2750113968656</c:v>
                </c:pt>
                <c:pt idx="7818">
                  <c:v>6.87444460266788</c:v>
                </c:pt>
                <c:pt idx="7819">
                  <c:v>-14.9845927448274</c:v>
                </c:pt>
                <c:pt idx="7820">
                  <c:v>0.266373133121879</c:v>
                </c:pt>
                <c:pt idx="7821">
                  <c:v>-12.6433688786522</c:v>
                </c:pt>
                <c:pt idx="7822">
                  <c:v>-10.2455143771684</c:v>
                </c:pt>
                <c:pt idx="7823">
                  <c:v>0.0799819874181497</c:v>
                </c:pt>
                <c:pt idx="7824">
                  <c:v>-7.82627664224639</c:v>
                </c:pt>
                <c:pt idx="7825">
                  <c:v>0.422819498894482</c:v>
                </c:pt>
                <c:pt idx="7826">
                  <c:v>-18.7887055709716</c:v>
                </c:pt>
                <c:pt idx="7827">
                  <c:v>-3.52698946723076</c:v>
                </c:pt>
                <c:pt idx="7828">
                  <c:v>-1.86839215458606</c:v>
                </c:pt>
                <c:pt idx="7829">
                  <c:v>-17.4291403533792</c:v>
                </c:pt>
                <c:pt idx="7830">
                  <c:v>-14.3475910424895</c:v>
                </c:pt>
                <c:pt idx="7831">
                  <c:v>-5.90389255256602</c:v>
                </c:pt>
                <c:pt idx="7832">
                  <c:v>-3.80740657149897</c:v>
                </c:pt>
                <c:pt idx="7833">
                  <c:v>4.49946547427754</c:v>
                </c:pt>
                <c:pt idx="7834">
                  <c:v>3.47964808849315</c:v>
                </c:pt>
                <c:pt idx="7835">
                  <c:v>-18.6584044655511</c:v>
                </c:pt>
                <c:pt idx="7836">
                  <c:v>5.9637367009747</c:v>
                </c:pt>
                <c:pt idx="7837">
                  <c:v>0.12002389996859</c:v>
                </c:pt>
                <c:pt idx="7838">
                  <c:v>-7.2224945020805</c:v>
                </c:pt>
                <c:pt idx="7839">
                  <c:v>-6.31379506227669</c:v>
                </c:pt>
                <c:pt idx="7840">
                  <c:v>7.63700975073237</c:v>
                </c:pt>
                <c:pt idx="7841">
                  <c:v>-17.5935719966866</c:v>
                </c:pt>
                <c:pt idx="7842">
                  <c:v>-15.00555198572</c:v>
                </c:pt>
                <c:pt idx="7843">
                  <c:v>-13.9767092223344</c:v>
                </c:pt>
                <c:pt idx="7844">
                  <c:v>-7.18138544928655</c:v>
                </c:pt>
                <c:pt idx="7845">
                  <c:v>-2.21913606259546</c:v>
                </c:pt>
                <c:pt idx="7846">
                  <c:v>9.00417761035229</c:v>
                </c:pt>
                <c:pt idx="7847">
                  <c:v>-0.0383639561589708</c:v>
                </c:pt>
                <c:pt idx="7848">
                  <c:v>-16.5608769328648</c:v>
                </c:pt>
                <c:pt idx="7849">
                  <c:v>-18.3588203244877</c:v>
                </c:pt>
                <c:pt idx="7850">
                  <c:v>0.323759527661787</c:v>
                </c:pt>
                <c:pt idx="7851">
                  <c:v>-1.90643464779682</c:v>
                </c:pt>
                <c:pt idx="7852">
                  <c:v>-12.2048721425909</c:v>
                </c:pt>
                <c:pt idx="7853">
                  <c:v>-3.70685287072379</c:v>
                </c:pt>
                <c:pt idx="7854">
                  <c:v>-16.1989626810106</c:v>
                </c:pt>
                <c:pt idx="7855">
                  <c:v>3.99680440529715</c:v>
                </c:pt>
                <c:pt idx="7856">
                  <c:v>-2.46670321663635</c:v>
                </c:pt>
                <c:pt idx="7857">
                  <c:v>-9.39490890452962</c:v>
                </c:pt>
                <c:pt idx="7858">
                  <c:v>8.73556502220574</c:v>
                </c:pt>
                <c:pt idx="7859">
                  <c:v>-18.6949945608247</c:v>
                </c:pt>
                <c:pt idx="7860">
                  <c:v>-2.4575527786903</c:v>
                </c:pt>
                <c:pt idx="7861">
                  <c:v>-15.0557314845711</c:v>
                </c:pt>
                <c:pt idx="7862">
                  <c:v>-6.01387396524005</c:v>
                </c:pt>
                <c:pt idx="7863">
                  <c:v>-10.470629971056</c:v>
                </c:pt>
                <c:pt idx="7864">
                  <c:v>6.86669014027573</c:v>
                </c:pt>
                <c:pt idx="7865">
                  <c:v>5.7715042812298</c:v>
                </c:pt>
                <c:pt idx="7866">
                  <c:v>-5.38082119266977</c:v>
                </c:pt>
                <c:pt idx="7867">
                  <c:v>-8.09037372070179</c:v>
                </c:pt>
                <c:pt idx="7868">
                  <c:v>-1.47858585254014</c:v>
                </c:pt>
                <c:pt idx="7869">
                  <c:v>-11.9069250092683</c:v>
                </c:pt>
                <c:pt idx="7870">
                  <c:v>-2.61229606576792</c:v>
                </c:pt>
                <c:pt idx="7871">
                  <c:v>-17.9804838921591</c:v>
                </c:pt>
                <c:pt idx="7872">
                  <c:v>-11.9166474910839</c:v>
                </c:pt>
                <c:pt idx="7873">
                  <c:v>4.36130520209151</c:v>
                </c:pt>
                <c:pt idx="7874">
                  <c:v>-4.18931628906946</c:v>
                </c:pt>
                <c:pt idx="7875">
                  <c:v>-19.2746321735635</c:v>
                </c:pt>
                <c:pt idx="7876">
                  <c:v>-12.7030933596638</c:v>
                </c:pt>
                <c:pt idx="7877">
                  <c:v>5.88323548154817</c:v>
                </c:pt>
                <c:pt idx="7878">
                  <c:v>-9.68455367976717</c:v>
                </c:pt>
                <c:pt idx="7879">
                  <c:v>4.26322323780607</c:v>
                </c:pt>
                <c:pt idx="7880">
                  <c:v>-0.928359337699422</c:v>
                </c:pt>
                <c:pt idx="7881">
                  <c:v>1.63408691041367</c:v>
                </c:pt>
                <c:pt idx="7882">
                  <c:v>-15.3973096460595</c:v>
                </c:pt>
                <c:pt idx="7883">
                  <c:v>8.08099138255918</c:v>
                </c:pt>
                <c:pt idx="7884">
                  <c:v>1.80533855954156</c:v>
                </c:pt>
                <c:pt idx="7885">
                  <c:v>1.47353607423904</c:v>
                </c:pt>
                <c:pt idx="7886">
                  <c:v>-10.9922014675531</c:v>
                </c:pt>
                <c:pt idx="7887">
                  <c:v>-12.9849697522774</c:v>
                </c:pt>
                <c:pt idx="7888">
                  <c:v>-1.71338801260142</c:v>
                </c:pt>
                <c:pt idx="7889">
                  <c:v>2.15179268749584</c:v>
                </c:pt>
                <c:pt idx="7890">
                  <c:v>7.79822022103521</c:v>
                </c:pt>
                <c:pt idx="7891">
                  <c:v>-5.41567845798367</c:v>
                </c:pt>
                <c:pt idx="7892">
                  <c:v>-4.8532693897042</c:v>
                </c:pt>
                <c:pt idx="7893">
                  <c:v>0.310343195702197</c:v>
                </c:pt>
                <c:pt idx="7894">
                  <c:v>-18.1911051577807</c:v>
                </c:pt>
                <c:pt idx="7895">
                  <c:v>-13.8105464184948</c:v>
                </c:pt>
                <c:pt idx="7896">
                  <c:v>-8.34812692408478</c:v>
                </c:pt>
                <c:pt idx="7897">
                  <c:v>1.05344097023774</c:v>
                </c:pt>
                <c:pt idx="7898">
                  <c:v>-14.4226668375148</c:v>
                </c:pt>
                <c:pt idx="7899">
                  <c:v>3.15082119005779</c:v>
                </c:pt>
                <c:pt idx="7900">
                  <c:v>-0.74663757682598</c:v>
                </c:pt>
                <c:pt idx="7901">
                  <c:v>8.46899296535157</c:v>
                </c:pt>
                <c:pt idx="7902">
                  <c:v>-12.9313275935246</c:v>
                </c:pt>
                <c:pt idx="7903">
                  <c:v>1.0120541779764</c:v>
                </c:pt>
                <c:pt idx="7904">
                  <c:v>-11.0723092423647</c:v>
                </c:pt>
                <c:pt idx="7905">
                  <c:v>-15.5655107279686</c:v>
                </c:pt>
                <c:pt idx="7906">
                  <c:v>-5.65349691028579</c:v>
                </c:pt>
                <c:pt idx="7907">
                  <c:v>-11.063778738003</c:v>
                </c:pt>
                <c:pt idx="7908">
                  <c:v>-17.3547371914587</c:v>
                </c:pt>
                <c:pt idx="7909">
                  <c:v>-13.2974923908757</c:v>
                </c:pt>
                <c:pt idx="7910">
                  <c:v>-13.3123532901087</c:v>
                </c:pt>
                <c:pt idx="7911">
                  <c:v>1.20970798461734</c:v>
                </c:pt>
                <c:pt idx="7912">
                  <c:v>-13.8597387767389</c:v>
                </c:pt>
                <c:pt idx="7913">
                  <c:v>-18.021590294021</c:v>
                </c:pt>
                <c:pt idx="7914">
                  <c:v>-17.247693003942</c:v>
                </c:pt>
                <c:pt idx="7915">
                  <c:v>7.55755910729782</c:v>
                </c:pt>
                <c:pt idx="7916">
                  <c:v>-0.101401101647943</c:v>
                </c:pt>
                <c:pt idx="7917">
                  <c:v>8.54721802885346</c:v>
                </c:pt>
                <c:pt idx="7918">
                  <c:v>-12.8222780336899</c:v>
                </c:pt>
                <c:pt idx="7919">
                  <c:v>-13.5343552088599</c:v>
                </c:pt>
                <c:pt idx="7920">
                  <c:v>-17.5404336523404</c:v>
                </c:pt>
                <c:pt idx="7921">
                  <c:v>7.49875383268335</c:v>
                </c:pt>
                <c:pt idx="7922">
                  <c:v>-4.6297589145742</c:v>
                </c:pt>
                <c:pt idx="7923">
                  <c:v>-16.1240307743837</c:v>
                </c:pt>
                <c:pt idx="7924">
                  <c:v>-1.0674556037464</c:v>
                </c:pt>
                <c:pt idx="7925">
                  <c:v>-1.27989259500282</c:v>
                </c:pt>
                <c:pt idx="7926">
                  <c:v>-13.6925956682395</c:v>
                </c:pt>
                <c:pt idx="7927">
                  <c:v>-11.6907412450893</c:v>
                </c:pt>
                <c:pt idx="7928">
                  <c:v>-1.46534659004271</c:v>
                </c:pt>
                <c:pt idx="7929">
                  <c:v>-7.07456318852461</c:v>
                </c:pt>
                <c:pt idx="7930">
                  <c:v>-1.65241825807517</c:v>
                </c:pt>
                <c:pt idx="7931">
                  <c:v>4.59337244609863</c:v>
                </c:pt>
                <c:pt idx="7932">
                  <c:v>2.35772885160749</c:v>
                </c:pt>
                <c:pt idx="7933">
                  <c:v>-4.30659600233658</c:v>
                </c:pt>
                <c:pt idx="7934">
                  <c:v>-15.7422953188786</c:v>
                </c:pt>
                <c:pt idx="7935">
                  <c:v>0.635786775653505</c:v>
                </c:pt>
                <c:pt idx="7936">
                  <c:v>-13.5031756442248</c:v>
                </c:pt>
                <c:pt idx="7937">
                  <c:v>-14.4321897289779</c:v>
                </c:pt>
                <c:pt idx="7938">
                  <c:v>-15.0206333291526</c:v>
                </c:pt>
                <c:pt idx="7939">
                  <c:v>-15.7432338506678</c:v>
                </c:pt>
                <c:pt idx="7940">
                  <c:v>-4.9301926891327</c:v>
                </c:pt>
                <c:pt idx="7941">
                  <c:v>0.842744235209555</c:v>
                </c:pt>
                <c:pt idx="7942">
                  <c:v>-5.67570467486066</c:v>
                </c:pt>
                <c:pt idx="7943">
                  <c:v>-7.60148340277302</c:v>
                </c:pt>
                <c:pt idx="7944">
                  <c:v>-7.58706832687925</c:v>
                </c:pt>
                <c:pt idx="7945">
                  <c:v>-4.41690484651024</c:v>
                </c:pt>
                <c:pt idx="7946">
                  <c:v>-8.7865852652718</c:v>
                </c:pt>
                <c:pt idx="7947">
                  <c:v>9.04200113016401</c:v>
                </c:pt>
                <c:pt idx="7948">
                  <c:v>-15.9588540068616</c:v>
                </c:pt>
                <c:pt idx="7949">
                  <c:v>-4.43710363366219</c:v>
                </c:pt>
                <c:pt idx="7950">
                  <c:v>-5.91236587223261</c:v>
                </c:pt>
                <c:pt idx="7951">
                  <c:v>-1.61089982693001</c:v>
                </c:pt>
                <c:pt idx="7952">
                  <c:v>6.39177948352469</c:v>
                </c:pt>
                <c:pt idx="7953">
                  <c:v>2.70776661882015</c:v>
                </c:pt>
                <c:pt idx="7954">
                  <c:v>-11.4131017175284</c:v>
                </c:pt>
                <c:pt idx="7955">
                  <c:v>-18.1868546041676</c:v>
                </c:pt>
                <c:pt idx="7956">
                  <c:v>-11.0159657108219</c:v>
                </c:pt>
                <c:pt idx="7957">
                  <c:v>3.25248025950665</c:v>
                </c:pt>
                <c:pt idx="7958">
                  <c:v>-0.0703470031067574</c:v>
                </c:pt>
                <c:pt idx="7959">
                  <c:v>-5.70437294743791</c:v>
                </c:pt>
                <c:pt idx="7960">
                  <c:v>0.166303447100375</c:v>
                </c:pt>
                <c:pt idx="7961">
                  <c:v>-17.1048394835963</c:v>
                </c:pt>
                <c:pt idx="7962">
                  <c:v>-0.350041122176445</c:v>
                </c:pt>
                <c:pt idx="7963">
                  <c:v>-3.5071859177484</c:v>
                </c:pt>
                <c:pt idx="7964">
                  <c:v>5.70754150269663</c:v>
                </c:pt>
                <c:pt idx="7965">
                  <c:v>-6.28467370430613</c:v>
                </c:pt>
                <c:pt idx="7966">
                  <c:v>-18.0996412577922</c:v>
                </c:pt>
                <c:pt idx="7967">
                  <c:v>8.51427160351634</c:v>
                </c:pt>
                <c:pt idx="7968">
                  <c:v>6.83216700983282</c:v>
                </c:pt>
                <c:pt idx="7969">
                  <c:v>-3.15110323254247</c:v>
                </c:pt>
                <c:pt idx="7970">
                  <c:v>-10.8178164109837</c:v>
                </c:pt>
                <c:pt idx="7971">
                  <c:v>-13.3492103199259</c:v>
                </c:pt>
                <c:pt idx="7972">
                  <c:v>-17.8368066467038</c:v>
                </c:pt>
                <c:pt idx="7973">
                  <c:v>-7.13803769147841</c:v>
                </c:pt>
                <c:pt idx="7974">
                  <c:v>-5.9790301203876</c:v>
                </c:pt>
                <c:pt idx="7975">
                  <c:v>-2.96862802244918</c:v>
                </c:pt>
                <c:pt idx="7976">
                  <c:v>-6.14263620501972</c:v>
                </c:pt>
                <c:pt idx="7977">
                  <c:v>-0.242688021707801</c:v>
                </c:pt>
                <c:pt idx="7978">
                  <c:v>3.37840012812769</c:v>
                </c:pt>
                <c:pt idx="7979">
                  <c:v>-12.1229246286758</c:v>
                </c:pt>
                <c:pt idx="7980">
                  <c:v>-0.273858127739861</c:v>
                </c:pt>
                <c:pt idx="7981">
                  <c:v>-5.79916269322402</c:v>
                </c:pt>
                <c:pt idx="7982">
                  <c:v>7.85089916065875</c:v>
                </c:pt>
                <c:pt idx="7983">
                  <c:v>-4.96264406698511</c:v>
                </c:pt>
                <c:pt idx="7984">
                  <c:v>-10.4643027607527</c:v>
                </c:pt>
                <c:pt idx="7985">
                  <c:v>-1.56084249313958</c:v>
                </c:pt>
                <c:pt idx="7986">
                  <c:v>-4.31686087638664</c:v>
                </c:pt>
                <c:pt idx="7987">
                  <c:v>-7.88769001355904</c:v>
                </c:pt>
                <c:pt idx="7988">
                  <c:v>-5.67685352878382</c:v>
                </c:pt>
                <c:pt idx="7989">
                  <c:v>-12.4136546215741</c:v>
                </c:pt>
                <c:pt idx="7990">
                  <c:v>-9.28516880100725</c:v>
                </c:pt>
                <c:pt idx="7991">
                  <c:v>-9.05798799035004</c:v>
                </c:pt>
                <c:pt idx="7992">
                  <c:v>0.795128654732113</c:v>
                </c:pt>
                <c:pt idx="7993">
                  <c:v>-18.7734864148674</c:v>
                </c:pt>
                <c:pt idx="7994">
                  <c:v>8.50068854724318</c:v>
                </c:pt>
                <c:pt idx="7995">
                  <c:v>2.85670170247084</c:v>
                </c:pt>
                <c:pt idx="7996">
                  <c:v>-9.41519042253568</c:v>
                </c:pt>
                <c:pt idx="7997">
                  <c:v>-10.4493917326003</c:v>
                </c:pt>
                <c:pt idx="7998">
                  <c:v>5.50048012614308</c:v>
                </c:pt>
                <c:pt idx="7999">
                  <c:v>5.27718003898618</c:v>
                </c:pt>
                <c:pt idx="8000">
                  <c:v>-5.0735797246884</c:v>
                </c:pt>
                <c:pt idx="8001">
                  <c:v>-15.1191163789716</c:v>
                </c:pt>
                <c:pt idx="8002">
                  <c:v>-15.7825091515249</c:v>
                </c:pt>
                <c:pt idx="8003">
                  <c:v>2.12429211184132</c:v>
                </c:pt>
                <c:pt idx="8004">
                  <c:v>-15.0588202542948</c:v>
                </c:pt>
                <c:pt idx="8005">
                  <c:v>-2.10285331930938</c:v>
                </c:pt>
                <c:pt idx="8006">
                  <c:v>-4.74536210641396</c:v>
                </c:pt>
                <c:pt idx="8007">
                  <c:v>-16.8566584251469</c:v>
                </c:pt>
                <c:pt idx="8008">
                  <c:v>-18.5335583569635</c:v>
                </c:pt>
                <c:pt idx="8009">
                  <c:v>-0.982426862655982</c:v>
                </c:pt>
                <c:pt idx="8010">
                  <c:v>-4.27540360740212</c:v>
                </c:pt>
                <c:pt idx="8011">
                  <c:v>7.75892376486959</c:v>
                </c:pt>
                <c:pt idx="8012">
                  <c:v>8.40965624945713</c:v>
                </c:pt>
                <c:pt idx="8013">
                  <c:v>-17.2517392580879</c:v>
                </c:pt>
                <c:pt idx="8014">
                  <c:v>3.32450760368403</c:v>
                </c:pt>
                <c:pt idx="8015">
                  <c:v>-8.08351784907361</c:v>
                </c:pt>
                <c:pt idx="8016">
                  <c:v>-11.8599106098697</c:v>
                </c:pt>
                <c:pt idx="8017">
                  <c:v>-17.767184489753</c:v>
                </c:pt>
                <c:pt idx="8018">
                  <c:v>-8.12913613257295</c:v>
                </c:pt>
                <c:pt idx="8019">
                  <c:v>2.82402476822217</c:v>
                </c:pt>
                <c:pt idx="8020">
                  <c:v>-0.339625247851586</c:v>
                </c:pt>
                <c:pt idx="8021">
                  <c:v>-12.9099866299287</c:v>
                </c:pt>
                <c:pt idx="8022">
                  <c:v>-0.368557019003873</c:v>
                </c:pt>
                <c:pt idx="8023">
                  <c:v>-13.4121827776348</c:v>
                </c:pt>
                <c:pt idx="8024">
                  <c:v>-8.75127774684844</c:v>
                </c:pt>
                <c:pt idx="8025">
                  <c:v>5.91660150527084</c:v>
                </c:pt>
                <c:pt idx="8026">
                  <c:v>-7.29827993137586</c:v>
                </c:pt>
                <c:pt idx="8027">
                  <c:v>6.67209790294589</c:v>
                </c:pt>
                <c:pt idx="8028">
                  <c:v>0.753449185030852</c:v>
                </c:pt>
                <c:pt idx="8029">
                  <c:v>-0.499499177690033</c:v>
                </c:pt>
                <c:pt idx="8030">
                  <c:v>-1.26278000288522</c:v>
                </c:pt>
                <c:pt idx="8031">
                  <c:v>-0.661096049858262</c:v>
                </c:pt>
                <c:pt idx="8032">
                  <c:v>-13.0442259360863</c:v>
                </c:pt>
                <c:pt idx="8033">
                  <c:v>-10.6869824787666</c:v>
                </c:pt>
                <c:pt idx="8034">
                  <c:v>-15.9973043630951</c:v>
                </c:pt>
                <c:pt idx="8035">
                  <c:v>4.70209406870774</c:v>
                </c:pt>
                <c:pt idx="8036">
                  <c:v>7.48374958608761</c:v>
                </c:pt>
                <c:pt idx="8037">
                  <c:v>1.23988153208697</c:v>
                </c:pt>
                <c:pt idx="8038">
                  <c:v>3.44310259676945</c:v>
                </c:pt>
                <c:pt idx="8039">
                  <c:v>-1.51874606936732</c:v>
                </c:pt>
                <c:pt idx="8040">
                  <c:v>-11.4787976622401</c:v>
                </c:pt>
                <c:pt idx="8041">
                  <c:v>2.35720049742456</c:v>
                </c:pt>
                <c:pt idx="8042">
                  <c:v>-5.98437539187913</c:v>
                </c:pt>
                <c:pt idx="8043">
                  <c:v>-15.5484244005836</c:v>
                </c:pt>
                <c:pt idx="8044">
                  <c:v>-14.9243911142802</c:v>
                </c:pt>
                <c:pt idx="8045">
                  <c:v>3.5448911858931</c:v>
                </c:pt>
                <c:pt idx="8046">
                  <c:v>-8.65179307784018</c:v>
                </c:pt>
                <c:pt idx="8047">
                  <c:v>-14.1153600599181</c:v>
                </c:pt>
                <c:pt idx="8048">
                  <c:v>0.26865308348804</c:v>
                </c:pt>
                <c:pt idx="8049">
                  <c:v>5.97335704919158</c:v>
                </c:pt>
                <c:pt idx="8050">
                  <c:v>0.641066636531784</c:v>
                </c:pt>
                <c:pt idx="8051">
                  <c:v>-19.1083643495082</c:v>
                </c:pt>
                <c:pt idx="8052">
                  <c:v>5.12605631046676</c:v>
                </c:pt>
                <c:pt idx="8053">
                  <c:v>4.22791605070015</c:v>
                </c:pt>
                <c:pt idx="8054">
                  <c:v>-4.32131213329108</c:v>
                </c:pt>
                <c:pt idx="8055">
                  <c:v>-1.34545204082564</c:v>
                </c:pt>
                <c:pt idx="8056">
                  <c:v>-3.20033293664041</c:v>
                </c:pt>
                <c:pt idx="8057">
                  <c:v>-0.211312980363253</c:v>
                </c:pt>
                <c:pt idx="8058">
                  <c:v>-5.86158436663579</c:v>
                </c:pt>
                <c:pt idx="8059">
                  <c:v>3.7383424981806</c:v>
                </c:pt>
                <c:pt idx="8060">
                  <c:v>-4.60462876219402</c:v>
                </c:pt>
                <c:pt idx="8061">
                  <c:v>4.91532687913078</c:v>
                </c:pt>
                <c:pt idx="8062">
                  <c:v>0.0268415870018481</c:v>
                </c:pt>
                <c:pt idx="8063">
                  <c:v>-18.2520909238222</c:v>
                </c:pt>
                <c:pt idx="8064">
                  <c:v>-6.89418999344731</c:v>
                </c:pt>
                <c:pt idx="8065">
                  <c:v>-0.203093972932899</c:v>
                </c:pt>
                <c:pt idx="8066">
                  <c:v>6.90798568933507</c:v>
                </c:pt>
                <c:pt idx="8067">
                  <c:v>-14.1332696059895</c:v>
                </c:pt>
                <c:pt idx="8068">
                  <c:v>-5.52072304382383</c:v>
                </c:pt>
                <c:pt idx="8069">
                  <c:v>-18.261688779189</c:v>
                </c:pt>
                <c:pt idx="8070">
                  <c:v>-13.6563421506791</c:v>
                </c:pt>
                <c:pt idx="8071">
                  <c:v>-7.56987264879699</c:v>
                </c:pt>
                <c:pt idx="8072">
                  <c:v>-12.2726585435934</c:v>
                </c:pt>
                <c:pt idx="8073">
                  <c:v>-8.22801926160212</c:v>
                </c:pt>
                <c:pt idx="8074">
                  <c:v>-0.963659282402259</c:v>
                </c:pt>
                <c:pt idx="8075">
                  <c:v>0.178572806515453</c:v>
                </c:pt>
                <c:pt idx="8076">
                  <c:v>8.37623208548583</c:v>
                </c:pt>
                <c:pt idx="8077">
                  <c:v>7.50046894489481</c:v>
                </c:pt>
                <c:pt idx="8078">
                  <c:v>7.73642973522558</c:v>
                </c:pt>
                <c:pt idx="8079">
                  <c:v>-16.4808387495716</c:v>
                </c:pt>
                <c:pt idx="8080">
                  <c:v>-3.32572642825222</c:v>
                </c:pt>
                <c:pt idx="8081">
                  <c:v>4.04679861373278</c:v>
                </c:pt>
                <c:pt idx="8082">
                  <c:v>-14.6725808680097</c:v>
                </c:pt>
                <c:pt idx="8083">
                  <c:v>-18.169426023018</c:v>
                </c:pt>
                <c:pt idx="8084">
                  <c:v>-9.52074076088737</c:v>
                </c:pt>
                <c:pt idx="8085">
                  <c:v>7.63913696711508</c:v>
                </c:pt>
                <c:pt idx="8086">
                  <c:v>-14.0556718022122</c:v>
                </c:pt>
                <c:pt idx="8087">
                  <c:v>4.81851049467709</c:v>
                </c:pt>
                <c:pt idx="8088">
                  <c:v>-11.0717197114177</c:v>
                </c:pt>
                <c:pt idx="8089">
                  <c:v>-10.8682532855152</c:v>
                </c:pt>
                <c:pt idx="8090">
                  <c:v>9.46316822164819</c:v>
                </c:pt>
                <c:pt idx="8091">
                  <c:v>-9.85202007472752</c:v>
                </c:pt>
                <c:pt idx="8092">
                  <c:v>-18.8047806431663</c:v>
                </c:pt>
                <c:pt idx="8093">
                  <c:v>-5.92964010430452</c:v>
                </c:pt>
                <c:pt idx="8094">
                  <c:v>-17.6277384974011</c:v>
                </c:pt>
                <c:pt idx="8095">
                  <c:v>-14.5835439134547</c:v>
                </c:pt>
                <c:pt idx="8096">
                  <c:v>-2.77302809880222</c:v>
                </c:pt>
                <c:pt idx="8097">
                  <c:v>-9.89298925104949</c:v>
                </c:pt>
                <c:pt idx="8098">
                  <c:v>1.55434750112537</c:v>
                </c:pt>
                <c:pt idx="8099">
                  <c:v>-0.0902379780832376</c:v>
                </c:pt>
                <c:pt idx="8100">
                  <c:v>-1.1902693635413</c:v>
                </c:pt>
                <c:pt idx="8101">
                  <c:v>-7.49956630607721</c:v>
                </c:pt>
                <c:pt idx="8102">
                  <c:v>4.95637334100213</c:v>
                </c:pt>
                <c:pt idx="8103">
                  <c:v>0.775434793754974</c:v>
                </c:pt>
                <c:pt idx="8104">
                  <c:v>-2.22705756855439</c:v>
                </c:pt>
                <c:pt idx="8105">
                  <c:v>-17.9292231958088</c:v>
                </c:pt>
                <c:pt idx="8106">
                  <c:v>-0.122428037967637</c:v>
                </c:pt>
                <c:pt idx="8107">
                  <c:v>-10.3637458218766</c:v>
                </c:pt>
                <c:pt idx="8108">
                  <c:v>-2.25581775697994</c:v>
                </c:pt>
                <c:pt idx="8109">
                  <c:v>-12.3838278728933</c:v>
                </c:pt>
                <c:pt idx="8110">
                  <c:v>-9.56126875299543</c:v>
                </c:pt>
                <c:pt idx="8111">
                  <c:v>-12.3603741472301</c:v>
                </c:pt>
                <c:pt idx="8112">
                  <c:v>-2.77617811793861</c:v>
                </c:pt>
                <c:pt idx="8113">
                  <c:v>-14.2103817470954</c:v>
                </c:pt>
                <c:pt idx="8114">
                  <c:v>-4.92324706685627</c:v>
                </c:pt>
                <c:pt idx="8115">
                  <c:v>-5.26143002851778</c:v>
                </c:pt>
                <c:pt idx="8116">
                  <c:v>-15.5893774337218</c:v>
                </c:pt>
                <c:pt idx="8117">
                  <c:v>-17.2936466229548</c:v>
                </c:pt>
                <c:pt idx="8118">
                  <c:v>2.44483623829221</c:v>
                </c:pt>
                <c:pt idx="8119">
                  <c:v>-18.6172901024006</c:v>
                </c:pt>
                <c:pt idx="8120">
                  <c:v>3.62245820146271</c:v>
                </c:pt>
                <c:pt idx="8121">
                  <c:v>-13.0421440866288</c:v>
                </c:pt>
                <c:pt idx="8122">
                  <c:v>-3.28187926463375</c:v>
                </c:pt>
                <c:pt idx="8123">
                  <c:v>5.23266446592372</c:v>
                </c:pt>
                <c:pt idx="8124">
                  <c:v>-0.0445187758160934</c:v>
                </c:pt>
                <c:pt idx="8125">
                  <c:v>-0.585442021209097</c:v>
                </c:pt>
                <c:pt idx="8126">
                  <c:v>-0.951500976948064</c:v>
                </c:pt>
                <c:pt idx="8127">
                  <c:v>-8.14971625282273</c:v>
                </c:pt>
                <c:pt idx="8128">
                  <c:v>-3.88518463993644</c:v>
                </c:pt>
                <c:pt idx="8129">
                  <c:v>-0.694436861030984</c:v>
                </c:pt>
                <c:pt idx="8130">
                  <c:v>-9.4950356106158</c:v>
                </c:pt>
                <c:pt idx="8131">
                  <c:v>-12.5725632598843</c:v>
                </c:pt>
                <c:pt idx="8132">
                  <c:v>-9.98126972754098</c:v>
                </c:pt>
                <c:pt idx="8133">
                  <c:v>2.8045282670703</c:v>
                </c:pt>
                <c:pt idx="8134">
                  <c:v>-14.4217889486567</c:v>
                </c:pt>
                <c:pt idx="8135">
                  <c:v>-1.45570133160414</c:v>
                </c:pt>
                <c:pt idx="8136">
                  <c:v>-4.93279446237747</c:v>
                </c:pt>
                <c:pt idx="8137">
                  <c:v>-6.0552204454549</c:v>
                </c:pt>
                <c:pt idx="8138">
                  <c:v>-6.2548477060629</c:v>
                </c:pt>
                <c:pt idx="8139">
                  <c:v>-19.0190717613348</c:v>
                </c:pt>
                <c:pt idx="8140">
                  <c:v>-12.717412377433</c:v>
                </c:pt>
                <c:pt idx="8141">
                  <c:v>0.116856113747792</c:v>
                </c:pt>
                <c:pt idx="8142">
                  <c:v>-11.0502704389627</c:v>
                </c:pt>
                <c:pt idx="8143">
                  <c:v>1.15335018321114</c:v>
                </c:pt>
                <c:pt idx="8144">
                  <c:v>6.15413269082678</c:v>
                </c:pt>
                <c:pt idx="8145">
                  <c:v>0.218212053893831</c:v>
                </c:pt>
                <c:pt idx="8146">
                  <c:v>-4.65359728840988</c:v>
                </c:pt>
                <c:pt idx="8147">
                  <c:v>4.26134777570377</c:v>
                </c:pt>
                <c:pt idx="8148">
                  <c:v>6.00655933299417</c:v>
                </c:pt>
                <c:pt idx="8149">
                  <c:v>-14.7383405831004</c:v>
                </c:pt>
                <c:pt idx="8150">
                  <c:v>-0.279663749785396</c:v>
                </c:pt>
                <c:pt idx="8151">
                  <c:v>-5.46453641454992</c:v>
                </c:pt>
                <c:pt idx="8152">
                  <c:v>-10.4113330770363</c:v>
                </c:pt>
                <c:pt idx="8153">
                  <c:v>-6.57969952268324</c:v>
                </c:pt>
                <c:pt idx="8154">
                  <c:v>3.95677440477317</c:v>
                </c:pt>
                <c:pt idx="8155">
                  <c:v>9.2976992572893</c:v>
                </c:pt>
                <c:pt idx="8156">
                  <c:v>-15.5523325521652</c:v>
                </c:pt>
                <c:pt idx="8157">
                  <c:v>8.00506390940406</c:v>
                </c:pt>
                <c:pt idx="8158">
                  <c:v>0.77251487190366</c:v>
                </c:pt>
                <c:pt idx="8159">
                  <c:v>1.26346215934289</c:v>
                </c:pt>
                <c:pt idx="8160">
                  <c:v>-4.34954749709937</c:v>
                </c:pt>
                <c:pt idx="8161">
                  <c:v>5.11322105403138</c:v>
                </c:pt>
                <c:pt idx="8162">
                  <c:v>0.212799368765504</c:v>
                </c:pt>
                <c:pt idx="8163">
                  <c:v>-7.80342200151285</c:v>
                </c:pt>
                <c:pt idx="8164">
                  <c:v>-10.1670007842734</c:v>
                </c:pt>
                <c:pt idx="8165">
                  <c:v>9.29125181516533</c:v>
                </c:pt>
                <c:pt idx="8166">
                  <c:v>2.14118382991144</c:v>
                </c:pt>
                <c:pt idx="8167">
                  <c:v>-8.68424478590811</c:v>
                </c:pt>
                <c:pt idx="8168">
                  <c:v>8.13207908136278</c:v>
                </c:pt>
                <c:pt idx="8169">
                  <c:v>-7.32049990995765</c:v>
                </c:pt>
                <c:pt idx="8170">
                  <c:v>-16.135093952362</c:v>
                </c:pt>
                <c:pt idx="8171">
                  <c:v>4.30498853398976</c:v>
                </c:pt>
                <c:pt idx="8172">
                  <c:v>4.2130140863255</c:v>
                </c:pt>
                <c:pt idx="8173">
                  <c:v>-9.77638459062989</c:v>
                </c:pt>
                <c:pt idx="8174">
                  <c:v>2.45752995942442</c:v>
                </c:pt>
                <c:pt idx="8175">
                  <c:v>-3.20579408897114</c:v>
                </c:pt>
                <c:pt idx="8176">
                  <c:v>-0.145799758955897</c:v>
                </c:pt>
                <c:pt idx="8177">
                  <c:v>-14.2262668922628</c:v>
                </c:pt>
                <c:pt idx="8178">
                  <c:v>5.87849474393005</c:v>
                </c:pt>
                <c:pt idx="8179">
                  <c:v>-10.2770682320085</c:v>
                </c:pt>
                <c:pt idx="8180">
                  <c:v>9.01168463848229</c:v>
                </c:pt>
                <c:pt idx="8181">
                  <c:v>-18.133421477842</c:v>
                </c:pt>
                <c:pt idx="8182">
                  <c:v>-12.4851480236714</c:v>
                </c:pt>
                <c:pt idx="8183">
                  <c:v>-8.0401345612609</c:v>
                </c:pt>
                <c:pt idx="8184">
                  <c:v>-0.932741397467328</c:v>
                </c:pt>
                <c:pt idx="8185">
                  <c:v>-18.7160156281789</c:v>
                </c:pt>
                <c:pt idx="8186">
                  <c:v>2.01687052977126</c:v>
                </c:pt>
                <c:pt idx="8187">
                  <c:v>9.55689276604795</c:v>
                </c:pt>
                <c:pt idx="8188">
                  <c:v>7.00919493961254</c:v>
                </c:pt>
                <c:pt idx="8189">
                  <c:v>3.08586494179114</c:v>
                </c:pt>
                <c:pt idx="8190">
                  <c:v>-4.85111598344848</c:v>
                </c:pt>
                <c:pt idx="8191">
                  <c:v>-0.787722094822013</c:v>
                </c:pt>
                <c:pt idx="8192">
                  <c:v>-4.6356114450998</c:v>
                </c:pt>
                <c:pt idx="8193">
                  <c:v>-11.3164724326292</c:v>
                </c:pt>
                <c:pt idx="8194">
                  <c:v>-14.1996327410735</c:v>
                </c:pt>
                <c:pt idx="8195">
                  <c:v>-13.1337803112906</c:v>
                </c:pt>
                <c:pt idx="8196">
                  <c:v>-10.0209879008831</c:v>
                </c:pt>
                <c:pt idx="8197">
                  <c:v>4.02118104132361</c:v>
                </c:pt>
                <c:pt idx="8198">
                  <c:v>-12.0403676090633</c:v>
                </c:pt>
                <c:pt idx="8199">
                  <c:v>-16.1139564052172</c:v>
                </c:pt>
                <c:pt idx="8200">
                  <c:v>-4.08462507059334</c:v>
                </c:pt>
                <c:pt idx="8201">
                  <c:v>-2.92705645470027</c:v>
                </c:pt>
                <c:pt idx="8202">
                  <c:v>-8.54724889219742</c:v>
                </c:pt>
                <c:pt idx="8203">
                  <c:v>-11.4421661957128</c:v>
                </c:pt>
                <c:pt idx="8204">
                  <c:v>-15.7694425279957</c:v>
                </c:pt>
                <c:pt idx="8205">
                  <c:v>-11.5885259551899</c:v>
                </c:pt>
                <c:pt idx="8206">
                  <c:v>4.43458410154512</c:v>
                </c:pt>
                <c:pt idx="8207">
                  <c:v>1.15795355576974</c:v>
                </c:pt>
                <c:pt idx="8208">
                  <c:v>-1.78826562454429</c:v>
                </c:pt>
                <c:pt idx="8209">
                  <c:v>-11.555758513306</c:v>
                </c:pt>
                <c:pt idx="8210">
                  <c:v>1.7479330426237</c:v>
                </c:pt>
                <c:pt idx="8211">
                  <c:v>-5.85182396585571</c:v>
                </c:pt>
                <c:pt idx="8212">
                  <c:v>-11.2189650139043</c:v>
                </c:pt>
                <c:pt idx="8213">
                  <c:v>-17.8726339477366</c:v>
                </c:pt>
                <c:pt idx="8214">
                  <c:v>-13.9710082332039</c:v>
                </c:pt>
                <c:pt idx="8215">
                  <c:v>4.02534579424718</c:v>
                </c:pt>
                <c:pt idx="8216">
                  <c:v>-7.52763408889431</c:v>
                </c:pt>
                <c:pt idx="8217">
                  <c:v>-14.8627802186947</c:v>
                </c:pt>
                <c:pt idx="8218">
                  <c:v>2.070333521333</c:v>
                </c:pt>
                <c:pt idx="8219">
                  <c:v>-3.11411958230404</c:v>
                </c:pt>
                <c:pt idx="8220">
                  <c:v>-0.50880263767798</c:v>
                </c:pt>
                <c:pt idx="8221">
                  <c:v>-15.1109574300907</c:v>
                </c:pt>
                <c:pt idx="8222">
                  <c:v>-9.73051515773906</c:v>
                </c:pt>
                <c:pt idx="8223">
                  <c:v>-1.65410939559599</c:v>
                </c:pt>
                <c:pt idx="8224">
                  <c:v>-6.13170219384965</c:v>
                </c:pt>
                <c:pt idx="8225">
                  <c:v>0.307005944447392</c:v>
                </c:pt>
                <c:pt idx="8226">
                  <c:v>-16.1308663157924</c:v>
                </c:pt>
                <c:pt idx="8227">
                  <c:v>4.01216223913447</c:v>
                </c:pt>
                <c:pt idx="8228">
                  <c:v>-11.9556341065746</c:v>
                </c:pt>
                <c:pt idx="8229">
                  <c:v>-18.0864207420955</c:v>
                </c:pt>
                <c:pt idx="8230">
                  <c:v>7.03892679384134</c:v>
                </c:pt>
                <c:pt idx="8231">
                  <c:v>-2.58759413280949</c:v>
                </c:pt>
                <c:pt idx="8232">
                  <c:v>-1.73118149757943</c:v>
                </c:pt>
                <c:pt idx="8233">
                  <c:v>-6.52202995062556</c:v>
                </c:pt>
                <c:pt idx="8234">
                  <c:v>-6.04759899347927</c:v>
                </c:pt>
                <c:pt idx="8235">
                  <c:v>-11.6543055881379</c:v>
                </c:pt>
                <c:pt idx="8236">
                  <c:v>-2.88428514545595</c:v>
                </c:pt>
                <c:pt idx="8237">
                  <c:v>-8.28512942895577</c:v>
                </c:pt>
                <c:pt idx="8238">
                  <c:v>-3.31697997465159</c:v>
                </c:pt>
                <c:pt idx="8239">
                  <c:v>-11.9099344358273</c:v>
                </c:pt>
                <c:pt idx="8240">
                  <c:v>2.45556524836532</c:v>
                </c:pt>
                <c:pt idx="8241">
                  <c:v>-17.7042274328141</c:v>
                </c:pt>
                <c:pt idx="8242">
                  <c:v>-11.6940000615371</c:v>
                </c:pt>
                <c:pt idx="8243">
                  <c:v>-9.07456072563801</c:v>
                </c:pt>
                <c:pt idx="8244">
                  <c:v>-3.39214359907876</c:v>
                </c:pt>
                <c:pt idx="8245">
                  <c:v>-4.00691745657442</c:v>
                </c:pt>
                <c:pt idx="8246">
                  <c:v>-12.2129269351119</c:v>
                </c:pt>
                <c:pt idx="8247">
                  <c:v>-2.15925857313773</c:v>
                </c:pt>
                <c:pt idx="8248">
                  <c:v>-13.2826843288201</c:v>
                </c:pt>
                <c:pt idx="8249">
                  <c:v>-8.90191663326044</c:v>
                </c:pt>
                <c:pt idx="8250">
                  <c:v>-10.9986711907101</c:v>
                </c:pt>
                <c:pt idx="8251">
                  <c:v>-9.17540168643532</c:v>
                </c:pt>
                <c:pt idx="8252">
                  <c:v>5.62111767003262</c:v>
                </c:pt>
                <c:pt idx="8253">
                  <c:v>2.52877103681379</c:v>
                </c:pt>
                <c:pt idx="8254">
                  <c:v>-3.42755832335777</c:v>
                </c:pt>
                <c:pt idx="8255">
                  <c:v>-11.7781286392822</c:v>
                </c:pt>
                <c:pt idx="8256">
                  <c:v>-14.4650370874149</c:v>
                </c:pt>
                <c:pt idx="8257">
                  <c:v>5.75164263551317</c:v>
                </c:pt>
                <c:pt idx="8258">
                  <c:v>-17.613226142748</c:v>
                </c:pt>
                <c:pt idx="8259">
                  <c:v>-8.03591359875262</c:v>
                </c:pt>
                <c:pt idx="8260">
                  <c:v>-13.6465194512079</c:v>
                </c:pt>
                <c:pt idx="8261">
                  <c:v>8.49635781927635</c:v>
                </c:pt>
                <c:pt idx="8262">
                  <c:v>-14.6312990973647</c:v>
                </c:pt>
                <c:pt idx="8263">
                  <c:v>-16.5187168097665</c:v>
                </c:pt>
                <c:pt idx="8264">
                  <c:v>-1.90873943112676</c:v>
                </c:pt>
                <c:pt idx="8265">
                  <c:v>-17.3286628730293</c:v>
                </c:pt>
                <c:pt idx="8266">
                  <c:v>3.67136194822194</c:v>
                </c:pt>
                <c:pt idx="8267">
                  <c:v>-5.34183591844514</c:v>
                </c:pt>
                <c:pt idx="8268">
                  <c:v>-12.3825470053062</c:v>
                </c:pt>
                <c:pt idx="8269">
                  <c:v>-12.7707972362765</c:v>
                </c:pt>
                <c:pt idx="8270">
                  <c:v>-5.38745170394454</c:v>
                </c:pt>
                <c:pt idx="8271">
                  <c:v>-15.6519006104032</c:v>
                </c:pt>
                <c:pt idx="8272">
                  <c:v>-3.77859151089079</c:v>
                </c:pt>
                <c:pt idx="8273">
                  <c:v>4.87209763927892</c:v>
                </c:pt>
                <c:pt idx="8274">
                  <c:v>-8.93340323429301</c:v>
                </c:pt>
                <c:pt idx="8275">
                  <c:v>-15.8376774061505</c:v>
                </c:pt>
                <c:pt idx="8276">
                  <c:v>-14.596311189599</c:v>
                </c:pt>
                <c:pt idx="8277">
                  <c:v>-19.0506266930743</c:v>
                </c:pt>
                <c:pt idx="8278">
                  <c:v>8.87115049603985</c:v>
                </c:pt>
                <c:pt idx="8279">
                  <c:v>-4.13618108979879</c:v>
                </c:pt>
                <c:pt idx="8280">
                  <c:v>-13.4726926665797</c:v>
                </c:pt>
                <c:pt idx="8281">
                  <c:v>-18.0743054876898</c:v>
                </c:pt>
                <c:pt idx="8282">
                  <c:v>6.55284202570442</c:v>
                </c:pt>
                <c:pt idx="8283">
                  <c:v>-3.32324636520844</c:v>
                </c:pt>
                <c:pt idx="8284">
                  <c:v>4.30928507531399</c:v>
                </c:pt>
                <c:pt idx="8285">
                  <c:v>3.08568662570131</c:v>
                </c:pt>
                <c:pt idx="8286">
                  <c:v>9.05669925517117</c:v>
                </c:pt>
                <c:pt idx="8287">
                  <c:v>5.11461281829564</c:v>
                </c:pt>
                <c:pt idx="8288">
                  <c:v>-6.22084486736221</c:v>
                </c:pt>
                <c:pt idx="8289">
                  <c:v>1.31847003108281</c:v>
                </c:pt>
                <c:pt idx="8290">
                  <c:v>8.23830227639816</c:v>
                </c:pt>
                <c:pt idx="8291">
                  <c:v>5.00958834087106</c:v>
                </c:pt>
                <c:pt idx="8292">
                  <c:v>-2.97201035318528</c:v>
                </c:pt>
                <c:pt idx="8293">
                  <c:v>-2.71276079791738</c:v>
                </c:pt>
                <c:pt idx="8294">
                  <c:v>-5.32707254849461</c:v>
                </c:pt>
                <c:pt idx="8295">
                  <c:v>-5.0142459333798</c:v>
                </c:pt>
                <c:pt idx="8296">
                  <c:v>5.23498684253719</c:v>
                </c:pt>
                <c:pt idx="8297">
                  <c:v>0.341858536505133</c:v>
                </c:pt>
                <c:pt idx="8298">
                  <c:v>-10.4944189933343</c:v>
                </c:pt>
                <c:pt idx="8299">
                  <c:v>7.61882877078062</c:v>
                </c:pt>
                <c:pt idx="8300">
                  <c:v>-5.65997673731168</c:v>
                </c:pt>
                <c:pt idx="8301">
                  <c:v>-16.0843483903529</c:v>
                </c:pt>
                <c:pt idx="8302">
                  <c:v>-6.6055779568126</c:v>
                </c:pt>
                <c:pt idx="8303">
                  <c:v>0.872708312640274</c:v>
                </c:pt>
                <c:pt idx="8304">
                  <c:v>-18.5199078501805</c:v>
                </c:pt>
                <c:pt idx="8305">
                  <c:v>0.35094568976572</c:v>
                </c:pt>
                <c:pt idx="8306">
                  <c:v>-9.73541353790831</c:v>
                </c:pt>
                <c:pt idx="8307">
                  <c:v>7.30281443925377</c:v>
                </c:pt>
                <c:pt idx="8308">
                  <c:v>8.81040409883804</c:v>
                </c:pt>
                <c:pt idx="8309">
                  <c:v>-17.7005088404296</c:v>
                </c:pt>
                <c:pt idx="8310">
                  <c:v>-7.76592247358284</c:v>
                </c:pt>
                <c:pt idx="8311">
                  <c:v>-7.62694905165855</c:v>
                </c:pt>
                <c:pt idx="8312">
                  <c:v>6.14009440911849</c:v>
                </c:pt>
                <c:pt idx="8313">
                  <c:v>-15.0385224633972</c:v>
                </c:pt>
                <c:pt idx="8314">
                  <c:v>0.025037852139496</c:v>
                </c:pt>
                <c:pt idx="8315">
                  <c:v>3.21702899192524</c:v>
                </c:pt>
                <c:pt idx="8316">
                  <c:v>-7.46868465836855</c:v>
                </c:pt>
                <c:pt idx="8317">
                  <c:v>-15.7655781471507</c:v>
                </c:pt>
                <c:pt idx="8318">
                  <c:v>9.288296415668</c:v>
                </c:pt>
                <c:pt idx="8319">
                  <c:v>-19.3429899915499</c:v>
                </c:pt>
                <c:pt idx="8320">
                  <c:v>-6.04796565029168</c:v>
                </c:pt>
                <c:pt idx="8321">
                  <c:v>8.13044320401122</c:v>
                </c:pt>
                <c:pt idx="8322">
                  <c:v>5.69980261201501</c:v>
                </c:pt>
                <c:pt idx="8323">
                  <c:v>-18.5441856251437</c:v>
                </c:pt>
                <c:pt idx="8324">
                  <c:v>4.38654113708771</c:v>
                </c:pt>
                <c:pt idx="8325">
                  <c:v>-11.4324396988171</c:v>
                </c:pt>
                <c:pt idx="8326">
                  <c:v>-13.8266989050935</c:v>
                </c:pt>
                <c:pt idx="8327">
                  <c:v>0.245460890322566</c:v>
                </c:pt>
                <c:pt idx="8328">
                  <c:v>-5.15277428693858</c:v>
                </c:pt>
                <c:pt idx="8329">
                  <c:v>0.161751939993244</c:v>
                </c:pt>
                <c:pt idx="8330">
                  <c:v>7.77824330406989</c:v>
                </c:pt>
                <c:pt idx="8331">
                  <c:v>3.28585437147936</c:v>
                </c:pt>
                <c:pt idx="8332">
                  <c:v>-9.34058417305368</c:v>
                </c:pt>
                <c:pt idx="8333">
                  <c:v>-3.25183804528149</c:v>
                </c:pt>
                <c:pt idx="8334">
                  <c:v>-1.27556928431556</c:v>
                </c:pt>
                <c:pt idx="8335">
                  <c:v>7.8773653916741</c:v>
                </c:pt>
                <c:pt idx="8336">
                  <c:v>-7.08567013197483</c:v>
                </c:pt>
                <c:pt idx="8337">
                  <c:v>-12.1407094387704</c:v>
                </c:pt>
                <c:pt idx="8338">
                  <c:v>-17.5287789859384</c:v>
                </c:pt>
                <c:pt idx="8339">
                  <c:v>0.646910120699563</c:v>
                </c:pt>
                <c:pt idx="8340">
                  <c:v>6.33362730165919</c:v>
                </c:pt>
                <c:pt idx="8341">
                  <c:v>-14.8093266562807</c:v>
                </c:pt>
                <c:pt idx="8342">
                  <c:v>3.62423601095666</c:v>
                </c:pt>
                <c:pt idx="8343">
                  <c:v>-15.2879460686223</c:v>
                </c:pt>
                <c:pt idx="8344">
                  <c:v>-18.2975600924967</c:v>
                </c:pt>
                <c:pt idx="8345">
                  <c:v>-14.4084940235281</c:v>
                </c:pt>
                <c:pt idx="8346">
                  <c:v>5.67394134154107</c:v>
                </c:pt>
                <c:pt idx="8347">
                  <c:v>-12.0728872106267</c:v>
                </c:pt>
                <c:pt idx="8348">
                  <c:v>1.31687710744894</c:v>
                </c:pt>
                <c:pt idx="8349">
                  <c:v>-18.9597459424354</c:v>
                </c:pt>
                <c:pt idx="8350">
                  <c:v>-18.3183328723705</c:v>
                </c:pt>
                <c:pt idx="8351">
                  <c:v>6.16962027925648</c:v>
                </c:pt>
                <c:pt idx="8352">
                  <c:v>-0.492705829739923</c:v>
                </c:pt>
                <c:pt idx="8353">
                  <c:v>-11.2685434516213</c:v>
                </c:pt>
                <c:pt idx="8354">
                  <c:v>-15.1818886572969</c:v>
                </c:pt>
                <c:pt idx="8355">
                  <c:v>-7.65462847666855</c:v>
                </c:pt>
                <c:pt idx="8356">
                  <c:v>-12.2136411029654</c:v>
                </c:pt>
                <c:pt idx="8357">
                  <c:v>-13.4888922244898</c:v>
                </c:pt>
                <c:pt idx="8358">
                  <c:v>-6.47093824483725</c:v>
                </c:pt>
                <c:pt idx="8359">
                  <c:v>-12.1495926307093</c:v>
                </c:pt>
                <c:pt idx="8360">
                  <c:v>-18.7357336124088</c:v>
                </c:pt>
                <c:pt idx="8361">
                  <c:v>4.74983677023233</c:v>
                </c:pt>
                <c:pt idx="8362">
                  <c:v>9.21508276144455</c:v>
                </c:pt>
                <c:pt idx="8363">
                  <c:v>-15.9443488210246</c:v>
                </c:pt>
                <c:pt idx="8364">
                  <c:v>4.32792870449791</c:v>
                </c:pt>
                <c:pt idx="8365">
                  <c:v>-14.75306501339</c:v>
                </c:pt>
                <c:pt idx="8366">
                  <c:v>-15.9728296632102</c:v>
                </c:pt>
                <c:pt idx="8367">
                  <c:v>5.45387548850122</c:v>
                </c:pt>
                <c:pt idx="8368">
                  <c:v>-15.2274615753487</c:v>
                </c:pt>
                <c:pt idx="8369">
                  <c:v>-9.56807170597677</c:v>
                </c:pt>
                <c:pt idx="8370">
                  <c:v>-0.629303387103439</c:v>
                </c:pt>
                <c:pt idx="8371">
                  <c:v>6.22133868013769</c:v>
                </c:pt>
                <c:pt idx="8372">
                  <c:v>0.687551521208546</c:v>
                </c:pt>
                <c:pt idx="8373">
                  <c:v>4.29514439429593</c:v>
                </c:pt>
                <c:pt idx="8374">
                  <c:v>2.55473603449208</c:v>
                </c:pt>
                <c:pt idx="8375">
                  <c:v>-18.6857075119988</c:v>
                </c:pt>
                <c:pt idx="8376">
                  <c:v>3.31616908604066</c:v>
                </c:pt>
                <c:pt idx="8377">
                  <c:v>-11.6106093183575</c:v>
                </c:pt>
                <c:pt idx="8378">
                  <c:v>-8.61696522089617</c:v>
                </c:pt>
                <c:pt idx="8379">
                  <c:v>-8.60309449100109</c:v>
                </c:pt>
                <c:pt idx="8380">
                  <c:v>8.90826766359865</c:v>
                </c:pt>
                <c:pt idx="8381">
                  <c:v>-3.98750316351018</c:v>
                </c:pt>
                <c:pt idx="8382">
                  <c:v>4.93588664539559</c:v>
                </c:pt>
                <c:pt idx="8383">
                  <c:v>-11.7459562477367</c:v>
                </c:pt>
                <c:pt idx="8384">
                  <c:v>4.39838758671985</c:v>
                </c:pt>
                <c:pt idx="8385">
                  <c:v>-13.8884708274328</c:v>
                </c:pt>
                <c:pt idx="8386">
                  <c:v>-14.4397899153243</c:v>
                </c:pt>
                <c:pt idx="8387">
                  <c:v>-9.192157527702</c:v>
                </c:pt>
                <c:pt idx="8388">
                  <c:v>-0.181902531664005</c:v>
                </c:pt>
                <c:pt idx="8389">
                  <c:v>-10.4417821895947</c:v>
                </c:pt>
                <c:pt idx="8390">
                  <c:v>-0.866030760542173</c:v>
                </c:pt>
                <c:pt idx="8391">
                  <c:v>1.65014486168079</c:v>
                </c:pt>
                <c:pt idx="8392">
                  <c:v>-0.0490631887743584</c:v>
                </c:pt>
                <c:pt idx="8393">
                  <c:v>5.9833575760103</c:v>
                </c:pt>
                <c:pt idx="8394">
                  <c:v>8.83955509493401</c:v>
                </c:pt>
                <c:pt idx="8395">
                  <c:v>-5.7919539184697</c:v>
                </c:pt>
                <c:pt idx="8396">
                  <c:v>-15.8927636401548</c:v>
                </c:pt>
                <c:pt idx="8397">
                  <c:v>-8.97190863596795</c:v>
                </c:pt>
                <c:pt idx="8398">
                  <c:v>-17.5485098150148</c:v>
                </c:pt>
                <c:pt idx="8399">
                  <c:v>-9.51606689854025</c:v>
                </c:pt>
                <c:pt idx="8400">
                  <c:v>-6.43617006541104</c:v>
                </c:pt>
                <c:pt idx="8401">
                  <c:v>-14.1551945046439</c:v>
                </c:pt>
                <c:pt idx="8402">
                  <c:v>-1.42604894543651</c:v>
                </c:pt>
                <c:pt idx="8403">
                  <c:v>-2.47858472589657</c:v>
                </c:pt>
                <c:pt idx="8404">
                  <c:v>-6.64353948352061</c:v>
                </c:pt>
                <c:pt idx="8405">
                  <c:v>-4.36097215673811</c:v>
                </c:pt>
                <c:pt idx="8406">
                  <c:v>-10.5870888725705</c:v>
                </c:pt>
                <c:pt idx="8407">
                  <c:v>6.33483573764268</c:v>
                </c:pt>
                <c:pt idx="8408">
                  <c:v>8.47997390042562</c:v>
                </c:pt>
                <c:pt idx="8409">
                  <c:v>-10.5864951871581</c:v>
                </c:pt>
                <c:pt idx="8410">
                  <c:v>-5.44708717850501</c:v>
                </c:pt>
                <c:pt idx="8411">
                  <c:v>8.05741210640023</c:v>
                </c:pt>
                <c:pt idx="8412">
                  <c:v>-10.2689217737201</c:v>
                </c:pt>
                <c:pt idx="8413">
                  <c:v>6.57060613132812</c:v>
                </c:pt>
                <c:pt idx="8414">
                  <c:v>-8.93303620327127</c:v>
                </c:pt>
                <c:pt idx="8415">
                  <c:v>-6.23315997776672</c:v>
                </c:pt>
                <c:pt idx="8416">
                  <c:v>-2.32011046140217</c:v>
                </c:pt>
                <c:pt idx="8417">
                  <c:v>8.74274512634275</c:v>
                </c:pt>
                <c:pt idx="8418">
                  <c:v>-18.6456514975045</c:v>
                </c:pt>
                <c:pt idx="8419">
                  <c:v>-14.0519542319655</c:v>
                </c:pt>
                <c:pt idx="8420">
                  <c:v>-12.3534441197242</c:v>
                </c:pt>
                <c:pt idx="8421">
                  <c:v>-10.9163252216847</c:v>
                </c:pt>
                <c:pt idx="8422">
                  <c:v>-0.0271452867340364</c:v>
                </c:pt>
                <c:pt idx="8423">
                  <c:v>0.0338136067587022</c:v>
                </c:pt>
                <c:pt idx="8424">
                  <c:v>-15.4103772015764</c:v>
                </c:pt>
                <c:pt idx="8425">
                  <c:v>7.56684275059389</c:v>
                </c:pt>
                <c:pt idx="8426">
                  <c:v>-13.7353126122496</c:v>
                </c:pt>
                <c:pt idx="8427">
                  <c:v>-13.902556577288</c:v>
                </c:pt>
                <c:pt idx="8428">
                  <c:v>-7.35104347645453</c:v>
                </c:pt>
                <c:pt idx="8429">
                  <c:v>-11.1757898766492</c:v>
                </c:pt>
                <c:pt idx="8430">
                  <c:v>-1.08675151285953</c:v>
                </c:pt>
                <c:pt idx="8431">
                  <c:v>6.07514122358561</c:v>
                </c:pt>
                <c:pt idx="8432">
                  <c:v>-1.27983643871605</c:v>
                </c:pt>
                <c:pt idx="8433">
                  <c:v>9.20997141764858</c:v>
                </c:pt>
                <c:pt idx="8434">
                  <c:v>-12.3773435271495</c:v>
                </c:pt>
                <c:pt idx="8435">
                  <c:v>1.27826186826977</c:v>
                </c:pt>
                <c:pt idx="8436">
                  <c:v>-12.1935017277527</c:v>
                </c:pt>
                <c:pt idx="8437">
                  <c:v>9.2668694751257</c:v>
                </c:pt>
                <c:pt idx="8438">
                  <c:v>-10.1799017590205</c:v>
                </c:pt>
                <c:pt idx="8439">
                  <c:v>8.21474816895553</c:v>
                </c:pt>
                <c:pt idx="8440">
                  <c:v>-11.6084804820127</c:v>
                </c:pt>
                <c:pt idx="8441">
                  <c:v>6.25249070545645</c:v>
                </c:pt>
                <c:pt idx="8442">
                  <c:v>-7.21301248625168</c:v>
                </c:pt>
                <c:pt idx="8443">
                  <c:v>-16.7631538642483</c:v>
                </c:pt>
                <c:pt idx="8444">
                  <c:v>-1.69468467867732</c:v>
                </c:pt>
                <c:pt idx="8445">
                  <c:v>-18.1970370917554</c:v>
                </c:pt>
                <c:pt idx="8446">
                  <c:v>-18.1262240476608</c:v>
                </c:pt>
                <c:pt idx="8447">
                  <c:v>-7.1690899190533</c:v>
                </c:pt>
                <c:pt idx="8448">
                  <c:v>4.81402862008932</c:v>
                </c:pt>
                <c:pt idx="8449">
                  <c:v>-11.0461977567107</c:v>
                </c:pt>
                <c:pt idx="8450">
                  <c:v>6.08748181156228</c:v>
                </c:pt>
                <c:pt idx="8451">
                  <c:v>-3.64473142367438</c:v>
                </c:pt>
                <c:pt idx="8452">
                  <c:v>-9.64409818351304</c:v>
                </c:pt>
                <c:pt idx="8453">
                  <c:v>-11.3938021822761</c:v>
                </c:pt>
                <c:pt idx="8454">
                  <c:v>5.06092025921344</c:v>
                </c:pt>
                <c:pt idx="8455">
                  <c:v>-9.81392711501511</c:v>
                </c:pt>
                <c:pt idx="8456">
                  <c:v>-3.55946160561271</c:v>
                </c:pt>
                <c:pt idx="8457">
                  <c:v>-8.2247530837183</c:v>
                </c:pt>
                <c:pt idx="8458">
                  <c:v>-4.24859362019459</c:v>
                </c:pt>
                <c:pt idx="8459">
                  <c:v>0.74057533138721</c:v>
                </c:pt>
                <c:pt idx="8460">
                  <c:v>0.188781195666775</c:v>
                </c:pt>
                <c:pt idx="8461">
                  <c:v>-16.8708437558525</c:v>
                </c:pt>
                <c:pt idx="8462">
                  <c:v>-13.459305822596</c:v>
                </c:pt>
                <c:pt idx="8463">
                  <c:v>6.54903340117505</c:v>
                </c:pt>
                <c:pt idx="8464">
                  <c:v>-11.2491578201549</c:v>
                </c:pt>
                <c:pt idx="8465">
                  <c:v>-9.53460024964165</c:v>
                </c:pt>
                <c:pt idx="8466">
                  <c:v>0.140445910486753</c:v>
                </c:pt>
                <c:pt idx="8467">
                  <c:v>3.86645683922469</c:v>
                </c:pt>
                <c:pt idx="8468">
                  <c:v>2.40764240400825</c:v>
                </c:pt>
                <c:pt idx="8469">
                  <c:v>5.50741882012076</c:v>
                </c:pt>
                <c:pt idx="8470">
                  <c:v>5.61393839084688</c:v>
                </c:pt>
                <c:pt idx="8471">
                  <c:v>-14.2839710491115</c:v>
                </c:pt>
                <c:pt idx="8472">
                  <c:v>-17.6305312079801</c:v>
                </c:pt>
                <c:pt idx="8473">
                  <c:v>-3.3226035815847</c:v>
                </c:pt>
                <c:pt idx="8474">
                  <c:v>0.801008851761488</c:v>
                </c:pt>
                <c:pt idx="8475">
                  <c:v>-10.416663758819</c:v>
                </c:pt>
                <c:pt idx="8476">
                  <c:v>3.99196634982443</c:v>
                </c:pt>
                <c:pt idx="8477">
                  <c:v>-16.9171759351738</c:v>
                </c:pt>
                <c:pt idx="8478">
                  <c:v>8.32966539060755</c:v>
                </c:pt>
                <c:pt idx="8479">
                  <c:v>-7.02120091451554</c:v>
                </c:pt>
                <c:pt idx="8480">
                  <c:v>-3.96781590887907</c:v>
                </c:pt>
                <c:pt idx="8481">
                  <c:v>-7.47094091688038</c:v>
                </c:pt>
                <c:pt idx="8482">
                  <c:v>6.95653896699252</c:v>
                </c:pt>
                <c:pt idx="8483">
                  <c:v>-9.46716350819237</c:v>
                </c:pt>
                <c:pt idx="8484">
                  <c:v>-10.3650563383496</c:v>
                </c:pt>
                <c:pt idx="8485">
                  <c:v>-9.62660506937644</c:v>
                </c:pt>
                <c:pt idx="8486">
                  <c:v>-11.8817350894012</c:v>
                </c:pt>
                <c:pt idx="8487">
                  <c:v>-6.65372731120432</c:v>
                </c:pt>
                <c:pt idx="8488">
                  <c:v>7.52345348151891</c:v>
                </c:pt>
                <c:pt idx="8489">
                  <c:v>-16.025124976034</c:v>
                </c:pt>
                <c:pt idx="8490">
                  <c:v>-9.11569424333469</c:v>
                </c:pt>
                <c:pt idx="8491">
                  <c:v>5.37275140512978</c:v>
                </c:pt>
                <c:pt idx="8492">
                  <c:v>5.03224663149127</c:v>
                </c:pt>
                <c:pt idx="8493">
                  <c:v>-18.2209092158348</c:v>
                </c:pt>
                <c:pt idx="8494">
                  <c:v>-10.9652954125785</c:v>
                </c:pt>
                <c:pt idx="8495">
                  <c:v>-18.969971627519</c:v>
                </c:pt>
                <c:pt idx="8496">
                  <c:v>-11.9546762695216</c:v>
                </c:pt>
                <c:pt idx="8497">
                  <c:v>0.980163447022101</c:v>
                </c:pt>
                <c:pt idx="8498">
                  <c:v>9.38502836567986</c:v>
                </c:pt>
                <c:pt idx="8499">
                  <c:v>-4.08057003025347</c:v>
                </c:pt>
                <c:pt idx="8500">
                  <c:v>-16.1042899578548</c:v>
                </c:pt>
                <c:pt idx="8501">
                  <c:v>0.317614493316671</c:v>
                </c:pt>
                <c:pt idx="8502">
                  <c:v>-2.30167976421373</c:v>
                </c:pt>
                <c:pt idx="8503">
                  <c:v>7.38806076946628</c:v>
                </c:pt>
                <c:pt idx="8504">
                  <c:v>-11.2896615573109</c:v>
                </c:pt>
                <c:pt idx="8505">
                  <c:v>-11.1099502877559</c:v>
                </c:pt>
                <c:pt idx="8506">
                  <c:v>0.021871679187793</c:v>
                </c:pt>
                <c:pt idx="8507">
                  <c:v>6.5646114931117</c:v>
                </c:pt>
                <c:pt idx="8508">
                  <c:v>2.54021293138124</c:v>
                </c:pt>
                <c:pt idx="8509">
                  <c:v>-2.53451761246122</c:v>
                </c:pt>
                <c:pt idx="8510">
                  <c:v>0.681427846432506</c:v>
                </c:pt>
                <c:pt idx="8511">
                  <c:v>5.87998256418644</c:v>
                </c:pt>
                <c:pt idx="8512">
                  <c:v>1.7122331978628</c:v>
                </c:pt>
                <c:pt idx="8513">
                  <c:v>0.812248980476548</c:v>
                </c:pt>
                <c:pt idx="8514">
                  <c:v>-19.0210537844353</c:v>
                </c:pt>
                <c:pt idx="8515">
                  <c:v>-13.815262170916</c:v>
                </c:pt>
                <c:pt idx="8516">
                  <c:v>-7.09615559633017</c:v>
                </c:pt>
                <c:pt idx="8517">
                  <c:v>2.93980454668122</c:v>
                </c:pt>
                <c:pt idx="8518">
                  <c:v>-14.1332072363805</c:v>
                </c:pt>
                <c:pt idx="8519">
                  <c:v>5.15975752351003</c:v>
                </c:pt>
                <c:pt idx="8520">
                  <c:v>9.44813523299368</c:v>
                </c:pt>
                <c:pt idx="8521">
                  <c:v>-9.00285731369853</c:v>
                </c:pt>
                <c:pt idx="8522">
                  <c:v>-5.59326694965482</c:v>
                </c:pt>
                <c:pt idx="8523">
                  <c:v>6.16108422827566</c:v>
                </c:pt>
                <c:pt idx="8524">
                  <c:v>3.04273063693783</c:v>
                </c:pt>
                <c:pt idx="8525">
                  <c:v>-1.94756724958942</c:v>
                </c:pt>
                <c:pt idx="8526">
                  <c:v>-1.23995363619605</c:v>
                </c:pt>
                <c:pt idx="8527">
                  <c:v>9.11009802356456</c:v>
                </c:pt>
                <c:pt idx="8528">
                  <c:v>3.147275222115</c:v>
                </c:pt>
                <c:pt idx="8529">
                  <c:v>-3.09977165650732</c:v>
                </c:pt>
                <c:pt idx="8530">
                  <c:v>-18.2741720123167</c:v>
                </c:pt>
                <c:pt idx="8531">
                  <c:v>-13.9792980476076</c:v>
                </c:pt>
                <c:pt idx="8532">
                  <c:v>6.84906019054434</c:v>
                </c:pt>
                <c:pt idx="8533">
                  <c:v>-11.5881536188153</c:v>
                </c:pt>
                <c:pt idx="8534">
                  <c:v>-14.7267418264669</c:v>
                </c:pt>
                <c:pt idx="8535">
                  <c:v>0.150463228366581</c:v>
                </c:pt>
                <c:pt idx="8536">
                  <c:v>-19.1336571776002</c:v>
                </c:pt>
                <c:pt idx="8537">
                  <c:v>-11.84516248283</c:v>
                </c:pt>
                <c:pt idx="8538">
                  <c:v>-0.497896389515148</c:v>
                </c:pt>
                <c:pt idx="8539">
                  <c:v>0.521464413074257</c:v>
                </c:pt>
                <c:pt idx="8540">
                  <c:v>-9.10486435870229</c:v>
                </c:pt>
                <c:pt idx="8541">
                  <c:v>0.23879442250641</c:v>
                </c:pt>
                <c:pt idx="8542">
                  <c:v>-8.55194601546218</c:v>
                </c:pt>
                <c:pt idx="8543">
                  <c:v>4.10747836042868</c:v>
                </c:pt>
                <c:pt idx="8544">
                  <c:v>5.07858754323027</c:v>
                </c:pt>
                <c:pt idx="8545">
                  <c:v>9.2762575858131</c:v>
                </c:pt>
                <c:pt idx="8546">
                  <c:v>3.61564368896709</c:v>
                </c:pt>
                <c:pt idx="8547">
                  <c:v>3.92708421601271</c:v>
                </c:pt>
                <c:pt idx="8548">
                  <c:v>-2.43381454283794</c:v>
                </c:pt>
                <c:pt idx="8549">
                  <c:v>-6.58480162058069</c:v>
                </c:pt>
                <c:pt idx="8550">
                  <c:v>-5.53134515875486</c:v>
                </c:pt>
                <c:pt idx="8551">
                  <c:v>-11.0627800731597</c:v>
                </c:pt>
                <c:pt idx="8552">
                  <c:v>-15.6208606673044</c:v>
                </c:pt>
                <c:pt idx="8553">
                  <c:v>-7.46561157511533</c:v>
                </c:pt>
                <c:pt idx="8554">
                  <c:v>-4.22203272651276</c:v>
                </c:pt>
                <c:pt idx="8555">
                  <c:v>-0.274863494448045</c:v>
                </c:pt>
                <c:pt idx="8556">
                  <c:v>-7.44712778521668</c:v>
                </c:pt>
                <c:pt idx="8557">
                  <c:v>5.89799546412239</c:v>
                </c:pt>
                <c:pt idx="8558">
                  <c:v>-16.4315712625429</c:v>
                </c:pt>
                <c:pt idx="8559">
                  <c:v>4.45374299682271</c:v>
                </c:pt>
                <c:pt idx="8560">
                  <c:v>-12.5028774571254</c:v>
                </c:pt>
                <c:pt idx="8561">
                  <c:v>-6.95223617848914</c:v>
                </c:pt>
                <c:pt idx="8562">
                  <c:v>-5.74204935731807</c:v>
                </c:pt>
                <c:pt idx="8563">
                  <c:v>4.08246192075207</c:v>
                </c:pt>
                <c:pt idx="8564">
                  <c:v>-4.56028815345532</c:v>
                </c:pt>
                <c:pt idx="8565">
                  <c:v>-4.86407514069199</c:v>
                </c:pt>
                <c:pt idx="8566">
                  <c:v>4.62220884842207</c:v>
                </c:pt>
                <c:pt idx="8567">
                  <c:v>-9.5902838160554</c:v>
                </c:pt>
                <c:pt idx="8568">
                  <c:v>-15.9896896496916</c:v>
                </c:pt>
                <c:pt idx="8569">
                  <c:v>0.35981938499393</c:v>
                </c:pt>
                <c:pt idx="8570">
                  <c:v>0.0168415791387079</c:v>
                </c:pt>
                <c:pt idx="8571">
                  <c:v>9.15871830284433</c:v>
                </c:pt>
                <c:pt idx="8572">
                  <c:v>-3.43077075676179</c:v>
                </c:pt>
                <c:pt idx="8573">
                  <c:v>-15.4874972463056</c:v>
                </c:pt>
                <c:pt idx="8574">
                  <c:v>-14.2840380619145</c:v>
                </c:pt>
                <c:pt idx="8575">
                  <c:v>-1.35004182943713</c:v>
                </c:pt>
                <c:pt idx="8576">
                  <c:v>6.52937891131256</c:v>
                </c:pt>
                <c:pt idx="8577">
                  <c:v>-5.8911481178958</c:v>
                </c:pt>
                <c:pt idx="8578">
                  <c:v>-14.7114507822656</c:v>
                </c:pt>
                <c:pt idx="8579">
                  <c:v>-6.72095741263356</c:v>
                </c:pt>
                <c:pt idx="8580">
                  <c:v>-5.15187220730932</c:v>
                </c:pt>
                <c:pt idx="8581">
                  <c:v>-3.16222581010298</c:v>
                </c:pt>
                <c:pt idx="8582">
                  <c:v>-9.49857916113339</c:v>
                </c:pt>
                <c:pt idx="8583">
                  <c:v>-18.0000428935753</c:v>
                </c:pt>
                <c:pt idx="8584">
                  <c:v>1.12227689346244</c:v>
                </c:pt>
                <c:pt idx="8585">
                  <c:v>1.33699092860808</c:v>
                </c:pt>
                <c:pt idx="8586">
                  <c:v>7.11133033733959</c:v>
                </c:pt>
                <c:pt idx="8587">
                  <c:v>-17.2796798444205</c:v>
                </c:pt>
                <c:pt idx="8588">
                  <c:v>-9.42297447765185</c:v>
                </c:pt>
                <c:pt idx="8589">
                  <c:v>-7.99974102929873</c:v>
                </c:pt>
                <c:pt idx="8590">
                  <c:v>0.000757057925241611</c:v>
                </c:pt>
                <c:pt idx="8591">
                  <c:v>-1.58244858004895</c:v>
                </c:pt>
                <c:pt idx="8592">
                  <c:v>-9.24751599052533</c:v>
                </c:pt>
                <c:pt idx="8593">
                  <c:v>-7.34194941918004</c:v>
                </c:pt>
                <c:pt idx="8594">
                  <c:v>-0.13674740154571</c:v>
                </c:pt>
                <c:pt idx="8595">
                  <c:v>-5.65785128920239</c:v>
                </c:pt>
                <c:pt idx="8596">
                  <c:v>-10.6941695945181</c:v>
                </c:pt>
                <c:pt idx="8597">
                  <c:v>-2.94980621423999</c:v>
                </c:pt>
                <c:pt idx="8598">
                  <c:v>-5.85750550589315</c:v>
                </c:pt>
                <c:pt idx="8599">
                  <c:v>-5.63709684999135</c:v>
                </c:pt>
                <c:pt idx="8600">
                  <c:v>8.23389467579483</c:v>
                </c:pt>
                <c:pt idx="8601">
                  <c:v>-11.1163638892394</c:v>
                </c:pt>
                <c:pt idx="8602">
                  <c:v>-2.11636424367527</c:v>
                </c:pt>
                <c:pt idx="8603">
                  <c:v>8.49097776918288</c:v>
                </c:pt>
                <c:pt idx="8604">
                  <c:v>-9.57954483250712</c:v>
                </c:pt>
                <c:pt idx="8605">
                  <c:v>0.475053484937923</c:v>
                </c:pt>
                <c:pt idx="8606">
                  <c:v>-4.46793713171541</c:v>
                </c:pt>
                <c:pt idx="8607">
                  <c:v>-3.75957782408045</c:v>
                </c:pt>
                <c:pt idx="8608">
                  <c:v>-3.31840805803579</c:v>
                </c:pt>
                <c:pt idx="8609">
                  <c:v>-0.631352208646477</c:v>
                </c:pt>
                <c:pt idx="8610">
                  <c:v>-17.425739185158</c:v>
                </c:pt>
                <c:pt idx="8611">
                  <c:v>-12.9580548092093</c:v>
                </c:pt>
                <c:pt idx="8612">
                  <c:v>-17.8287763083033</c:v>
                </c:pt>
                <c:pt idx="8613">
                  <c:v>-10.8681460003947</c:v>
                </c:pt>
                <c:pt idx="8614">
                  <c:v>6.10765108551533</c:v>
                </c:pt>
                <c:pt idx="8615">
                  <c:v>9.11463822919611</c:v>
                </c:pt>
                <c:pt idx="8616">
                  <c:v>-14.7923562544931</c:v>
                </c:pt>
                <c:pt idx="8617">
                  <c:v>-6.06222271962137</c:v>
                </c:pt>
                <c:pt idx="8618">
                  <c:v>-3.8975904197398</c:v>
                </c:pt>
                <c:pt idx="8619">
                  <c:v>5.25936880556207</c:v>
                </c:pt>
                <c:pt idx="8620">
                  <c:v>-15.1825493203118</c:v>
                </c:pt>
                <c:pt idx="8621">
                  <c:v>-18.6911848376415</c:v>
                </c:pt>
                <c:pt idx="8622">
                  <c:v>-7.31894180248484</c:v>
                </c:pt>
                <c:pt idx="8623">
                  <c:v>-13.1886561606</c:v>
                </c:pt>
                <c:pt idx="8624">
                  <c:v>-15.0544246444268</c:v>
                </c:pt>
                <c:pt idx="8625">
                  <c:v>-12.1593090934972</c:v>
                </c:pt>
                <c:pt idx="8626">
                  <c:v>-2.08757114129415</c:v>
                </c:pt>
                <c:pt idx="8627">
                  <c:v>1.61175414612393</c:v>
                </c:pt>
                <c:pt idx="8628">
                  <c:v>2.0166740158237</c:v>
                </c:pt>
                <c:pt idx="8629">
                  <c:v>-3.10044040373593</c:v>
                </c:pt>
                <c:pt idx="8630">
                  <c:v>-6.14285431226626</c:v>
                </c:pt>
                <c:pt idx="8631">
                  <c:v>1.21423828114126</c:v>
                </c:pt>
                <c:pt idx="8632">
                  <c:v>-3.9900144613422</c:v>
                </c:pt>
                <c:pt idx="8633">
                  <c:v>-1.44984661362095</c:v>
                </c:pt>
                <c:pt idx="8634">
                  <c:v>-1.52948739280753</c:v>
                </c:pt>
                <c:pt idx="8635">
                  <c:v>-16.2448189213959</c:v>
                </c:pt>
                <c:pt idx="8636">
                  <c:v>-0.513992547325933</c:v>
                </c:pt>
                <c:pt idx="8637">
                  <c:v>-5.03539071093913</c:v>
                </c:pt>
                <c:pt idx="8638">
                  <c:v>-9.2667837939975</c:v>
                </c:pt>
                <c:pt idx="8639">
                  <c:v>-3.16764995800524</c:v>
                </c:pt>
                <c:pt idx="8640">
                  <c:v>-1.9074771301467</c:v>
                </c:pt>
                <c:pt idx="8641">
                  <c:v>-11.9888596496321</c:v>
                </c:pt>
                <c:pt idx="8642">
                  <c:v>8.02527418560567</c:v>
                </c:pt>
                <c:pt idx="8643">
                  <c:v>-14.289448497404</c:v>
                </c:pt>
                <c:pt idx="8644">
                  <c:v>-1.21921201753149</c:v>
                </c:pt>
                <c:pt idx="8645">
                  <c:v>-12.7591065625343</c:v>
                </c:pt>
                <c:pt idx="8646">
                  <c:v>-1.90725210182237</c:v>
                </c:pt>
                <c:pt idx="8647">
                  <c:v>-8.41120950055826</c:v>
                </c:pt>
                <c:pt idx="8648">
                  <c:v>-8.52809154809944</c:v>
                </c:pt>
                <c:pt idx="8649">
                  <c:v>-6.93840154861678</c:v>
                </c:pt>
                <c:pt idx="8650">
                  <c:v>-9.53236529845902</c:v>
                </c:pt>
                <c:pt idx="8651">
                  <c:v>8.14618577981146</c:v>
                </c:pt>
                <c:pt idx="8652">
                  <c:v>-18.7712912099145</c:v>
                </c:pt>
                <c:pt idx="8653">
                  <c:v>-7.29829982843983</c:v>
                </c:pt>
                <c:pt idx="8654">
                  <c:v>-5.93528927919329</c:v>
                </c:pt>
                <c:pt idx="8655">
                  <c:v>-3.80470048580077</c:v>
                </c:pt>
                <c:pt idx="8656">
                  <c:v>-10.5274240282716</c:v>
                </c:pt>
                <c:pt idx="8657">
                  <c:v>9.14830382984738</c:v>
                </c:pt>
                <c:pt idx="8658">
                  <c:v>1.94751480586792</c:v>
                </c:pt>
                <c:pt idx="8659">
                  <c:v>-5.4024458731097</c:v>
                </c:pt>
                <c:pt idx="8660">
                  <c:v>-2.349334897786</c:v>
                </c:pt>
                <c:pt idx="8661">
                  <c:v>3.82443105370817</c:v>
                </c:pt>
                <c:pt idx="8662">
                  <c:v>-19.2685663883395</c:v>
                </c:pt>
                <c:pt idx="8663">
                  <c:v>6.89017106099031</c:v>
                </c:pt>
                <c:pt idx="8664">
                  <c:v>3.70683536256627</c:v>
                </c:pt>
                <c:pt idx="8665">
                  <c:v>-16.8364883453717</c:v>
                </c:pt>
                <c:pt idx="8666">
                  <c:v>0.683245077150791</c:v>
                </c:pt>
                <c:pt idx="8667">
                  <c:v>-5.38599395893031</c:v>
                </c:pt>
                <c:pt idx="8668">
                  <c:v>5.12510651448564</c:v>
                </c:pt>
                <c:pt idx="8669">
                  <c:v>-11.1682276782538</c:v>
                </c:pt>
                <c:pt idx="8670">
                  <c:v>-13.3551843118767</c:v>
                </c:pt>
                <c:pt idx="8671">
                  <c:v>9.01866363381098</c:v>
                </c:pt>
                <c:pt idx="8672">
                  <c:v>8.84409631166048</c:v>
                </c:pt>
                <c:pt idx="8673">
                  <c:v>-7.28131125493043</c:v>
                </c:pt>
                <c:pt idx="8674">
                  <c:v>-15.0762329708054</c:v>
                </c:pt>
                <c:pt idx="8675">
                  <c:v>2.40644552708811</c:v>
                </c:pt>
                <c:pt idx="8676">
                  <c:v>6.14103421355427</c:v>
                </c:pt>
                <c:pt idx="8677">
                  <c:v>-0.252559267047561</c:v>
                </c:pt>
                <c:pt idx="8678">
                  <c:v>-11.10269434969</c:v>
                </c:pt>
                <c:pt idx="8679">
                  <c:v>-19.3781020606152</c:v>
                </c:pt>
                <c:pt idx="8680">
                  <c:v>2.96603978753667</c:v>
                </c:pt>
                <c:pt idx="8681">
                  <c:v>-13.825691335316</c:v>
                </c:pt>
                <c:pt idx="8682">
                  <c:v>-18.5340931300161</c:v>
                </c:pt>
                <c:pt idx="8683">
                  <c:v>-0.238946490367535</c:v>
                </c:pt>
                <c:pt idx="8684">
                  <c:v>-1.49327106407241</c:v>
                </c:pt>
                <c:pt idx="8685">
                  <c:v>0.111202670202777</c:v>
                </c:pt>
                <c:pt idx="8686">
                  <c:v>-14.2116735951611</c:v>
                </c:pt>
                <c:pt idx="8687">
                  <c:v>-7.63714967425264</c:v>
                </c:pt>
                <c:pt idx="8688">
                  <c:v>-2.34030841849334</c:v>
                </c:pt>
                <c:pt idx="8689">
                  <c:v>8.72109312623395</c:v>
                </c:pt>
                <c:pt idx="8690">
                  <c:v>5.61554826757476</c:v>
                </c:pt>
                <c:pt idx="8691">
                  <c:v>-0.195524878665732</c:v>
                </c:pt>
                <c:pt idx="8692">
                  <c:v>7.09069117552842</c:v>
                </c:pt>
                <c:pt idx="8693">
                  <c:v>-5.45699643486879</c:v>
                </c:pt>
                <c:pt idx="8694">
                  <c:v>2.88159366904511</c:v>
                </c:pt>
                <c:pt idx="8695">
                  <c:v>-18.3948706381132</c:v>
                </c:pt>
                <c:pt idx="8696">
                  <c:v>4.6975878396818</c:v>
                </c:pt>
                <c:pt idx="8697">
                  <c:v>-9.45403488964968</c:v>
                </c:pt>
                <c:pt idx="8698">
                  <c:v>-0.085952320566637</c:v>
                </c:pt>
                <c:pt idx="8699">
                  <c:v>-2.9451979829242</c:v>
                </c:pt>
                <c:pt idx="8700">
                  <c:v>-11.0323815729541</c:v>
                </c:pt>
                <c:pt idx="8701">
                  <c:v>0.0979974250568016</c:v>
                </c:pt>
                <c:pt idx="8702">
                  <c:v>6.02011692508085</c:v>
                </c:pt>
                <c:pt idx="8703">
                  <c:v>3.04973747325348</c:v>
                </c:pt>
                <c:pt idx="8704">
                  <c:v>-2.72684955066928</c:v>
                </c:pt>
                <c:pt idx="8705">
                  <c:v>-18.1673869501494</c:v>
                </c:pt>
                <c:pt idx="8706">
                  <c:v>-8.28942455367119</c:v>
                </c:pt>
                <c:pt idx="8707">
                  <c:v>1.45592632597563</c:v>
                </c:pt>
                <c:pt idx="8708">
                  <c:v>1.54184465475202</c:v>
                </c:pt>
                <c:pt idx="8709">
                  <c:v>6.5859995382466</c:v>
                </c:pt>
                <c:pt idx="8710">
                  <c:v>-6.65436433556701</c:v>
                </c:pt>
                <c:pt idx="8711">
                  <c:v>-14.1248083315445</c:v>
                </c:pt>
                <c:pt idx="8712">
                  <c:v>-6.54133978403746</c:v>
                </c:pt>
                <c:pt idx="8713">
                  <c:v>-1.30674530248174</c:v>
                </c:pt>
                <c:pt idx="8714">
                  <c:v>-12.8444285494341</c:v>
                </c:pt>
                <c:pt idx="8715">
                  <c:v>-17.3607404386183</c:v>
                </c:pt>
                <c:pt idx="8716">
                  <c:v>-7.891951915256</c:v>
                </c:pt>
                <c:pt idx="8717">
                  <c:v>6.99754584697624</c:v>
                </c:pt>
                <c:pt idx="8718">
                  <c:v>-10.193584710566</c:v>
                </c:pt>
                <c:pt idx="8719">
                  <c:v>-19.0459728509517</c:v>
                </c:pt>
                <c:pt idx="8720">
                  <c:v>3.82929446918267</c:v>
                </c:pt>
                <c:pt idx="8721">
                  <c:v>-3.38350666527197</c:v>
                </c:pt>
                <c:pt idx="8722">
                  <c:v>3.40190640423683</c:v>
                </c:pt>
                <c:pt idx="8723">
                  <c:v>-15.3703767314529</c:v>
                </c:pt>
                <c:pt idx="8724">
                  <c:v>-12.2926611556484</c:v>
                </c:pt>
                <c:pt idx="8725">
                  <c:v>-15.5002445404858</c:v>
                </c:pt>
                <c:pt idx="8726">
                  <c:v>-12.2676694017457</c:v>
                </c:pt>
                <c:pt idx="8727">
                  <c:v>7.81304899606992</c:v>
                </c:pt>
                <c:pt idx="8728">
                  <c:v>0.0824511488144565</c:v>
                </c:pt>
                <c:pt idx="8729">
                  <c:v>-6.47629042323808</c:v>
                </c:pt>
                <c:pt idx="8730">
                  <c:v>5.85809058671096</c:v>
                </c:pt>
                <c:pt idx="8731">
                  <c:v>5.8614310416427</c:v>
                </c:pt>
                <c:pt idx="8732">
                  <c:v>-18.7606813567919</c:v>
                </c:pt>
                <c:pt idx="8733">
                  <c:v>-15.8744913854346</c:v>
                </c:pt>
                <c:pt idx="8734">
                  <c:v>-2.13166480463047</c:v>
                </c:pt>
                <c:pt idx="8735">
                  <c:v>-15.6454709313875</c:v>
                </c:pt>
                <c:pt idx="8736">
                  <c:v>1.21964149084106</c:v>
                </c:pt>
                <c:pt idx="8737">
                  <c:v>-0.613146573220298</c:v>
                </c:pt>
                <c:pt idx="8738">
                  <c:v>9.20983321304489</c:v>
                </c:pt>
                <c:pt idx="8739">
                  <c:v>-17.5987647880394</c:v>
                </c:pt>
                <c:pt idx="8740">
                  <c:v>-0.163029526120614</c:v>
                </c:pt>
                <c:pt idx="8741">
                  <c:v>-5.97998778314006</c:v>
                </c:pt>
                <c:pt idx="8742">
                  <c:v>-9.58795384754644</c:v>
                </c:pt>
                <c:pt idx="8743">
                  <c:v>0.848575014852203</c:v>
                </c:pt>
                <c:pt idx="8744">
                  <c:v>-13.5746277378366</c:v>
                </c:pt>
                <c:pt idx="8745">
                  <c:v>-13.3274180031283</c:v>
                </c:pt>
                <c:pt idx="8746">
                  <c:v>-18.2497433183506</c:v>
                </c:pt>
                <c:pt idx="8747">
                  <c:v>1.87447127281245</c:v>
                </c:pt>
                <c:pt idx="8748">
                  <c:v>-18.8073002636781</c:v>
                </c:pt>
                <c:pt idx="8749">
                  <c:v>-10.5360261044451</c:v>
                </c:pt>
                <c:pt idx="8750">
                  <c:v>-0.734637393529581</c:v>
                </c:pt>
                <c:pt idx="8751">
                  <c:v>-1.86559633054855</c:v>
                </c:pt>
                <c:pt idx="8752">
                  <c:v>-19.258797423983</c:v>
                </c:pt>
                <c:pt idx="8753">
                  <c:v>-19.3614823326152</c:v>
                </c:pt>
                <c:pt idx="8754">
                  <c:v>-1.47725581883032</c:v>
                </c:pt>
                <c:pt idx="8755">
                  <c:v>1.87842257018818</c:v>
                </c:pt>
                <c:pt idx="8756">
                  <c:v>9.49685429183511</c:v>
                </c:pt>
                <c:pt idx="8757">
                  <c:v>4.88613626004671</c:v>
                </c:pt>
                <c:pt idx="8758">
                  <c:v>-3.04635874355708</c:v>
                </c:pt>
                <c:pt idx="8759">
                  <c:v>-18.0453725283698</c:v>
                </c:pt>
                <c:pt idx="8760">
                  <c:v>5.50116846711473</c:v>
                </c:pt>
                <c:pt idx="8761">
                  <c:v>3.91439933346459</c:v>
                </c:pt>
                <c:pt idx="8762">
                  <c:v>0.394800993693817</c:v>
                </c:pt>
                <c:pt idx="8763">
                  <c:v>-9.23718529938878</c:v>
                </c:pt>
                <c:pt idx="8764">
                  <c:v>1.7701796707958</c:v>
                </c:pt>
                <c:pt idx="8765">
                  <c:v>9.11208593662642</c:v>
                </c:pt>
                <c:pt idx="8766">
                  <c:v>-14.3423212932246</c:v>
                </c:pt>
                <c:pt idx="8767">
                  <c:v>1.81064953101007</c:v>
                </c:pt>
                <c:pt idx="8768">
                  <c:v>1.90085279307915</c:v>
                </c:pt>
                <c:pt idx="8769">
                  <c:v>3.95551227795524</c:v>
                </c:pt>
                <c:pt idx="8770">
                  <c:v>-2.5475793053376</c:v>
                </c:pt>
                <c:pt idx="8771">
                  <c:v>-6.45160114834213</c:v>
                </c:pt>
                <c:pt idx="8772">
                  <c:v>-0.394669648788585</c:v>
                </c:pt>
                <c:pt idx="8773">
                  <c:v>-6.39381537590064</c:v>
                </c:pt>
                <c:pt idx="8774">
                  <c:v>7.52452188560139</c:v>
                </c:pt>
                <c:pt idx="8775">
                  <c:v>-5.47008073066335</c:v>
                </c:pt>
                <c:pt idx="8776">
                  <c:v>-17.8475904787413</c:v>
                </c:pt>
                <c:pt idx="8777">
                  <c:v>8.15153627368562</c:v>
                </c:pt>
                <c:pt idx="8778">
                  <c:v>4.27065124704719</c:v>
                </c:pt>
                <c:pt idx="8779">
                  <c:v>-2.26132371104626</c:v>
                </c:pt>
                <c:pt idx="8780">
                  <c:v>-5.53220957897017</c:v>
                </c:pt>
                <c:pt idx="8781">
                  <c:v>-18.0274028011068</c:v>
                </c:pt>
                <c:pt idx="8782">
                  <c:v>-18.6949034116659</c:v>
                </c:pt>
                <c:pt idx="8783">
                  <c:v>0.988969443065207</c:v>
                </c:pt>
                <c:pt idx="8784">
                  <c:v>-3.67764577486975</c:v>
                </c:pt>
                <c:pt idx="8785">
                  <c:v>-11.0487233798275</c:v>
                </c:pt>
                <c:pt idx="8786">
                  <c:v>-8.27764184417659</c:v>
                </c:pt>
                <c:pt idx="8787">
                  <c:v>-3.28846017880687</c:v>
                </c:pt>
                <c:pt idx="8788">
                  <c:v>7.35456194991114</c:v>
                </c:pt>
                <c:pt idx="8789">
                  <c:v>-19.1321450692401</c:v>
                </c:pt>
                <c:pt idx="8790">
                  <c:v>-1.25602356509615</c:v>
                </c:pt>
                <c:pt idx="8791">
                  <c:v>-9.35391209516293</c:v>
                </c:pt>
                <c:pt idx="8792">
                  <c:v>2.73756509916295</c:v>
                </c:pt>
                <c:pt idx="8793">
                  <c:v>-11.0221189073894</c:v>
                </c:pt>
                <c:pt idx="8794">
                  <c:v>-15.695552449028</c:v>
                </c:pt>
                <c:pt idx="8795">
                  <c:v>-17.7745591201972</c:v>
                </c:pt>
                <c:pt idx="8796">
                  <c:v>2.452046680986</c:v>
                </c:pt>
                <c:pt idx="8797">
                  <c:v>-9.2475389745705</c:v>
                </c:pt>
                <c:pt idx="8798">
                  <c:v>-5.68927196571306</c:v>
                </c:pt>
                <c:pt idx="8799">
                  <c:v>3.71743025351376</c:v>
                </c:pt>
                <c:pt idx="8800">
                  <c:v>-2.69995361969827</c:v>
                </c:pt>
                <c:pt idx="8801">
                  <c:v>-19.3770287429841</c:v>
                </c:pt>
                <c:pt idx="8802">
                  <c:v>4.98365771051748</c:v>
                </c:pt>
                <c:pt idx="8803">
                  <c:v>-18.4557703873971</c:v>
                </c:pt>
                <c:pt idx="8804">
                  <c:v>1.99265898293818</c:v>
                </c:pt>
                <c:pt idx="8805">
                  <c:v>-13.3007625134473</c:v>
                </c:pt>
                <c:pt idx="8806">
                  <c:v>-8.37659508332452</c:v>
                </c:pt>
                <c:pt idx="8807">
                  <c:v>-5.19297520798302</c:v>
                </c:pt>
                <c:pt idx="8808">
                  <c:v>-5.9988937442858</c:v>
                </c:pt>
                <c:pt idx="8809">
                  <c:v>3.83976386664477</c:v>
                </c:pt>
                <c:pt idx="8810">
                  <c:v>-6.76971306298527</c:v>
                </c:pt>
                <c:pt idx="8811">
                  <c:v>-3.71426573356981</c:v>
                </c:pt>
                <c:pt idx="8812">
                  <c:v>-1.38776422175425</c:v>
                </c:pt>
                <c:pt idx="8813">
                  <c:v>-1.49628895082901</c:v>
                </c:pt>
                <c:pt idx="8814">
                  <c:v>-13.3251433180609</c:v>
                </c:pt>
                <c:pt idx="8815">
                  <c:v>0.450578285843904</c:v>
                </c:pt>
                <c:pt idx="8816">
                  <c:v>-12.8797562044418</c:v>
                </c:pt>
                <c:pt idx="8817">
                  <c:v>-2.61213489207373</c:v>
                </c:pt>
                <c:pt idx="8818">
                  <c:v>-9.77624024546652</c:v>
                </c:pt>
                <c:pt idx="8819">
                  <c:v>3.52732943295754</c:v>
                </c:pt>
                <c:pt idx="8820">
                  <c:v>-3.15234589593043</c:v>
                </c:pt>
                <c:pt idx="8821">
                  <c:v>-17.3691482716009</c:v>
                </c:pt>
                <c:pt idx="8822">
                  <c:v>-11.2118100017848</c:v>
                </c:pt>
                <c:pt idx="8823">
                  <c:v>4.97414100135988</c:v>
                </c:pt>
                <c:pt idx="8824">
                  <c:v>2.5749372089002</c:v>
                </c:pt>
                <c:pt idx="8825">
                  <c:v>1.04826619670184</c:v>
                </c:pt>
                <c:pt idx="8826">
                  <c:v>-1.1787127171561</c:v>
                </c:pt>
                <c:pt idx="8827">
                  <c:v>-13.9426417414812</c:v>
                </c:pt>
                <c:pt idx="8828">
                  <c:v>-2.60871379653622</c:v>
                </c:pt>
                <c:pt idx="8829">
                  <c:v>-19.2527341422157</c:v>
                </c:pt>
                <c:pt idx="8830">
                  <c:v>5.62230352193854</c:v>
                </c:pt>
                <c:pt idx="8831">
                  <c:v>-3.43108843549667</c:v>
                </c:pt>
                <c:pt idx="8832">
                  <c:v>-0.0285946818235247</c:v>
                </c:pt>
                <c:pt idx="8833">
                  <c:v>-18.7552406746354</c:v>
                </c:pt>
                <c:pt idx="8834">
                  <c:v>-10.0932046041993</c:v>
                </c:pt>
                <c:pt idx="8835">
                  <c:v>-18.8342295727481</c:v>
                </c:pt>
                <c:pt idx="8836">
                  <c:v>-1.96665845136016</c:v>
                </c:pt>
                <c:pt idx="8837">
                  <c:v>-4.82946215596609</c:v>
                </c:pt>
                <c:pt idx="8838">
                  <c:v>0.193974731645253</c:v>
                </c:pt>
                <c:pt idx="8839">
                  <c:v>-9.87854132323246</c:v>
                </c:pt>
                <c:pt idx="8840">
                  <c:v>-11.7257447261297</c:v>
                </c:pt>
                <c:pt idx="8841">
                  <c:v>-18.5534511068133</c:v>
                </c:pt>
                <c:pt idx="8842">
                  <c:v>9.59746110768102</c:v>
                </c:pt>
                <c:pt idx="8843">
                  <c:v>6.97956862750968</c:v>
                </c:pt>
                <c:pt idx="8844">
                  <c:v>1.28556290306636</c:v>
                </c:pt>
                <c:pt idx="8845">
                  <c:v>-13.4112236460677</c:v>
                </c:pt>
                <c:pt idx="8846">
                  <c:v>-6.4024308794184</c:v>
                </c:pt>
                <c:pt idx="8847">
                  <c:v>1.87987907376018</c:v>
                </c:pt>
                <c:pt idx="8848">
                  <c:v>-10.6297012399473</c:v>
                </c:pt>
                <c:pt idx="8849">
                  <c:v>-4.7896847439419</c:v>
                </c:pt>
                <c:pt idx="8850">
                  <c:v>5.06795876108718</c:v>
                </c:pt>
                <c:pt idx="8851">
                  <c:v>-6.25742464809728</c:v>
                </c:pt>
                <c:pt idx="8852">
                  <c:v>-18.7097425556977</c:v>
                </c:pt>
                <c:pt idx="8853">
                  <c:v>-12.0796465447333</c:v>
                </c:pt>
                <c:pt idx="8854">
                  <c:v>-18.2851799526329</c:v>
                </c:pt>
                <c:pt idx="8855">
                  <c:v>-0.443585813540369</c:v>
                </c:pt>
                <c:pt idx="8856">
                  <c:v>-12.8834199528616</c:v>
                </c:pt>
                <c:pt idx="8857">
                  <c:v>-7.55150094241793</c:v>
                </c:pt>
                <c:pt idx="8858">
                  <c:v>-10.8627970383687</c:v>
                </c:pt>
                <c:pt idx="8859">
                  <c:v>0.805344660575278</c:v>
                </c:pt>
                <c:pt idx="8860">
                  <c:v>-9.74045338548985</c:v>
                </c:pt>
                <c:pt idx="8861">
                  <c:v>-11.8866362413584</c:v>
                </c:pt>
                <c:pt idx="8862">
                  <c:v>1.61236493479831</c:v>
                </c:pt>
                <c:pt idx="8863">
                  <c:v>5.0252758804529</c:v>
                </c:pt>
                <c:pt idx="8864">
                  <c:v>7.41073223943435</c:v>
                </c:pt>
                <c:pt idx="8865">
                  <c:v>-2.79085527000689</c:v>
                </c:pt>
                <c:pt idx="8866">
                  <c:v>0.198344769550228</c:v>
                </c:pt>
                <c:pt idx="8867">
                  <c:v>-4.40099658919936</c:v>
                </c:pt>
                <c:pt idx="8868">
                  <c:v>6.60543846401873</c:v>
                </c:pt>
                <c:pt idx="8869">
                  <c:v>-10.11002855279</c:v>
                </c:pt>
                <c:pt idx="8870">
                  <c:v>5.48637393354024</c:v>
                </c:pt>
                <c:pt idx="8871">
                  <c:v>0.193195680081375</c:v>
                </c:pt>
                <c:pt idx="8872">
                  <c:v>4.89914541129619</c:v>
                </c:pt>
                <c:pt idx="8873">
                  <c:v>-12.1272062041268</c:v>
                </c:pt>
                <c:pt idx="8874">
                  <c:v>-4.02724398495573</c:v>
                </c:pt>
                <c:pt idx="8875">
                  <c:v>-14.6438425857885</c:v>
                </c:pt>
                <c:pt idx="8876">
                  <c:v>-19.1854717574822</c:v>
                </c:pt>
                <c:pt idx="8877">
                  <c:v>-11.1112532448721</c:v>
                </c:pt>
                <c:pt idx="8878">
                  <c:v>-3.61537969801971</c:v>
                </c:pt>
                <c:pt idx="8879">
                  <c:v>-10.1663584918028</c:v>
                </c:pt>
                <c:pt idx="8880">
                  <c:v>-12.0821769406627</c:v>
                </c:pt>
                <c:pt idx="8881">
                  <c:v>-0.0398077582121025</c:v>
                </c:pt>
                <c:pt idx="8882">
                  <c:v>4.93761647502809</c:v>
                </c:pt>
                <c:pt idx="8883">
                  <c:v>-1.63523821164767</c:v>
                </c:pt>
                <c:pt idx="8884">
                  <c:v>-8.84713147669658</c:v>
                </c:pt>
                <c:pt idx="8885">
                  <c:v>2.77667911620634</c:v>
                </c:pt>
                <c:pt idx="8886">
                  <c:v>-19.2136908055483</c:v>
                </c:pt>
                <c:pt idx="8887">
                  <c:v>0.284972061456892</c:v>
                </c:pt>
                <c:pt idx="8888">
                  <c:v>-2.6926810863272</c:v>
                </c:pt>
                <c:pt idx="8889">
                  <c:v>1.67717959594583</c:v>
                </c:pt>
                <c:pt idx="8890">
                  <c:v>-2.59869229683559</c:v>
                </c:pt>
                <c:pt idx="8891">
                  <c:v>-12.9681430356253</c:v>
                </c:pt>
                <c:pt idx="8892">
                  <c:v>-13.4515723873519</c:v>
                </c:pt>
                <c:pt idx="8893">
                  <c:v>-15.9278506757161</c:v>
                </c:pt>
                <c:pt idx="8894">
                  <c:v>-1.50013943880678</c:v>
                </c:pt>
                <c:pt idx="8895">
                  <c:v>-10.07117388273</c:v>
                </c:pt>
                <c:pt idx="8896">
                  <c:v>5.25616622927041</c:v>
                </c:pt>
                <c:pt idx="8897">
                  <c:v>2.76823771014194</c:v>
                </c:pt>
                <c:pt idx="8898">
                  <c:v>-1.02185740462527</c:v>
                </c:pt>
                <c:pt idx="8899">
                  <c:v>0.0856844120796758</c:v>
                </c:pt>
                <c:pt idx="8900">
                  <c:v>8.5124723407086</c:v>
                </c:pt>
                <c:pt idx="8901">
                  <c:v>-11.0454348420308</c:v>
                </c:pt>
                <c:pt idx="8902">
                  <c:v>-19.0043946585563</c:v>
                </c:pt>
                <c:pt idx="8903">
                  <c:v>8.583114792587</c:v>
                </c:pt>
                <c:pt idx="8904">
                  <c:v>-4.09051893751647</c:v>
                </c:pt>
                <c:pt idx="8905">
                  <c:v>-9.56941312574368</c:v>
                </c:pt>
                <c:pt idx="8906">
                  <c:v>-8.9239083918699</c:v>
                </c:pt>
                <c:pt idx="8907">
                  <c:v>-4.9570375989408</c:v>
                </c:pt>
                <c:pt idx="8908">
                  <c:v>-6.92718017383146</c:v>
                </c:pt>
                <c:pt idx="8909">
                  <c:v>-15.4275553763957</c:v>
                </c:pt>
                <c:pt idx="8910">
                  <c:v>-17.6239613715196</c:v>
                </c:pt>
                <c:pt idx="8911">
                  <c:v>6.88449642400974</c:v>
                </c:pt>
                <c:pt idx="8912">
                  <c:v>3.04235545441925</c:v>
                </c:pt>
                <c:pt idx="8913">
                  <c:v>7.00825224292816</c:v>
                </c:pt>
                <c:pt idx="8914">
                  <c:v>3.59056751778139</c:v>
                </c:pt>
                <c:pt idx="8915">
                  <c:v>4.14745417558317</c:v>
                </c:pt>
                <c:pt idx="8916">
                  <c:v>-16.5715101905424</c:v>
                </c:pt>
                <c:pt idx="8917">
                  <c:v>-18.9931774753592</c:v>
                </c:pt>
                <c:pt idx="8918">
                  <c:v>1.4023260486634</c:v>
                </c:pt>
                <c:pt idx="8919">
                  <c:v>3.53757484899341</c:v>
                </c:pt>
                <c:pt idx="8920">
                  <c:v>-11.6679124452214</c:v>
                </c:pt>
                <c:pt idx="8921">
                  <c:v>-6.98317443649048</c:v>
                </c:pt>
                <c:pt idx="8922">
                  <c:v>-0.354026808640334</c:v>
                </c:pt>
                <c:pt idx="8923">
                  <c:v>1.62617904791039</c:v>
                </c:pt>
                <c:pt idx="8924">
                  <c:v>-18.2157233225911</c:v>
                </c:pt>
                <c:pt idx="8925">
                  <c:v>-15.008781611226</c:v>
                </c:pt>
                <c:pt idx="8926">
                  <c:v>6.19323997289122</c:v>
                </c:pt>
                <c:pt idx="8927">
                  <c:v>8.06755645446238</c:v>
                </c:pt>
                <c:pt idx="8928">
                  <c:v>-7.5723014396244</c:v>
                </c:pt>
                <c:pt idx="8929">
                  <c:v>6.96948326403173</c:v>
                </c:pt>
                <c:pt idx="8930">
                  <c:v>-8.50574444252275</c:v>
                </c:pt>
                <c:pt idx="8931">
                  <c:v>-5.38022339671176</c:v>
                </c:pt>
                <c:pt idx="8932">
                  <c:v>1.93022832458233</c:v>
                </c:pt>
                <c:pt idx="8933">
                  <c:v>7.20324135438583</c:v>
                </c:pt>
                <c:pt idx="8934">
                  <c:v>-8.75809264832177</c:v>
                </c:pt>
                <c:pt idx="8935">
                  <c:v>-13.9397024918216</c:v>
                </c:pt>
                <c:pt idx="8936">
                  <c:v>-13.2363474124161</c:v>
                </c:pt>
                <c:pt idx="8937">
                  <c:v>-1.87292191979622</c:v>
                </c:pt>
                <c:pt idx="8938">
                  <c:v>-17.7351734640015</c:v>
                </c:pt>
                <c:pt idx="8939">
                  <c:v>-10.7844468412084</c:v>
                </c:pt>
                <c:pt idx="8940">
                  <c:v>4.80436708996877</c:v>
                </c:pt>
                <c:pt idx="8941">
                  <c:v>7.28260722475603</c:v>
                </c:pt>
                <c:pt idx="8942">
                  <c:v>-1.08327226773409</c:v>
                </c:pt>
                <c:pt idx="8943">
                  <c:v>0.802282296422409</c:v>
                </c:pt>
                <c:pt idx="8944">
                  <c:v>8.59340012376937</c:v>
                </c:pt>
                <c:pt idx="8945">
                  <c:v>-5.86280205971939</c:v>
                </c:pt>
                <c:pt idx="8946">
                  <c:v>-0.157054416888154</c:v>
                </c:pt>
                <c:pt idx="8947">
                  <c:v>-9.64075967181732</c:v>
                </c:pt>
                <c:pt idx="8948">
                  <c:v>5.69043141773152</c:v>
                </c:pt>
                <c:pt idx="8949">
                  <c:v>-9.5960136887929</c:v>
                </c:pt>
                <c:pt idx="8950">
                  <c:v>-16.2169329288615</c:v>
                </c:pt>
                <c:pt idx="8951">
                  <c:v>1.65272201418161</c:v>
                </c:pt>
                <c:pt idx="8952">
                  <c:v>6.17271994323555</c:v>
                </c:pt>
                <c:pt idx="8953">
                  <c:v>0.72019362966953</c:v>
                </c:pt>
                <c:pt idx="8954">
                  <c:v>-0.719271463426133</c:v>
                </c:pt>
                <c:pt idx="8955">
                  <c:v>-12.9940303708212</c:v>
                </c:pt>
                <c:pt idx="8956">
                  <c:v>8.26882057846755</c:v>
                </c:pt>
                <c:pt idx="8957">
                  <c:v>2.53176064050284</c:v>
                </c:pt>
                <c:pt idx="8958">
                  <c:v>0.209531471606192</c:v>
                </c:pt>
                <c:pt idx="8959">
                  <c:v>-5.49153682790731</c:v>
                </c:pt>
                <c:pt idx="8960">
                  <c:v>8.12559348702484</c:v>
                </c:pt>
                <c:pt idx="8961">
                  <c:v>-18.5299652104953</c:v>
                </c:pt>
                <c:pt idx="8962">
                  <c:v>-4.59855768785535</c:v>
                </c:pt>
                <c:pt idx="8963">
                  <c:v>0.868619304596779</c:v>
                </c:pt>
                <c:pt idx="8964">
                  <c:v>5.74234689517654</c:v>
                </c:pt>
                <c:pt idx="8965">
                  <c:v>-13.5623377682283</c:v>
                </c:pt>
                <c:pt idx="8966">
                  <c:v>2.31620299638233</c:v>
                </c:pt>
                <c:pt idx="8967">
                  <c:v>2.3301350984143</c:v>
                </c:pt>
                <c:pt idx="8968">
                  <c:v>-12.6673353465731</c:v>
                </c:pt>
                <c:pt idx="8969">
                  <c:v>-11.332570262676</c:v>
                </c:pt>
                <c:pt idx="8970">
                  <c:v>-4.06817203939266</c:v>
                </c:pt>
                <c:pt idx="8971">
                  <c:v>-1.71266094324661</c:v>
                </c:pt>
                <c:pt idx="8972">
                  <c:v>0.05597532918717</c:v>
                </c:pt>
                <c:pt idx="8973">
                  <c:v>-6.96826644025524</c:v>
                </c:pt>
                <c:pt idx="8974">
                  <c:v>-13.2401472012431</c:v>
                </c:pt>
                <c:pt idx="8975">
                  <c:v>-0.85087685063703</c:v>
                </c:pt>
                <c:pt idx="8976">
                  <c:v>3.67534401517818</c:v>
                </c:pt>
                <c:pt idx="8977">
                  <c:v>-16.8196329048958</c:v>
                </c:pt>
                <c:pt idx="8978">
                  <c:v>7.03005223703751</c:v>
                </c:pt>
                <c:pt idx="8979">
                  <c:v>-9.82281646335226</c:v>
                </c:pt>
                <c:pt idx="8980">
                  <c:v>3.97062189703586</c:v>
                </c:pt>
                <c:pt idx="8981">
                  <c:v>5.20284285404004</c:v>
                </c:pt>
                <c:pt idx="8982">
                  <c:v>-10.2032447567913</c:v>
                </c:pt>
                <c:pt idx="8983">
                  <c:v>-17.0370389104929</c:v>
                </c:pt>
                <c:pt idx="8984">
                  <c:v>0.921044768296284</c:v>
                </c:pt>
                <c:pt idx="8985">
                  <c:v>-2.4315129678849</c:v>
                </c:pt>
                <c:pt idx="8986">
                  <c:v>-11.1021482119854</c:v>
                </c:pt>
                <c:pt idx="8987">
                  <c:v>-8.69424971394516</c:v>
                </c:pt>
                <c:pt idx="8988">
                  <c:v>2.3444885155307</c:v>
                </c:pt>
                <c:pt idx="8989">
                  <c:v>-12.4495469786402</c:v>
                </c:pt>
                <c:pt idx="8990">
                  <c:v>-8.45512896391174</c:v>
                </c:pt>
                <c:pt idx="8991">
                  <c:v>-6.45122075055878</c:v>
                </c:pt>
                <c:pt idx="8992">
                  <c:v>3.65526486829863</c:v>
                </c:pt>
                <c:pt idx="8993">
                  <c:v>-4.98290864999699</c:v>
                </c:pt>
                <c:pt idx="8994">
                  <c:v>-9.51876535286535</c:v>
                </c:pt>
                <c:pt idx="8995">
                  <c:v>-7.98226436485696</c:v>
                </c:pt>
                <c:pt idx="8996">
                  <c:v>9.64973370139514</c:v>
                </c:pt>
                <c:pt idx="8997">
                  <c:v>-2.90518816703121</c:v>
                </c:pt>
                <c:pt idx="8998">
                  <c:v>1.02684689634773</c:v>
                </c:pt>
                <c:pt idx="8999">
                  <c:v>3.41321181288045</c:v>
                </c:pt>
                <c:pt idx="9000">
                  <c:v>3.98977162817229</c:v>
                </c:pt>
                <c:pt idx="9001">
                  <c:v>-10.5864539395931</c:v>
                </c:pt>
                <c:pt idx="9002">
                  <c:v>2.95352522941327</c:v>
                </c:pt>
                <c:pt idx="9003">
                  <c:v>-10.3626652636304</c:v>
                </c:pt>
                <c:pt idx="9004">
                  <c:v>0.814403596560455</c:v>
                </c:pt>
                <c:pt idx="9005">
                  <c:v>-13.9896347392127</c:v>
                </c:pt>
                <c:pt idx="9006">
                  <c:v>7.76315619874513</c:v>
                </c:pt>
                <c:pt idx="9007">
                  <c:v>0.369290775514744</c:v>
                </c:pt>
                <c:pt idx="9008">
                  <c:v>8.30600384399965</c:v>
                </c:pt>
                <c:pt idx="9009">
                  <c:v>-15.761471887263</c:v>
                </c:pt>
                <c:pt idx="9010">
                  <c:v>2.70434202211018</c:v>
                </c:pt>
                <c:pt idx="9011">
                  <c:v>-15.3890929815296</c:v>
                </c:pt>
                <c:pt idx="9012">
                  <c:v>-12.0875926265765</c:v>
                </c:pt>
                <c:pt idx="9013">
                  <c:v>-17.7358053741733</c:v>
                </c:pt>
                <c:pt idx="9014">
                  <c:v>-7.06156418206549</c:v>
                </c:pt>
                <c:pt idx="9015">
                  <c:v>-1.63804246992769</c:v>
                </c:pt>
                <c:pt idx="9016">
                  <c:v>5.59437642134262</c:v>
                </c:pt>
                <c:pt idx="9017">
                  <c:v>-15.9052643519465</c:v>
                </c:pt>
                <c:pt idx="9018">
                  <c:v>0.588999679075709</c:v>
                </c:pt>
                <c:pt idx="9019">
                  <c:v>4.50828224866756</c:v>
                </c:pt>
                <c:pt idx="9020">
                  <c:v>8.71637759384954</c:v>
                </c:pt>
                <c:pt idx="9021">
                  <c:v>-4.35050315790409</c:v>
                </c:pt>
                <c:pt idx="9022">
                  <c:v>-8.35555492332048</c:v>
                </c:pt>
                <c:pt idx="9023">
                  <c:v>-3.91618169981374</c:v>
                </c:pt>
                <c:pt idx="9024">
                  <c:v>6.1448882525794</c:v>
                </c:pt>
                <c:pt idx="9025">
                  <c:v>-6.07915616828192</c:v>
                </c:pt>
                <c:pt idx="9026">
                  <c:v>1.85857358439138</c:v>
                </c:pt>
                <c:pt idx="9027">
                  <c:v>-9.49890541645599</c:v>
                </c:pt>
                <c:pt idx="9028">
                  <c:v>-13.9941783697265</c:v>
                </c:pt>
                <c:pt idx="9029">
                  <c:v>-5.528341206106</c:v>
                </c:pt>
                <c:pt idx="9030">
                  <c:v>-13.9662915207797</c:v>
                </c:pt>
                <c:pt idx="9031">
                  <c:v>-4.35504388237702</c:v>
                </c:pt>
                <c:pt idx="9032">
                  <c:v>-18.3516753733307</c:v>
                </c:pt>
                <c:pt idx="9033">
                  <c:v>7.47121386657276</c:v>
                </c:pt>
                <c:pt idx="9034">
                  <c:v>0.37543096849738</c:v>
                </c:pt>
                <c:pt idx="9035">
                  <c:v>-10.5043543191418</c:v>
                </c:pt>
                <c:pt idx="9036">
                  <c:v>-3.95908812991689</c:v>
                </c:pt>
                <c:pt idx="9037">
                  <c:v>-18.5847786735013</c:v>
                </c:pt>
                <c:pt idx="9038">
                  <c:v>1.50089702713873</c:v>
                </c:pt>
                <c:pt idx="9039">
                  <c:v>-2.40032990248408</c:v>
                </c:pt>
                <c:pt idx="9040">
                  <c:v>-2.84838229033096</c:v>
                </c:pt>
                <c:pt idx="9041">
                  <c:v>-11.2558501829965</c:v>
                </c:pt>
                <c:pt idx="9042">
                  <c:v>-10.7737927698651</c:v>
                </c:pt>
                <c:pt idx="9043">
                  <c:v>-9.5778562537062</c:v>
                </c:pt>
                <c:pt idx="9044">
                  <c:v>-8.80347958525826</c:v>
                </c:pt>
                <c:pt idx="9045">
                  <c:v>3.32723621604784</c:v>
                </c:pt>
                <c:pt idx="9046">
                  <c:v>-2.79989506895951</c:v>
                </c:pt>
                <c:pt idx="9047">
                  <c:v>-13.4715769098466</c:v>
                </c:pt>
                <c:pt idx="9048">
                  <c:v>-16.5407476208347</c:v>
                </c:pt>
                <c:pt idx="9049">
                  <c:v>-6.02720318483769</c:v>
                </c:pt>
                <c:pt idx="9050">
                  <c:v>-3.37109105307816</c:v>
                </c:pt>
                <c:pt idx="9051">
                  <c:v>5.25413320071643</c:v>
                </c:pt>
                <c:pt idx="9052">
                  <c:v>-4.52404836479521</c:v>
                </c:pt>
                <c:pt idx="9053">
                  <c:v>2.95380254784441</c:v>
                </c:pt>
                <c:pt idx="9054">
                  <c:v>-8.91190185780726</c:v>
                </c:pt>
                <c:pt idx="9055">
                  <c:v>-10.011526439016</c:v>
                </c:pt>
                <c:pt idx="9056">
                  <c:v>-14.8567254222345</c:v>
                </c:pt>
                <c:pt idx="9057">
                  <c:v>1.50238648987652</c:v>
                </c:pt>
                <c:pt idx="9058">
                  <c:v>-10.9634289501613</c:v>
                </c:pt>
                <c:pt idx="9059">
                  <c:v>-7.74197803615345</c:v>
                </c:pt>
                <c:pt idx="9060">
                  <c:v>-1.98824883237922</c:v>
                </c:pt>
                <c:pt idx="9061">
                  <c:v>-17.5470924262846</c:v>
                </c:pt>
                <c:pt idx="9062">
                  <c:v>-9.54052835710711</c:v>
                </c:pt>
                <c:pt idx="9063">
                  <c:v>2.5154591718749</c:v>
                </c:pt>
                <c:pt idx="9064">
                  <c:v>-3.89970003434824</c:v>
                </c:pt>
                <c:pt idx="9065">
                  <c:v>8.79169285006022</c:v>
                </c:pt>
                <c:pt idx="9066">
                  <c:v>3.62900822845826</c:v>
                </c:pt>
                <c:pt idx="9067">
                  <c:v>8.52881501118201</c:v>
                </c:pt>
                <c:pt idx="9068">
                  <c:v>9.56233172322131</c:v>
                </c:pt>
                <c:pt idx="9069">
                  <c:v>-3.7288424071581</c:v>
                </c:pt>
                <c:pt idx="9070">
                  <c:v>-10.5168607774825</c:v>
                </c:pt>
                <c:pt idx="9071">
                  <c:v>2.3491159194174</c:v>
                </c:pt>
                <c:pt idx="9072">
                  <c:v>-6.91303237681619</c:v>
                </c:pt>
                <c:pt idx="9073">
                  <c:v>-17.0296570461798</c:v>
                </c:pt>
                <c:pt idx="9074">
                  <c:v>-17.2783998212423</c:v>
                </c:pt>
                <c:pt idx="9075">
                  <c:v>-10.418934968658</c:v>
                </c:pt>
                <c:pt idx="9076">
                  <c:v>-18.1597447449833</c:v>
                </c:pt>
                <c:pt idx="9077">
                  <c:v>-16.290339683956</c:v>
                </c:pt>
                <c:pt idx="9078">
                  <c:v>-18.5509533458039</c:v>
                </c:pt>
                <c:pt idx="9079">
                  <c:v>-6.00547439766594</c:v>
                </c:pt>
                <c:pt idx="9080">
                  <c:v>-18.7520964310244</c:v>
                </c:pt>
                <c:pt idx="9081">
                  <c:v>6.38062186200135</c:v>
                </c:pt>
                <c:pt idx="9082">
                  <c:v>1.70428135301998</c:v>
                </c:pt>
                <c:pt idx="9083">
                  <c:v>3.5196127195145</c:v>
                </c:pt>
                <c:pt idx="9084">
                  <c:v>-6.64505010203095</c:v>
                </c:pt>
                <c:pt idx="9085">
                  <c:v>3.33423869853302</c:v>
                </c:pt>
                <c:pt idx="9086">
                  <c:v>-10.1695597627577</c:v>
                </c:pt>
                <c:pt idx="9087">
                  <c:v>2.31731967459248</c:v>
                </c:pt>
                <c:pt idx="9088">
                  <c:v>-13.6269051897381</c:v>
                </c:pt>
                <c:pt idx="9089">
                  <c:v>-6.87374120900142</c:v>
                </c:pt>
                <c:pt idx="9090">
                  <c:v>-13.7688927982375</c:v>
                </c:pt>
                <c:pt idx="9091">
                  <c:v>-4.43843290097358</c:v>
                </c:pt>
                <c:pt idx="9092">
                  <c:v>3.55761903224018</c:v>
                </c:pt>
                <c:pt idx="9093">
                  <c:v>9.32318698214607</c:v>
                </c:pt>
                <c:pt idx="9094">
                  <c:v>-6.40809955091081</c:v>
                </c:pt>
                <c:pt idx="9095">
                  <c:v>-9.7071658853848</c:v>
                </c:pt>
                <c:pt idx="9096">
                  <c:v>-3.46239302479347</c:v>
                </c:pt>
                <c:pt idx="9097">
                  <c:v>-7.77186013564313</c:v>
                </c:pt>
                <c:pt idx="9098">
                  <c:v>-18.5571306698943</c:v>
                </c:pt>
                <c:pt idx="9099">
                  <c:v>-6.12988578219491</c:v>
                </c:pt>
                <c:pt idx="9100">
                  <c:v>-12.9393939379257</c:v>
                </c:pt>
                <c:pt idx="9101">
                  <c:v>-14.5219405451301</c:v>
                </c:pt>
                <c:pt idx="9102">
                  <c:v>-11.6995724934842</c:v>
                </c:pt>
                <c:pt idx="9103">
                  <c:v>-18.9414629565891</c:v>
                </c:pt>
                <c:pt idx="9104">
                  <c:v>-14.8073766209831</c:v>
                </c:pt>
                <c:pt idx="9105">
                  <c:v>-5.73391342589293</c:v>
                </c:pt>
                <c:pt idx="9106">
                  <c:v>-15.3800129989525</c:v>
                </c:pt>
                <c:pt idx="9107">
                  <c:v>-0.461621312590622</c:v>
                </c:pt>
                <c:pt idx="9108">
                  <c:v>-0.561132555869507</c:v>
                </c:pt>
                <c:pt idx="9109">
                  <c:v>-18.1882089047214</c:v>
                </c:pt>
                <c:pt idx="9110">
                  <c:v>-15.0245495971104</c:v>
                </c:pt>
                <c:pt idx="9111">
                  <c:v>-1.42129668396701</c:v>
                </c:pt>
                <c:pt idx="9112">
                  <c:v>2.98664755732373</c:v>
                </c:pt>
                <c:pt idx="9113">
                  <c:v>-1.0677845495665</c:v>
                </c:pt>
                <c:pt idx="9114">
                  <c:v>1.26176047559061</c:v>
                </c:pt>
                <c:pt idx="9115">
                  <c:v>-8.37317220150436</c:v>
                </c:pt>
                <c:pt idx="9116">
                  <c:v>8.37185576494947</c:v>
                </c:pt>
                <c:pt idx="9117">
                  <c:v>-2.44822733067341</c:v>
                </c:pt>
                <c:pt idx="9118">
                  <c:v>-13.259073213891</c:v>
                </c:pt>
                <c:pt idx="9119">
                  <c:v>3.06589844556761</c:v>
                </c:pt>
                <c:pt idx="9120">
                  <c:v>-13.6894063830233</c:v>
                </c:pt>
                <c:pt idx="9121">
                  <c:v>-17.288396238937</c:v>
                </c:pt>
                <c:pt idx="9122">
                  <c:v>-15.4450073441466</c:v>
                </c:pt>
                <c:pt idx="9123">
                  <c:v>8.03091928548184</c:v>
                </c:pt>
                <c:pt idx="9124">
                  <c:v>5.91088334264401</c:v>
                </c:pt>
                <c:pt idx="9125">
                  <c:v>-5.2548583999737</c:v>
                </c:pt>
                <c:pt idx="9126">
                  <c:v>-11.4416324990555</c:v>
                </c:pt>
                <c:pt idx="9127">
                  <c:v>-3.85394204871261</c:v>
                </c:pt>
                <c:pt idx="9128">
                  <c:v>-15.791956585084</c:v>
                </c:pt>
                <c:pt idx="9129">
                  <c:v>7.7074469382966</c:v>
                </c:pt>
                <c:pt idx="9130">
                  <c:v>0.120220729209512</c:v>
                </c:pt>
                <c:pt idx="9131">
                  <c:v>2.97771075960936</c:v>
                </c:pt>
                <c:pt idx="9132">
                  <c:v>-2.20500908625549</c:v>
                </c:pt>
                <c:pt idx="9133">
                  <c:v>-8.17991411607918</c:v>
                </c:pt>
                <c:pt idx="9134">
                  <c:v>-15.5464764030176</c:v>
                </c:pt>
                <c:pt idx="9135">
                  <c:v>-15.2083260826428</c:v>
                </c:pt>
                <c:pt idx="9136">
                  <c:v>-17.848710187936</c:v>
                </c:pt>
                <c:pt idx="9137">
                  <c:v>2.24325030539005</c:v>
                </c:pt>
                <c:pt idx="9138">
                  <c:v>4.69843558764031</c:v>
                </c:pt>
                <c:pt idx="9139">
                  <c:v>-9.47588755144784</c:v>
                </c:pt>
                <c:pt idx="9140">
                  <c:v>5.58704042409798</c:v>
                </c:pt>
                <c:pt idx="9141">
                  <c:v>-18.4599506462387</c:v>
                </c:pt>
                <c:pt idx="9142">
                  <c:v>2.90757140537862</c:v>
                </c:pt>
                <c:pt idx="9143">
                  <c:v>-4.02206955416726</c:v>
                </c:pt>
                <c:pt idx="9144">
                  <c:v>-7.59271833045136</c:v>
                </c:pt>
                <c:pt idx="9145">
                  <c:v>-7.47746078266299</c:v>
                </c:pt>
                <c:pt idx="9146">
                  <c:v>-0.603010941653622</c:v>
                </c:pt>
                <c:pt idx="9147">
                  <c:v>-9.34804180286094</c:v>
                </c:pt>
                <c:pt idx="9148">
                  <c:v>-13.2243075654058</c:v>
                </c:pt>
                <c:pt idx="9149">
                  <c:v>-8.22297552744173</c:v>
                </c:pt>
                <c:pt idx="9150">
                  <c:v>-13.1194168574583</c:v>
                </c:pt>
                <c:pt idx="9151">
                  <c:v>-12.1449167774938</c:v>
                </c:pt>
                <c:pt idx="9152">
                  <c:v>0.742285368516815</c:v>
                </c:pt>
                <c:pt idx="9153">
                  <c:v>3.27625091636359</c:v>
                </c:pt>
                <c:pt idx="9154">
                  <c:v>-10.4090084337034</c:v>
                </c:pt>
                <c:pt idx="9155">
                  <c:v>-13.2689218357029</c:v>
                </c:pt>
                <c:pt idx="9156">
                  <c:v>-15.4943419860767</c:v>
                </c:pt>
                <c:pt idx="9157">
                  <c:v>-4.88918161455304</c:v>
                </c:pt>
                <c:pt idx="9158">
                  <c:v>0.730709539604282</c:v>
                </c:pt>
                <c:pt idx="9159">
                  <c:v>3.67995664837673</c:v>
                </c:pt>
                <c:pt idx="9160">
                  <c:v>-8.02875972128107</c:v>
                </c:pt>
                <c:pt idx="9161">
                  <c:v>-14.5982130738713</c:v>
                </c:pt>
                <c:pt idx="9162">
                  <c:v>0.206930183735859</c:v>
                </c:pt>
                <c:pt idx="9163">
                  <c:v>0.303542531738426</c:v>
                </c:pt>
                <c:pt idx="9164">
                  <c:v>4.65028462329673</c:v>
                </c:pt>
                <c:pt idx="9165">
                  <c:v>-16.3104196688206</c:v>
                </c:pt>
                <c:pt idx="9166">
                  <c:v>-3.86242147492879</c:v>
                </c:pt>
                <c:pt idx="9167">
                  <c:v>9.56798131377111</c:v>
                </c:pt>
                <c:pt idx="9168">
                  <c:v>6.01470498258537</c:v>
                </c:pt>
                <c:pt idx="9169">
                  <c:v>-1.13360838478722</c:v>
                </c:pt>
                <c:pt idx="9170">
                  <c:v>-4.24851868677735</c:v>
                </c:pt>
                <c:pt idx="9171">
                  <c:v>5.66648989184038</c:v>
                </c:pt>
                <c:pt idx="9172">
                  <c:v>-1.30446856055855</c:v>
                </c:pt>
                <c:pt idx="9173">
                  <c:v>-1.00400248917543</c:v>
                </c:pt>
                <c:pt idx="9174">
                  <c:v>-8.65619909759381</c:v>
                </c:pt>
                <c:pt idx="9175">
                  <c:v>0.545478852095242</c:v>
                </c:pt>
                <c:pt idx="9176">
                  <c:v>-3.68100187154208</c:v>
                </c:pt>
                <c:pt idx="9177">
                  <c:v>-13.6755633602528</c:v>
                </c:pt>
                <c:pt idx="9178">
                  <c:v>-6.48386091326078</c:v>
                </c:pt>
                <c:pt idx="9179">
                  <c:v>-9.49260262607698</c:v>
                </c:pt>
                <c:pt idx="9180">
                  <c:v>-12.2054633498647</c:v>
                </c:pt>
                <c:pt idx="9181">
                  <c:v>-8.95793072952125</c:v>
                </c:pt>
                <c:pt idx="9182">
                  <c:v>-8.86249052829582</c:v>
                </c:pt>
                <c:pt idx="9183">
                  <c:v>3.518776380587</c:v>
                </c:pt>
                <c:pt idx="9184">
                  <c:v>-0.457665513394635</c:v>
                </c:pt>
                <c:pt idx="9185">
                  <c:v>1.51494459840472</c:v>
                </c:pt>
                <c:pt idx="9186">
                  <c:v>-13.2610214149371</c:v>
                </c:pt>
                <c:pt idx="9187">
                  <c:v>-7.69153044306684</c:v>
                </c:pt>
                <c:pt idx="9188">
                  <c:v>2.43576981169466</c:v>
                </c:pt>
                <c:pt idx="9189">
                  <c:v>-14.7139646159476</c:v>
                </c:pt>
                <c:pt idx="9190">
                  <c:v>3.66910321206096</c:v>
                </c:pt>
                <c:pt idx="9191">
                  <c:v>-7.91988671136762</c:v>
                </c:pt>
                <c:pt idx="9192">
                  <c:v>2.70436952069921</c:v>
                </c:pt>
                <c:pt idx="9193">
                  <c:v>-11.8149391618554</c:v>
                </c:pt>
                <c:pt idx="9194">
                  <c:v>3.32544322503669</c:v>
                </c:pt>
                <c:pt idx="9195">
                  <c:v>-3.08291088115573</c:v>
                </c:pt>
                <c:pt idx="9196">
                  <c:v>8.79580968220475</c:v>
                </c:pt>
                <c:pt idx="9197">
                  <c:v>-18.3104204950538</c:v>
                </c:pt>
                <c:pt idx="9198">
                  <c:v>7.29985580708613</c:v>
                </c:pt>
                <c:pt idx="9199">
                  <c:v>-0.946809310180954</c:v>
                </c:pt>
                <c:pt idx="9200">
                  <c:v>-14.3067684640408</c:v>
                </c:pt>
                <c:pt idx="9201">
                  <c:v>5.10759297209768</c:v>
                </c:pt>
                <c:pt idx="9202">
                  <c:v>-8.96026342145071</c:v>
                </c:pt>
                <c:pt idx="9203">
                  <c:v>-9.88851592624521</c:v>
                </c:pt>
                <c:pt idx="9204">
                  <c:v>1.7604806411594</c:v>
                </c:pt>
                <c:pt idx="9205">
                  <c:v>-4.02687458588537</c:v>
                </c:pt>
                <c:pt idx="9206">
                  <c:v>1.77622280339411</c:v>
                </c:pt>
                <c:pt idx="9207">
                  <c:v>8.20207664141024</c:v>
                </c:pt>
                <c:pt idx="9208">
                  <c:v>6.49786948104699</c:v>
                </c:pt>
                <c:pt idx="9209">
                  <c:v>-2.31185484797991</c:v>
                </c:pt>
                <c:pt idx="9210">
                  <c:v>-10.2017890856276</c:v>
                </c:pt>
                <c:pt idx="9211">
                  <c:v>7.85215818973578</c:v>
                </c:pt>
                <c:pt idx="9212">
                  <c:v>4.09505877520142</c:v>
                </c:pt>
                <c:pt idx="9213">
                  <c:v>-10.4454735656161</c:v>
                </c:pt>
                <c:pt idx="9214">
                  <c:v>8.84527122426442</c:v>
                </c:pt>
                <c:pt idx="9215">
                  <c:v>4.74600147366317</c:v>
                </c:pt>
                <c:pt idx="9216">
                  <c:v>-18.086924348007</c:v>
                </c:pt>
                <c:pt idx="9217">
                  <c:v>-9.20521780920561</c:v>
                </c:pt>
                <c:pt idx="9218">
                  <c:v>9.13283176596228</c:v>
                </c:pt>
                <c:pt idx="9219">
                  <c:v>-0.322636900216483</c:v>
                </c:pt>
                <c:pt idx="9220">
                  <c:v>-5.04786669765525</c:v>
                </c:pt>
                <c:pt idx="9221">
                  <c:v>8.73895715752486</c:v>
                </c:pt>
                <c:pt idx="9222">
                  <c:v>-3.80677888940896</c:v>
                </c:pt>
                <c:pt idx="9223">
                  <c:v>2.6210413704577</c:v>
                </c:pt>
                <c:pt idx="9224">
                  <c:v>-14.5998288223645</c:v>
                </c:pt>
                <c:pt idx="9225">
                  <c:v>0.00417022931842758</c:v>
                </c:pt>
                <c:pt idx="9226">
                  <c:v>5.89907664119097</c:v>
                </c:pt>
                <c:pt idx="9227">
                  <c:v>-5.10862527712657</c:v>
                </c:pt>
                <c:pt idx="9228">
                  <c:v>-8.05126532461834</c:v>
                </c:pt>
                <c:pt idx="9229">
                  <c:v>-14.2664115699921</c:v>
                </c:pt>
                <c:pt idx="9230">
                  <c:v>-15.3183296303611</c:v>
                </c:pt>
                <c:pt idx="9231">
                  <c:v>0.801148455002836</c:v>
                </c:pt>
                <c:pt idx="9232">
                  <c:v>-1.32820005182361</c:v>
                </c:pt>
                <c:pt idx="9233">
                  <c:v>-7.52168954795213</c:v>
                </c:pt>
                <c:pt idx="9234">
                  <c:v>2.62452461565647</c:v>
                </c:pt>
                <c:pt idx="9235">
                  <c:v>-4.27527009406301</c:v>
                </c:pt>
                <c:pt idx="9236">
                  <c:v>-18.245233434062</c:v>
                </c:pt>
                <c:pt idx="9237">
                  <c:v>-4.7783533286695</c:v>
                </c:pt>
                <c:pt idx="9238">
                  <c:v>-7.88026860207848</c:v>
                </c:pt>
                <c:pt idx="9239">
                  <c:v>-6.18774564567731</c:v>
                </c:pt>
                <c:pt idx="9240">
                  <c:v>-6.05898253172689</c:v>
                </c:pt>
                <c:pt idx="9241">
                  <c:v>6.89958560659367</c:v>
                </c:pt>
                <c:pt idx="9242">
                  <c:v>-13.8459163580066</c:v>
                </c:pt>
                <c:pt idx="9243">
                  <c:v>-1.93429249100711</c:v>
                </c:pt>
                <c:pt idx="9244">
                  <c:v>2.65042125170522</c:v>
                </c:pt>
                <c:pt idx="9245">
                  <c:v>2.46950554699641</c:v>
                </c:pt>
                <c:pt idx="9246">
                  <c:v>-4.19787551996283</c:v>
                </c:pt>
                <c:pt idx="9247">
                  <c:v>2.43622189545194</c:v>
                </c:pt>
                <c:pt idx="9248">
                  <c:v>-6.52290061503217</c:v>
                </c:pt>
                <c:pt idx="9249">
                  <c:v>-11.9607640525204</c:v>
                </c:pt>
                <c:pt idx="9250">
                  <c:v>5.81663007163676</c:v>
                </c:pt>
                <c:pt idx="9251">
                  <c:v>-8.92700200545263</c:v>
                </c:pt>
                <c:pt idx="9252">
                  <c:v>1.68007975919245</c:v>
                </c:pt>
                <c:pt idx="9253">
                  <c:v>0.60999360838474</c:v>
                </c:pt>
                <c:pt idx="9254">
                  <c:v>8.33874203989931</c:v>
                </c:pt>
                <c:pt idx="9255">
                  <c:v>-16.647318407472</c:v>
                </c:pt>
                <c:pt idx="9256">
                  <c:v>-18.3077552144242</c:v>
                </c:pt>
                <c:pt idx="9257">
                  <c:v>0.73825831136918</c:v>
                </c:pt>
                <c:pt idx="9258">
                  <c:v>-18.0608278386443</c:v>
                </c:pt>
                <c:pt idx="9259">
                  <c:v>-17.6196147649318</c:v>
                </c:pt>
                <c:pt idx="9260">
                  <c:v>-4.63238735799149</c:v>
                </c:pt>
                <c:pt idx="9261">
                  <c:v>-13.8643741772186</c:v>
                </c:pt>
                <c:pt idx="9262">
                  <c:v>-16.9224243323371</c:v>
                </c:pt>
                <c:pt idx="9263">
                  <c:v>-13.3278088520417</c:v>
                </c:pt>
                <c:pt idx="9264">
                  <c:v>-17.2848487470833</c:v>
                </c:pt>
                <c:pt idx="9265">
                  <c:v>5.46102478703508</c:v>
                </c:pt>
                <c:pt idx="9266">
                  <c:v>-10.6074993557123</c:v>
                </c:pt>
                <c:pt idx="9267">
                  <c:v>-14.0819881502016</c:v>
                </c:pt>
                <c:pt idx="9268">
                  <c:v>-3.96515656725146</c:v>
                </c:pt>
                <c:pt idx="9269">
                  <c:v>-4.8261616519539</c:v>
                </c:pt>
                <c:pt idx="9270">
                  <c:v>-1.89568052343879</c:v>
                </c:pt>
                <c:pt idx="9271">
                  <c:v>9.49691343623657</c:v>
                </c:pt>
                <c:pt idx="9272">
                  <c:v>8.84337074320927</c:v>
                </c:pt>
                <c:pt idx="9273">
                  <c:v>9.55329830787167</c:v>
                </c:pt>
                <c:pt idx="9274">
                  <c:v>-16.4719023135167</c:v>
                </c:pt>
                <c:pt idx="9275">
                  <c:v>6.87444462500063</c:v>
                </c:pt>
                <c:pt idx="9276">
                  <c:v>-0.988585845643433</c:v>
                </c:pt>
                <c:pt idx="9277">
                  <c:v>-2.94541416140423</c:v>
                </c:pt>
                <c:pt idx="9278">
                  <c:v>-6.25617975932038</c:v>
                </c:pt>
                <c:pt idx="9279">
                  <c:v>-6.57557949060552</c:v>
                </c:pt>
                <c:pt idx="9280">
                  <c:v>2.556018833908</c:v>
                </c:pt>
                <c:pt idx="9281">
                  <c:v>-9.85801039624027</c:v>
                </c:pt>
                <c:pt idx="9282">
                  <c:v>-10.1084225409284</c:v>
                </c:pt>
                <c:pt idx="9283">
                  <c:v>1.19345023443356</c:v>
                </c:pt>
                <c:pt idx="9284">
                  <c:v>-13.5912216384653</c:v>
                </c:pt>
                <c:pt idx="9285">
                  <c:v>-1.44918867897166</c:v>
                </c:pt>
                <c:pt idx="9286">
                  <c:v>-6.07459116245902</c:v>
                </c:pt>
                <c:pt idx="9287">
                  <c:v>-1.01939934941757</c:v>
                </c:pt>
                <c:pt idx="9288">
                  <c:v>2.65208040393336</c:v>
                </c:pt>
                <c:pt idx="9289">
                  <c:v>-10.667200591857</c:v>
                </c:pt>
                <c:pt idx="9290">
                  <c:v>-8.82306721999076</c:v>
                </c:pt>
                <c:pt idx="9291">
                  <c:v>-6.49150227608413</c:v>
                </c:pt>
                <c:pt idx="9292">
                  <c:v>-6.98185424749037</c:v>
                </c:pt>
                <c:pt idx="9293">
                  <c:v>-17.5561215083644</c:v>
                </c:pt>
                <c:pt idx="9294">
                  <c:v>-0.381823993118645</c:v>
                </c:pt>
                <c:pt idx="9295">
                  <c:v>-16.6494727745225</c:v>
                </c:pt>
                <c:pt idx="9296">
                  <c:v>-11.9466678480356</c:v>
                </c:pt>
                <c:pt idx="9297">
                  <c:v>-16.7158872621422</c:v>
                </c:pt>
                <c:pt idx="9298">
                  <c:v>-5.87461264655044</c:v>
                </c:pt>
                <c:pt idx="9299">
                  <c:v>-9.68939891343114</c:v>
                </c:pt>
                <c:pt idx="9300">
                  <c:v>-9.67040469944716</c:v>
                </c:pt>
                <c:pt idx="9301">
                  <c:v>-8.68104809097736</c:v>
                </c:pt>
                <c:pt idx="9302">
                  <c:v>-18.2955662532557</c:v>
                </c:pt>
                <c:pt idx="9303">
                  <c:v>1.29082954656985</c:v>
                </c:pt>
                <c:pt idx="9304">
                  <c:v>8.47829256566313</c:v>
                </c:pt>
                <c:pt idx="9305">
                  <c:v>-12.0023422869966</c:v>
                </c:pt>
                <c:pt idx="9306">
                  <c:v>-1.483860427935</c:v>
                </c:pt>
                <c:pt idx="9307">
                  <c:v>6.58328447718411</c:v>
                </c:pt>
                <c:pt idx="9308">
                  <c:v>-16.9996317514863</c:v>
                </c:pt>
                <c:pt idx="9309">
                  <c:v>-4.7159645037794</c:v>
                </c:pt>
                <c:pt idx="9310">
                  <c:v>-3.68578344877481</c:v>
                </c:pt>
                <c:pt idx="9311">
                  <c:v>5.71670805970418</c:v>
                </c:pt>
                <c:pt idx="9312">
                  <c:v>-6.77542211276109</c:v>
                </c:pt>
                <c:pt idx="9313">
                  <c:v>-14.0523709353644</c:v>
                </c:pt>
                <c:pt idx="9314">
                  <c:v>-7.68343159608302</c:v>
                </c:pt>
                <c:pt idx="9315">
                  <c:v>9.61353856161623</c:v>
                </c:pt>
                <c:pt idx="9316">
                  <c:v>-9.05858953186586</c:v>
                </c:pt>
                <c:pt idx="9317">
                  <c:v>-14.862676080559</c:v>
                </c:pt>
                <c:pt idx="9318">
                  <c:v>-17.4035157902529</c:v>
                </c:pt>
                <c:pt idx="9319">
                  <c:v>-0.881741590341388</c:v>
                </c:pt>
                <c:pt idx="9320">
                  <c:v>6.91576676480517</c:v>
                </c:pt>
                <c:pt idx="9321">
                  <c:v>6.52285092335361</c:v>
                </c:pt>
                <c:pt idx="9322">
                  <c:v>6.98934829287101</c:v>
                </c:pt>
                <c:pt idx="9323">
                  <c:v>-2.9295187480241</c:v>
                </c:pt>
                <c:pt idx="9324">
                  <c:v>6.47467021842547</c:v>
                </c:pt>
                <c:pt idx="9325">
                  <c:v>-12.1396516415984</c:v>
                </c:pt>
                <c:pt idx="9326">
                  <c:v>-2.96222287078513</c:v>
                </c:pt>
                <c:pt idx="9327">
                  <c:v>-3.52056812381586</c:v>
                </c:pt>
                <c:pt idx="9328">
                  <c:v>-11.5407334269686</c:v>
                </c:pt>
                <c:pt idx="9329">
                  <c:v>-4.33701266797256</c:v>
                </c:pt>
                <c:pt idx="9330">
                  <c:v>-7.25745255756545</c:v>
                </c:pt>
                <c:pt idx="9331">
                  <c:v>-15.0277836346916</c:v>
                </c:pt>
                <c:pt idx="9332">
                  <c:v>-18.8122602445509</c:v>
                </c:pt>
                <c:pt idx="9333">
                  <c:v>-13.7807668295648</c:v>
                </c:pt>
                <c:pt idx="9334">
                  <c:v>-5.50703083829234</c:v>
                </c:pt>
                <c:pt idx="9335">
                  <c:v>8.39728406524784</c:v>
                </c:pt>
                <c:pt idx="9336">
                  <c:v>-10.1786081682107</c:v>
                </c:pt>
                <c:pt idx="9337">
                  <c:v>7.89196787699948</c:v>
                </c:pt>
                <c:pt idx="9338">
                  <c:v>-9.24331880456595</c:v>
                </c:pt>
                <c:pt idx="9339">
                  <c:v>-6.98227746372192</c:v>
                </c:pt>
                <c:pt idx="9340">
                  <c:v>-5.63766397320239</c:v>
                </c:pt>
                <c:pt idx="9341">
                  <c:v>-2.90925511050511</c:v>
                </c:pt>
                <c:pt idx="9342">
                  <c:v>-3.1890269898649</c:v>
                </c:pt>
                <c:pt idx="9343">
                  <c:v>-2.91115777188781</c:v>
                </c:pt>
                <c:pt idx="9344">
                  <c:v>-18.7693127683253</c:v>
                </c:pt>
                <c:pt idx="9345">
                  <c:v>-18.8473185611753</c:v>
                </c:pt>
                <c:pt idx="9346">
                  <c:v>-16.9833372532769</c:v>
                </c:pt>
                <c:pt idx="9347">
                  <c:v>6.35503252412386</c:v>
                </c:pt>
                <c:pt idx="9348">
                  <c:v>0.419314171507654</c:v>
                </c:pt>
                <c:pt idx="9349">
                  <c:v>-14.1236795225511</c:v>
                </c:pt>
                <c:pt idx="9350">
                  <c:v>-15.590489894754</c:v>
                </c:pt>
                <c:pt idx="9351">
                  <c:v>-15.8581958886055</c:v>
                </c:pt>
                <c:pt idx="9352">
                  <c:v>-0.432092441802451</c:v>
                </c:pt>
                <c:pt idx="9353">
                  <c:v>-0.0950296447943819</c:v>
                </c:pt>
                <c:pt idx="9354">
                  <c:v>-3.97279939806802</c:v>
                </c:pt>
                <c:pt idx="9355">
                  <c:v>-16.4639274943211</c:v>
                </c:pt>
                <c:pt idx="9356">
                  <c:v>-13.408480698722</c:v>
                </c:pt>
                <c:pt idx="9357">
                  <c:v>4.45504498930641</c:v>
                </c:pt>
                <c:pt idx="9358">
                  <c:v>-4.50453178693637</c:v>
                </c:pt>
                <c:pt idx="9359">
                  <c:v>-0.95759588831976</c:v>
                </c:pt>
                <c:pt idx="9360">
                  <c:v>-10.5469546702079</c:v>
                </c:pt>
                <c:pt idx="9361">
                  <c:v>9.0501205787636</c:v>
                </c:pt>
                <c:pt idx="9362">
                  <c:v>5.12150851971671</c:v>
                </c:pt>
                <c:pt idx="9363">
                  <c:v>-12.3313222157442</c:v>
                </c:pt>
                <c:pt idx="9364">
                  <c:v>6.81090919069515</c:v>
                </c:pt>
                <c:pt idx="9365">
                  <c:v>-4.88779695212208</c:v>
                </c:pt>
                <c:pt idx="9366">
                  <c:v>-14.8337833804923</c:v>
                </c:pt>
                <c:pt idx="9367">
                  <c:v>-5.11656226070062</c:v>
                </c:pt>
                <c:pt idx="9368">
                  <c:v>-6.57798133017776</c:v>
                </c:pt>
                <c:pt idx="9369">
                  <c:v>-18.9070095831114</c:v>
                </c:pt>
                <c:pt idx="9370">
                  <c:v>-3.84036338603879</c:v>
                </c:pt>
                <c:pt idx="9371">
                  <c:v>-5.27157185145489</c:v>
                </c:pt>
                <c:pt idx="9372">
                  <c:v>-15.1329551269598</c:v>
                </c:pt>
                <c:pt idx="9373">
                  <c:v>-0.762317771493931</c:v>
                </c:pt>
                <c:pt idx="9374">
                  <c:v>-16.7730512515206</c:v>
                </c:pt>
                <c:pt idx="9375">
                  <c:v>7.22078849868143</c:v>
                </c:pt>
                <c:pt idx="9376">
                  <c:v>-6.47414447455047</c:v>
                </c:pt>
                <c:pt idx="9377">
                  <c:v>-16.3789351022599</c:v>
                </c:pt>
                <c:pt idx="9378">
                  <c:v>-16.9617096469163</c:v>
                </c:pt>
                <c:pt idx="9379">
                  <c:v>5.20699902122381</c:v>
                </c:pt>
                <c:pt idx="9380">
                  <c:v>-12.0564177497167</c:v>
                </c:pt>
                <c:pt idx="9381">
                  <c:v>1.06884860943499</c:v>
                </c:pt>
                <c:pt idx="9382">
                  <c:v>4.19692117600389</c:v>
                </c:pt>
                <c:pt idx="9383">
                  <c:v>1.17886383381218</c:v>
                </c:pt>
                <c:pt idx="9384">
                  <c:v>-13.4593980585145</c:v>
                </c:pt>
                <c:pt idx="9385">
                  <c:v>-2.22897217746204</c:v>
                </c:pt>
                <c:pt idx="9386">
                  <c:v>-17.0419210656295</c:v>
                </c:pt>
                <c:pt idx="9387">
                  <c:v>-8.72864738859995</c:v>
                </c:pt>
                <c:pt idx="9388">
                  <c:v>6.28757111744295</c:v>
                </c:pt>
                <c:pt idx="9389">
                  <c:v>-16.0921237428644</c:v>
                </c:pt>
                <c:pt idx="9390">
                  <c:v>-4.8808639577852</c:v>
                </c:pt>
                <c:pt idx="9391">
                  <c:v>8.32560045822221</c:v>
                </c:pt>
                <c:pt idx="9392">
                  <c:v>2.46344646724792</c:v>
                </c:pt>
                <c:pt idx="9393">
                  <c:v>8.13181035686181</c:v>
                </c:pt>
                <c:pt idx="9394">
                  <c:v>5.39112437422818</c:v>
                </c:pt>
                <c:pt idx="9395">
                  <c:v>5.64697942669348</c:v>
                </c:pt>
                <c:pt idx="9396">
                  <c:v>2.17652750383498</c:v>
                </c:pt>
                <c:pt idx="9397">
                  <c:v>0.481693516479319</c:v>
                </c:pt>
                <c:pt idx="9398">
                  <c:v>-3.65758258412069</c:v>
                </c:pt>
                <c:pt idx="9399">
                  <c:v>-11.920104219651</c:v>
                </c:pt>
                <c:pt idx="9400">
                  <c:v>-18.9726632013812</c:v>
                </c:pt>
                <c:pt idx="9401">
                  <c:v>8.0354981110896</c:v>
                </c:pt>
                <c:pt idx="9402">
                  <c:v>-16.3683769740508</c:v>
                </c:pt>
                <c:pt idx="9403">
                  <c:v>-10.3753007100151</c:v>
                </c:pt>
                <c:pt idx="9404">
                  <c:v>2.24130182665321</c:v>
                </c:pt>
                <c:pt idx="9405">
                  <c:v>6.39409463612618</c:v>
                </c:pt>
                <c:pt idx="9406">
                  <c:v>-15.9035653252056</c:v>
                </c:pt>
                <c:pt idx="9407">
                  <c:v>7.19106958177379</c:v>
                </c:pt>
                <c:pt idx="9408">
                  <c:v>-5.58388529765814</c:v>
                </c:pt>
                <c:pt idx="9409">
                  <c:v>-5.66825785125223</c:v>
                </c:pt>
                <c:pt idx="9410">
                  <c:v>-9.10798037123976</c:v>
                </c:pt>
                <c:pt idx="9411">
                  <c:v>-15.6793115771181</c:v>
                </c:pt>
                <c:pt idx="9412">
                  <c:v>4.71305524706592</c:v>
                </c:pt>
                <c:pt idx="9413">
                  <c:v>-1.98355606681808</c:v>
                </c:pt>
                <c:pt idx="9414">
                  <c:v>-16.0517244116646</c:v>
                </c:pt>
                <c:pt idx="9415">
                  <c:v>-18.4786488615843</c:v>
                </c:pt>
                <c:pt idx="9416">
                  <c:v>-13.9089916047743</c:v>
                </c:pt>
                <c:pt idx="9417">
                  <c:v>-18.4066930638561</c:v>
                </c:pt>
                <c:pt idx="9418">
                  <c:v>-8.99350063520789</c:v>
                </c:pt>
                <c:pt idx="9419">
                  <c:v>-11.369300030592</c:v>
                </c:pt>
                <c:pt idx="9420">
                  <c:v>3.27653155836589</c:v>
                </c:pt>
                <c:pt idx="9421">
                  <c:v>-0.0426741327055644</c:v>
                </c:pt>
                <c:pt idx="9422">
                  <c:v>-11.6001376375449</c:v>
                </c:pt>
                <c:pt idx="9423">
                  <c:v>-8.60601934337423</c:v>
                </c:pt>
                <c:pt idx="9424">
                  <c:v>-0.310130431116319</c:v>
                </c:pt>
                <c:pt idx="9425">
                  <c:v>-3.71114226357831</c:v>
                </c:pt>
                <c:pt idx="9426">
                  <c:v>-0.868773126978144</c:v>
                </c:pt>
                <c:pt idx="9427">
                  <c:v>-1.81077643218273</c:v>
                </c:pt>
                <c:pt idx="9428">
                  <c:v>-8.95031391748411</c:v>
                </c:pt>
                <c:pt idx="9429">
                  <c:v>6.77740874955711</c:v>
                </c:pt>
                <c:pt idx="9430">
                  <c:v>-0.459248584398929</c:v>
                </c:pt>
                <c:pt idx="9431">
                  <c:v>2.94979360443607</c:v>
                </c:pt>
                <c:pt idx="9432">
                  <c:v>-0.232983999453015</c:v>
                </c:pt>
                <c:pt idx="9433">
                  <c:v>-17.0813180004737</c:v>
                </c:pt>
                <c:pt idx="9434">
                  <c:v>5.66727425569144</c:v>
                </c:pt>
                <c:pt idx="9435">
                  <c:v>-16.9946158410357</c:v>
                </c:pt>
                <c:pt idx="9436">
                  <c:v>-2.87764672605369</c:v>
                </c:pt>
                <c:pt idx="9437">
                  <c:v>-0.477051753525188</c:v>
                </c:pt>
                <c:pt idx="9438">
                  <c:v>7.09268750577467</c:v>
                </c:pt>
                <c:pt idx="9439">
                  <c:v>-5.45385205268203</c:v>
                </c:pt>
                <c:pt idx="9440">
                  <c:v>0.471631236759444</c:v>
                </c:pt>
                <c:pt idx="9441">
                  <c:v>-17.9498543454595</c:v>
                </c:pt>
                <c:pt idx="9442">
                  <c:v>-5.86897386566437</c:v>
                </c:pt>
                <c:pt idx="9443">
                  <c:v>-5.33725327096451</c:v>
                </c:pt>
                <c:pt idx="9444">
                  <c:v>-12.9051715655594</c:v>
                </c:pt>
                <c:pt idx="9445">
                  <c:v>-17.616052195136</c:v>
                </c:pt>
                <c:pt idx="9446">
                  <c:v>-6.03333706673087</c:v>
                </c:pt>
                <c:pt idx="9447">
                  <c:v>-7.31138978460791</c:v>
                </c:pt>
                <c:pt idx="9448">
                  <c:v>3.20166082453912</c:v>
                </c:pt>
                <c:pt idx="9449">
                  <c:v>-12.3689958616834</c:v>
                </c:pt>
                <c:pt idx="9450">
                  <c:v>5.91098472899798</c:v>
                </c:pt>
                <c:pt idx="9451">
                  <c:v>6.84291224063857</c:v>
                </c:pt>
                <c:pt idx="9452">
                  <c:v>2.25354391304377</c:v>
                </c:pt>
                <c:pt idx="9453">
                  <c:v>2.35783515476776</c:v>
                </c:pt>
                <c:pt idx="9454">
                  <c:v>2.15517634105788</c:v>
                </c:pt>
                <c:pt idx="9455">
                  <c:v>-13.1647663970227</c:v>
                </c:pt>
                <c:pt idx="9456">
                  <c:v>-14.1096096832576</c:v>
                </c:pt>
                <c:pt idx="9457">
                  <c:v>9.02361482432222</c:v>
                </c:pt>
                <c:pt idx="9458">
                  <c:v>-14.2859799796467</c:v>
                </c:pt>
                <c:pt idx="9459">
                  <c:v>9.42945286066636</c:v>
                </c:pt>
                <c:pt idx="9460">
                  <c:v>2.91393592573365</c:v>
                </c:pt>
                <c:pt idx="9461">
                  <c:v>-6.56138840137544</c:v>
                </c:pt>
                <c:pt idx="9462">
                  <c:v>-18.6146204565842</c:v>
                </c:pt>
                <c:pt idx="9463">
                  <c:v>2.3518521337629</c:v>
                </c:pt>
                <c:pt idx="9464">
                  <c:v>2.12088662889285</c:v>
                </c:pt>
                <c:pt idx="9465">
                  <c:v>-9.29371193088724</c:v>
                </c:pt>
                <c:pt idx="9466">
                  <c:v>4.67199045023148</c:v>
                </c:pt>
                <c:pt idx="9467">
                  <c:v>-11.2138414111875</c:v>
                </c:pt>
                <c:pt idx="9468">
                  <c:v>-15.1986274293544</c:v>
                </c:pt>
                <c:pt idx="9469">
                  <c:v>-7.40708749924796</c:v>
                </c:pt>
                <c:pt idx="9470">
                  <c:v>0.344660632563796</c:v>
                </c:pt>
                <c:pt idx="9471">
                  <c:v>-14.5386508978397</c:v>
                </c:pt>
                <c:pt idx="9472">
                  <c:v>-6.2145012017803</c:v>
                </c:pt>
                <c:pt idx="9473">
                  <c:v>2.69347684354158</c:v>
                </c:pt>
                <c:pt idx="9474">
                  <c:v>-17.8291356920811</c:v>
                </c:pt>
                <c:pt idx="9475">
                  <c:v>5.60272525034638</c:v>
                </c:pt>
                <c:pt idx="9476">
                  <c:v>3.43247630290293</c:v>
                </c:pt>
                <c:pt idx="9477">
                  <c:v>8.39611435403769</c:v>
                </c:pt>
                <c:pt idx="9478">
                  <c:v>-2.05820046770439</c:v>
                </c:pt>
                <c:pt idx="9479">
                  <c:v>-6.65225456774935</c:v>
                </c:pt>
                <c:pt idx="9480">
                  <c:v>-10.0977719094718</c:v>
                </c:pt>
                <c:pt idx="9481">
                  <c:v>-12.5193162952533</c:v>
                </c:pt>
                <c:pt idx="9482">
                  <c:v>-8.35549804788116</c:v>
                </c:pt>
                <c:pt idx="9483">
                  <c:v>-11.8676256225055</c:v>
                </c:pt>
                <c:pt idx="9484">
                  <c:v>-9.36511548394892</c:v>
                </c:pt>
                <c:pt idx="9485">
                  <c:v>0.331621024036756</c:v>
                </c:pt>
                <c:pt idx="9486">
                  <c:v>-12.0136592543322</c:v>
                </c:pt>
                <c:pt idx="9487">
                  <c:v>-8.08916829170553</c:v>
                </c:pt>
                <c:pt idx="9488">
                  <c:v>3.24477542881177</c:v>
                </c:pt>
                <c:pt idx="9489">
                  <c:v>-7.59945176846733</c:v>
                </c:pt>
                <c:pt idx="9490">
                  <c:v>2.38847305520454</c:v>
                </c:pt>
                <c:pt idx="9491">
                  <c:v>-4.74598986438014</c:v>
                </c:pt>
                <c:pt idx="9492">
                  <c:v>7.82405148076693</c:v>
                </c:pt>
                <c:pt idx="9493">
                  <c:v>2.55709256565679</c:v>
                </c:pt>
                <c:pt idx="9494">
                  <c:v>-17.5258430374623</c:v>
                </c:pt>
                <c:pt idx="9495">
                  <c:v>-15.4144636118179</c:v>
                </c:pt>
                <c:pt idx="9496">
                  <c:v>5.74153823897696</c:v>
                </c:pt>
                <c:pt idx="9497">
                  <c:v>-2.80492095297528</c:v>
                </c:pt>
                <c:pt idx="9498">
                  <c:v>-3.11825560808545</c:v>
                </c:pt>
                <c:pt idx="9499">
                  <c:v>-4.97487093611722</c:v>
                </c:pt>
                <c:pt idx="9500">
                  <c:v>-13.2762986833329</c:v>
                </c:pt>
                <c:pt idx="9501">
                  <c:v>-3.16412722239127</c:v>
                </c:pt>
                <c:pt idx="9502">
                  <c:v>-3.94951164172209</c:v>
                </c:pt>
                <c:pt idx="9503">
                  <c:v>-15.4681163086502</c:v>
                </c:pt>
                <c:pt idx="9504">
                  <c:v>-11.0879003437921</c:v>
                </c:pt>
                <c:pt idx="9505">
                  <c:v>-14.4491323217682</c:v>
                </c:pt>
                <c:pt idx="9506">
                  <c:v>-18.0536349068767</c:v>
                </c:pt>
                <c:pt idx="9507">
                  <c:v>-5.7248799932196</c:v>
                </c:pt>
                <c:pt idx="9508">
                  <c:v>7.58947374774034</c:v>
                </c:pt>
                <c:pt idx="9509">
                  <c:v>-6.77974632783673</c:v>
                </c:pt>
                <c:pt idx="9510">
                  <c:v>0.693364150526195</c:v>
                </c:pt>
                <c:pt idx="9511">
                  <c:v>-18.5957634655671</c:v>
                </c:pt>
                <c:pt idx="9512">
                  <c:v>-0.224690937174138</c:v>
                </c:pt>
                <c:pt idx="9513">
                  <c:v>-2.44705826478111</c:v>
                </c:pt>
                <c:pt idx="9514">
                  <c:v>-3.45076203598133</c:v>
                </c:pt>
                <c:pt idx="9515">
                  <c:v>-8.90288429796564</c:v>
                </c:pt>
                <c:pt idx="9516">
                  <c:v>-9.24248408923547</c:v>
                </c:pt>
                <c:pt idx="9517">
                  <c:v>-18.1453767534088</c:v>
                </c:pt>
                <c:pt idx="9518">
                  <c:v>-11.6914989425268</c:v>
                </c:pt>
                <c:pt idx="9519">
                  <c:v>6.18470669356255</c:v>
                </c:pt>
                <c:pt idx="9520">
                  <c:v>-13.1055395580544</c:v>
                </c:pt>
                <c:pt idx="9521">
                  <c:v>-5.28558588342376</c:v>
                </c:pt>
                <c:pt idx="9522">
                  <c:v>-6.68889636417689</c:v>
                </c:pt>
                <c:pt idx="9523">
                  <c:v>7.68524382386653</c:v>
                </c:pt>
                <c:pt idx="9524">
                  <c:v>8.88645776522654</c:v>
                </c:pt>
                <c:pt idx="9525">
                  <c:v>4.46686338451418</c:v>
                </c:pt>
                <c:pt idx="9526">
                  <c:v>6.16966080831843</c:v>
                </c:pt>
                <c:pt idx="9527">
                  <c:v>-10.1638370302091</c:v>
                </c:pt>
                <c:pt idx="9528">
                  <c:v>-0.113470668985038</c:v>
                </c:pt>
                <c:pt idx="9529">
                  <c:v>-11.6627012927983</c:v>
                </c:pt>
                <c:pt idx="9530">
                  <c:v>8.04874735522764</c:v>
                </c:pt>
                <c:pt idx="9531">
                  <c:v>-14.287060617846</c:v>
                </c:pt>
                <c:pt idx="9532">
                  <c:v>-14.5716664147612</c:v>
                </c:pt>
                <c:pt idx="9533">
                  <c:v>-16.6561143312063</c:v>
                </c:pt>
                <c:pt idx="9534">
                  <c:v>3.87446407952862</c:v>
                </c:pt>
                <c:pt idx="9535">
                  <c:v>5.04880121805149</c:v>
                </c:pt>
                <c:pt idx="9536">
                  <c:v>-0.068575269784826</c:v>
                </c:pt>
                <c:pt idx="9537">
                  <c:v>-16.7212710928195</c:v>
                </c:pt>
                <c:pt idx="9538">
                  <c:v>-9.0202631346528</c:v>
                </c:pt>
                <c:pt idx="9539">
                  <c:v>-6.31620146301348</c:v>
                </c:pt>
                <c:pt idx="9540">
                  <c:v>-13.4401660548291</c:v>
                </c:pt>
                <c:pt idx="9541">
                  <c:v>-0.129014923101042</c:v>
                </c:pt>
                <c:pt idx="9542">
                  <c:v>0.268576814578189</c:v>
                </c:pt>
                <c:pt idx="9543">
                  <c:v>-1.83340483308126</c:v>
                </c:pt>
                <c:pt idx="9544">
                  <c:v>-14.6422621021339</c:v>
                </c:pt>
                <c:pt idx="9545">
                  <c:v>4.57635033876267</c:v>
                </c:pt>
                <c:pt idx="9546">
                  <c:v>-15.997943374664</c:v>
                </c:pt>
                <c:pt idx="9547">
                  <c:v>3.66338195894519</c:v>
                </c:pt>
                <c:pt idx="9548">
                  <c:v>-0.427758085527209</c:v>
                </c:pt>
                <c:pt idx="9549">
                  <c:v>-19.1476013215382</c:v>
                </c:pt>
                <c:pt idx="9550">
                  <c:v>0.0683425505276105</c:v>
                </c:pt>
                <c:pt idx="9551">
                  <c:v>-11.9779676106046</c:v>
                </c:pt>
                <c:pt idx="9552">
                  <c:v>-17.6579463765929</c:v>
                </c:pt>
                <c:pt idx="9553">
                  <c:v>-12.6968973613346</c:v>
                </c:pt>
                <c:pt idx="9554">
                  <c:v>4.57595828488944</c:v>
                </c:pt>
                <c:pt idx="9555">
                  <c:v>-10.5837760891051</c:v>
                </c:pt>
                <c:pt idx="9556">
                  <c:v>-0.759032343277819</c:v>
                </c:pt>
                <c:pt idx="9557">
                  <c:v>-14.4575954313074</c:v>
                </c:pt>
                <c:pt idx="9558">
                  <c:v>2.21952248951086</c:v>
                </c:pt>
                <c:pt idx="9559">
                  <c:v>-12.1172479372765</c:v>
                </c:pt>
                <c:pt idx="9560">
                  <c:v>-8.45410354388785</c:v>
                </c:pt>
                <c:pt idx="9561">
                  <c:v>0.902957368362851</c:v>
                </c:pt>
                <c:pt idx="9562">
                  <c:v>-0.828791615851702</c:v>
                </c:pt>
                <c:pt idx="9563">
                  <c:v>3.35403917654263</c:v>
                </c:pt>
                <c:pt idx="9564">
                  <c:v>2.34153380204204</c:v>
                </c:pt>
                <c:pt idx="9565">
                  <c:v>-2.54672403400614</c:v>
                </c:pt>
                <c:pt idx="9566">
                  <c:v>-11.6867178184412</c:v>
                </c:pt>
                <c:pt idx="9567">
                  <c:v>2.38583940398918</c:v>
                </c:pt>
                <c:pt idx="9568">
                  <c:v>-10.0778250131028</c:v>
                </c:pt>
                <c:pt idx="9569">
                  <c:v>-14.6603229014182</c:v>
                </c:pt>
                <c:pt idx="9570">
                  <c:v>0.540663217129685</c:v>
                </c:pt>
                <c:pt idx="9571">
                  <c:v>-17.9211075726951</c:v>
                </c:pt>
                <c:pt idx="9572">
                  <c:v>-18.1810686452215</c:v>
                </c:pt>
                <c:pt idx="9573">
                  <c:v>-6.50418803519848</c:v>
                </c:pt>
                <c:pt idx="9574">
                  <c:v>-17.833530861801</c:v>
                </c:pt>
                <c:pt idx="9575">
                  <c:v>-8.42009059691178</c:v>
                </c:pt>
                <c:pt idx="9576">
                  <c:v>-15.5977636369717</c:v>
                </c:pt>
                <c:pt idx="9577">
                  <c:v>6.84187933931895</c:v>
                </c:pt>
                <c:pt idx="9578">
                  <c:v>-18.5278201355965</c:v>
                </c:pt>
                <c:pt idx="9579">
                  <c:v>-10.2992875186763</c:v>
                </c:pt>
                <c:pt idx="9580">
                  <c:v>-17.9167332939686</c:v>
                </c:pt>
                <c:pt idx="9581">
                  <c:v>-0.334197813994187</c:v>
                </c:pt>
                <c:pt idx="9582">
                  <c:v>7.37911704619643</c:v>
                </c:pt>
                <c:pt idx="9583">
                  <c:v>-17.2202086185968</c:v>
                </c:pt>
                <c:pt idx="9584">
                  <c:v>-16.473880539635</c:v>
                </c:pt>
                <c:pt idx="9585">
                  <c:v>-1.05810088902427</c:v>
                </c:pt>
                <c:pt idx="9586">
                  <c:v>-13.4738824037584</c:v>
                </c:pt>
                <c:pt idx="9587">
                  <c:v>-4.11972359008259</c:v>
                </c:pt>
                <c:pt idx="9588">
                  <c:v>-9.3796524451115</c:v>
                </c:pt>
                <c:pt idx="9589">
                  <c:v>0.118970860530916</c:v>
                </c:pt>
                <c:pt idx="9590">
                  <c:v>2.09702471916731</c:v>
                </c:pt>
                <c:pt idx="9591">
                  <c:v>-3.64825616262398</c:v>
                </c:pt>
                <c:pt idx="9592">
                  <c:v>-8.28188798062508</c:v>
                </c:pt>
                <c:pt idx="9593">
                  <c:v>8.97181173518633</c:v>
                </c:pt>
                <c:pt idx="9594">
                  <c:v>-3.86370535405343</c:v>
                </c:pt>
                <c:pt idx="9595">
                  <c:v>9.37683238032244</c:v>
                </c:pt>
                <c:pt idx="9596">
                  <c:v>-2.26998473390897</c:v>
                </c:pt>
                <c:pt idx="9597">
                  <c:v>-9.29696005174173</c:v>
                </c:pt>
                <c:pt idx="9598">
                  <c:v>-8.51664177316796</c:v>
                </c:pt>
                <c:pt idx="9599">
                  <c:v>-4.53864043273288</c:v>
                </c:pt>
                <c:pt idx="9600">
                  <c:v>-10.5428136253346</c:v>
                </c:pt>
                <c:pt idx="9601">
                  <c:v>-3.15183152890823</c:v>
                </c:pt>
                <c:pt idx="9602">
                  <c:v>-3.38012260589712</c:v>
                </c:pt>
                <c:pt idx="9603">
                  <c:v>-5.44836348108342</c:v>
                </c:pt>
                <c:pt idx="9604">
                  <c:v>-9.5378222760242</c:v>
                </c:pt>
                <c:pt idx="9605">
                  <c:v>3.79059915255975</c:v>
                </c:pt>
                <c:pt idx="9606">
                  <c:v>-5.32518361813974</c:v>
                </c:pt>
                <c:pt idx="9607">
                  <c:v>-2.36363570920898</c:v>
                </c:pt>
                <c:pt idx="9608">
                  <c:v>0.327626843508717</c:v>
                </c:pt>
                <c:pt idx="9609">
                  <c:v>6.24124760835757</c:v>
                </c:pt>
                <c:pt idx="9610">
                  <c:v>-16.8534059424233</c:v>
                </c:pt>
                <c:pt idx="9611">
                  <c:v>-12.2358820341102</c:v>
                </c:pt>
                <c:pt idx="9612">
                  <c:v>-10.624444719464</c:v>
                </c:pt>
                <c:pt idx="9613">
                  <c:v>-10.6693887145609</c:v>
                </c:pt>
                <c:pt idx="9614">
                  <c:v>-15.248579412367</c:v>
                </c:pt>
                <c:pt idx="9615">
                  <c:v>1.33014929423167</c:v>
                </c:pt>
                <c:pt idx="9616">
                  <c:v>-10.3159324339699</c:v>
                </c:pt>
                <c:pt idx="9617">
                  <c:v>-19.023333590797</c:v>
                </c:pt>
                <c:pt idx="9618">
                  <c:v>-4.49951675686145</c:v>
                </c:pt>
                <c:pt idx="9619">
                  <c:v>6.19489794609642</c:v>
                </c:pt>
                <c:pt idx="9620">
                  <c:v>-13.922044787888</c:v>
                </c:pt>
                <c:pt idx="9621">
                  <c:v>-6.3013655709935</c:v>
                </c:pt>
                <c:pt idx="9622">
                  <c:v>-16.4041225558998</c:v>
                </c:pt>
                <c:pt idx="9623">
                  <c:v>1.85123364119936</c:v>
                </c:pt>
                <c:pt idx="9624">
                  <c:v>-3.77706825483889</c:v>
                </c:pt>
                <c:pt idx="9625">
                  <c:v>6.55188684502618</c:v>
                </c:pt>
                <c:pt idx="9626">
                  <c:v>-14.7576979887522</c:v>
                </c:pt>
                <c:pt idx="9627">
                  <c:v>-3.90976797694281</c:v>
                </c:pt>
                <c:pt idx="9628">
                  <c:v>-3.51496967213045</c:v>
                </c:pt>
                <c:pt idx="9629">
                  <c:v>-15.3771526564621</c:v>
                </c:pt>
                <c:pt idx="9630">
                  <c:v>-17.8535340301981</c:v>
                </c:pt>
                <c:pt idx="9631">
                  <c:v>-1.86904442859376</c:v>
                </c:pt>
                <c:pt idx="9632">
                  <c:v>2.67365362656935</c:v>
                </c:pt>
                <c:pt idx="9633">
                  <c:v>-11.5479587961586</c:v>
                </c:pt>
                <c:pt idx="9634">
                  <c:v>-1.27298592706562</c:v>
                </c:pt>
                <c:pt idx="9635">
                  <c:v>-14.2686443066051</c:v>
                </c:pt>
                <c:pt idx="9636">
                  <c:v>-9.44023244761374</c:v>
                </c:pt>
                <c:pt idx="9637">
                  <c:v>-4.74309031059161</c:v>
                </c:pt>
                <c:pt idx="9638">
                  <c:v>-1.68704991826969</c:v>
                </c:pt>
                <c:pt idx="9639">
                  <c:v>-8.49333905200033</c:v>
                </c:pt>
                <c:pt idx="9640">
                  <c:v>-6.35107328316086</c:v>
                </c:pt>
                <c:pt idx="9641">
                  <c:v>-2.22114777898143</c:v>
                </c:pt>
                <c:pt idx="9642">
                  <c:v>0.149449529809311</c:v>
                </c:pt>
                <c:pt idx="9643">
                  <c:v>3.53480016399364</c:v>
                </c:pt>
                <c:pt idx="9644">
                  <c:v>-14.7702687955827</c:v>
                </c:pt>
                <c:pt idx="9645">
                  <c:v>5.43952275524946</c:v>
                </c:pt>
                <c:pt idx="9646">
                  <c:v>-17.879483828175</c:v>
                </c:pt>
                <c:pt idx="9647">
                  <c:v>2.85563929433173</c:v>
                </c:pt>
                <c:pt idx="9648">
                  <c:v>8.91973589218916</c:v>
                </c:pt>
                <c:pt idx="9649">
                  <c:v>9.11184984019507</c:v>
                </c:pt>
                <c:pt idx="9650">
                  <c:v>-8.49754017225257</c:v>
                </c:pt>
                <c:pt idx="9651">
                  <c:v>-4.70527837363761</c:v>
                </c:pt>
                <c:pt idx="9652">
                  <c:v>-15.3653549443913</c:v>
                </c:pt>
                <c:pt idx="9653">
                  <c:v>9.3945874163916</c:v>
                </c:pt>
                <c:pt idx="9654">
                  <c:v>-15.5827364702247</c:v>
                </c:pt>
                <c:pt idx="9655">
                  <c:v>8.84238024727798</c:v>
                </c:pt>
                <c:pt idx="9656">
                  <c:v>-19.2341343062407</c:v>
                </c:pt>
                <c:pt idx="9657">
                  <c:v>8.79482709208089</c:v>
                </c:pt>
                <c:pt idx="9658">
                  <c:v>4.30985277108261</c:v>
                </c:pt>
                <c:pt idx="9659">
                  <c:v>-0.314025034643302</c:v>
                </c:pt>
                <c:pt idx="9660">
                  <c:v>-11.8788731568299</c:v>
                </c:pt>
                <c:pt idx="9661">
                  <c:v>-17.5424823669807</c:v>
                </c:pt>
                <c:pt idx="9662">
                  <c:v>3.60034159612931</c:v>
                </c:pt>
                <c:pt idx="9663">
                  <c:v>-9.44712470270423</c:v>
                </c:pt>
                <c:pt idx="9664">
                  <c:v>5.36221078848495</c:v>
                </c:pt>
                <c:pt idx="9665">
                  <c:v>-2.38344178668341</c:v>
                </c:pt>
                <c:pt idx="9666">
                  <c:v>-9.07797566918526</c:v>
                </c:pt>
                <c:pt idx="9667">
                  <c:v>-9.47741843718732</c:v>
                </c:pt>
                <c:pt idx="9668">
                  <c:v>5.17850064343219</c:v>
                </c:pt>
                <c:pt idx="9669">
                  <c:v>-15.5190595795706</c:v>
                </c:pt>
                <c:pt idx="9670">
                  <c:v>-10.0613441637148</c:v>
                </c:pt>
                <c:pt idx="9671">
                  <c:v>9.42449916888993</c:v>
                </c:pt>
                <c:pt idx="9672">
                  <c:v>1.61625202505693</c:v>
                </c:pt>
                <c:pt idx="9673">
                  <c:v>-17.1252128485489</c:v>
                </c:pt>
                <c:pt idx="9674">
                  <c:v>-13.9521123313651</c:v>
                </c:pt>
                <c:pt idx="9675">
                  <c:v>5.99410259341409</c:v>
                </c:pt>
                <c:pt idx="9676">
                  <c:v>-5.78573935331613</c:v>
                </c:pt>
                <c:pt idx="9677">
                  <c:v>-9.76157247416601</c:v>
                </c:pt>
                <c:pt idx="9678">
                  <c:v>-11.0579430876946</c:v>
                </c:pt>
                <c:pt idx="9679">
                  <c:v>-12.2415542900476</c:v>
                </c:pt>
                <c:pt idx="9680">
                  <c:v>-8.27887686305243</c:v>
                </c:pt>
                <c:pt idx="9681">
                  <c:v>1.70854246019563</c:v>
                </c:pt>
                <c:pt idx="9682">
                  <c:v>-10.1127971232081</c:v>
                </c:pt>
                <c:pt idx="9683">
                  <c:v>-1.71731231286198</c:v>
                </c:pt>
                <c:pt idx="9684">
                  <c:v>-1.90226050641435</c:v>
                </c:pt>
                <c:pt idx="9685">
                  <c:v>-15.2324965910954</c:v>
                </c:pt>
                <c:pt idx="9686">
                  <c:v>8.17299476240281</c:v>
                </c:pt>
                <c:pt idx="9687">
                  <c:v>-3.41529112646673</c:v>
                </c:pt>
                <c:pt idx="9688">
                  <c:v>5.2453909102119</c:v>
                </c:pt>
                <c:pt idx="9689">
                  <c:v>-15.0819718900137</c:v>
                </c:pt>
                <c:pt idx="9690">
                  <c:v>-19.12370744257</c:v>
                </c:pt>
                <c:pt idx="9691">
                  <c:v>-14.1558938582579</c:v>
                </c:pt>
                <c:pt idx="9692">
                  <c:v>-9.68587758503179</c:v>
                </c:pt>
                <c:pt idx="9693">
                  <c:v>6.69090588919442</c:v>
                </c:pt>
                <c:pt idx="9694">
                  <c:v>-3.17548531613956</c:v>
                </c:pt>
                <c:pt idx="9695">
                  <c:v>-15.9759830833919</c:v>
                </c:pt>
                <c:pt idx="9696">
                  <c:v>4.94702201083675</c:v>
                </c:pt>
                <c:pt idx="9697">
                  <c:v>-19.1512238383983</c:v>
                </c:pt>
                <c:pt idx="9698">
                  <c:v>-7.02843475663776</c:v>
                </c:pt>
                <c:pt idx="9699">
                  <c:v>0.069195531314385</c:v>
                </c:pt>
                <c:pt idx="9700">
                  <c:v>-8.58241470036017</c:v>
                </c:pt>
                <c:pt idx="9701">
                  <c:v>-0.290735070521196</c:v>
                </c:pt>
                <c:pt idx="9702">
                  <c:v>-3.14028675975774</c:v>
                </c:pt>
                <c:pt idx="9703">
                  <c:v>-11.0227065464691</c:v>
                </c:pt>
                <c:pt idx="9704">
                  <c:v>6.79471744073576</c:v>
                </c:pt>
                <c:pt idx="9705">
                  <c:v>-1.23984263363883</c:v>
                </c:pt>
                <c:pt idx="9706">
                  <c:v>-13.7440617432615</c:v>
                </c:pt>
                <c:pt idx="9707">
                  <c:v>6.68031255601959</c:v>
                </c:pt>
                <c:pt idx="9708">
                  <c:v>-4.2814281241992</c:v>
                </c:pt>
                <c:pt idx="9709">
                  <c:v>0.624230969996968</c:v>
                </c:pt>
                <c:pt idx="9710">
                  <c:v>4.38393331404369</c:v>
                </c:pt>
                <c:pt idx="9711">
                  <c:v>-5.4084412713438</c:v>
                </c:pt>
                <c:pt idx="9712">
                  <c:v>-13.4863839946031</c:v>
                </c:pt>
                <c:pt idx="9713">
                  <c:v>-18.2848453334792</c:v>
                </c:pt>
                <c:pt idx="9714">
                  <c:v>1.95357117544884</c:v>
                </c:pt>
                <c:pt idx="9715">
                  <c:v>6.83110067224989</c:v>
                </c:pt>
                <c:pt idx="9716">
                  <c:v>-6.39362779317299</c:v>
                </c:pt>
                <c:pt idx="9717">
                  <c:v>-4.02982868140709</c:v>
                </c:pt>
                <c:pt idx="9718">
                  <c:v>-4.05652089820807</c:v>
                </c:pt>
                <c:pt idx="9719">
                  <c:v>8.73663600793994</c:v>
                </c:pt>
                <c:pt idx="9720">
                  <c:v>-8.800793860119</c:v>
                </c:pt>
                <c:pt idx="9721">
                  <c:v>-10.1168469402973</c:v>
                </c:pt>
                <c:pt idx="9722">
                  <c:v>2.4517261988919</c:v>
                </c:pt>
                <c:pt idx="9723">
                  <c:v>5.3611378811967</c:v>
                </c:pt>
                <c:pt idx="9724">
                  <c:v>-8.76166417333211</c:v>
                </c:pt>
                <c:pt idx="9725">
                  <c:v>-18.7932332415916</c:v>
                </c:pt>
                <c:pt idx="9726">
                  <c:v>6.14290164862771</c:v>
                </c:pt>
                <c:pt idx="9727">
                  <c:v>-13.5758969685209</c:v>
                </c:pt>
                <c:pt idx="9728">
                  <c:v>-9.11662421548094</c:v>
                </c:pt>
                <c:pt idx="9729">
                  <c:v>5.41130083691099</c:v>
                </c:pt>
                <c:pt idx="9730">
                  <c:v>8.24533730778926</c:v>
                </c:pt>
                <c:pt idx="9731">
                  <c:v>-5.77011007391517</c:v>
                </c:pt>
                <c:pt idx="9732">
                  <c:v>-14.1751357951156</c:v>
                </c:pt>
                <c:pt idx="9733">
                  <c:v>-8.60367678004424</c:v>
                </c:pt>
                <c:pt idx="9734">
                  <c:v>7.81116270984176</c:v>
                </c:pt>
                <c:pt idx="9735">
                  <c:v>-5.56730853452262</c:v>
                </c:pt>
                <c:pt idx="9736">
                  <c:v>0.206785469773692</c:v>
                </c:pt>
                <c:pt idx="9737">
                  <c:v>7.39743315266924</c:v>
                </c:pt>
                <c:pt idx="9738">
                  <c:v>-7.15665962803767</c:v>
                </c:pt>
                <c:pt idx="9739">
                  <c:v>-5.91515260057749</c:v>
                </c:pt>
                <c:pt idx="9740">
                  <c:v>-2.38810356615586</c:v>
                </c:pt>
                <c:pt idx="9741">
                  <c:v>4.19857153820656</c:v>
                </c:pt>
                <c:pt idx="9742">
                  <c:v>-2.23051624006418</c:v>
                </c:pt>
                <c:pt idx="9743">
                  <c:v>7.83757186617591</c:v>
                </c:pt>
                <c:pt idx="9744">
                  <c:v>-18.0482880257523</c:v>
                </c:pt>
                <c:pt idx="9745">
                  <c:v>-15.5436404499691</c:v>
                </c:pt>
                <c:pt idx="9746">
                  <c:v>2.49149578337433</c:v>
                </c:pt>
                <c:pt idx="9747">
                  <c:v>0.402970409881524</c:v>
                </c:pt>
                <c:pt idx="9748">
                  <c:v>-4.27617969698545</c:v>
                </c:pt>
                <c:pt idx="9749">
                  <c:v>0.429219089753201</c:v>
                </c:pt>
                <c:pt idx="9750">
                  <c:v>4.54292794105667</c:v>
                </c:pt>
                <c:pt idx="9751">
                  <c:v>-0.668671172913706</c:v>
                </c:pt>
                <c:pt idx="9752">
                  <c:v>-11.6814940249595</c:v>
                </c:pt>
                <c:pt idx="9753">
                  <c:v>-8.51031684531161</c:v>
                </c:pt>
                <c:pt idx="9754">
                  <c:v>-6.70046039400191</c:v>
                </c:pt>
                <c:pt idx="9755">
                  <c:v>-1.89370425618735</c:v>
                </c:pt>
                <c:pt idx="9756">
                  <c:v>9.28370324554877</c:v>
                </c:pt>
                <c:pt idx="9757">
                  <c:v>-7.06392229537984</c:v>
                </c:pt>
                <c:pt idx="9758">
                  <c:v>0.22022161245744</c:v>
                </c:pt>
                <c:pt idx="9759">
                  <c:v>-9.90429802070413</c:v>
                </c:pt>
                <c:pt idx="9760">
                  <c:v>-4.11766293791773</c:v>
                </c:pt>
                <c:pt idx="9761">
                  <c:v>-16.8339653171559</c:v>
                </c:pt>
                <c:pt idx="9762">
                  <c:v>0.853027378607256</c:v>
                </c:pt>
                <c:pt idx="9763">
                  <c:v>1.90704619961077</c:v>
                </c:pt>
                <c:pt idx="9764">
                  <c:v>9.46221773900016</c:v>
                </c:pt>
                <c:pt idx="9765">
                  <c:v>-3.02154814587392</c:v>
                </c:pt>
                <c:pt idx="9766">
                  <c:v>-10.6709046233807</c:v>
                </c:pt>
                <c:pt idx="9767">
                  <c:v>-3.46485699101956</c:v>
                </c:pt>
                <c:pt idx="9768">
                  <c:v>3.01745874018127</c:v>
                </c:pt>
                <c:pt idx="9769">
                  <c:v>1.91775635968476</c:v>
                </c:pt>
                <c:pt idx="9770">
                  <c:v>-9.7776775008862</c:v>
                </c:pt>
                <c:pt idx="9771">
                  <c:v>5.90344862383223</c:v>
                </c:pt>
                <c:pt idx="9772">
                  <c:v>-7.7804261046386</c:v>
                </c:pt>
                <c:pt idx="9773">
                  <c:v>4.81872221691372</c:v>
                </c:pt>
                <c:pt idx="9774">
                  <c:v>-14.3783052357011</c:v>
                </c:pt>
                <c:pt idx="9775">
                  <c:v>-7.25196557013227</c:v>
                </c:pt>
                <c:pt idx="9776">
                  <c:v>8.59005625478321</c:v>
                </c:pt>
                <c:pt idx="9777">
                  <c:v>-17.5939114324357</c:v>
                </c:pt>
                <c:pt idx="9778">
                  <c:v>1.9275047930592</c:v>
                </c:pt>
                <c:pt idx="9779">
                  <c:v>-19.0030482604358</c:v>
                </c:pt>
                <c:pt idx="9780">
                  <c:v>5.03098579475334</c:v>
                </c:pt>
                <c:pt idx="9781">
                  <c:v>-15.7660375202504</c:v>
                </c:pt>
                <c:pt idx="9782">
                  <c:v>-12.9917783757332</c:v>
                </c:pt>
                <c:pt idx="9783">
                  <c:v>7.05960965880934</c:v>
                </c:pt>
                <c:pt idx="9784">
                  <c:v>-9.95180642857639</c:v>
                </c:pt>
                <c:pt idx="9785">
                  <c:v>-2.42284093215394</c:v>
                </c:pt>
                <c:pt idx="9786">
                  <c:v>7.99257592673446</c:v>
                </c:pt>
                <c:pt idx="9787">
                  <c:v>-3.90951694614429</c:v>
                </c:pt>
                <c:pt idx="9788">
                  <c:v>-3.87556948510469</c:v>
                </c:pt>
                <c:pt idx="9789">
                  <c:v>-16.6854550866194</c:v>
                </c:pt>
                <c:pt idx="9790">
                  <c:v>-3.77407510068621</c:v>
                </c:pt>
                <c:pt idx="9791">
                  <c:v>8.82045520412998</c:v>
                </c:pt>
                <c:pt idx="9792">
                  <c:v>-10.5778518432474</c:v>
                </c:pt>
                <c:pt idx="9793">
                  <c:v>-13.4174982056445</c:v>
                </c:pt>
                <c:pt idx="9794">
                  <c:v>-14.3209429543143</c:v>
                </c:pt>
                <c:pt idx="9795">
                  <c:v>-14.8097359324177</c:v>
                </c:pt>
                <c:pt idx="9796">
                  <c:v>-9.13233355559829</c:v>
                </c:pt>
                <c:pt idx="9797">
                  <c:v>0.40349737776682</c:v>
                </c:pt>
                <c:pt idx="9798">
                  <c:v>0.200258872966363</c:v>
                </c:pt>
                <c:pt idx="9799">
                  <c:v>-3.81689469382133</c:v>
                </c:pt>
                <c:pt idx="9800">
                  <c:v>-9.99176763089091</c:v>
                </c:pt>
                <c:pt idx="9801">
                  <c:v>-18.1763973680617</c:v>
                </c:pt>
                <c:pt idx="9802">
                  <c:v>4.24163199914662</c:v>
                </c:pt>
                <c:pt idx="9803">
                  <c:v>-15.7354361623374</c:v>
                </c:pt>
                <c:pt idx="9804">
                  <c:v>4.76862662895173</c:v>
                </c:pt>
                <c:pt idx="9805">
                  <c:v>-4.9915582975817</c:v>
                </c:pt>
                <c:pt idx="9806">
                  <c:v>5.48843883806117</c:v>
                </c:pt>
                <c:pt idx="9807">
                  <c:v>-2.09459377018651</c:v>
                </c:pt>
                <c:pt idx="9808">
                  <c:v>-0.183020114786327</c:v>
                </c:pt>
                <c:pt idx="9809">
                  <c:v>-9.00275537714111</c:v>
                </c:pt>
                <c:pt idx="9810">
                  <c:v>2.8733637635708</c:v>
                </c:pt>
                <c:pt idx="9811">
                  <c:v>-10.7001730677637</c:v>
                </c:pt>
                <c:pt idx="9812">
                  <c:v>4.16383542854589</c:v>
                </c:pt>
                <c:pt idx="9813">
                  <c:v>-15.5875306585433</c:v>
                </c:pt>
                <c:pt idx="9814">
                  <c:v>-9.47657020930582</c:v>
                </c:pt>
                <c:pt idx="9815">
                  <c:v>4.5972409996967</c:v>
                </c:pt>
                <c:pt idx="9816">
                  <c:v>-4.16235072676888</c:v>
                </c:pt>
                <c:pt idx="9817">
                  <c:v>3.27633038298955</c:v>
                </c:pt>
                <c:pt idx="9818">
                  <c:v>-3.07476663913365</c:v>
                </c:pt>
                <c:pt idx="9819">
                  <c:v>-18.1298281797061</c:v>
                </c:pt>
                <c:pt idx="9820">
                  <c:v>7.6937331877338</c:v>
                </c:pt>
                <c:pt idx="9821">
                  <c:v>-3.11899753684913</c:v>
                </c:pt>
                <c:pt idx="9822">
                  <c:v>0.299854610942952</c:v>
                </c:pt>
                <c:pt idx="9823">
                  <c:v>-0.65406544309639</c:v>
                </c:pt>
                <c:pt idx="9824">
                  <c:v>-4.73533619846404</c:v>
                </c:pt>
                <c:pt idx="9825">
                  <c:v>-15.9470246536397</c:v>
                </c:pt>
                <c:pt idx="9826">
                  <c:v>-6.08714650500351</c:v>
                </c:pt>
                <c:pt idx="9827">
                  <c:v>-9.38323004694518</c:v>
                </c:pt>
                <c:pt idx="9828">
                  <c:v>-18.2923913293566</c:v>
                </c:pt>
                <c:pt idx="9829">
                  <c:v>6.80019112755118</c:v>
                </c:pt>
                <c:pt idx="9830">
                  <c:v>-0.079136526917324</c:v>
                </c:pt>
                <c:pt idx="9831">
                  <c:v>0.154609313881907</c:v>
                </c:pt>
                <c:pt idx="9832">
                  <c:v>-14.6446620721596</c:v>
                </c:pt>
                <c:pt idx="9833">
                  <c:v>-1.18236736395111</c:v>
                </c:pt>
                <c:pt idx="9834">
                  <c:v>-2.88895038815636</c:v>
                </c:pt>
                <c:pt idx="9835">
                  <c:v>-7.13836537019112</c:v>
                </c:pt>
                <c:pt idx="9836">
                  <c:v>-14.6021360579594</c:v>
                </c:pt>
                <c:pt idx="9837">
                  <c:v>-18.9021966925411</c:v>
                </c:pt>
                <c:pt idx="9838">
                  <c:v>8.71111924896711</c:v>
                </c:pt>
                <c:pt idx="9839">
                  <c:v>5.77690575676743</c:v>
                </c:pt>
                <c:pt idx="9840">
                  <c:v>-13.4837715294072</c:v>
                </c:pt>
                <c:pt idx="9841">
                  <c:v>-11.1026409917693</c:v>
                </c:pt>
                <c:pt idx="9842">
                  <c:v>-14.9857843652477</c:v>
                </c:pt>
                <c:pt idx="9843">
                  <c:v>-18.9258483382555</c:v>
                </c:pt>
                <c:pt idx="9844">
                  <c:v>8.61547455950405</c:v>
                </c:pt>
                <c:pt idx="9845">
                  <c:v>-17.9276876044143</c:v>
                </c:pt>
                <c:pt idx="9846">
                  <c:v>-0.95959612576496</c:v>
                </c:pt>
                <c:pt idx="9847">
                  <c:v>7.67310637372322</c:v>
                </c:pt>
                <c:pt idx="9848">
                  <c:v>3.38647701974406</c:v>
                </c:pt>
                <c:pt idx="9849">
                  <c:v>-15.281467180885</c:v>
                </c:pt>
                <c:pt idx="9850">
                  <c:v>-6.48816352683094</c:v>
                </c:pt>
                <c:pt idx="9851">
                  <c:v>-0.0159639331903154</c:v>
                </c:pt>
                <c:pt idx="9852">
                  <c:v>-0.253905187548683</c:v>
                </c:pt>
                <c:pt idx="9853">
                  <c:v>5.32329583720735</c:v>
                </c:pt>
                <c:pt idx="9854">
                  <c:v>-6.1335056977337</c:v>
                </c:pt>
                <c:pt idx="9855">
                  <c:v>-7.04978034691442</c:v>
                </c:pt>
                <c:pt idx="9856">
                  <c:v>-2.1654536996658</c:v>
                </c:pt>
                <c:pt idx="9857">
                  <c:v>-11.9435464755736</c:v>
                </c:pt>
                <c:pt idx="9858">
                  <c:v>0.683892548931001</c:v>
                </c:pt>
                <c:pt idx="9859">
                  <c:v>5.55666226501876</c:v>
                </c:pt>
                <c:pt idx="9860">
                  <c:v>4.0895523939049</c:v>
                </c:pt>
                <c:pt idx="9861">
                  <c:v>-5.1889191914807</c:v>
                </c:pt>
                <c:pt idx="9862">
                  <c:v>-16.3889154051161</c:v>
                </c:pt>
                <c:pt idx="9863">
                  <c:v>-19.4191437514973</c:v>
                </c:pt>
                <c:pt idx="9864">
                  <c:v>-3.9392439020915</c:v>
                </c:pt>
                <c:pt idx="9865">
                  <c:v>8.64267013182745</c:v>
                </c:pt>
                <c:pt idx="9866">
                  <c:v>0.265292524140672</c:v>
                </c:pt>
                <c:pt idx="9867">
                  <c:v>5.74645426892894</c:v>
                </c:pt>
                <c:pt idx="9868">
                  <c:v>-17.3589421671321</c:v>
                </c:pt>
                <c:pt idx="9869">
                  <c:v>-17.0115120643442</c:v>
                </c:pt>
                <c:pt idx="9870">
                  <c:v>-8.24793251715198</c:v>
                </c:pt>
                <c:pt idx="9871">
                  <c:v>-9.5278704132557</c:v>
                </c:pt>
                <c:pt idx="9872">
                  <c:v>-0.284368612023259</c:v>
                </c:pt>
                <c:pt idx="9873">
                  <c:v>-2.4022930334323</c:v>
                </c:pt>
                <c:pt idx="9874">
                  <c:v>-6.74721611711411</c:v>
                </c:pt>
                <c:pt idx="9875">
                  <c:v>-13.2753018700109</c:v>
                </c:pt>
                <c:pt idx="9876">
                  <c:v>-18.8115187868895</c:v>
                </c:pt>
                <c:pt idx="9877">
                  <c:v>-9.64184641917705</c:v>
                </c:pt>
                <c:pt idx="9878">
                  <c:v>9.50707663078333</c:v>
                </c:pt>
                <c:pt idx="9879">
                  <c:v>-7.72781350469353</c:v>
                </c:pt>
                <c:pt idx="9880">
                  <c:v>-7.82752504726273</c:v>
                </c:pt>
                <c:pt idx="9881">
                  <c:v>-5.47029757202702</c:v>
                </c:pt>
                <c:pt idx="9882">
                  <c:v>-2.67986228155097</c:v>
                </c:pt>
                <c:pt idx="9883">
                  <c:v>-6.37981309470504</c:v>
                </c:pt>
                <c:pt idx="9884">
                  <c:v>-9.35783431114404</c:v>
                </c:pt>
                <c:pt idx="9885">
                  <c:v>-11.3334812799482</c:v>
                </c:pt>
                <c:pt idx="9886">
                  <c:v>-13.1215292869195</c:v>
                </c:pt>
                <c:pt idx="9887">
                  <c:v>-4.61521086628296</c:v>
                </c:pt>
                <c:pt idx="9888">
                  <c:v>2.58678111633207</c:v>
                </c:pt>
                <c:pt idx="9889">
                  <c:v>4.42249965939311</c:v>
                </c:pt>
                <c:pt idx="9890">
                  <c:v>6.22078962801534</c:v>
                </c:pt>
                <c:pt idx="9891">
                  <c:v>1.2962301823567</c:v>
                </c:pt>
                <c:pt idx="9892">
                  <c:v>-17.5689028789644</c:v>
                </c:pt>
                <c:pt idx="9893">
                  <c:v>-6.46316332852803</c:v>
                </c:pt>
                <c:pt idx="9894">
                  <c:v>-7.00220741791189</c:v>
                </c:pt>
                <c:pt idx="9895">
                  <c:v>-18.9097524454037</c:v>
                </c:pt>
                <c:pt idx="9896">
                  <c:v>5.01011357204053</c:v>
                </c:pt>
                <c:pt idx="9897">
                  <c:v>5.44699320579016</c:v>
                </c:pt>
                <c:pt idx="9898">
                  <c:v>9.46566055795259</c:v>
                </c:pt>
                <c:pt idx="9899">
                  <c:v>-8.338772562572</c:v>
                </c:pt>
                <c:pt idx="9900">
                  <c:v>4.34229876033643</c:v>
                </c:pt>
                <c:pt idx="9901">
                  <c:v>-0.50645230511127</c:v>
                </c:pt>
                <c:pt idx="9902">
                  <c:v>6.41959301656088</c:v>
                </c:pt>
                <c:pt idx="9903">
                  <c:v>6.76342541811666</c:v>
                </c:pt>
                <c:pt idx="9904">
                  <c:v>-18.1222090599535</c:v>
                </c:pt>
                <c:pt idx="9905">
                  <c:v>-3.68940948368514</c:v>
                </c:pt>
                <c:pt idx="9906">
                  <c:v>-15.6177800245153</c:v>
                </c:pt>
                <c:pt idx="9907">
                  <c:v>-4.02186369165431</c:v>
                </c:pt>
                <c:pt idx="9908">
                  <c:v>0.792193730082209</c:v>
                </c:pt>
                <c:pt idx="9909">
                  <c:v>0.174195594419098</c:v>
                </c:pt>
                <c:pt idx="9910">
                  <c:v>-0.174175879146779</c:v>
                </c:pt>
                <c:pt idx="9911">
                  <c:v>-1.34570939602953</c:v>
                </c:pt>
                <c:pt idx="9912">
                  <c:v>-17.0567394231485</c:v>
                </c:pt>
                <c:pt idx="9913">
                  <c:v>-15.2387161024602</c:v>
                </c:pt>
                <c:pt idx="9914">
                  <c:v>5.48097877636878</c:v>
                </c:pt>
                <c:pt idx="9915">
                  <c:v>-18.3755228654057</c:v>
                </c:pt>
                <c:pt idx="9916">
                  <c:v>1.95876556725798</c:v>
                </c:pt>
                <c:pt idx="9917">
                  <c:v>-11.9759202383243</c:v>
                </c:pt>
                <c:pt idx="9918">
                  <c:v>-9.61282057963093</c:v>
                </c:pt>
                <c:pt idx="9919">
                  <c:v>2.97774146231875</c:v>
                </c:pt>
                <c:pt idx="9920">
                  <c:v>-17.918625709429</c:v>
                </c:pt>
                <c:pt idx="9921">
                  <c:v>-19.1164112061067</c:v>
                </c:pt>
                <c:pt idx="9922">
                  <c:v>-15.6912445364135</c:v>
                </c:pt>
                <c:pt idx="9923">
                  <c:v>4.8710225725118</c:v>
                </c:pt>
                <c:pt idx="9924">
                  <c:v>1.22438710758788</c:v>
                </c:pt>
                <c:pt idx="9925">
                  <c:v>-19.2657406321162</c:v>
                </c:pt>
                <c:pt idx="9926">
                  <c:v>-2.1228232127791</c:v>
                </c:pt>
                <c:pt idx="9927">
                  <c:v>3.98074235870047</c:v>
                </c:pt>
                <c:pt idx="9928">
                  <c:v>-17.157679726735</c:v>
                </c:pt>
                <c:pt idx="9929">
                  <c:v>5.08921172843209</c:v>
                </c:pt>
                <c:pt idx="9930">
                  <c:v>-9.51402388426688</c:v>
                </c:pt>
                <c:pt idx="9931">
                  <c:v>-6.23191569190936</c:v>
                </c:pt>
                <c:pt idx="9932">
                  <c:v>-12.6128560792331</c:v>
                </c:pt>
                <c:pt idx="9933">
                  <c:v>9.23404349676032</c:v>
                </c:pt>
                <c:pt idx="9934">
                  <c:v>-19.4202961445364</c:v>
                </c:pt>
                <c:pt idx="9935">
                  <c:v>-2.00804578238532</c:v>
                </c:pt>
                <c:pt idx="9936">
                  <c:v>-3.06403164197962</c:v>
                </c:pt>
                <c:pt idx="9937">
                  <c:v>-2.00425769122537</c:v>
                </c:pt>
                <c:pt idx="9938">
                  <c:v>-2.55024352709626</c:v>
                </c:pt>
                <c:pt idx="9939">
                  <c:v>4.54447085285894</c:v>
                </c:pt>
                <c:pt idx="9940">
                  <c:v>9.33897157219775</c:v>
                </c:pt>
                <c:pt idx="9941">
                  <c:v>3.92323430105858</c:v>
                </c:pt>
                <c:pt idx="9942">
                  <c:v>-13.0868835539041</c:v>
                </c:pt>
                <c:pt idx="9943">
                  <c:v>-4.85045274835286</c:v>
                </c:pt>
                <c:pt idx="9944">
                  <c:v>-1.34003515292651</c:v>
                </c:pt>
                <c:pt idx="9945">
                  <c:v>-11.2606757100776</c:v>
                </c:pt>
                <c:pt idx="9946">
                  <c:v>0.135584933732382</c:v>
                </c:pt>
                <c:pt idx="9947">
                  <c:v>4.71594517937185</c:v>
                </c:pt>
                <c:pt idx="9948">
                  <c:v>-6.97563682367864</c:v>
                </c:pt>
                <c:pt idx="9949">
                  <c:v>-17.520737034983</c:v>
                </c:pt>
                <c:pt idx="9950">
                  <c:v>4.14377602161949</c:v>
                </c:pt>
                <c:pt idx="9951">
                  <c:v>5.70815040115065</c:v>
                </c:pt>
                <c:pt idx="9952">
                  <c:v>-9.83698898627546</c:v>
                </c:pt>
                <c:pt idx="9953">
                  <c:v>-11.8838038296668</c:v>
                </c:pt>
                <c:pt idx="9954">
                  <c:v>-3.99613194468816</c:v>
                </c:pt>
                <c:pt idx="9955">
                  <c:v>0.209798380638581</c:v>
                </c:pt>
                <c:pt idx="9956">
                  <c:v>-8.03503801032846</c:v>
                </c:pt>
                <c:pt idx="9957">
                  <c:v>0.0908268155059257</c:v>
                </c:pt>
                <c:pt idx="9958">
                  <c:v>-11.7912545176384</c:v>
                </c:pt>
                <c:pt idx="9959">
                  <c:v>-13.1772546696521</c:v>
                </c:pt>
                <c:pt idx="9960">
                  <c:v>6.12488320981134</c:v>
                </c:pt>
                <c:pt idx="9961">
                  <c:v>-13.7253068128333</c:v>
                </c:pt>
                <c:pt idx="9962">
                  <c:v>-4.88459770453189</c:v>
                </c:pt>
                <c:pt idx="9963">
                  <c:v>-16.0474530485717</c:v>
                </c:pt>
                <c:pt idx="9964">
                  <c:v>-15.6849174408432</c:v>
                </c:pt>
                <c:pt idx="9965">
                  <c:v>-14.6626264166956</c:v>
                </c:pt>
                <c:pt idx="9966">
                  <c:v>7.54308756502035</c:v>
                </c:pt>
                <c:pt idx="9967">
                  <c:v>-5.51253395189478</c:v>
                </c:pt>
                <c:pt idx="9968">
                  <c:v>6.72455614608931</c:v>
                </c:pt>
                <c:pt idx="9969">
                  <c:v>0.312520282758886</c:v>
                </c:pt>
                <c:pt idx="9970">
                  <c:v>-12.8440958831426</c:v>
                </c:pt>
                <c:pt idx="9971">
                  <c:v>9.05980618428297</c:v>
                </c:pt>
                <c:pt idx="9972">
                  <c:v>-10.5619721901614</c:v>
                </c:pt>
                <c:pt idx="9973">
                  <c:v>-10.1042409890977</c:v>
                </c:pt>
                <c:pt idx="9974">
                  <c:v>-5.12777493954647</c:v>
                </c:pt>
                <c:pt idx="9975">
                  <c:v>-15.2965947895202</c:v>
                </c:pt>
                <c:pt idx="9976">
                  <c:v>4.42734240146313</c:v>
                </c:pt>
                <c:pt idx="9977">
                  <c:v>-4.8033354937505</c:v>
                </c:pt>
                <c:pt idx="9978">
                  <c:v>-1.38997198050489</c:v>
                </c:pt>
                <c:pt idx="9979">
                  <c:v>0.966404075935093</c:v>
                </c:pt>
                <c:pt idx="9980">
                  <c:v>-15.9143200039871</c:v>
                </c:pt>
                <c:pt idx="9981">
                  <c:v>4.35244357161402</c:v>
                </c:pt>
                <c:pt idx="9982">
                  <c:v>-18.0369997017424</c:v>
                </c:pt>
                <c:pt idx="9983">
                  <c:v>-12.8309524736662</c:v>
                </c:pt>
                <c:pt idx="9984">
                  <c:v>-17.9568559366445</c:v>
                </c:pt>
                <c:pt idx="9985">
                  <c:v>-9.57503325601145</c:v>
                </c:pt>
                <c:pt idx="9986">
                  <c:v>-5.68726230506947</c:v>
                </c:pt>
                <c:pt idx="9987">
                  <c:v>-4.26459907902808</c:v>
                </c:pt>
                <c:pt idx="9988">
                  <c:v>2.02240502634433</c:v>
                </c:pt>
                <c:pt idx="9989">
                  <c:v>-5.81094446922483</c:v>
                </c:pt>
                <c:pt idx="9990">
                  <c:v>3.60196459046408</c:v>
                </c:pt>
                <c:pt idx="9991">
                  <c:v>-11.3736013092083</c:v>
                </c:pt>
                <c:pt idx="9992">
                  <c:v>-11.7308733539975</c:v>
                </c:pt>
                <c:pt idx="9993">
                  <c:v>3.56827651290753</c:v>
                </c:pt>
                <c:pt idx="9994">
                  <c:v>-14.5677045627108</c:v>
                </c:pt>
                <c:pt idx="9995">
                  <c:v>-5.87959600711026</c:v>
                </c:pt>
                <c:pt idx="9996">
                  <c:v>4.95701809580867</c:v>
                </c:pt>
                <c:pt idx="9997">
                  <c:v>-9.70503572164537</c:v>
                </c:pt>
                <c:pt idx="9998">
                  <c:v>-16.4368551330913</c:v>
                </c:pt>
                <c:pt idx="9999">
                  <c:v>-13.7286431159811</c:v>
                </c:pt>
              </c:numCache>
            </c:numRef>
          </c:yVal>
          <c:smooth val="0"/>
        </c:ser>
        <c:axId val="58860948"/>
        <c:axId val="68279972"/>
      </c:scatterChart>
      <c:valAx>
        <c:axId val="58860948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68279972"/>
        <c:crossesAt val="0"/>
        <c:crossBetween val="between"/>
        <c:majorUnit val="1"/>
      </c:valAx>
      <c:valAx>
        <c:axId val="6827997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58860948"/>
        <c:crossesAt val="0"/>
        <c:crossBetween val="between"/>
        <c:majorUnit val="1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38880</xdr:colOff>
      <xdr:row>0</xdr:row>
      <xdr:rowOff>38160</xdr:rowOff>
    </xdr:from>
    <xdr:to>
      <xdr:col>19</xdr:col>
      <xdr:colOff>304560</xdr:colOff>
      <xdr:row>30</xdr:row>
      <xdr:rowOff>190440</xdr:rowOff>
    </xdr:to>
    <xdr:graphicFrame>
      <xdr:nvGraphicFramePr>
        <xdr:cNvPr id="1" name=""/>
        <xdr:cNvGraphicFramePr/>
      </xdr:nvGraphicFramePr>
      <xdr:xfrm>
        <a:off x="2979000" y="38160"/>
        <a:ext cx="10391400" cy="5867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43" activeCellId="0" sqref="K43"/>
    </sheetView>
  </sheetViews>
  <sheetFormatPr defaultColWidth="8.453125" defaultRowHeight="15" customHeight="true" zeroHeight="false" outlineLevelRow="0" outlineLevelCol="0"/>
  <cols>
    <col collapsed="false" customWidth="true" hidden="false" outlineLevel="0" max="2" min="1" style="1" width="20.85"/>
  </cols>
  <sheetData>
    <row r="1" customFormat="false" ht="15" hidden="false" customHeight="false" outlineLevel="0" collapsed="false">
      <c r="A1" s="1" t="n">
        <f aca="false">-31.1082852425373</f>
        <v>-31.1082852425373</v>
      </c>
      <c r="B1" s="1" t="n">
        <v>-9.94003221305692</v>
      </c>
    </row>
    <row r="2" customFormat="false" ht="15" hidden="false" customHeight="false" outlineLevel="0" collapsed="false">
      <c r="A2" s="1" t="n">
        <f aca="false">-25.7598561187674</f>
        <v>-25.7598561187674</v>
      </c>
      <c r="B2" s="1" t="n">
        <v>-16.1911850434303</v>
      </c>
    </row>
    <row r="3" customFormat="false" ht="15" hidden="false" customHeight="false" outlineLevel="0" collapsed="false">
      <c r="A3" s="1" t="n">
        <f aca="false">-34.9196699410317</f>
        <v>-34.9196699410317</v>
      </c>
      <c r="B3" s="1" t="n">
        <v>-10.3416261788224</v>
      </c>
    </row>
    <row r="4" customFormat="false" ht="15" hidden="false" customHeight="false" outlineLevel="0" collapsed="false">
      <c r="A4" s="1" t="n">
        <f aca="false">-27.9190561869451</f>
        <v>-27.9190561869451</v>
      </c>
      <c r="B4" s="1" t="n">
        <v>-15.468522807204</v>
      </c>
    </row>
    <row r="5" customFormat="false" ht="15" hidden="false" customHeight="false" outlineLevel="0" collapsed="false">
      <c r="A5" s="1" t="n">
        <f aca="false">-30.6648840451516</f>
        <v>-30.6648840451516</v>
      </c>
      <c r="B5" s="1" t="n">
        <v>-12.6717749291666</v>
      </c>
    </row>
    <row r="6" customFormat="false" ht="15" hidden="false" customHeight="false" outlineLevel="0" collapsed="false">
      <c r="A6" s="1" t="n">
        <f aca="false">-29.7586338212212</f>
        <v>-29.7586338212212</v>
      </c>
      <c r="B6" s="1" t="n">
        <v>-13.0020567481613</v>
      </c>
    </row>
    <row r="7" customFormat="false" ht="15" hidden="false" customHeight="false" outlineLevel="0" collapsed="false">
      <c r="A7" s="1" t="n">
        <v>36.1207662542708</v>
      </c>
      <c r="B7" s="1" t="n">
        <v>-0.174751337057792</v>
      </c>
    </row>
    <row r="8" customFormat="false" ht="15" hidden="false" customHeight="false" outlineLevel="0" collapsed="false">
      <c r="A8" s="1" t="n">
        <f aca="false">-24.6282615291898</f>
        <v>-24.6282615291898</v>
      </c>
      <c r="B8" s="1" t="n">
        <v>-14.7030697377284</v>
      </c>
    </row>
    <row r="9" customFormat="false" ht="15" hidden="false" customHeight="false" outlineLevel="0" collapsed="false">
      <c r="A9" s="1" t="n">
        <v>11.2373630318531</v>
      </c>
      <c r="B9" s="1" t="n">
        <v>0.911057790008341</v>
      </c>
    </row>
    <row r="10" customFormat="false" ht="15" hidden="false" customHeight="false" outlineLevel="0" collapsed="false">
      <c r="A10" s="1" t="n">
        <f aca="false">-30.4594134180177</f>
        <v>-30.4594134180177</v>
      </c>
      <c r="B10" s="1" t="n">
        <v>-10.2847780689536</v>
      </c>
    </row>
    <row r="11" customFormat="false" ht="15" hidden="false" customHeight="false" outlineLevel="0" collapsed="false">
      <c r="A11" s="1" t="n">
        <f aca="false">-26.8316494367221</f>
        <v>-26.8316494367221</v>
      </c>
      <c r="B11" s="1" t="n">
        <v>-15.999801853921</v>
      </c>
    </row>
    <row r="12" customFormat="false" ht="15" hidden="false" customHeight="false" outlineLevel="0" collapsed="false">
      <c r="A12" s="1" t="n">
        <v>26.1854231966758</v>
      </c>
      <c r="B12" s="1" t="n">
        <v>-1.44146313419028</v>
      </c>
    </row>
    <row r="13" customFormat="false" ht="15" hidden="false" customHeight="false" outlineLevel="0" collapsed="false">
      <c r="A13" s="1" t="n">
        <f aca="false">-33.3444655173675</f>
        <v>-33.3444655173675</v>
      </c>
      <c r="B13" s="1" t="n">
        <v>-17.5089019399413</v>
      </c>
    </row>
    <row r="14" customFormat="false" ht="15" hidden="false" customHeight="false" outlineLevel="0" collapsed="false">
      <c r="A14" s="1" t="n">
        <f aca="false">-25.2862060594814</f>
        <v>-25.2862060594814</v>
      </c>
      <c r="B14" s="1" t="n">
        <v>-15.571251872796</v>
      </c>
    </row>
    <row r="15" customFormat="false" ht="15" hidden="false" customHeight="false" outlineLevel="0" collapsed="false">
      <c r="A15" s="1" t="n">
        <v>0.622579962839458</v>
      </c>
      <c r="B15" s="1" t="n">
        <v>-0.192834928608993</v>
      </c>
    </row>
    <row r="16" customFormat="false" ht="15" hidden="false" customHeight="false" outlineLevel="0" collapsed="false">
      <c r="A16" s="1" t="n">
        <v>4.68601080266723</v>
      </c>
      <c r="B16" s="1" t="n">
        <v>8.12727126622425</v>
      </c>
    </row>
    <row r="17" customFormat="false" ht="15" hidden="false" customHeight="false" outlineLevel="0" collapsed="false">
      <c r="A17" s="1" t="n">
        <v>34.6630157607763</v>
      </c>
      <c r="B17" s="1" t="n">
        <v>-9.06864746011758</v>
      </c>
    </row>
    <row r="18" customFormat="false" ht="15" hidden="false" customHeight="false" outlineLevel="0" collapsed="false">
      <c r="A18" s="1" t="n">
        <v>2.09831539500823</v>
      </c>
      <c r="B18" s="1" t="n">
        <v>5.2952101794679</v>
      </c>
    </row>
    <row r="19" customFormat="false" ht="15" hidden="false" customHeight="false" outlineLevel="0" collapsed="false">
      <c r="A19" s="1" t="n">
        <f aca="false">-24.7183663909533</f>
        <v>-24.7183663909533</v>
      </c>
      <c r="B19" s="1" t="n">
        <v>-13.2331753055396</v>
      </c>
    </row>
    <row r="20" customFormat="false" ht="15" hidden="false" customHeight="false" outlineLevel="0" collapsed="false">
      <c r="A20" s="1" t="n">
        <f aca="false">-19.7438584131366</f>
        <v>-19.7438584131366</v>
      </c>
      <c r="B20" s="1" t="n">
        <v>-14.7037263787223</v>
      </c>
    </row>
    <row r="21" customFormat="false" ht="15" hidden="false" customHeight="false" outlineLevel="0" collapsed="false">
      <c r="A21" s="1" t="n">
        <v>-1.68495553468277</v>
      </c>
      <c r="B21" s="1" t="n">
        <v>3.62267470198463</v>
      </c>
    </row>
    <row r="22" customFormat="false" ht="15" hidden="false" customHeight="false" outlineLevel="0" collapsed="false">
      <c r="A22" s="1" t="n">
        <f aca="false">-17.3843664822969</f>
        <v>-17.3843664822969</v>
      </c>
      <c r="B22" s="1" t="n">
        <v>-13.4761328427035</v>
      </c>
    </row>
    <row r="23" customFormat="false" ht="15" hidden="false" customHeight="false" outlineLevel="0" collapsed="false">
      <c r="A23" s="1" t="n">
        <v>29.1365841917262</v>
      </c>
      <c r="B23" s="1" t="n">
        <v>-0.715969259771524</v>
      </c>
    </row>
    <row r="24" customFormat="false" ht="15" hidden="false" customHeight="false" outlineLevel="0" collapsed="false">
      <c r="A24" s="1" t="n">
        <f aca="false">-19.1634940614392</f>
        <v>-19.1634940614392</v>
      </c>
      <c r="B24" s="1" t="n">
        <v>-10.6742148847084</v>
      </c>
    </row>
    <row r="25" customFormat="false" ht="15" hidden="false" customHeight="false" outlineLevel="0" collapsed="false">
      <c r="A25" s="1" t="n">
        <v>-1.58355418867819</v>
      </c>
      <c r="B25" s="1" t="n">
        <v>8.45829940895652</v>
      </c>
    </row>
    <row r="26" customFormat="false" ht="15" hidden="false" customHeight="false" outlineLevel="0" collapsed="false">
      <c r="A26" s="1" t="n">
        <v>4.04506025803802</v>
      </c>
      <c r="B26" s="1" t="n">
        <v>8.06031750029752</v>
      </c>
    </row>
    <row r="27" customFormat="false" ht="15" hidden="false" customHeight="false" outlineLevel="0" collapsed="false">
      <c r="A27" s="1" t="n">
        <v>-4.19293091038556</v>
      </c>
      <c r="B27" s="1" t="n">
        <v>3.22508395397705</v>
      </c>
    </row>
    <row r="28" customFormat="false" ht="15" hidden="false" customHeight="false" outlineLevel="0" collapsed="false">
      <c r="A28" s="1" t="n">
        <v>32.1450131796207</v>
      </c>
      <c r="B28" s="1" t="n">
        <v>-4.11847225415334</v>
      </c>
    </row>
    <row r="29" customFormat="false" ht="15" hidden="false" customHeight="false" outlineLevel="0" collapsed="false">
      <c r="A29" s="1" t="n">
        <v>37.3398669124404</v>
      </c>
      <c r="B29" s="1" t="n">
        <v>-6.39336159659214</v>
      </c>
    </row>
    <row r="30" customFormat="false" ht="15" hidden="false" customHeight="false" outlineLevel="0" collapsed="false">
      <c r="A30" s="1" t="n">
        <v>-0.910743376887842</v>
      </c>
      <c r="B30" s="1" t="n">
        <v>8.42848774931995</v>
      </c>
    </row>
    <row r="31" customFormat="false" ht="15" hidden="false" customHeight="false" outlineLevel="0" collapsed="false">
      <c r="A31" s="1" t="n">
        <v>1.02069781947658</v>
      </c>
      <c r="B31" s="1" t="n">
        <v>1.79941010043979</v>
      </c>
    </row>
    <row r="32" customFormat="false" ht="15" hidden="false" customHeight="false" outlineLevel="0" collapsed="false">
      <c r="A32" s="1" t="n">
        <v>-0.652986132440759</v>
      </c>
      <c r="B32" s="1" t="n">
        <v>8.05649332860759</v>
      </c>
    </row>
    <row r="33" customFormat="false" ht="15" hidden="false" customHeight="false" outlineLevel="0" collapsed="false">
      <c r="A33" s="1" t="n">
        <v>2.69078789490078</v>
      </c>
      <c r="B33" s="1" t="n">
        <v>6.57017692322481</v>
      </c>
    </row>
    <row r="34" customFormat="false" ht="15" hidden="false" customHeight="false" outlineLevel="0" collapsed="false">
      <c r="A34" s="1" t="n">
        <v>2.57962482986948</v>
      </c>
      <c r="B34" s="1" t="n">
        <v>5.12844503102065</v>
      </c>
    </row>
    <row r="35" customFormat="false" ht="15" hidden="false" customHeight="false" outlineLevel="0" collapsed="false">
      <c r="A35" s="1" t="n">
        <f aca="false">-33.9241023663513</f>
        <v>-33.9241023663513</v>
      </c>
      <c r="B35" s="1" t="n">
        <v>-15.5428399650565</v>
      </c>
    </row>
    <row r="36" customFormat="false" ht="15" hidden="false" customHeight="false" outlineLevel="0" collapsed="false">
      <c r="A36" s="1" t="n">
        <v>11.7831410166028</v>
      </c>
      <c r="B36" s="1" t="n">
        <v>2.97094024305941</v>
      </c>
    </row>
    <row r="37" customFormat="false" ht="15" hidden="false" customHeight="false" outlineLevel="0" collapsed="false">
      <c r="A37" s="1" t="n">
        <f aca="false">-3.48047698823252</f>
        <v>-3.48047698823252</v>
      </c>
      <c r="B37" s="1" t="n">
        <v>-0.0865864097792266</v>
      </c>
    </row>
    <row r="38" customFormat="false" ht="15" hidden="false" customHeight="false" outlineLevel="0" collapsed="false">
      <c r="A38" s="1" t="n">
        <f aca="false">-22.3735377759374</f>
        <v>-22.3735377759374</v>
      </c>
      <c r="B38" s="1" t="n">
        <v>-11.7926089899833</v>
      </c>
    </row>
    <row r="39" customFormat="false" ht="15" hidden="false" customHeight="false" outlineLevel="0" collapsed="false">
      <c r="A39" s="1" t="n">
        <v>22.6800510898279</v>
      </c>
      <c r="B39" s="1" t="n">
        <v>-8.54770258244455</v>
      </c>
    </row>
    <row r="40" customFormat="false" ht="15" hidden="false" customHeight="false" outlineLevel="0" collapsed="false">
      <c r="A40" s="1" t="n">
        <f aca="false">-22.5764321971127</f>
        <v>-22.5764321971127</v>
      </c>
      <c r="B40" s="1" t="n">
        <v>-17.4216257877177</v>
      </c>
    </row>
    <row r="41" customFormat="false" ht="15" hidden="false" customHeight="false" outlineLevel="0" collapsed="false">
      <c r="A41" s="1" t="n">
        <v>34.5672895387337</v>
      </c>
      <c r="B41" s="1" t="n">
        <v>-3.10593555844699</v>
      </c>
    </row>
    <row r="42" customFormat="false" ht="15" hidden="false" customHeight="false" outlineLevel="0" collapsed="false">
      <c r="A42" s="1" t="n">
        <f aca="false">-31.2559015427244</f>
        <v>-31.2559015427244</v>
      </c>
      <c r="B42" s="1" t="n">
        <v>-13.8410948275611</v>
      </c>
    </row>
    <row r="43" customFormat="false" ht="15" hidden="false" customHeight="false" outlineLevel="0" collapsed="false">
      <c r="A43" s="1" t="n">
        <v>12.2112207178546</v>
      </c>
      <c r="B43" s="1" t="n">
        <v>0.680306531672183</v>
      </c>
    </row>
    <row r="44" customFormat="false" ht="15" hidden="false" customHeight="false" outlineLevel="0" collapsed="false">
      <c r="A44" s="1" t="n">
        <v>25.4549124970661</v>
      </c>
      <c r="B44" s="1" t="n">
        <v>-1.22036934703859</v>
      </c>
    </row>
    <row r="45" customFormat="false" ht="15" hidden="false" customHeight="false" outlineLevel="0" collapsed="false">
      <c r="A45" s="1" t="n">
        <f aca="false">-16.7407166962648</f>
        <v>-16.7407166962648</v>
      </c>
      <c r="B45" s="1" t="n">
        <v>-16.0957679434335</v>
      </c>
    </row>
    <row r="46" customFormat="false" ht="15" hidden="false" customHeight="false" outlineLevel="0" collapsed="false">
      <c r="A46" s="1" t="n">
        <v>-6.00457319734727</v>
      </c>
      <c r="B46" s="1" t="n">
        <v>1.20870384020145</v>
      </c>
    </row>
    <row r="47" customFormat="false" ht="15" hidden="false" customHeight="false" outlineLevel="0" collapsed="false">
      <c r="A47" s="1" t="n">
        <v>33.0949027428482</v>
      </c>
      <c r="B47" s="1" t="n">
        <v>-5.68533342713031</v>
      </c>
    </row>
    <row r="48" customFormat="false" ht="15" hidden="false" customHeight="false" outlineLevel="0" collapsed="false">
      <c r="A48" s="1" t="n">
        <v>2.17377999519069</v>
      </c>
      <c r="B48" s="1" t="n">
        <v>9.06205363037729</v>
      </c>
    </row>
    <row r="49" customFormat="false" ht="15" hidden="false" customHeight="false" outlineLevel="0" collapsed="false">
      <c r="A49" s="1" t="n">
        <v>32.5650366028971</v>
      </c>
      <c r="B49" s="1" t="n">
        <v>-7.82743911933626</v>
      </c>
    </row>
    <row r="50" customFormat="false" ht="15" hidden="false" customHeight="false" outlineLevel="0" collapsed="false">
      <c r="A50" s="1" t="n">
        <v>-2.87759426905434</v>
      </c>
      <c r="B50" s="1" t="n">
        <v>9.37296427699049</v>
      </c>
    </row>
    <row r="51" customFormat="false" ht="15" hidden="false" customHeight="false" outlineLevel="0" collapsed="false">
      <c r="A51" s="1" t="n">
        <f aca="false">-22.7057068840842</f>
        <v>-22.7057068840842</v>
      </c>
      <c r="B51" s="1" t="n">
        <v>-13.8455156632098</v>
      </c>
    </row>
    <row r="52" customFormat="false" ht="15" hidden="false" customHeight="false" outlineLevel="0" collapsed="false">
      <c r="A52" s="1" t="n">
        <f aca="false">-28.7800332473739</f>
        <v>-28.7800332473739</v>
      </c>
      <c r="B52" s="1" t="n">
        <v>-10.7194224919896</v>
      </c>
    </row>
    <row r="53" customFormat="false" ht="15" hidden="false" customHeight="false" outlineLevel="0" collapsed="false">
      <c r="A53" s="1" t="n">
        <v>12.6705734735867</v>
      </c>
      <c r="B53" s="1" t="n">
        <v>2.57548984401517</v>
      </c>
    </row>
    <row r="54" customFormat="false" ht="15" hidden="false" customHeight="false" outlineLevel="0" collapsed="false">
      <c r="A54" s="1" t="n">
        <v>21.117783922752</v>
      </c>
      <c r="B54" s="1" t="n">
        <v>-9.64039024243741</v>
      </c>
    </row>
    <row r="55" customFormat="false" ht="15" hidden="false" customHeight="false" outlineLevel="0" collapsed="false">
      <c r="A55" s="1" t="n">
        <f aca="false">-24.1016769582301</f>
        <v>-24.1016769582301</v>
      </c>
      <c r="B55" s="1" t="n">
        <v>-15.5763393023353</v>
      </c>
    </row>
    <row r="56" customFormat="false" ht="15" hidden="false" customHeight="false" outlineLevel="0" collapsed="false">
      <c r="A56" s="1" t="n">
        <v>10.2255738103203</v>
      </c>
      <c r="B56" s="1" t="n">
        <v>6.3436272165703</v>
      </c>
    </row>
    <row r="57" customFormat="false" ht="15" hidden="false" customHeight="false" outlineLevel="0" collapsed="false">
      <c r="A57" s="1" t="n">
        <f aca="false">-21.8696305432834</f>
        <v>-21.8696305432834</v>
      </c>
      <c r="B57" s="1" t="n">
        <v>-17.4611553010564</v>
      </c>
    </row>
    <row r="58" customFormat="false" ht="15" hidden="false" customHeight="false" outlineLevel="0" collapsed="false">
      <c r="A58" s="1" t="n">
        <v>27.4265997094218</v>
      </c>
      <c r="B58" s="1" t="n">
        <v>-2.10682692901944</v>
      </c>
    </row>
    <row r="59" customFormat="false" ht="15" hidden="false" customHeight="false" outlineLevel="0" collapsed="false">
      <c r="A59" s="1" t="n">
        <v>31.307548505765</v>
      </c>
      <c r="B59" s="1" t="n">
        <v>-8.52658198203563</v>
      </c>
    </row>
    <row r="60" customFormat="false" ht="15" hidden="false" customHeight="false" outlineLevel="0" collapsed="false">
      <c r="A60" s="1" t="n">
        <f aca="false">-15.4238605052911</f>
        <v>-15.4238605052911</v>
      </c>
      <c r="B60" s="1" t="n">
        <v>-11.0215695437133</v>
      </c>
    </row>
    <row r="61" customFormat="false" ht="15" hidden="false" customHeight="false" outlineLevel="0" collapsed="false">
      <c r="A61" s="1" t="n">
        <v>40.6255223939682</v>
      </c>
      <c r="B61" s="1" t="n">
        <v>-3.32959596930316</v>
      </c>
    </row>
    <row r="62" customFormat="false" ht="15" hidden="false" customHeight="false" outlineLevel="0" collapsed="false">
      <c r="A62" s="1" t="n">
        <f aca="false">-22.913529739898</f>
        <v>-22.913529739898</v>
      </c>
      <c r="B62" s="1" t="n">
        <v>-14.8188780115855</v>
      </c>
    </row>
    <row r="63" customFormat="false" ht="15" hidden="false" customHeight="false" outlineLevel="0" collapsed="false">
      <c r="A63" s="1" t="n">
        <f aca="false">-29.1800600182716</f>
        <v>-29.1800600182716</v>
      </c>
      <c r="B63" s="1" t="n">
        <v>-15.1369349136549</v>
      </c>
    </row>
    <row r="64" customFormat="false" ht="15" hidden="false" customHeight="false" outlineLevel="0" collapsed="false">
      <c r="A64" s="1" t="n">
        <f aca="false">-25.4204549589961</f>
        <v>-25.4204549589961</v>
      </c>
      <c r="B64" s="1" t="n">
        <v>-14.9933242325561</v>
      </c>
    </row>
    <row r="65" customFormat="false" ht="15" hidden="false" customHeight="false" outlineLevel="0" collapsed="false">
      <c r="A65" s="1" t="n">
        <v>33.9785122737103</v>
      </c>
      <c r="B65" s="1" t="n">
        <v>0.335919422211571</v>
      </c>
    </row>
    <row r="66" customFormat="false" ht="15" hidden="false" customHeight="false" outlineLevel="0" collapsed="false">
      <c r="A66" s="1" t="n">
        <f aca="false">-20.5306829082781</f>
        <v>-20.5306829082781</v>
      </c>
      <c r="B66" s="1" t="n">
        <v>-10.2437726412709</v>
      </c>
    </row>
    <row r="67" customFormat="false" ht="15" hidden="false" customHeight="false" outlineLevel="0" collapsed="false">
      <c r="A67" s="1" t="n">
        <v>2.3949792576988</v>
      </c>
      <c r="B67" s="1" t="n">
        <v>1.16549923879714</v>
      </c>
    </row>
    <row r="68" customFormat="false" ht="15" hidden="false" customHeight="false" outlineLevel="0" collapsed="false">
      <c r="A68" s="1" t="n">
        <f aca="false">-22.1873515289713</f>
        <v>-22.1873515289713</v>
      </c>
      <c r="B68" s="1" t="n">
        <v>-15.5613897464053</v>
      </c>
    </row>
    <row r="69" customFormat="false" ht="15" hidden="false" customHeight="false" outlineLevel="0" collapsed="false">
      <c r="A69" s="1" t="n">
        <f aca="false">-28.2837418118432</f>
        <v>-28.2837418118432</v>
      </c>
      <c r="B69" s="1" t="n">
        <v>-9.60673354199581</v>
      </c>
    </row>
    <row r="70" customFormat="false" ht="15" hidden="false" customHeight="false" outlineLevel="0" collapsed="false">
      <c r="A70" s="1" t="n">
        <v>24.1026646959366</v>
      </c>
      <c r="B70" s="1" t="n">
        <v>-4.47505993240216</v>
      </c>
    </row>
    <row r="71" customFormat="false" ht="15" hidden="false" customHeight="false" outlineLevel="0" collapsed="false">
      <c r="A71" s="1" t="n">
        <v>23.1357086666418</v>
      </c>
      <c r="B71" s="1" t="n">
        <v>-5.84130441434969</v>
      </c>
    </row>
    <row r="72" customFormat="false" ht="15" hidden="false" customHeight="false" outlineLevel="0" collapsed="false">
      <c r="A72" s="1" t="n">
        <v>40.4973310873519</v>
      </c>
      <c r="B72" s="1" t="n">
        <v>-5.66203703491716</v>
      </c>
    </row>
    <row r="73" customFormat="false" ht="15" hidden="false" customHeight="false" outlineLevel="0" collapsed="false">
      <c r="A73" s="1" t="n">
        <f aca="false">-23.5379699013698</f>
        <v>-23.5379699013698</v>
      </c>
      <c r="B73" s="1" t="n">
        <v>-18.9468649890395</v>
      </c>
    </row>
    <row r="74" customFormat="false" ht="15" hidden="false" customHeight="false" outlineLevel="0" collapsed="false">
      <c r="A74" s="1" t="n">
        <v>27.9628132225804</v>
      </c>
      <c r="B74" s="1" t="n">
        <v>-9.27021674071691</v>
      </c>
    </row>
    <row r="75" customFormat="false" ht="15" hidden="false" customHeight="false" outlineLevel="0" collapsed="false">
      <c r="A75" s="1" t="n">
        <f aca="false">-27.6274156152112</f>
        <v>-27.6274156152112</v>
      </c>
      <c r="B75" s="1" t="n">
        <v>-17.0288131142176</v>
      </c>
    </row>
    <row r="76" customFormat="false" ht="15" hidden="false" customHeight="false" outlineLevel="0" collapsed="false">
      <c r="A76" s="1" t="n">
        <v>-2.79760926826045</v>
      </c>
      <c r="B76" s="1" t="n">
        <v>9.24702466435009</v>
      </c>
    </row>
    <row r="77" customFormat="false" ht="15" hidden="false" customHeight="false" outlineLevel="0" collapsed="false">
      <c r="A77" s="1" t="n">
        <v>37.0592379102402</v>
      </c>
      <c r="B77" s="1" t="n">
        <v>-6.79532085445943</v>
      </c>
    </row>
    <row r="78" customFormat="false" ht="15" hidden="false" customHeight="false" outlineLevel="0" collapsed="false">
      <c r="A78" s="1" t="n">
        <v>26.8945226694705</v>
      </c>
      <c r="B78" s="1" t="n">
        <v>-3.35333582843774</v>
      </c>
    </row>
    <row r="79" customFormat="false" ht="15" hidden="false" customHeight="false" outlineLevel="0" collapsed="false">
      <c r="A79" s="1" t="n">
        <f aca="false">-31.976652076406</f>
        <v>-31.976652076406</v>
      </c>
      <c r="B79" s="1" t="n">
        <v>-10.9352434046527</v>
      </c>
    </row>
    <row r="80" customFormat="false" ht="15" hidden="false" customHeight="false" outlineLevel="0" collapsed="false">
      <c r="A80" s="1" t="n">
        <v>27.2388309036169</v>
      </c>
      <c r="B80" s="1" t="n">
        <v>-3.45235399739729</v>
      </c>
    </row>
    <row r="81" customFormat="false" ht="15" hidden="false" customHeight="false" outlineLevel="0" collapsed="false">
      <c r="A81" s="1" t="n">
        <v>30.2528896700417</v>
      </c>
      <c r="B81" s="1" t="n">
        <v>-2.2421371368992</v>
      </c>
    </row>
    <row r="82" customFormat="false" ht="15" hidden="false" customHeight="false" outlineLevel="0" collapsed="false">
      <c r="A82" s="1" t="n">
        <v>4.47705763979699</v>
      </c>
      <c r="B82" s="1" t="n">
        <v>8.16004197848203</v>
      </c>
    </row>
    <row r="83" customFormat="false" ht="15" hidden="false" customHeight="false" outlineLevel="0" collapsed="false">
      <c r="A83" s="1" t="n">
        <v>34.5971203046715</v>
      </c>
      <c r="B83" s="1" t="n">
        <v>-8.04426888641841</v>
      </c>
    </row>
    <row r="84" customFormat="false" ht="15" hidden="false" customHeight="false" outlineLevel="0" collapsed="false">
      <c r="A84" s="1" t="n">
        <f aca="false">-21.1534455052823</f>
        <v>-21.1534455052823</v>
      </c>
      <c r="B84" s="1" t="n">
        <v>-18.3920048934563</v>
      </c>
    </row>
    <row r="85" customFormat="false" ht="15" hidden="false" customHeight="false" outlineLevel="0" collapsed="false">
      <c r="A85" s="1" t="n">
        <v>0.0248136710834359</v>
      </c>
      <c r="B85" s="1" t="n">
        <v>0.236058308636749</v>
      </c>
    </row>
    <row r="86" customFormat="false" ht="15" hidden="false" customHeight="false" outlineLevel="0" collapsed="false">
      <c r="A86" s="1" t="n">
        <f aca="false">-27.3522964777899</f>
        <v>-27.3522964777899</v>
      </c>
      <c r="B86" s="1" t="n">
        <v>-18.8972762604326</v>
      </c>
    </row>
    <row r="87" customFormat="false" ht="15" hidden="false" customHeight="false" outlineLevel="0" collapsed="false">
      <c r="A87" s="1" t="n">
        <v>8.80713897887699</v>
      </c>
      <c r="B87" s="1" t="n">
        <v>5.28856321156308</v>
      </c>
    </row>
    <row r="88" customFormat="false" ht="15" hidden="false" customHeight="false" outlineLevel="0" collapsed="false">
      <c r="A88" s="1" t="n">
        <v>36.6771990479227</v>
      </c>
      <c r="B88" s="1" t="n">
        <v>-9.08181816109855</v>
      </c>
    </row>
    <row r="89" customFormat="false" ht="15" hidden="false" customHeight="false" outlineLevel="0" collapsed="false">
      <c r="A89" s="1" t="n">
        <v>2.92061925277432</v>
      </c>
      <c r="B89" s="1" t="n">
        <v>8.52926535745501</v>
      </c>
    </row>
    <row r="90" customFormat="false" ht="15" hidden="false" customHeight="false" outlineLevel="0" collapsed="false">
      <c r="A90" s="1" t="n">
        <v>33.8753702834399</v>
      </c>
      <c r="B90" s="1" t="n">
        <v>-6.66996454027516</v>
      </c>
    </row>
    <row r="91" customFormat="false" ht="15" hidden="false" customHeight="false" outlineLevel="0" collapsed="false">
      <c r="A91" s="1" t="n">
        <f aca="false">-26.8589103270929</f>
        <v>-26.8589103270929</v>
      </c>
      <c r="B91" s="1" t="n">
        <v>-17.0051247572674</v>
      </c>
    </row>
    <row r="92" customFormat="false" ht="15" hidden="false" customHeight="false" outlineLevel="0" collapsed="false">
      <c r="A92" s="1" t="n">
        <v>9.65140825333401</v>
      </c>
      <c r="B92" s="1" t="n">
        <v>5.81006537580837</v>
      </c>
    </row>
    <row r="93" customFormat="false" ht="15" hidden="false" customHeight="false" outlineLevel="0" collapsed="false">
      <c r="A93" s="1" t="n">
        <f aca="false">-21.023394075148</f>
        <v>-21.023394075148</v>
      </c>
      <c r="B93" s="1" t="n">
        <v>-18.1093309625444</v>
      </c>
    </row>
    <row r="94" customFormat="false" ht="15" hidden="false" customHeight="false" outlineLevel="0" collapsed="false">
      <c r="A94" s="1" t="n">
        <v>-5.78390839783907</v>
      </c>
      <c r="B94" s="1" t="n">
        <v>1.53227920519267</v>
      </c>
    </row>
    <row r="95" customFormat="false" ht="15" hidden="false" customHeight="false" outlineLevel="0" collapsed="false">
      <c r="A95" s="1" t="n">
        <f aca="false">-25.0654102254072</f>
        <v>-25.0654102254072</v>
      </c>
      <c r="B95" s="1" t="n">
        <v>-12.375590105163</v>
      </c>
    </row>
    <row r="96" customFormat="false" ht="15" hidden="false" customHeight="false" outlineLevel="0" collapsed="false">
      <c r="A96" s="1" t="n">
        <v>5.11963802361163</v>
      </c>
      <c r="B96" s="1" t="n">
        <v>5.69036382245398</v>
      </c>
    </row>
    <row r="97" customFormat="false" ht="15" hidden="false" customHeight="false" outlineLevel="0" collapsed="false">
      <c r="A97" s="1" t="n">
        <v>24.0551118599202</v>
      </c>
      <c r="B97" s="1" t="n">
        <v>-0.939417817830914</v>
      </c>
    </row>
    <row r="98" customFormat="false" ht="15" hidden="false" customHeight="false" outlineLevel="0" collapsed="false">
      <c r="A98" s="1" t="n">
        <f aca="false">-21.5673899489249</f>
        <v>-21.5673899489249</v>
      </c>
      <c r="B98" s="1" t="n">
        <v>-12.9458064649547</v>
      </c>
    </row>
    <row r="99" customFormat="false" ht="15" hidden="false" customHeight="false" outlineLevel="0" collapsed="false">
      <c r="A99" s="1" t="n">
        <f aca="false">-19.7353321155486</f>
        <v>-19.7353321155486</v>
      </c>
      <c r="B99" s="1" t="n">
        <v>-12.7787593934326</v>
      </c>
    </row>
    <row r="100" customFormat="false" ht="15" hidden="false" customHeight="false" outlineLevel="0" collapsed="false">
      <c r="A100" s="1" t="n">
        <f aca="false">-27.615958169632</f>
        <v>-27.615958169632</v>
      </c>
      <c r="B100" s="1" t="n">
        <v>-10.4954775662987</v>
      </c>
    </row>
    <row r="101" customFormat="false" ht="15" hidden="false" customHeight="false" outlineLevel="0" collapsed="false">
      <c r="A101" s="1" t="n">
        <v>23.7706061167884</v>
      </c>
      <c r="B101" s="1" t="n">
        <v>-8.02701701811736</v>
      </c>
    </row>
    <row r="102" customFormat="false" ht="15" hidden="false" customHeight="false" outlineLevel="0" collapsed="false">
      <c r="A102" s="1" t="n">
        <v>23.5636033439358</v>
      </c>
      <c r="B102" s="1" t="n">
        <v>-2.2686300903542</v>
      </c>
    </row>
    <row r="103" customFormat="false" ht="15" hidden="false" customHeight="false" outlineLevel="0" collapsed="false">
      <c r="A103" s="1" t="n">
        <f aca="false">-31.4550742025483</f>
        <v>-31.4550742025483</v>
      </c>
      <c r="B103" s="1" t="n">
        <v>-17.8875034683134</v>
      </c>
    </row>
    <row r="104" customFormat="false" ht="15" hidden="false" customHeight="false" outlineLevel="0" collapsed="false">
      <c r="A104" s="1" t="n">
        <v>7.20444602751796</v>
      </c>
      <c r="B104" s="1" t="n">
        <v>8.20898455551668</v>
      </c>
    </row>
    <row r="105" customFormat="false" ht="15" hidden="false" customHeight="false" outlineLevel="0" collapsed="false">
      <c r="A105" s="1" t="n">
        <v>-4.5662461757748</v>
      </c>
      <c r="B105" s="1" t="n">
        <v>7.73380565843442</v>
      </c>
    </row>
    <row r="106" customFormat="false" ht="15" hidden="false" customHeight="false" outlineLevel="0" collapsed="false">
      <c r="A106" s="1" t="n">
        <v>-2.64463318294379</v>
      </c>
      <c r="B106" s="1" t="n">
        <v>8.78927530320621</v>
      </c>
    </row>
    <row r="107" customFormat="false" ht="15" hidden="false" customHeight="false" outlineLevel="0" collapsed="false">
      <c r="A107" s="1" t="n">
        <f aca="false">-33.3344364412557</f>
        <v>-33.3344364412557</v>
      </c>
      <c r="B107" s="1" t="n">
        <v>-11.4226772633621</v>
      </c>
    </row>
    <row r="108" customFormat="false" ht="15" hidden="false" customHeight="false" outlineLevel="0" collapsed="false">
      <c r="A108" s="1" t="n">
        <v>4.88818146709953</v>
      </c>
      <c r="B108" s="1" t="n">
        <v>0.875847721929911</v>
      </c>
    </row>
    <row r="109" customFormat="false" ht="15" hidden="false" customHeight="false" outlineLevel="0" collapsed="false">
      <c r="A109" s="1" t="n">
        <v>3.81908670197769</v>
      </c>
      <c r="B109" s="1" t="n">
        <v>5.20269027702311</v>
      </c>
    </row>
    <row r="110" customFormat="false" ht="15" hidden="false" customHeight="false" outlineLevel="0" collapsed="false">
      <c r="A110" s="1" t="n">
        <v>39.8237403761867</v>
      </c>
      <c r="B110" s="1" t="n">
        <v>-7.88072918470456</v>
      </c>
    </row>
    <row r="111" customFormat="false" ht="15" hidden="false" customHeight="false" outlineLevel="0" collapsed="false">
      <c r="A111" s="1" t="n">
        <f aca="false">-21.2015549222299</f>
        <v>-21.2015549222299</v>
      </c>
      <c r="B111" s="1" t="n">
        <v>-18.3181707508949</v>
      </c>
    </row>
    <row r="112" customFormat="false" ht="15" hidden="false" customHeight="false" outlineLevel="0" collapsed="false">
      <c r="A112" s="1" t="n">
        <v>8.22578243261092</v>
      </c>
      <c r="B112" s="1" t="n">
        <v>5.75114963951279</v>
      </c>
    </row>
    <row r="113" customFormat="false" ht="15" hidden="false" customHeight="false" outlineLevel="0" collapsed="false">
      <c r="A113" s="1" t="n">
        <v>6.1844100730237</v>
      </c>
      <c r="B113" s="1" t="n">
        <v>1.83085097183513</v>
      </c>
    </row>
    <row r="114" customFormat="false" ht="15" hidden="false" customHeight="false" outlineLevel="0" collapsed="false">
      <c r="A114" s="1" t="n">
        <f aca="false">-26.8132821470996</f>
        <v>-26.8132821470996</v>
      </c>
      <c r="B114" s="1" t="n">
        <v>-10.1875427314141</v>
      </c>
    </row>
    <row r="115" customFormat="false" ht="15" hidden="false" customHeight="false" outlineLevel="0" collapsed="false">
      <c r="A115" s="1" t="n">
        <f aca="false">-17.6625484768697</f>
        <v>-17.6625484768697</v>
      </c>
      <c r="B115" s="1" t="n">
        <v>-12.3860570945686</v>
      </c>
    </row>
    <row r="116" customFormat="false" ht="15" hidden="false" customHeight="false" outlineLevel="0" collapsed="false">
      <c r="A116" s="1" t="n">
        <v>23.369183359878</v>
      </c>
      <c r="B116" s="1" t="n">
        <v>-8.07562583499482</v>
      </c>
    </row>
    <row r="117" customFormat="false" ht="15" hidden="false" customHeight="false" outlineLevel="0" collapsed="false">
      <c r="A117" s="1" t="n">
        <v>25.6119983729714</v>
      </c>
      <c r="B117" s="1" t="n">
        <v>-3.07724024399322</v>
      </c>
    </row>
    <row r="118" customFormat="false" ht="15" hidden="false" customHeight="false" outlineLevel="0" collapsed="false">
      <c r="A118" s="1" t="n">
        <f aca="false">-18.9027575170248</f>
        <v>-18.9027575170248</v>
      </c>
      <c r="B118" s="1" t="n">
        <v>-13.5808016510207</v>
      </c>
    </row>
    <row r="119" customFormat="false" ht="15" hidden="false" customHeight="false" outlineLevel="0" collapsed="false">
      <c r="A119" s="1" t="n">
        <v>0.996629616059979</v>
      </c>
      <c r="B119" s="1" t="n">
        <v>4.49614563311554</v>
      </c>
    </row>
    <row r="120" customFormat="false" ht="15" hidden="false" customHeight="false" outlineLevel="0" collapsed="false">
      <c r="A120" s="1" t="n">
        <f aca="false">-21.1079625440644</f>
        <v>-21.1079625440644</v>
      </c>
      <c r="B120" s="1" t="n">
        <v>-17.0246770221038</v>
      </c>
    </row>
    <row r="121" customFormat="false" ht="15" hidden="false" customHeight="false" outlineLevel="0" collapsed="false">
      <c r="A121" s="1" t="n">
        <f aca="false">-20.7661355566811</f>
        <v>-20.7661355566811</v>
      </c>
      <c r="B121" s="1" t="n">
        <v>-15.1049242377752</v>
      </c>
    </row>
    <row r="122" customFormat="false" ht="15" hidden="false" customHeight="false" outlineLevel="0" collapsed="false">
      <c r="A122" s="1" t="n">
        <f aca="false">-22.1183635299517</f>
        <v>-22.1183635299517</v>
      </c>
      <c r="B122" s="1" t="n">
        <v>-17.0635772225366</v>
      </c>
    </row>
    <row r="123" customFormat="false" ht="15" hidden="false" customHeight="false" outlineLevel="0" collapsed="false">
      <c r="A123" s="1" t="n">
        <v>34.4777776643531</v>
      </c>
      <c r="B123" s="1" t="n">
        <v>-2.85835821963782</v>
      </c>
    </row>
    <row r="124" customFormat="false" ht="15" hidden="false" customHeight="false" outlineLevel="0" collapsed="false">
      <c r="A124" s="1" t="n">
        <f aca="false">-26.254767644362</f>
        <v>-26.254767644362</v>
      </c>
      <c r="B124" s="1" t="n">
        <v>-19.3274530097818</v>
      </c>
    </row>
    <row r="125" customFormat="false" ht="15" hidden="false" customHeight="false" outlineLevel="0" collapsed="false">
      <c r="A125" s="1" t="n">
        <v>40.5865468486291</v>
      </c>
      <c r="B125" s="1" t="n">
        <v>-4.94877903110924</v>
      </c>
    </row>
    <row r="126" customFormat="false" ht="15" hidden="false" customHeight="false" outlineLevel="0" collapsed="false">
      <c r="A126" s="1" t="n">
        <f aca="false">-32.845964560704</f>
        <v>-32.845964560704</v>
      </c>
      <c r="B126" s="1" t="n">
        <v>-13.95703393549</v>
      </c>
    </row>
    <row r="127" customFormat="false" ht="15" hidden="false" customHeight="false" outlineLevel="0" collapsed="false">
      <c r="A127" s="1" t="n">
        <v>26.9310353074785</v>
      </c>
      <c r="B127" s="1" t="n">
        <v>-6.09941476837749</v>
      </c>
    </row>
    <row r="128" customFormat="false" ht="15" hidden="false" customHeight="false" outlineLevel="0" collapsed="false">
      <c r="A128" s="1" t="n">
        <v>23.6669245031623</v>
      </c>
      <c r="B128" s="1" t="n">
        <v>-2.55178038613175</v>
      </c>
    </row>
    <row r="129" customFormat="false" ht="15" hidden="false" customHeight="false" outlineLevel="0" collapsed="false">
      <c r="A129" s="1" t="n">
        <v>5.30733114332557</v>
      </c>
      <c r="B129" s="1" t="n">
        <v>8.79089123320538</v>
      </c>
    </row>
    <row r="130" customFormat="false" ht="15" hidden="false" customHeight="false" outlineLevel="0" collapsed="false">
      <c r="A130" s="1" t="n">
        <f aca="false">-32.4069765638134</f>
        <v>-32.4069765638134</v>
      </c>
      <c r="B130" s="1" t="n">
        <v>-10.153674825032</v>
      </c>
    </row>
    <row r="131" customFormat="false" ht="15" hidden="false" customHeight="false" outlineLevel="0" collapsed="false">
      <c r="A131" s="1" t="n">
        <f aca="false">-29.3849402343769</f>
        <v>-29.3849402343769</v>
      </c>
      <c r="B131" s="1" t="n">
        <v>-13.9904415053204</v>
      </c>
    </row>
    <row r="132" customFormat="false" ht="15" hidden="false" customHeight="false" outlineLevel="0" collapsed="false">
      <c r="A132" s="1" t="n">
        <f aca="false">-23.23672932462</f>
        <v>-23.23672932462</v>
      </c>
      <c r="B132" s="1" t="n">
        <v>-17.4125066628075</v>
      </c>
    </row>
    <row r="133" customFormat="false" ht="15" hidden="false" customHeight="false" outlineLevel="0" collapsed="false">
      <c r="A133" s="1" t="n">
        <v>31.6796781612198</v>
      </c>
      <c r="B133" s="1" t="n">
        <v>-3.16289532925836</v>
      </c>
    </row>
    <row r="134" customFormat="false" ht="15" hidden="false" customHeight="false" outlineLevel="0" collapsed="false">
      <c r="A134" s="1" t="n">
        <f aca="false">-22.7621621298868</f>
        <v>-22.7621621298868</v>
      </c>
      <c r="B134" s="1" t="n">
        <v>-17.9289749846912</v>
      </c>
    </row>
    <row r="135" customFormat="false" ht="15" hidden="false" customHeight="false" outlineLevel="0" collapsed="false">
      <c r="A135" s="1" t="n">
        <v>39.6460611554994</v>
      </c>
      <c r="B135" s="1" t="n">
        <v>-8.54405979727099</v>
      </c>
    </row>
    <row r="136" customFormat="false" ht="15" hidden="false" customHeight="false" outlineLevel="0" collapsed="false">
      <c r="A136" s="1" t="n">
        <v>2.61048962541303</v>
      </c>
      <c r="B136" s="1" t="n">
        <v>7.84979315144731</v>
      </c>
    </row>
    <row r="137" customFormat="false" ht="15" hidden="false" customHeight="false" outlineLevel="0" collapsed="false">
      <c r="A137" s="1" t="n">
        <f aca="false">-34.1165373137791</f>
        <v>-34.1165373137791</v>
      </c>
      <c r="B137" s="1" t="n">
        <v>-16.8453494536648</v>
      </c>
    </row>
    <row r="138" customFormat="false" ht="15" hidden="false" customHeight="false" outlineLevel="0" collapsed="false">
      <c r="A138" s="1" t="n">
        <v>25.4254165057768</v>
      </c>
      <c r="B138" s="1" t="n">
        <v>-9.36273702797749</v>
      </c>
    </row>
    <row r="139" customFormat="false" ht="15" hidden="false" customHeight="false" outlineLevel="0" collapsed="false">
      <c r="A139" s="1" t="n">
        <v>-5.36103449247923</v>
      </c>
      <c r="B139" s="1" t="n">
        <v>2.80765596734063</v>
      </c>
    </row>
    <row r="140" customFormat="false" ht="15" hidden="false" customHeight="false" outlineLevel="0" collapsed="false">
      <c r="A140" s="1" t="n">
        <f aca="false">-29.2788763268328</f>
        <v>-29.2788763268328</v>
      </c>
      <c r="B140" s="1" t="n">
        <v>-13.6069587031472</v>
      </c>
    </row>
    <row r="141" customFormat="false" ht="15" hidden="false" customHeight="false" outlineLevel="0" collapsed="false">
      <c r="A141" s="1" t="n">
        <f aca="false">-27.7971028640945</f>
        <v>-27.7971028640945</v>
      </c>
      <c r="B141" s="1" t="n">
        <v>-18.4112120431505</v>
      </c>
    </row>
    <row r="142" customFormat="false" ht="15" hidden="false" customHeight="false" outlineLevel="0" collapsed="false">
      <c r="A142" s="1" t="n">
        <v>-5.61178713476891</v>
      </c>
      <c r="B142" s="1" t="n">
        <v>7.28574408729892</v>
      </c>
    </row>
    <row r="143" customFormat="false" ht="15" hidden="false" customHeight="false" outlineLevel="0" collapsed="false">
      <c r="A143" s="1" t="n">
        <f aca="false">-27.4365530625036</f>
        <v>-27.4365530625036</v>
      </c>
      <c r="B143" s="1" t="n">
        <v>-11.2823334256892</v>
      </c>
    </row>
    <row r="144" customFormat="false" ht="15" hidden="false" customHeight="false" outlineLevel="0" collapsed="false">
      <c r="A144" s="1" t="n">
        <v>5.73576007642891</v>
      </c>
      <c r="B144" s="1" t="n">
        <v>7.53442668030038</v>
      </c>
    </row>
    <row r="145" customFormat="false" ht="15" hidden="false" customHeight="false" outlineLevel="0" collapsed="false">
      <c r="A145" s="1" t="n">
        <v>29.4513828052194</v>
      </c>
      <c r="B145" s="1" t="n">
        <v>-3.80655497422088</v>
      </c>
    </row>
    <row r="146" customFormat="false" ht="15" hidden="false" customHeight="false" outlineLevel="0" collapsed="false">
      <c r="A146" s="1" t="n">
        <f aca="false">-28.8161367120588</f>
        <v>-28.8161367120588</v>
      </c>
      <c r="B146" s="1" t="n">
        <v>-16.6696628045221</v>
      </c>
    </row>
    <row r="147" customFormat="false" ht="15" hidden="false" customHeight="false" outlineLevel="0" collapsed="false">
      <c r="A147" s="1" t="n">
        <f aca="false">-17.2772457154257</f>
        <v>-17.2772457154257</v>
      </c>
      <c r="B147" s="1" t="n">
        <v>-11.0731364868992</v>
      </c>
    </row>
    <row r="148" customFormat="false" ht="15" hidden="false" customHeight="false" outlineLevel="0" collapsed="false">
      <c r="A148" s="1" t="n">
        <f aca="false">-28.7571050596686</f>
        <v>-28.7571050596686</v>
      </c>
      <c r="B148" s="1" t="n">
        <v>-12.6194319657524</v>
      </c>
    </row>
    <row r="149" customFormat="false" ht="15" hidden="false" customHeight="false" outlineLevel="0" collapsed="false">
      <c r="A149" s="1" t="n">
        <v>11.0602418522805</v>
      </c>
      <c r="B149" s="1" t="n">
        <v>0.71398030985644</v>
      </c>
    </row>
    <row r="150" customFormat="false" ht="15" hidden="false" customHeight="false" outlineLevel="0" collapsed="false">
      <c r="A150" s="1" t="n">
        <v>23.112729021447</v>
      </c>
      <c r="B150" s="1" t="n">
        <v>-7.39389361258053</v>
      </c>
    </row>
    <row r="151" customFormat="false" ht="15" hidden="false" customHeight="false" outlineLevel="0" collapsed="false">
      <c r="A151" s="1" t="n">
        <v>28.6206276441073</v>
      </c>
      <c r="B151" s="1" t="n">
        <v>-7.50684308668212</v>
      </c>
    </row>
    <row r="152" customFormat="false" ht="15" hidden="false" customHeight="false" outlineLevel="0" collapsed="false">
      <c r="A152" s="1" t="n">
        <v>6.43767390718292</v>
      </c>
      <c r="B152" s="1" t="n">
        <v>1.91290530678048</v>
      </c>
    </row>
    <row r="153" customFormat="false" ht="15" hidden="false" customHeight="false" outlineLevel="0" collapsed="false">
      <c r="A153" s="1" t="n">
        <v>9.73247744227607</v>
      </c>
      <c r="B153" s="1" t="n">
        <v>-0.0452812334031602</v>
      </c>
    </row>
    <row r="154" customFormat="false" ht="15" hidden="false" customHeight="false" outlineLevel="0" collapsed="false">
      <c r="A154" s="1" t="n">
        <f aca="false">-32.9516143479775</f>
        <v>-32.9516143479775</v>
      </c>
      <c r="B154" s="1" t="n">
        <v>-12.0583204163151</v>
      </c>
    </row>
    <row r="155" customFormat="false" ht="15" hidden="false" customHeight="false" outlineLevel="0" collapsed="false">
      <c r="A155" s="1" t="n">
        <f aca="false">-34.394906320169</f>
        <v>-34.394906320169</v>
      </c>
      <c r="B155" s="1" t="n">
        <v>-13.5529923190079</v>
      </c>
    </row>
    <row r="156" customFormat="false" ht="15" hidden="false" customHeight="false" outlineLevel="0" collapsed="false">
      <c r="A156" s="1" t="n">
        <v>4.48454307942591</v>
      </c>
      <c r="B156" s="1" t="n">
        <v>7.47128403700748</v>
      </c>
    </row>
    <row r="157" customFormat="false" ht="15" hidden="false" customHeight="false" outlineLevel="0" collapsed="false">
      <c r="A157" s="1" t="n">
        <v>10.6435520781734</v>
      </c>
      <c r="B157" s="1" t="n">
        <v>4.90888469951454</v>
      </c>
    </row>
    <row r="158" customFormat="false" ht="15" hidden="false" customHeight="false" outlineLevel="0" collapsed="false">
      <c r="A158" s="1" t="n">
        <v>0.691509174601984</v>
      </c>
      <c r="B158" s="1" t="n">
        <v>5.42363385237983</v>
      </c>
    </row>
    <row r="159" customFormat="false" ht="15" hidden="false" customHeight="false" outlineLevel="0" collapsed="false">
      <c r="A159" s="1" t="n">
        <v>9.48794727883324</v>
      </c>
      <c r="B159" s="1" t="n">
        <v>8.93441736764309</v>
      </c>
    </row>
    <row r="160" customFormat="false" ht="15" hidden="false" customHeight="false" outlineLevel="0" collapsed="false">
      <c r="A160" s="1" t="n">
        <v>-3.34676200755604</v>
      </c>
      <c r="B160" s="1" t="n">
        <v>3.97118069893509</v>
      </c>
    </row>
    <row r="161" customFormat="false" ht="15" hidden="false" customHeight="false" outlineLevel="0" collapsed="false">
      <c r="A161" s="1" t="n">
        <v>12.8362944551347</v>
      </c>
      <c r="B161" s="1" t="n">
        <v>3.7152054492775</v>
      </c>
    </row>
    <row r="162" customFormat="false" ht="15" hidden="false" customHeight="false" outlineLevel="0" collapsed="false">
      <c r="A162" s="1" t="n">
        <v>1.40664457282139</v>
      </c>
      <c r="B162" s="1" t="n">
        <v>0.490545368543423</v>
      </c>
    </row>
    <row r="163" customFormat="false" ht="15" hidden="false" customHeight="false" outlineLevel="0" collapsed="false">
      <c r="A163" s="1" t="n">
        <v>33.264435335078</v>
      </c>
      <c r="B163" s="1" t="n">
        <v>-4.23607631229871</v>
      </c>
    </row>
    <row r="164" customFormat="false" ht="15" hidden="false" customHeight="false" outlineLevel="0" collapsed="false">
      <c r="A164" s="1" t="n">
        <f aca="false">-17.8812033296922</f>
        <v>-17.8812033296922</v>
      </c>
      <c r="B164" s="1" t="n">
        <v>-13.7878244448255</v>
      </c>
    </row>
    <row r="165" customFormat="false" ht="15" hidden="false" customHeight="false" outlineLevel="0" collapsed="false">
      <c r="A165" s="1" t="n">
        <v>33.6246943083157</v>
      </c>
      <c r="B165" s="1" t="n">
        <v>-2.38476071802635</v>
      </c>
    </row>
    <row r="166" customFormat="false" ht="15" hidden="false" customHeight="false" outlineLevel="0" collapsed="false">
      <c r="A166" s="1" t="n">
        <v>6.99226140325499</v>
      </c>
      <c r="B166" s="1" t="n">
        <v>0.62203262430089</v>
      </c>
    </row>
    <row r="167" customFormat="false" ht="15" hidden="false" customHeight="false" outlineLevel="0" collapsed="false">
      <c r="A167" s="1" t="n">
        <f aca="false">-20.9888816252732</f>
        <v>-20.9888816252732</v>
      </c>
      <c r="B167" s="1" t="n">
        <v>-10.9542283199529</v>
      </c>
    </row>
    <row r="168" customFormat="false" ht="15" hidden="false" customHeight="false" outlineLevel="0" collapsed="false">
      <c r="A168" s="1" t="n">
        <v>31.7454559896082</v>
      </c>
      <c r="B168" s="1" t="n">
        <v>-4.02834521734732</v>
      </c>
    </row>
    <row r="169" customFormat="false" ht="15" hidden="false" customHeight="false" outlineLevel="0" collapsed="false">
      <c r="A169" s="1" t="n">
        <v>22.7421464962003</v>
      </c>
      <c r="B169" s="1" t="n">
        <v>-5.30162641985242</v>
      </c>
    </row>
    <row r="170" customFormat="false" ht="15" hidden="false" customHeight="false" outlineLevel="0" collapsed="false">
      <c r="A170" s="1" t="n">
        <f aca="false">-33.3066478583902</f>
        <v>-33.3066478583902</v>
      </c>
      <c r="B170" s="1" t="n">
        <v>-11.1138429950792</v>
      </c>
    </row>
    <row r="171" customFormat="false" ht="15" hidden="false" customHeight="false" outlineLevel="0" collapsed="false">
      <c r="A171" s="1" t="n">
        <v>32.9970413132346</v>
      </c>
      <c r="B171" s="1" t="n">
        <v>-7.09952584162552</v>
      </c>
    </row>
    <row r="172" customFormat="false" ht="15" hidden="false" customHeight="false" outlineLevel="0" collapsed="false">
      <c r="A172" s="1" t="n">
        <v>-3.41563259022016</v>
      </c>
      <c r="B172" s="1" t="n">
        <v>7.81482435102686</v>
      </c>
    </row>
    <row r="173" customFormat="false" ht="15" hidden="false" customHeight="false" outlineLevel="0" collapsed="false">
      <c r="A173" s="1" t="n">
        <f aca="false">-29.1984969573637</f>
        <v>-29.1984969573637</v>
      </c>
      <c r="B173" s="1" t="n">
        <v>-19.3509961140539</v>
      </c>
    </row>
    <row r="174" customFormat="false" ht="15" hidden="false" customHeight="false" outlineLevel="0" collapsed="false">
      <c r="A174" s="1" t="n">
        <f aca="false">-25.5469897309594</f>
        <v>-25.5469897309594</v>
      </c>
      <c r="B174" s="1" t="n">
        <v>-17.0418475121398</v>
      </c>
    </row>
    <row r="175" customFormat="false" ht="15" hidden="false" customHeight="false" outlineLevel="0" collapsed="false">
      <c r="A175" s="1" t="n">
        <f aca="false">-23.3198447830041</f>
        <v>-23.3198447830041</v>
      </c>
      <c r="B175" s="1" t="n">
        <v>-12.7595804688143</v>
      </c>
    </row>
    <row r="176" customFormat="false" ht="15" hidden="false" customHeight="false" outlineLevel="0" collapsed="false">
      <c r="A176" s="1" t="n">
        <v>22.4420369710242</v>
      </c>
      <c r="B176" s="1" t="n">
        <v>-2.82698976585472</v>
      </c>
    </row>
    <row r="177" customFormat="false" ht="15" hidden="false" customHeight="false" outlineLevel="0" collapsed="false">
      <c r="A177" s="1" t="n">
        <f aca="false">-23.7321262873143</f>
        <v>-23.7321262873143</v>
      </c>
      <c r="B177" s="1" t="n">
        <v>-19.1556581522151</v>
      </c>
    </row>
    <row r="178" customFormat="false" ht="15" hidden="false" customHeight="false" outlineLevel="0" collapsed="false">
      <c r="A178" s="1" t="n">
        <f aca="false">-20.9245759008579</f>
        <v>-20.9245759008579</v>
      </c>
      <c r="B178" s="1" t="n">
        <v>-13.4558437477413</v>
      </c>
    </row>
    <row r="179" customFormat="false" ht="15" hidden="false" customHeight="false" outlineLevel="0" collapsed="false">
      <c r="A179" s="1" t="n">
        <v>33.3625687578969</v>
      </c>
      <c r="B179" s="1" t="n">
        <v>-9.23726955217624</v>
      </c>
    </row>
    <row r="180" customFormat="false" ht="15" hidden="false" customHeight="false" outlineLevel="0" collapsed="false">
      <c r="A180" s="1" t="n">
        <f aca="false">-30.4256535906286</f>
        <v>-30.4256535906286</v>
      </c>
      <c r="B180" s="1" t="n">
        <v>-13.4524622189342</v>
      </c>
    </row>
    <row r="181" customFormat="false" ht="15" hidden="false" customHeight="false" outlineLevel="0" collapsed="false">
      <c r="A181" s="1" t="n">
        <v>12.3248793990117</v>
      </c>
      <c r="B181" s="1" t="n">
        <v>7.87711589088699</v>
      </c>
    </row>
    <row r="182" customFormat="false" ht="15" hidden="false" customHeight="false" outlineLevel="0" collapsed="false">
      <c r="A182" s="1" t="n">
        <v>4.86715280297351</v>
      </c>
      <c r="B182" s="1" t="n">
        <v>0.0672320555766949</v>
      </c>
    </row>
    <row r="183" customFormat="false" ht="15" hidden="false" customHeight="false" outlineLevel="0" collapsed="false">
      <c r="A183" s="1" t="n">
        <f aca="false">-15.3834743736724</f>
        <v>-15.3834743736724</v>
      </c>
      <c r="B183" s="1" t="n">
        <v>-15.7254134197426</v>
      </c>
    </row>
    <row r="184" customFormat="false" ht="15" hidden="false" customHeight="false" outlineLevel="0" collapsed="false">
      <c r="A184" s="1" t="n">
        <f aca="false">-33.700465043168</f>
        <v>-33.700465043168</v>
      </c>
      <c r="B184" s="1" t="n">
        <v>-12.3398899011654</v>
      </c>
    </row>
    <row r="185" customFormat="false" ht="15" hidden="false" customHeight="false" outlineLevel="0" collapsed="false">
      <c r="A185" s="1" t="n">
        <f aca="false">-33.9223161320807</f>
        <v>-33.9223161320807</v>
      </c>
      <c r="B185" s="1" t="n">
        <v>-17.0321731855025</v>
      </c>
    </row>
    <row r="186" customFormat="false" ht="15" hidden="false" customHeight="false" outlineLevel="0" collapsed="false">
      <c r="A186" s="1" t="n">
        <f aca="false">-27.391009205112</f>
        <v>-27.391009205112</v>
      </c>
      <c r="B186" s="1" t="n">
        <v>-16.4005686042726</v>
      </c>
    </row>
    <row r="187" customFormat="false" ht="15" hidden="false" customHeight="false" outlineLevel="0" collapsed="false">
      <c r="A187" s="1" t="n">
        <v>32.3573246100536</v>
      </c>
      <c r="B187" s="1" t="n">
        <v>-9.03365785624701</v>
      </c>
    </row>
    <row r="188" customFormat="false" ht="15" hidden="false" customHeight="false" outlineLevel="0" collapsed="false">
      <c r="A188" s="1" t="n">
        <f aca="false">-30.9671935596393</f>
        <v>-30.9671935596393</v>
      </c>
      <c r="B188" s="1" t="n">
        <v>-17.5896424083814</v>
      </c>
    </row>
    <row r="189" customFormat="false" ht="15" hidden="false" customHeight="false" outlineLevel="0" collapsed="false">
      <c r="A189" s="1" t="n">
        <v>22.656938974294</v>
      </c>
      <c r="B189" s="1" t="n">
        <v>-2.31090963399876</v>
      </c>
    </row>
    <row r="190" customFormat="false" ht="15" hidden="false" customHeight="false" outlineLevel="0" collapsed="false">
      <c r="A190" s="1" t="n">
        <v>36.4688305898457</v>
      </c>
      <c r="B190" s="1" t="n">
        <v>-1.17435555177177</v>
      </c>
    </row>
    <row r="191" customFormat="false" ht="15" hidden="false" customHeight="false" outlineLevel="0" collapsed="false">
      <c r="A191" s="1" t="n">
        <v>25.0955859464702</v>
      </c>
      <c r="B191" s="1" t="n">
        <v>-7.32799637636302</v>
      </c>
    </row>
    <row r="192" customFormat="false" ht="15" hidden="false" customHeight="false" outlineLevel="0" collapsed="false">
      <c r="A192" s="1" t="n">
        <v>6.04826539137954</v>
      </c>
      <c r="B192" s="1" t="n">
        <v>6.00497631617439</v>
      </c>
    </row>
    <row r="193" customFormat="false" ht="15" hidden="false" customHeight="false" outlineLevel="0" collapsed="false">
      <c r="A193" s="1" t="n">
        <v>31.861563132857</v>
      </c>
      <c r="B193" s="1" t="n">
        <v>-6.82519806049862</v>
      </c>
    </row>
    <row r="194" customFormat="false" ht="15" hidden="false" customHeight="false" outlineLevel="0" collapsed="false">
      <c r="A194" s="1" t="n">
        <v>-2.99975638295887</v>
      </c>
      <c r="B194" s="1" t="n">
        <v>9.14768710274967</v>
      </c>
    </row>
    <row r="195" customFormat="false" ht="15" hidden="false" customHeight="false" outlineLevel="0" collapsed="false">
      <c r="A195" s="1" t="n">
        <v>29.6981240219214</v>
      </c>
      <c r="B195" s="1" t="n">
        <v>-8.95759658197146</v>
      </c>
    </row>
    <row r="196" customFormat="false" ht="15" hidden="false" customHeight="false" outlineLevel="0" collapsed="false">
      <c r="A196" s="1" t="n">
        <v>2.38987829481941</v>
      </c>
      <c r="B196" s="1" t="n">
        <v>6.23868087015785</v>
      </c>
    </row>
    <row r="197" customFormat="false" ht="15" hidden="false" customHeight="false" outlineLevel="0" collapsed="false">
      <c r="A197" s="1" t="n">
        <v>25.7804957306009</v>
      </c>
      <c r="B197" s="1" t="n">
        <v>-7.91892355138085</v>
      </c>
    </row>
    <row r="198" customFormat="false" ht="15" hidden="false" customHeight="false" outlineLevel="0" collapsed="false">
      <c r="A198" s="1" t="n">
        <f aca="false">-26.7506459826867</f>
        <v>-26.7506459826867</v>
      </c>
      <c r="B198" s="1" t="n">
        <v>-11.4823491419139</v>
      </c>
    </row>
    <row r="199" customFormat="false" ht="15" hidden="false" customHeight="false" outlineLevel="0" collapsed="false">
      <c r="A199" s="1" t="n">
        <v>3.49244888908853</v>
      </c>
      <c r="B199" s="1" t="n">
        <v>-0.100178882518636</v>
      </c>
    </row>
    <row r="200" customFormat="false" ht="15" hidden="false" customHeight="false" outlineLevel="0" collapsed="false">
      <c r="A200" s="1" t="n">
        <v>8.40611597160369</v>
      </c>
      <c r="B200" s="1" t="n">
        <v>8.09419121777665</v>
      </c>
    </row>
    <row r="201" customFormat="false" ht="15" hidden="false" customHeight="false" outlineLevel="0" collapsed="false">
      <c r="A201" s="1" t="n">
        <v>-0.986942579755528</v>
      </c>
      <c r="B201" s="1" t="n">
        <v>2.63949563481423</v>
      </c>
    </row>
    <row r="202" customFormat="false" ht="15" hidden="false" customHeight="false" outlineLevel="0" collapsed="false">
      <c r="A202" s="1" t="n">
        <f aca="false">-24.0162262485685</f>
        <v>-24.0162262485685</v>
      </c>
      <c r="B202" s="1" t="n">
        <v>-11.246616000346</v>
      </c>
    </row>
    <row r="203" customFormat="false" ht="15" hidden="false" customHeight="false" outlineLevel="0" collapsed="false">
      <c r="A203" s="1" t="n">
        <v>1.06922108703994</v>
      </c>
      <c r="B203" s="1" t="n">
        <v>3.20202319554921</v>
      </c>
    </row>
    <row r="204" customFormat="false" ht="15" hidden="false" customHeight="false" outlineLevel="0" collapsed="false">
      <c r="A204" s="1" t="n">
        <v>39.2917108746578</v>
      </c>
      <c r="B204" s="1" t="n">
        <v>-8.27965738704896</v>
      </c>
    </row>
    <row r="205" customFormat="false" ht="15" hidden="false" customHeight="false" outlineLevel="0" collapsed="false">
      <c r="A205" s="1" t="n">
        <v>22.4243850543815</v>
      </c>
      <c r="B205" s="1" t="n">
        <v>-6.85598324892255</v>
      </c>
    </row>
    <row r="206" customFormat="false" ht="15" hidden="false" customHeight="false" outlineLevel="0" collapsed="false">
      <c r="A206" s="1" t="n">
        <v>10.6677635896051</v>
      </c>
      <c r="B206" s="1" t="n">
        <v>-0.201488439036026</v>
      </c>
    </row>
    <row r="207" customFormat="false" ht="15" hidden="false" customHeight="false" outlineLevel="0" collapsed="false">
      <c r="A207" s="1" t="n">
        <v>32.9916499266708</v>
      </c>
      <c r="B207" s="1" t="n">
        <v>-6.57703485137542</v>
      </c>
    </row>
    <row r="208" customFormat="false" ht="15" hidden="false" customHeight="false" outlineLevel="0" collapsed="false">
      <c r="A208" s="1" t="n">
        <f aca="false">-22.5642899415467</f>
        <v>-22.5642899415467</v>
      </c>
      <c r="B208" s="1" t="n">
        <v>-13.3509715542358</v>
      </c>
    </row>
    <row r="209" customFormat="false" ht="15" hidden="false" customHeight="false" outlineLevel="0" collapsed="false">
      <c r="A209" s="1" t="n">
        <f aca="false">-34.933916157856</f>
        <v>-34.933916157856</v>
      </c>
      <c r="B209" s="1" t="n">
        <v>-10.1795198420887</v>
      </c>
    </row>
    <row r="210" customFormat="false" ht="15" hidden="false" customHeight="false" outlineLevel="0" collapsed="false">
      <c r="A210" s="1" t="n">
        <f aca="false">-26.7275362242718</f>
        <v>-26.7275362242718</v>
      </c>
      <c r="B210" s="1" t="n">
        <v>-10.0654255977835</v>
      </c>
    </row>
    <row r="211" customFormat="false" ht="15" hidden="false" customHeight="false" outlineLevel="0" collapsed="false">
      <c r="A211" s="1" t="n">
        <v>3.51955932865009</v>
      </c>
      <c r="B211" s="1" t="n">
        <v>6.47263106776573</v>
      </c>
    </row>
    <row r="212" customFormat="false" ht="15" hidden="false" customHeight="false" outlineLevel="0" collapsed="false">
      <c r="A212" s="1" t="n">
        <f aca="false">-23.1998335688357</f>
        <v>-23.1998335688357</v>
      </c>
      <c r="B212" s="1" t="n">
        <v>-16.337992273826</v>
      </c>
    </row>
    <row r="213" customFormat="false" ht="15" hidden="false" customHeight="false" outlineLevel="0" collapsed="false">
      <c r="A213" s="1" t="n">
        <f aca="false">-23.2633608859535</f>
        <v>-23.2633608859535</v>
      </c>
      <c r="B213" s="1" t="n">
        <v>-16.6334327550428</v>
      </c>
    </row>
    <row r="214" customFormat="false" ht="15" hidden="false" customHeight="false" outlineLevel="0" collapsed="false">
      <c r="A214" s="1" t="n">
        <v>36.9160173906495</v>
      </c>
      <c r="B214" s="1" t="n">
        <v>-1.01575983257469</v>
      </c>
    </row>
    <row r="215" customFormat="false" ht="15" hidden="false" customHeight="false" outlineLevel="0" collapsed="false">
      <c r="A215" s="1" t="n">
        <f aca="false">-22.2810791652863</f>
        <v>-22.2810791652863</v>
      </c>
      <c r="B215" s="1" t="n">
        <v>-16.0789120659622</v>
      </c>
    </row>
    <row r="216" customFormat="false" ht="15" hidden="false" customHeight="false" outlineLevel="0" collapsed="false">
      <c r="A216" s="1" t="n">
        <v>34.587267875511</v>
      </c>
      <c r="B216" s="1" t="n">
        <v>-7.03937314548033</v>
      </c>
    </row>
    <row r="217" customFormat="false" ht="15" hidden="false" customHeight="false" outlineLevel="0" collapsed="false">
      <c r="A217" s="1" t="n">
        <f aca="false">-31.7606452701066</f>
        <v>-31.7606452701066</v>
      </c>
      <c r="B217" s="1" t="n">
        <v>-14.6314419733571</v>
      </c>
    </row>
    <row r="218" customFormat="false" ht="15" hidden="false" customHeight="false" outlineLevel="0" collapsed="false">
      <c r="A218" s="1" t="n">
        <f aca="false">-28.3134331955519</f>
        <v>-28.3134331955519</v>
      </c>
      <c r="B218" s="1" t="n">
        <v>-16.5964493909227</v>
      </c>
    </row>
    <row r="219" customFormat="false" ht="15" hidden="false" customHeight="false" outlineLevel="0" collapsed="false">
      <c r="A219" s="1" t="n">
        <v>-4.55855991734575</v>
      </c>
      <c r="B219" s="1" t="n">
        <v>1.70666666229248</v>
      </c>
    </row>
    <row r="220" customFormat="false" ht="15" hidden="false" customHeight="false" outlineLevel="0" collapsed="false">
      <c r="A220" s="1" t="n">
        <v>11.5106634916058</v>
      </c>
      <c r="B220" s="1" t="n">
        <v>0.123082476056599</v>
      </c>
    </row>
    <row r="221" customFormat="false" ht="15" hidden="false" customHeight="false" outlineLevel="0" collapsed="false">
      <c r="A221" s="1" t="n">
        <f aca="false">-26.7571098075805</f>
        <v>-26.7571098075805</v>
      </c>
      <c r="B221" s="1" t="n">
        <v>-12.7847430243734</v>
      </c>
    </row>
    <row r="222" customFormat="false" ht="15" hidden="false" customHeight="false" outlineLevel="0" collapsed="false">
      <c r="A222" s="1" t="n">
        <f aca="false">-4.46602879665639</f>
        <v>-4.46602879665639</v>
      </c>
      <c r="B222" s="1" t="n">
        <v>-0.0940517114705405</v>
      </c>
    </row>
    <row r="223" customFormat="false" ht="15" hidden="false" customHeight="false" outlineLevel="0" collapsed="false">
      <c r="A223" s="1" t="n">
        <f aca="false">-34.9938465929533</f>
        <v>-34.9938465929533</v>
      </c>
      <c r="B223" s="1" t="n">
        <v>-12.7044751357257</v>
      </c>
    </row>
    <row r="224" customFormat="false" ht="15" hidden="false" customHeight="false" outlineLevel="0" collapsed="false">
      <c r="A224" s="1" t="n">
        <v>-0.948553454500021</v>
      </c>
      <c r="B224" s="1" t="n">
        <v>7.83632964385517</v>
      </c>
    </row>
    <row r="225" customFormat="false" ht="15" hidden="false" customHeight="false" outlineLevel="0" collapsed="false">
      <c r="A225" s="1" t="n">
        <f aca="false">-23.4410107510788</f>
        <v>-23.4410107510788</v>
      </c>
      <c r="B225" s="1" t="n">
        <v>-14.3960899532684</v>
      </c>
    </row>
    <row r="226" customFormat="false" ht="15" hidden="false" customHeight="false" outlineLevel="0" collapsed="false">
      <c r="A226" s="1" t="n">
        <f aca="false">-31.4618243522223</f>
        <v>-31.4618243522223</v>
      </c>
      <c r="B226" s="1" t="n">
        <v>-16.5020443863902</v>
      </c>
    </row>
    <row r="227" customFormat="false" ht="15" hidden="false" customHeight="false" outlineLevel="0" collapsed="false">
      <c r="A227" s="1" t="n">
        <v>2.3769500567835</v>
      </c>
      <c r="B227" s="1" t="n">
        <v>5.03132026613487</v>
      </c>
    </row>
    <row r="228" customFormat="false" ht="15" hidden="false" customHeight="false" outlineLevel="0" collapsed="false">
      <c r="A228" s="1" t="n">
        <f aca="false">-25.5003585964813</f>
        <v>-25.5003585964813</v>
      </c>
      <c r="B228" s="1" t="n">
        <v>-14.5972528383403</v>
      </c>
    </row>
    <row r="229" customFormat="false" ht="15" hidden="false" customHeight="false" outlineLevel="0" collapsed="false">
      <c r="A229" s="1" t="n">
        <v>40.6611902689319</v>
      </c>
      <c r="B229" s="1" t="n">
        <v>-3.77323460005527</v>
      </c>
    </row>
    <row r="230" customFormat="false" ht="15" hidden="false" customHeight="false" outlineLevel="0" collapsed="false">
      <c r="A230" s="1" t="n">
        <v>40.6370665718027</v>
      </c>
      <c r="B230" s="1" t="n">
        <v>-4.5898887519816</v>
      </c>
    </row>
    <row r="231" customFormat="false" ht="15" hidden="false" customHeight="false" outlineLevel="0" collapsed="false">
      <c r="A231" s="1" t="n">
        <v>25.1104024804789</v>
      </c>
      <c r="B231" s="1" t="n">
        <v>-4.04814613815315</v>
      </c>
    </row>
    <row r="232" customFormat="false" ht="15" hidden="false" customHeight="false" outlineLevel="0" collapsed="false">
      <c r="A232" s="1" t="n">
        <v>20.8713250089066</v>
      </c>
      <c r="B232" s="1" t="n">
        <v>-1.11666167469584</v>
      </c>
    </row>
    <row r="233" customFormat="false" ht="15" hidden="false" customHeight="false" outlineLevel="0" collapsed="false">
      <c r="A233" s="1" t="n">
        <f aca="false">-25.4181395106021</f>
        <v>-25.4181395106021</v>
      </c>
      <c r="B233" s="1" t="n">
        <v>-18.6981159267678</v>
      </c>
    </row>
    <row r="234" customFormat="false" ht="15" hidden="false" customHeight="false" outlineLevel="0" collapsed="false">
      <c r="A234" s="1" t="n">
        <v>40.2611559533012</v>
      </c>
      <c r="B234" s="1" t="n">
        <v>-4.73900877056117</v>
      </c>
    </row>
    <row r="235" customFormat="false" ht="15" hidden="false" customHeight="false" outlineLevel="0" collapsed="false">
      <c r="A235" s="1" t="n">
        <f aca="false">-26.264365131792</f>
        <v>-26.264365131792</v>
      </c>
      <c r="B235" s="1" t="n">
        <v>-11.2671572653823</v>
      </c>
    </row>
    <row r="236" customFormat="false" ht="15" hidden="false" customHeight="false" outlineLevel="0" collapsed="false">
      <c r="A236" s="1" t="n">
        <v>25.3362601096037</v>
      </c>
      <c r="B236" s="1" t="n">
        <v>-8.65031885267129</v>
      </c>
    </row>
    <row r="237" customFormat="false" ht="15" hidden="false" customHeight="false" outlineLevel="0" collapsed="false">
      <c r="A237" s="1" t="n">
        <v>7.3694462492276</v>
      </c>
      <c r="B237" s="1" t="n">
        <v>9.03584960481272</v>
      </c>
    </row>
    <row r="238" customFormat="false" ht="15" hidden="false" customHeight="false" outlineLevel="0" collapsed="false">
      <c r="A238" s="1" t="n">
        <v>24.6570327678442</v>
      </c>
      <c r="B238" s="1" t="n">
        <v>-5.65197467556038</v>
      </c>
    </row>
    <row r="239" customFormat="false" ht="15" hidden="false" customHeight="false" outlineLevel="0" collapsed="false">
      <c r="A239" s="1" t="n">
        <v>9.09837203982681</v>
      </c>
      <c r="B239" s="1" t="n">
        <v>-0.292286661691169</v>
      </c>
    </row>
    <row r="240" customFormat="false" ht="15" hidden="false" customHeight="false" outlineLevel="0" collapsed="false">
      <c r="A240" s="1" t="n">
        <v>26.6932819611732</v>
      </c>
      <c r="B240" s="1" t="n">
        <v>-3.7968344058056</v>
      </c>
    </row>
    <row r="241" customFormat="false" ht="15" hidden="false" customHeight="false" outlineLevel="0" collapsed="false">
      <c r="A241" s="1" t="n">
        <f aca="false">-20.1195027025727</f>
        <v>-20.1195027025727</v>
      </c>
      <c r="B241" s="1" t="n">
        <v>-10.6334554460944</v>
      </c>
    </row>
    <row r="242" customFormat="false" ht="15" hidden="false" customHeight="false" outlineLevel="0" collapsed="false">
      <c r="A242" s="1" t="n">
        <v>-0.36947166700916</v>
      </c>
      <c r="B242" s="1" t="n">
        <v>8.88535660314322</v>
      </c>
    </row>
    <row r="243" customFormat="false" ht="15" hidden="false" customHeight="false" outlineLevel="0" collapsed="false">
      <c r="A243" s="1" t="n">
        <f aca="false">-27.3987915303143</f>
        <v>-27.3987915303143</v>
      </c>
      <c r="B243" s="1" t="n">
        <v>-16.232300637127</v>
      </c>
    </row>
    <row r="244" customFormat="false" ht="15" hidden="false" customHeight="false" outlineLevel="0" collapsed="false">
      <c r="A244" s="1" t="n">
        <v>7.31213624075459</v>
      </c>
      <c r="B244" s="1" t="n">
        <v>5.19928991348497</v>
      </c>
    </row>
    <row r="245" customFormat="false" ht="15" hidden="false" customHeight="false" outlineLevel="0" collapsed="false">
      <c r="A245" s="1" t="n">
        <f aca="false">-35.2847928128232</f>
        <v>-35.2847928128232</v>
      </c>
      <c r="B245" s="1" t="n">
        <v>-15.1754711170638</v>
      </c>
    </row>
    <row r="246" customFormat="false" ht="15" hidden="false" customHeight="false" outlineLevel="0" collapsed="false">
      <c r="A246" s="1" t="n">
        <f aca="false">-21.3274722745254</f>
        <v>-21.3274722745254</v>
      </c>
      <c r="B246" s="1" t="n">
        <v>-16.6080906539602</v>
      </c>
    </row>
    <row r="247" customFormat="false" ht="15" hidden="false" customHeight="false" outlineLevel="0" collapsed="false">
      <c r="A247" s="1" t="n">
        <v>32.0866548861619</v>
      </c>
      <c r="B247" s="1" t="n">
        <v>-8.95290931813376</v>
      </c>
    </row>
    <row r="248" customFormat="false" ht="15" hidden="false" customHeight="false" outlineLevel="0" collapsed="false">
      <c r="A248" s="1" t="n">
        <v>5.55270568827308</v>
      </c>
      <c r="B248" s="1" t="n">
        <v>0.630962365002513</v>
      </c>
    </row>
    <row r="249" customFormat="false" ht="15" hidden="false" customHeight="false" outlineLevel="0" collapsed="false">
      <c r="A249" s="1" t="n">
        <v>-5.27473903067433</v>
      </c>
      <c r="B249" s="1" t="n">
        <v>5.15890284094182</v>
      </c>
    </row>
    <row r="250" customFormat="false" ht="15" hidden="false" customHeight="false" outlineLevel="0" collapsed="false">
      <c r="A250" s="1" t="n">
        <v>26.4254078567259</v>
      </c>
      <c r="B250" s="1" t="n">
        <v>-1.84444923797412</v>
      </c>
    </row>
    <row r="251" customFormat="false" ht="15" hidden="false" customHeight="false" outlineLevel="0" collapsed="false">
      <c r="A251" s="1" t="n">
        <v>6.26216783734038</v>
      </c>
      <c r="B251" s="1" t="n">
        <v>3.958378929945</v>
      </c>
    </row>
    <row r="252" customFormat="false" ht="15" hidden="false" customHeight="false" outlineLevel="0" collapsed="false">
      <c r="A252" s="1" t="n">
        <v>-3.42741014181808</v>
      </c>
      <c r="B252" s="1" t="n">
        <v>9.56233987348937</v>
      </c>
    </row>
    <row r="253" customFormat="false" ht="15" hidden="false" customHeight="false" outlineLevel="0" collapsed="false">
      <c r="A253" s="1" t="n">
        <v>23.6857584670487</v>
      </c>
      <c r="B253" s="1" t="n">
        <v>-8.54008950201166</v>
      </c>
    </row>
    <row r="254" customFormat="false" ht="15" hidden="false" customHeight="false" outlineLevel="0" collapsed="false">
      <c r="A254" s="1" t="n">
        <v>37.0560366922474</v>
      </c>
      <c r="B254" s="1" t="n">
        <v>-9.14446704389749</v>
      </c>
    </row>
    <row r="255" customFormat="false" ht="15" hidden="false" customHeight="false" outlineLevel="0" collapsed="false">
      <c r="A255" s="1" t="n">
        <f aca="false">-27.2677226423586</f>
        <v>-27.2677226423586</v>
      </c>
      <c r="B255" s="1" t="n">
        <v>-10.3307847977488</v>
      </c>
    </row>
    <row r="256" customFormat="false" ht="15" hidden="false" customHeight="false" outlineLevel="0" collapsed="false">
      <c r="A256" s="1" t="n">
        <v>27.7762893551958</v>
      </c>
      <c r="B256" s="1" t="n">
        <v>-5.43868570793859</v>
      </c>
    </row>
    <row r="257" customFormat="false" ht="15" hidden="false" customHeight="false" outlineLevel="0" collapsed="false">
      <c r="A257" s="1" t="n">
        <f aca="false">-18.6538826409782</f>
        <v>-18.6538826409782</v>
      </c>
      <c r="B257" s="1" t="n">
        <v>-9.49207884835634</v>
      </c>
    </row>
    <row r="258" customFormat="false" ht="15" hidden="false" customHeight="false" outlineLevel="0" collapsed="false">
      <c r="A258" s="1" t="n">
        <v>9.688957404992</v>
      </c>
      <c r="B258" s="1" t="n">
        <v>0.491127017760919</v>
      </c>
    </row>
    <row r="259" customFormat="false" ht="15" hidden="false" customHeight="false" outlineLevel="0" collapsed="false">
      <c r="A259" s="1" t="n">
        <v>32.0036812649254</v>
      </c>
      <c r="B259" s="1" t="n">
        <v>-3.84391622759681</v>
      </c>
    </row>
    <row r="260" customFormat="false" ht="15" hidden="false" customHeight="false" outlineLevel="0" collapsed="false">
      <c r="A260" s="1" t="n">
        <v>29.6666008288816</v>
      </c>
      <c r="B260" s="1" t="n">
        <v>-5.48128276218929</v>
      </c>
    </row>
    <row r="261" customFormat="false" ht="15" hidden="false" customHeight="false" outlineLevel="0" collapsed="false">
      <c r="A261" s="1" t="n">
        <v>3.1608370754323</v>
      </c>
      <c r="B261" s="1" t="n">
        <v>4.07014283183588</v>
      </c>
    </row>
    <row r="262" customFormat="false" ht="15" hidden="false" customHeight="false" outlineLevel="0" collapsed="false">
      <c r="A262" s="1" t="n">
        <f aca="false">-16.6244251865042</f>
        <v>-16.6244251865042</v>
      </c>
      <c r="B262" s="1" t="n">
        <v>-13.7328160738392</v>
      </c>
    </row>
    <row r="263" customFormat="false" ht="15" hidden="false" customHeight="false" outlineLevel="0" collapsed="false">
      <c r="A263" s="1" t="n">
        <f aca="false">-16.8366354835746</f>
        <v>-16.8366354835746</v>
      </c>
      <c r="B263" s="1" t="n">
        <v>-11.808453851432</v>
      </c>
    </row>
    <row r="264" customFormat="false" ht="15" hidden="false" customHeight="false" outlineLevel="0" collapsed="false">
      <c r="A264" s="1" t="n">
        <v>5.02639296666512</v>
      </c>
      <c r="B264" s="1" t="n">
        <v>6.56761557590853</v>
      </c>
    </row>
    <row r="265" customFormat="false" ht="15" hidden="false" customHeight="false" outlineLevel="0" collapsed="false">
      <c r="A265" s="1" t="n">
        <v>31.7992986962483</v>
      </c>
      <c r="B265" s="1" t="n">
        <v>-2.6575575914886</v>
      </c>
    </row>
    <row r="266" customFormat="false" ht="15" hidden="false" customHeight="false" outlineLevel="0" collapsed="false">
      <c r="A266" s="1" t="n">
        <f aca="false">-34.0728606894959</f>
        <v>-34.0728606894959</v>
      </c>
      <c r="B266" s="1" t="n">
        <v>-10.2177899901993</v>
      </c>
    </row>
    <row r="267" customFormat="false" ht="15" hidden="false" customHeight="false" outlineLevel="0" collapsed="false">
      <c r="A267" s="1" t="n">
        <v>-5.74037729341708</v>
      </c>
      <c r="B267" s="1" t="n">
        <v>5.08431645241349</v>
      </c>
    </row>
    <row r="268" customFormat="false" ht="15" hidden="false" customHeight="false" outlineLevel="0" collapsed="false">
      <c r="A268" s="1" t="n">
        <v>32.4493468134142</v>
      </c>
      <c r="B268" s="1" t="n">
        <v>-4.4464384692533</v>
      </c>
    </row>
    <row r="269" customFormat="false" ht="15" hidden="false" customHeight="false" outlineLevel="0" collapsed="false">
      <c r="A269" s="1" t="n">
        <v>9.74996997517537</v>
      </c>
      <c r="B269" s="1" t="n">
        <v>7.84151479383248</v>
      </c>
    </row>
    <row r="270" customFormat="false" ht="15" hidden="false" customHeight="false" outlineLevel="0" collapsed="false">
      <c r="A270" s="1" t="n">
        <v>8.94761950029328</v>
      </c>
      <c r="B270" s="1" t="n">
        <v>6.80341748539355</v>
      </c>
    </row>
    <row r="271" customFormat="false" ht="15" hidden="false" customHeight="false" outlineLevel="0" collapsed="false">
      <c r="A271" s="1" t="n">
        <v>7.77621285943634</v>
      </c>
      <c r="B271" s="1" t="n">
        <v>4.20769777560456</v>
      </c>
    </row>
    <row r="272" customFormat="false" ht="15" hidden="false" customHeight="false" outlineLevel="0" collapsed="false">
      <c r="A272" s="1" t="n">
        <v>4.06288921683795</v>
      </c>
      <c r="B272" s="1" t="n">
        <v>3.5751189844003</v>
      </c>
    </row>
    <row r="273" customFormat="false" ht="15" hidden="false" customHeight="false" outlineLevel="0" collapsed="false">
      <c r="A273" s="1" t="n">
        <v>39.5049742860556</v>
      </c>
      <c r="B273" s="1" t="n">
        <v>-3.08908729701258</v>
      </c>
    </row>
    <row r="274" customFormat="false" ht="15" hidden="false" customHeight="false" outlineLevel="0" collapsed="false">
      <c r="A274" s="1" t="n">
        <v>29.3393660603777</v>
      </c>
      <c r="B274" s="1" t="n">
        <v>-9.03350492678074</v>
      </c>
    </row>
    <row r="275" customFormat="false" ht="15" hidden="false" customHeight="false" outlineLevel="0" collapsed="false">
      <c r="A275" s="1" t="n">
        <f aca="false">-26.0759704938075</f>
        <v>-26.0759704938075</v>
      </c>
      <c r="B275" s="1" t="n">
        <v>-18.0545951534665</v>
      </c>
    </row>
    <row r="276" customFormat="false" ht="15" hidden="false" customHeight="false" outlineLevel="0" collapsed="false">
      <c r="A276" s="1" t="n">
        <v>34.126576431903</v>
      </c>
      <c r="B276" s="1" t="n">
        <v>-1.70255053003957</v>
      </c>
    </row>
    <row r="277" customFormat="false" ht="15" hidden="false" customHeight="false" outlineLevel="0" collapsed="false">
      <c r="A277" s="1" t="n">
        <v>27.1092276145106</v>
      </c>
      <c r="B277" s="1" t="n">
        <v>-1.60658423753425</v>
      </c>
    </row>
    <row r="278" customFormat="false" ht="15" hidden="false" customHeight="false" outlineLevel="0" collapsed="false">
      <c r="A278" s="1" t="n">
        <f aca="false">-29.9572949539222</f>
        <v>-29.9572949539222</v>
      </c>
      <c r="B278" s="1" t="n">
        <v>-18.849144074251</v>
      </c>
    </row>
    <row r="279" customFormat="false" ht="15" hidden="false" customHeight="false" outlineLevel="0" collapsed="false">
      <c r="A279" s="1" t="n">
        <f aca="false">-19.0365504362105</f>
        <v>-19.0365504362105</v>
      </c>
      <c r="B279" s="1" t="n">
        <v>-11.945318806096</v>
      </c>
    </row>
    <row r="280" customFormat="false" ht="15" hidden="false" customHeight="false" outlineLevel="0" collapsed="false">
      <c r="A280" s="1" t="n">
        <f aca="false">-33.343983862964</f>
        <v>-33.343983862964</v>
      </c>
      <c r="B280" s="1" t="n">
        <v>-15.1998388833609</v>
      </c>
    </row>
    <row r="281" customFormat="false" ht="15" hidden="false" customHeight="false" outlineLevel="0" collapsed="false">
      <c r="A281" s="1" t="n">
        <v>-0.737263790371588</v>
      </c>
      <c r="B281" s="1" t="n">
        <v>5.22976695499925</v>
      </c>
    </row>
    <row r="282" customFormat="false" ht="15" hidden="false" customHeight="false" outlineLevel="0" collapsed="false">
      <c r="A282" s="1" t="n">
        <f aca="false">-22.0606308277045</f>
        <v>-22.0606308277045</v>
      </c>
      <c r="B282" s="1" t="n">
        <v>-10.1220566282816</v>
      </c>
    </row>
    <row r="283" customFormat="false" ht="15" hidden="false" customHeight="false" outlineLevel="0" collapsed="false">
      <c r="A283" s="1" t="n">
        <f aca="false">-16.7640363000191</f>
        <v>-16.7640363000191</v>
      </c>
      <c r="B283" s="1" t="n">
        <v>-14.2825723630788</v>
      </c>
    </row>
    <row r="284" customFormat="false" ht="15" hidden="false" customHeight="false" outlineLevel="0" collapsed="false">
      <c r="A284" s="1" t="n">
        <v>9.46282611648268</v>
      </c>
      <c r="B284" s="1" t="n">
        <v>4.59690494410348</v>
      </c>
    </row>
    <row r="285" customFormat="false" ht="15" hidden="false" customHeight="false" outlineLevel="0" collapsed="false">
      <c r="A285" s="1" t="n">
        <v>33.5132874894982</v>
      </c>
      <c r="B285" s="1" t="n">
        <v>-0.722493810992348</v>
      </c>
    </row>
    <row r="286" customFormat="false" ht="15" hidden="false" customHeight="false" outlineLevel="0" collapsed="false">
      <c r="A286" s="1" t="n">
        <v>3.76624285666555</v>
      </c>
      <c r="B286" s="1" t="n">
        <v>9.48125385877264</v>
      </c>
    </row>
    <row r="287" customFormat="false" ht="15" hidden="false" customHeight="false" outlineLevel="0" collapsed="false">
      <c r="A287" s="1" t="n">
        <v>-5.04948829979028</v>
      </c>
      <c r="B287" s="1" t="n">
        <v>7.92379423550812</v>
      </c>
    </row>
    <row r="288" customFormat="false" ht="15" hidden="false" customHeight="false" outlineLevel="0" collapsed="false">
      <c r="A288" s="1" t="n">
        <v>6.64409488385945</v>
      </c>
      <c r="B288" s="1" t="n">
        <v>8.88338353530903</v>
      </c>
    </row>
    <row r="289" customFormat="false" ht="15" hidden="false" customHeight="false" outlineLevel="0" collapsed="false">
      <c r="A289" s="1" t="n">
        <f aca="false">-20.2422442828344</f>
        <v>-20.2422442828344</v>
      </c>
      <c r="B289" s="1" t="n">
        <v>-14.0970620769982</v>
      </c>
    </row>
    <row r="290" customFormat="false" ht="15" hidden="false" customHeight="false" outlineLevel="0" collapsed="false">
      <c r="A290" s="1" t="n">
        <f aca="false">-25.6083683824127</f>
        <v>-25.6083683824127</v>
      </c>
      <c r="B290" s="1" t="n">
        <v>-11.8904226203894</v>
      </c>
    </row>
    <row r="291" customFormat="false" ht="15" hidden="false" customHeight="false" outlineLevel="0" collapsed="false">
      <c r="A291" s="1" t="n">
        <v>-1.07078985938661</v>
      </c>
      <c r="B291" s="1" t="n">
        <v>1.20769635653862</v>
      </c>
    </row>
    <row r="292" customFormat="false" ht="15" hidden="false" customHeight="false" outlineLevel="0" collapsed="false">
      <c r="A292" s="1" t="n">
        <v>-5.67986217596555</v>
      </c>
      <c r="B292" s="1" t="n">
        <v>7.05020026645688</v>
      </c>
    </row>
    <row r="293" customFormat="false" ht="15" hidden="false" customHeight="false" outlineLevel="0" collapsed="false">
      <c r="A293" s="1" t="n">
        <v>36.026714393723</v>
      </c>
      <c r="B293" s="1" t="n">
        <v>-8.8510990678207</v>
      </c>
    </row>
    <row r="294" customFormat="false" ht="15" hidden="false" customHeight="false" outlineLevel="0" collapsed="false">
      <c r="A294" s="1" t="n">
        <v>38.3078824033427</v>
      </c>
      <c r="B294" s="1" t="n">
        <v>-2.00773585365622</v>
      </c>
    </row>
    <row r="295" customFormat="false" ht="15" hidden="false" customHeight="false" outlineLevel="0" collapsed="false">
      <c r="A295" s="1" t="n">
        <v>8.53788872730722</v>
      </c>
      <c r="B295" s="1" t="n">
        <v>8.35333731159783</v>
      </c>
    </row>
    <row r="296" customFormat="false" ht="15" hidden="false" customHeight="false" outlineLevel="0" collapsed="false">
      <c r="A296" s="1" t="n">
        <v>0.0875195229242811</v>
      </c>
      <c r="B296" s="1" t="n">
        <v>0.591638274928918</v>
      </c>
    </row>
    <row r="297" customFormat="false" ht="15" hidden="false" customHeight="false" outlineLevel="0" collapsed="false">
      <c r="A297" s="1" t="n">
        <v>10.7149634654074</v>
      </c>
      <c r="B297" s="1" t="n">
        <v>1.31816834037777</v>
      </c>
    </row>
    <row r="298" customFormat="false" ht="15" hidden="false" customHeight="false" outlineLevel="0" collapsed="false">
      <c r="A298" s="1" t="n">
        <v>29.5605085083319</v>
      </c>
      <c r="B298" s="1" t="n">
        <v>0.0436292617973528</v>
      </c>
    </row>
    <row r="299" customFormat="false" ht="15" hidden="false" customHeight="false" outlineLevel="0" collapsed="false">
      <c r="A299" s="1" t="n">
        <v>40.5435503457688</v>
      </c>
      <c r="B299" s="1" t="n">
        <v>-1.48791401827484</v>
      </c>
    </row>
    <row r="300" customFormat="false" ht="15" hidden="false" customHeight="false" outlineLevel="0" collapsed="false">
      <c r="A300" s="1" t="n">
        <v>-1.75026101845884</v>
      </c>
      <c r="B300" s="1" t="n">
        <v>8.33636738135416</v>
      </c>
    </row>
    <row r="301" customFormat="false" ht="15" hidden="false" customHeight="false" outlineLevel="0" collapsed="false">
      <c r="A301" s="1" t="n">
        <v>37.5271495938712</v>
      </c>
      <c r="B301" s="1" t="n">
        <v>-1.69658926450581</v>
      </c>
    </row>
    <row r="302" customFormat="false" ht="15" hidden="false" customHeight="false" outlineLevel="0" collapsed="false">
      <c r="A302" s="1" t="n">
        <v>6.72523312543264</v>
      </c>
      <c r="B302" s="1" t="n">
        <v>-0.235335183760928</v>
      </c>
    </row>
    <row r="303" customFormat="false" ht="15" hidden="false" customHeight="false" outlineLevel="0" collapsed="false">
      <c r="A303" s="1" t="n">
        <v>3.44818976294164</v>
      </c>
      <c r="B303" s="1" t="n">
        <v>7.44353490854278</v>
      </c>
    </row>
    <row r="304" customFormat="false" ht="15" hidden="false" customHeight="false" outlineLevel="0" collapsed="false">
      <c r="A304" s="1" t="n">
        <v>-4.59830330487002</v>
      </c>
      <c r="B304" s="1" t="n">
        <v>3.9148808418887</v>
      </c>
    </row>
    <row r="305" customFormat="false" ht="15" hidden="false" customHeight="false" outlineLevel="0" collapsed="false">
      <c r="A305" s="1" t="n">
        <v>23.3801708305211</v>
      </c>
      <c r="B305" s="1" t="n">
        <v>-7.99168559581814</v>
      </c>
    </row>
    <row r="306" customFormat="false" ht="15" hidden="false" customHeight="false" outlineLevel="0" collapsed="false">
      <c r="A306" s="1" t="n">
        <v>4.5403901394864</v>
      </c>
      <c r="B306" s="1" t="n">
        <v>9.17865790045284</v>
      </c>
    </row>
    <row r="307" customFormat="false" ht="15" hidden="false" customHeight="false" outlineLevel="0" collapsed="false">
      <c r="A307" s="1" t="n">
        <v>39.1388276590222</v>
      </c>
      <c r="B307" s="1" t="n">
        <v>-4.6499853214664</v>
      </c>
    </row>
    <row r="308" customFormat="false" ht="15" hidden="false" customHeight="false" outlineLevel="0" collapsed="false">
      <c r="A308" s="1" t="n">
        <v>-5.17246568732711</v>
      </c>
      <c r="B308" s="1" t="n">
        <v>3.43170512698123</v>
      </c>
    </row>
    <row r="309" customFormat="false" ht="15" hidden="false" customHeight="false" outlineLevel="0" collapsed="false">
      <c r="A309" s="1" t="n">
        <v>1.48153473765954</v>
      </c>
      <c r="B309" s="1" t="n">
        <v>6.23289517595294</v>
      </c>
    </row>
    <row r="310" customFormat="false" ht="15" hidden="false" customHeight="false" outlineLevel="0" collapsed="false">
      <c r="A310" s="1" t="n">
        <f aca="false">-31.4404189866554</f>
        <v>-31.4404189866554</v>
      </c>
      <c r="B310" s="1" t="n">
        <v>-13.0184053569114</v>
      </c>
    </row>
    <row r="311" customFormat="false" ht="15" hidden="false" customHeight="false" outlineLevel="0" collapsed="false">
      <c r="A311" s="1" t="n">
        <v>26.8896976709921</v>
      </c>
      <c r="B311" s="1" t="n">
        <v>-0.229403062084998</v>
      </c>
    </row>
    <row r="312" customFormat="false" ht="15" hidden="false" customHeight="false" outlineLevel="0" collapsed="false">
      <c r="A312" s="1" t="n">
        <v>32.7634447181773</v>
      </c>
      <c r="B312" s="1" t="n">
        <v>-8.31858102456754</v>
      </c>
    </row>
    <row r="313" customFormat="false" ht="15" hidden="false" customHeight="false" outlineLevel="0" collapsed="false">
      <c r="A313" s="1" t="n">
        <v>24.7888487121049</v>
      </c>
      <c r="B313" s="1" t="n">
        <v>-5.22787285944227</v>
      </c>
    </row>
    <row r="314" customFormat="false" ht="15" hidden="false" customHeight="false" outlineLevel="0" collapsed="false">
      <c r="A314" s="1" t="n">
        <v>21.63942761318</v>
      </c>
      <c r="B314" s="1" t="n">
        <v>-3.24427380399461</v>
      </c>
    </row>
    <row r="315" customFormat="false" ht="15" hidden="false" customHeight="false" outlineLevel="0" collapsed="false">
      <c r="A315" s="1" t="n">
        <f aca="false">-17.5434406945655</f>
        <v>-17.5434406945655</v>
      </c>
      <c r="B315" s="1" t="n">
        <v>-15.3347515633499</v>
      </c>
    </row>
    <row r="316" customFormat="false" ht="15" hidden="false" customHeight="false" outlineLevel="0" collapsed="false">
      <c r="A316" s="1" t="n">
        <v>37.1473687457472</v>
      </c>
      <c r="B316" s="1" t="n">
        <v>-0.507003447344658</v>
      </c>
    </row>
    <row r="317" customFormat="false" ht="15" hidden="false" customHeight="false" outlineLevel="0" collapsed="false">
      <c r="A317" s="1" t="n">
        <v>34.9896165596291</v>
      </c>
      <c r="B317" s="1" t="n">
        <v>-4.86107902852305</v>
      </c>
    </row>
    <row r="318" customFormat="false" ht="15" hidden="false" customHeight="false" outlineLevel="0" collapsed="false">
      <c r="A318" s="1" t="n">
        <v>29.8058076361668</v>
      </c>
      <c r="B318" s="1" t="n">
        <v>-8.70165098757731</v>
      </c>
    </row>
    <row r="319" customFormat="false" ht="15" hidden="false" customHeight="false" outlineLevel="0" collapsed="false">
      <c r="A319" s="1" t="n">
        <f aca="false">-23.0203328993346</f>
        <v>-23.0203328993346</v>
      </c>
      <c r="B319" s="1" t="n">
        <v>-14.4369397796133</v>
      </c>
    </row>
    <row r="320" customFormat="false" ht="15" hidden="false" customHeight="false" outlineLevel="0" collapsed="false">
      <c r="A320" s="1" t="n">
        <f aca="false">-22.093010795587</f>
        <v>-22.093010795587</v>
      </c>
      <c r="B320" s="1" t="n">
        <v>-11.1281729277681</v>
      </c>
    </row>
    <row r="321" customFormat="false" ht="15" hidden="false" customHeight="false" outlineLevel="0" collapsed="false">
      <c r="A321" s="1" t="n">
        <f aca="false">-33.7620558839946</f>
        <v>-33.7620558839946</v>
      </c>
      <c r="B321" s="1" t="n">
        <v>-12.5403820435194</v>
      </c>
    </row>
    <row r="322" customFormat="false" ht="15" hidden="false" customHeight="false" outlineLevel="0" collapsed="false">
      <c r="A322" s="1" t="n">
        <v>22.5870629998948</v>
      </c>
      <c r="B322" s="1" t="n">
        <v>-8.00968054142673</v>
      </c>
    </row>
    <row r="323" customFormat="false" ht="15" hidden="false" customHeight="false" outlineLevel="0" collapsed="false">
      <c r="A323" s="1" t="n">
        <v>-5.81907529525075</v>
      </c>
      <c r="B323" s="1" t="n">
        <v>1.01671682760815</v>
      </c>
    </row>
    <row r="324" customFormat="false" ht="15" hidden="false" customHeight="false" outlineLevel="0" collapsed="false">
      <c r="A324" s="1" t="n">
        <v>27.3346718530925</v>
      </c>
      <c r="B324" s="1" t="n">
        <v>-7.23001289687557</v>
      </c>
    </row>
    <row r="325" customFormat="false" ht="15" hidden="false" customHeight="false" outlineLevel="0" collapsed="false">
      <c r="A325" s="1" t="n">
        <f aca="false">-23.1809975922354</f>
        <v>-23.1809975922354</v>
      </c>
      <c r="B325" s="1" t="n">
        <v>-16.5920994158729</v>
      </c>
    </row>
    <row r="326" customFormat="false" ht="15" hidden="false" customHeight="false" outlineLevel="0" collapsed="false">
      <c r="A326" s="1" t="n">
        <v>29.494491997317</v>
      </c>
      <c r="B326" s="1" t="n">
        <v>-1.41062331338486</v>
      </c>
    </row>
    <row r="327" customFormat="false" ht="15" hidden="false" customHeight="false" outlineLevel="0" collapsed="false">
      <c r="A327" s="1" t="n">
        <v>9.77268119371277</v>
      </c>
      <c r="B327" s="1" t="n">
        <v>1.6295991677123</v>
      </c>
    </row>
    <row r="328" customFormat="false" ht="15" hidden="false" customHeight="false" outlineLevel="0" collapsed="false">
      <c r="A328" s="1" t="n">
        <f aca="false">-31.1728574918323</f>
        <v>-31.1728574918323</v>
      </c>
      <c r="B328" s="1" t="n">
        <v>-14.2386091834665</v>
      </c>
    </row>
    <row r="329" customFormat="false" ht="15" hidden="false" customHeight="false" outlineLevel="0" collapsed="false">
      <c r="A329" s="1" t="n">
        <v>29.0400063824067</v>
      </c>
      <c r="B329" s="1" t="n">
        <v>-7.29162006963891</v>
      </c>
    </row>
    <row r="330" customFormat="false" ht="15" hidden="false" customHeight="false" outlineLevel="0" collapsed="false">
      <c r="A330" s="1" t="n">
        <v>-3.88375619469084</v>
      </c>
      <c r="B330" s="1" t="n">
        <v>5.2603862579279</v>
      </c>
    </row>
    <row r="331" customFormat="false" ht="15" hidden="false" customHeight="false" outlineLevel="0" collapsed="false">
      <c r="A331" s="1" t="n">
        <v>29.2631114558008</v>
      </c>
      <c r="B331" s="1" t="n">
        <v>-1.26809942806817</v>
      </c>
    </row>
    <row r="332" customFormat="false" ht="15" hidden="false" customHeight="false" outlineLevel="0" collapsed="false">
      <c r="A332" s="1" t="n">
        <f aca="false">-21.9873968830022</f>
        <v>-21.9873968830022</v>
      </c>
      <c r="B332" s="1" t="n">
        <v>-18.9832937840368</v>
      </c>
    </row>
    <row r="333" customFormat="false" ht="15" hidden="false" customHeight="false" outlineLevel="0" collapsed="false">
      <c r="A333" s="1" t="n">
        <f aca="false">-18.8709353103246</f>
        <v>-18.8709353103246</v>
      </c>
      <c r="B333" s="1" t="n">
        <v>-16.3407342802151</v>
      </c>
    </row>
    <row r="334" customFormat="false" ht="15" hidden="false" customHeight="false" outlineLevel="0" collapsed="false">
      <c r="A334" s="1" t="n">
        <v>-1.42592786240854</v>
      </c>
      <c r="B334" s="1" t="n">
        <v>8.60157605516758</v>
      </c>
    </row>
    <row r="335" customFormat="false" ht="15" hidden="false" customHeight="false" outlineLevel="0" collapsed="false">
      <c r="A335" s="1" t="n">
        <v>3.47883099035954</v>
      </c>
      <c r="B335" s="1" t="n">
        <v>4.24574272671378</v>
      </c>
    </row>
    <row r="336" customFormat="false" ht="15" hidden="false" customHeight="false" outlineLevel="0" collapsed="false">
      <c r="A336" s="1" t="n">
        <f aca="false">-19.8298937181691</f>
        <v>-19.8298937181691</v>
      </c>
      <c r="B336" s="1" t="n">
        <v>-12.6745443009416</v>
      </c>
    </row>
    <row r="337" customFormat="false" ht="15" hidden="false" customHeight="false" outlineLevel="0" collapsed="false">
      <c r="A337" s="1" t="n">
        <f aca="false">-33.0575616116048</f>
        <v>-33.0575616116048</v>
      </c>
      <c r="B337" s="1" t="n">
        <v>-19.41482044583</v>
      </c>
    </row>
    <row r="338" customFormat="false" ht="15" hidden="false" customHeight="false" outlineLevel="0" collapsed="false">
      <c r="A338" s="1" t="n">
        <f aca="false">-20.6257938094386</f>
        <v>-20.6257938094386</v>
      </c>
      <c r="B338" s="1" t="n">
        <v>-12.5600227606331</v>
      </c>
    </row>
    <row r="339" customFormat="false" ht="15" hidden="false" customHeight="false" outlineLevel="0" collapsed="false">
      <c r="A339" s="1" t="n">
        <f aca="false">-22.4455123037499</f>
        <v>-22.4455123037499</v>
      </c>
      <c r="B339" s="1" t="n">
        <v>-15.8446713204252</v>
      </c>
    </row>
    <row r="340" customFormat="false" ht="15" hidden="false" customHeight="false" outlineLevel="0" collapsed="false">
      <c r="A340" s="1" t="n">
        <v>9.56833792814525</v>
      </c>
      <c r="B340" s="1" t="n">
        <v>8.91593176010307</v>
      </c>
    </row>
    <row r="341" customFormat="false" ht="15" hidden="false" customHeight="false" outlineLevel="0" collapsed="false">
      <c r="A341" s="1" t="n">
        <f aca="false">-21.4207032516372</f>
        <v>-21.4207032516372</v>
      </c>
      <c r="B341" s="1" t="n">
        <v>-15.5603324142816</v>
      </c>
    </row>
    <row r="342" customFormat="false" ht="15" hidden="false" customHeight="false" outlineLevel="0" collapsed="false">
      <c r="A342" s="1" t="n">
        <f aca="false">-23.8827790440885</f>
        <v>-23.8827790440885</v>
      </c>
      <c r="B342" s="1" t="n">
        <v>-17.4771221701081</v>
      </c>
    </row>
    <row r="343" customFormat="false" ht="15" hidden="false" customHeight="false" outlineLevel="0" collapsed="false">
      <c r="A343" s="1" t="n">
        <f aca="false">-31.6602203719693</f>
        <v>-31.6602203719693</v>
      </c>
      <c r="B343" s="1" t="n">
        <v>-11.0093040061944</v>
      </c>
    </row>
    <row r="344" customFormat="false" ht="15" hidden="false" customHeight="false" outlineLevel="0" collapsed="false">
      <c r="A344" s="1" t="n">
        <f aca="false">-31.7904520309515</f>
        <v>-31.7904520309515</v>
      </c>
      <c r="B344" s="1" t="n">
        <v>-15.9356802956743</v>
      </c>
    </row>
    <row r="345" customFormat="false" ht="15" hidden="false" customHeight="false" outlineLevel="0" collapsed="false">
      <c r="A345" s="1" t="n">
        <f aca="false">-18.3868751555791</f>
        <v>-18.3868751555791</v>
      </c>
      <c r="B345" s="1" t="n">
        <v>-14.6029473786762</v>
      </c>
    </row>
    <row r="346" customFormat="false" ht="15" hidden="false" customHeight="false" outlineLevel="0" collapsed="false">
      <c r="A346" s="1" t="n">
        <v>-5.97151916314116</v>
      </c>
      <c r="B346" s="1" t="n">
        <v>8.17999036712999</v>
      </c>
    </row>
    <row r="347" customFormat="false" ht="15" hidden="false" customHeight="false" outlineLevel="0" collapsed="false">
      <c r="A347" s="1" t="n">
        <f aca="false">-19.8049752498564</f>
        <v>-19.8049752498564</v>
      </c>
      <c r="B347" s="1" t="n">
        <v>-15.7678919712355</v>
      </c>
    </row>
    <row r="348" customFormat="false" ht="15" hidden="false" customHeight="false" outlineLevel="0" collapsed="false">
      <c r="A348" s="1" t="n">
        <v>26.3325457028553</v>
      </c>
      <c r="B348" s="1" t="n">
        <v>-5.2482987897531</v>
      </c>
    </row>
    <row r="349" customFormat="false" ht="15" hidden="false" customHeight="false" outlineLevel="0" collapsed="false">
      <c r="A349" s="1" t="n">
        <f aca="false">-29.6328307647163</f>
        <v>-29.6328307647163</v>
      </c>
      <c r="B349" s="1" t="n">
        <v>-11.0763513107856</v>
      </c>
    </row>
    <row r="350" customFormat="false" ht="15" hidden="false" customHeight="false" outlineLevel="0" collapsed="false">
      <c r="A350" s="1" t="n">
        <v>25.4069060044194</v>
      </c>
      <c r="B350" s="1" t="n">
        <v>-9.28606653452201</v>
      </c>
    </row>
    <row r="351" customFormat="false" ht="15" hidden="false" customHeight="false" outlineLevel="0" collapsed="false">
      <c r="A351" s="1" t="n">
        <f aca="false">-23.9435236000584</f>
        <v>-23.9435236000584</v>
      </c>
      <c r="B351" s="1" t="n">
        <v>-19.2716986481972</v>
      </c>
    </row>
    <row r="352" customFormat="false" ht="15" hidden="false" customHeight="false" outlineLevel="0" collapsed="false">
      <c r="A352" s="1" t="n">
        <v>3.67109245098681</v>
      </c>
      <c r="B352" s="1" t="n">
        <v>2.79804270456419</v>
      </c>
    </row>
    <row r="353" customFormat="false" ht="15" hidden="false" customHeight="false" outlineLevel="0" collapsed="false">
      <c r="A353" s="1" t="n">
        <v>28.8618677286308</v>
      </c>
      <c r="B353" s="1" t="n">
        <v>-1.83032912673943</v>
      </c>
    </row>
    <row r="354" customFormat="false" ht="15" hidden="false" customHeight="false" outlineLevel="0" collapsed="false">
      <c r="A354" s="1" t="n">
        <f aca="false">-33.1856485369692</f>
        <v>-33.1856485369692</v>
      </c>
      <c r="B354" s="1" t="n">
        <v>-18.2478677087757</v>
      </c>
    </row>
    <row r="355" customFormat="false" ht="15" hidden="false" customHeight="false" outlineLevel="0" collapsed="false">
      <c r="A355" s="1" t="n">
        <f aca="false">-18.1236511926086</f>
        <v>-18.1236511926086</v>
      </c>
      <c r="B355" s="1" t="n">
        <v>-12.82881388583</v>
      </c>
    </row>
    <row r="356" customFormat="false" ht="15" hidden="false" customHeight="false" outlineLevel="0" collapsed="false">
      <c r="A356" s="1" t="n">
        <v>11.4031989431082</v>
      </c>
      <c r="B356" s="1" t="n">
        <v>8.27191302556871</v>
      </c>
    </row>
    <row r="357" customFormat="false" ht="15" hidden="false" customHeight="false" outlineLevel="0" collapsed="false">
      <c r="A357" s="1" t="n">
        <f aca="false">-24.1301793077967</f>
        <v>-24.1301793077967</v>
      </c>
      <c r="B357" s="1" t="n">
        <v>-15.1498797392091</v>
      </c>
    </row>
    <row r="358" customFormat="false" ht="15" hidden="false" customHeight="false" outlineLevel="0" collapsed="false">
      <c r="A358" s="1" t="n">
        <v>0.933770905072274</v>
      </c>
      <c r="B358" s="1" t="n">
        <v>5.23293552076848</v>
      </c>
    </row>
    <row r="359" customFormat="false" ht="15" hidden="false" customHeight="false" outlineLevel="0" collapsed="false">
      <c r="A359" s="1" t="n">
        <v>32.637503880131</v>
      </c>
      <c r="B359" s="1" t="n">
        <v>-4.34774201241363</v>
      </c>
    </row>
    <row r="360" customFormat="false" ht="15" hidden="false" customHeight="false" outlineLevel="0" collapsed="false">
      <c r="A360" s="1" t="n">
        <v>30.139397394694</v>
      </c>
      <c r="B360" s="1" t="n">
        <v>-0.594990474676187</v>
      </c>
    </row>
    <row r="361" customFormat="false" ht="15" hidden="false" customHeight="false" outlineLevel="0" collapsed="false">
      <c r="A361" s="1" t="n">
        <v>-1.46421687968843</v>
      </c>
      <c r="B361" s="1" t="n">
        <v>5.99447233120499</v>
      </c>
    </row>
    <row r="362" customFormat="false" ht="15" hidden="false" customHeight="false" outlineLevel="0" collapsed="false">
      <c r="A362" s="1" t="n">
        <v>13.5181672951275</v>
      </c>
      <c r="B362" s="1" t="n">
        <v>0.667166909396587</v>
      </c>
    </row>
    <row r="363" customFormat="false" ht="15" hidden="false" customHeight="false" outlineLevel="0" collapsed="false">
      <c r="A363" s="1" t="n">
        <v>34.1346818167431</v>
      </c>
      <c r="B363" s="1" t="n">
        <v>-0.101342583578055</v>
      </c>
    </row>
    <row r="364" customFormat="false" ht="15" hidden="false" customHeight="false" outlineLevel="0" collapsed="false">
      <c r="A364" s="1" t="n">
        <f aca="false">-18.2040235015468</f>
        <v>-18.2040235015468</v>
      </c>
      <c r="B364" s="1" t="n">
        <v>-14.8788935742432</v>
      </c>
    </row>
    <row r="365" customFormat="false" ht="15" hidden="false" customHeight="false" outlineLevel="0" collapsed="false">
      <c r="A365" s="1" t="n">
        <v>23.585834189914</v>
      </c>
      <c r="B365" s="1" t="n">
        <v>-6.03188016997072</v>
      </c>
    </row>
    <row r="366" customFormat="false" ht="15" hidden="false" customHeight="false" outlineLevel="0" collapsed="false">
      <c r="A366" s="1" t="n">
        <v>27.1305192741482</v>
      </c>
      <c r="B366" s="1" t="n">
        <v>-0.955916888509559</v>
      </c>
    </row>
    <row r="367" customFormat="false" ht="15" hidden="false" customHeight="false" outlineLevel="0" collapsed="false">
      <c r="A367" s="1" t="n">
        <v>33.6098465373433</v>
      </c>
      <c r="B367" s="1" t="n">
        <v>-1.75582692094168</v>
      </c>
    </row>
    <row r="368" customFormat="false" ht="15" hidden="false" customHeight="false" outlineLevel="0" collapsed="false">
      <c r="A368" s="1" t="n">
        <v>9.17385558478455</v>
      </c>
      <c r="B368" s="1" t="n">
        <v>2.37976853023299</v>
      </c>
    </row>
    <row r="369" customFormat="false" ht="15" hidden="false" customHeight="false" outlineLevel="0" collapsed="false">
      <c r="A369" s="1" t="n">
        <f aca="false">-34.0109395610596</f>
        <v>-34.0109395610596</v>
      </c>
      <c r="B369" s="1" t="n">
        <v>-18.3021474948378</v>
      </c>
    </row>
    <row r="370" customFormat="false" ht="15" hidden="false" customHeight="false" outlineLevel="0" collapsed="false">
      <c r="A370" s="1" t="n">
        <v>8.22168394261721</v>
      </c>
      <c r="B370" s="1" t="n">
        <v>6.8956783115843</v>
      </c>
    </row>
    <row r="371" customFormat="false" ht="15" hidden="false" customHeight="false" outlineLevel="0" collapsed="false">
      <c r="A371" s="1" t="n">
        <v>25.0204066444396</v>
      </c>
      <c r="B371" s="1" t="n">
        <v>-4.00432027462155</v>
      </c>
    </row>
    <row r="372" customFormat="false" ht="15" hidden="false" customHeight="false" outlineLevel="0" collapsed="false">
      <c r="A372" s="1" t="n">
        <v>25.2238428502178</v>
      </c>
      <c r="B372" s="1" t="n">
        <v>-6.971577825561</v>
      </c>
    </row>
    <row r="373" customFormat="false" ht="15" hidden="false" customHeight="false" outlineLevel="0" collapsed="false">
      <c r="A373" s="1" t="n">
        <v>33.4348775847582</v>
      </c>
      <c r="B373" s="1" t="n">
        <v>-9.49465900044601</v>
      </c>
    </row>
    <row r="374" customFormat="false" ht="15" hidden="false" customHeight="false" outlineLevel="0" collapsed="false">
      <c r="A374" s="1" t="n">
        <v>2.60752485024116</v>
      </c>
      <c r="B374" s="1" t="n">
        <v>0.545952251359661</v>
      </c>
    </row>
    <row r="375" customFormat="false" ht="15" hidden="false" customHeight="false" outlineLevel="0" collapsed="false">
      <c r="A375" s="1" t="n">
        <v>-1.53777182532716</v>
      </c>
      <c r="B375" s="1" t="n">
        <v>4.00905319527498</v>
      </c>
    </row>
    <row r="376" customFormat="false" ht="15" hidden="false" customHeight="false" outlineLevel="0" collapsed="false">
      <c r="A376" s="1" t="n">
        <f aca="false">-22.0965556281098</f>
        <v>-22.0965556281098</v>
      </c>
      <c r="B376" s="1" t="n">
        <v>-14.2679852946667</v>
      </c>
    </row>
    <row r="377" customFormat="false" ht="15" hidden="false" customHeight="false" outlineLevel="0" collapsed="false">
      <c r="A377" s="1" t="n">
        <f aca="false">-28.6938175292131</f>
        <v>-28.6938175292131</v>
      </c>
      <c r="B377" s="1" t="n">
        <v>-16.254397464104</v>
      </c>
    </row>
    <row r="378" customFormat="false" ht="15" hidden="false" customHeight="false" outlineLevel="0" collapsed="false">
      <c r="A378" s="1" t="n">
        <v>37.900874372316</v>
      </c>
      <c r="B378" s="1" t="n">
        <v>-6.03915474097151</v>
      </c>
    </row>
    <row r="379" customFormat="false" ht="15" hidden="false" customHeight="false" outlineLevel="0" collapsed="false">
      <c r="A379" s="1" t="n">
        <f aca="false">-27.8783379091124</f>
        <v>-27.8783379091124</v>
      </c>
      <c r="B379" s="1" t="n">
        <v>-16.9423115056926</v>
      </c>
    </row>
    <row r="380" customFormat="false" ht="15" hidden="false" customHeight="false" outlineLevel="0" collapsed="false">
      <c r="A380" s="1" t="n">
        <v>31.7822478662477</v>
      </c>
      <c r="B380" s="1" t="n">
        <v>-2.66344402664754</v>
      </c>
    </row>
    <row r="381" customFormat="false" ht="15" hidden="false" customHeight="false" outlineLevel="0" collapsed="false">
      <c r="A381" s="1" t="n">
        <v>21.4035415445359</v>
      </c>
      <c r="B381" s="1" t="n">
        <v>-1.90807221169848</v>
      </c>
    </row>
    <row r="382" customFormat="false" ht="15" hidden="false" customHeight="false" outlineLevel="0" collapsed="false">
      <c r="A382" s="1" t="n">
        <v>34.6359234738917</v>
      </c>
      <c r="B382" s="1" t="n">
        <v>-7.18594807575083</v>
      </c>
    </row>
    <row r="383" customFormat="false" ht="15" hidden="false" customHeight="false" outlineLevel="0" collapsed="false">
      <c r="A383" s="1" t="n">
        <v>22.4144806793608</v>
      </c>
      <c r="B383" s="1" t="n">
        <v>-4.92213811614603</v>
      </c>
    </row>
    <row r="384" customFormat="false" ht="15" hidden="false" customHeight="false" outlineLevel="0" collapsed="false">
      <c r="A384" s="1" t="n">
        <f aca="false">-34.0578662679681</f>
        <v>-34.0578662679681</v>
      </c>
      <c r="B384" s="1" t="n">
        <v>-10.6187616869419</v>
      </c>
    </row>
    <row r="385" customFormat="false" ht="15" hidden="false" customHeight="false" outlineLevel="0" collapsed="false">
      <c r="A385" s="1" t="n">
        <f aca="false">-24.9898952085535</f>
        <v>-24.9898952085535</v>
      </c>
      <c r="B385" s="1" t="n">
        <v>-14.4847156986269</v>
      </c>
    </row>
    <row r="386" customFormat="false" ht="15" hidden="false" customHeight="false" outlineLevel="0" collapsed="false">
      <c r="A386" s="1" t="n">
        <f aca="false">-22.0129904727663</f>
        <v>-22.0129904727663</v>
      </c>
      <c r="B386" s="1" t="n">
        <v>-12.6072273385786</v>
      </c>
    </row>
    <row r="387" customFormat="false" ht="15" hidden="false" customHeight="false" outlineLevel="0" collapsed="false">
      <c r="A387" s="1" t="n">
        <v>2.25855869661473</v>
      </c>
      <c r="B387" s="1" t="n">
        <v>1.91556674404932</v>
      </c>
    </row>
    <row r="388" customFormat="false" ht="15" hidden="false" customHeight="false" outlineLevel="0" collapsed="false">
      <c r="A388" s="1" t="n">
        <v>4.84444360992962</v>
      </c>
      <c r="B388" s="1" t="n">
        <v>5.47750925613999</v>
      </c>
    </row>
    <row r="389" customFormat="false" ht="15" hidden="false" customHeight="false" outlineLevel="0" collapsed="false">
      <c r="A389" s="1" t="n">
        <v>-4.22729339159033</v>
      </c>
      <c r="B389" s="1" t="n">
        <v>3.15066562407986</v>
      </c>
    </row>
    <row r="390" customFormat="false" ht="15" hidden="false" customHeight="false" outlineLevel="0" collapsed="false">
      <c r="A390" s="1" t="n">
        <f aca="false">-22.3918728069397</f>
        <v>-22.3918728069397</v>
      </c>
      <c r="B390" s="1" t="n">
        <v>-11.8618123240026</v>
      </c>
    </row>
    <row r="391" customFormat="false" ht="15" hidden="false" customHeight="false" outlineLevel="0" collapsed="false">
      <c r="A391" s="1" t="n">
        <v>32.5391038854109</v>
      </c>
      <c r="B391" s="1" t="n">
        <v>-6.3444869019366</v>
      </c>
    </row>
    <row r="392" customFormat="false" ht="15" hidden="false" customHeight="false" outlineLevel="0" collapsed="false">
      <c r="A392" s="1" t="n">
        <v>-2.03676039939869</v>
      </c>
      <c r="B392" s="1" t="n">
        <v>5.98300423405219</v>
      </c>
    </row>
    <row r="393" customFormat="false" ht="15" hidden="false" customHeight="false" outlineLevel="0" collapsed="false">
      <c r="A393" s="1" t="n">
        <f aca="false">-18.9508728016286</f>
        <v>-18.9508728016286</v>
      </c>
      <c r="B393" s="1" t="n">
        <v>-16.0782020567557</v>
      </c>
    </row>
    <row r="394" customFormat="false" ht="15" hidden="false" customHeight="false" outlineLevel="0" collapsed="false">
      <c r="A394" s="1" t="n">
        <v>6.06724078996731</v>
      </c>
      <c r="B394" s="1" t="n">
        <v>4.00032987728751</v>
      </c>
    </row>
    <row r="395" customFormat="false" ht="15" hidden="false" customHeight="false" outlineLevel="0" collapsed="false">
      <c r="A395" s="1" t="n">
        <v>-3.76890811852298</v>
      </c>
      <c r="B395" s="1" t="n">
        <v>0.275714367988265</v>
      </c>
    </row>
    <row r="396" customFormat="false" ht="15" hidden="false" customHeight="false" outlineLevel="0" collapsed="false">
      <c r="A396" s="1" t="n">
        <v>40.575258807114</v>
      </c>
      <c r="B396" s="1" t="n">
        <v>0.309385626518135</v>
      </c>
    </row>
    <row r="397" customFormat="false" ht="15" hidden="false" customHeight="false" outlineLevel="0" collapsed="false">
      <c r="A397" s="1" t="n">
        <v>26.0220478404583</v>
      </c>
      <c r="B397" s="1" t="n">
        <v>-8.45745001579796</v>
      </c>
    </row>
    <row r="398" customFormat="false" ht="15" hidden="false" customHeight="false" outlineLevel="0" collapsed="false">
      <c r="A398" s="1" t="n">
        <v>-5.20136503573417</v>
      </c>
      <c r="B398" s="1" t="n">
        <v>6.13692432748923</v>
      </c>
    </row>
    <row r="399" customFormat="false" ht="15" hidden="false" customHeight="false" outlineLevel="0" collapsed="false">
      <c r="A399" s="1" t="n">
        <v>36.7441215059106</v>
      </c>
      <c r="B399" s="1" t="n">
        <v>-4.58494923796299</v>
      </c>
    </row>
    <row r="400" customFormat="false" ht="15" hidden="false" customHeight="false" outlineLevel="0" collapsed="false">
      <c r="A400" s="1" t="n">
        <f aca="false">-25.9339948701342</f>
        <v>-25.9339948701342</v>
      </c>
      <c r="B400" s="1" t="n">
        <v>-12.66616209896</v>
      </c>
    </row>
    <row r="401" customFormat="false" ht="15" hidden="false" customHeight="false" outlineLevel="0" collapsed="false">
      <c r="A401" s="1" t="n">
        <v>-3.57533089899792</v>
      </c>
      <c r="B401" s="1" t="n">
        <v>6.14154237585808</v>
      </c>
    </row>
    <row r="402" customFormat="false" ht="15" hidden="false" customHeight="false" outlineLevel="0" collapsed="false">
      <c r="A402" s="1" t="n">
        <v>34.2454584061914</v>
      </c>
      <c r="B402" s="1" t="n">
        <v>-6.13550152713707</v>
      </c>
    </row>
    <row r="403" customFormat="false" ht="15" hidden="false" customHeight="false" outlineLevel="0" collapsed="false">
      <c r="A403" s="1" t="n">
        <v>24.5282625705374</v>
      </c>
      <c r="B403" s="1" t="n">
        <v>-0.143607214059018</v>
      </c>
    </row>
    <row r="404" customFormat="false" ht="15" hidden="false" customHeight="false" outlineLevel="0" collapsed="false">
      <c r="A404" s="1" t="n">
        <v>5.5744003766969</v>
      </c>
      <c r="B404" s="1" t="n">
        <v>9.21916281621858</v>
      </c>
    </row>
    <row r="405" customFormat="false" ht="15" hidden="false" customHeight="false" outlineLevel="0" collapsed="false">
      <c r="A405" s="1" t="n">
        <v>9.71783334372167</v>
      </c>
      <c r="B405" s="1" t="n">
        <v>3.76951168825491</v>
      </c>
    </row>
    <row r="406" customFormat="false" ht="15" hidden="false" customHeight="false" outlineLevel="0" collapsed="false">
      <c r="A406" s="1" t="n">
        <f aca="false">-27.5987176589845</f>
        <v>-27.5987176589845</v>
      </c>
      <c r="B406" s="1" t="n">
        <v>-11.1212706916919</v>
      </c>
    </row>
    <row r="407" customFormat="false" ht="15" hidden="false" customHeight="false" outlineLevel="0" collapsed="false">
      <c r="A407" s="1" t="n">
        <v>23.6985574527733</v>
      </c>
      <c r="B407" s="1" t="n">
        <v>-4.01842060341092</v>
      </c>
    </row>
    <row r="408" customFormat="false" ht="15" hidden="false" customHeight="false" outlineLevel="0" collapsed="false">
      <c r="A408" s="1" t="n">
        <v>26.4154727278551</v>
      </c>
      <c r="B408" s="1" t="n">
        <v>-0.54812013245224</v>
      </c>
    </row>
    <row r="409" customFormat="false" ht="15" hidden="false" customHeight="false" outlineLevel="0" collapsed="false">
      <c r="A409" s="1" t="n">
        <f aca="false">-22.1482319504686</f>
        <v>-22.1482319504686</v>
      </c>
      <c r="B409" s="1" t="n">
        <v>-18.0642648466682</v>
      </c>
    </row>
    <row r="410" customFormat="false" ht="15" hidden="false" customHeight="false" outlineLevel="0" collapsed="false">
      <c r="A410" s="1" t="n">
        <v>-4.32497775694041</v>
      </c>
      <c r="B410" s="1" t="n">
        <v>6.1774636139691</v>
      </c>
    </row>
    <row r="411" customFormat="false" ht="15" hidden="false" customHeight="false" outlineLevel="0" collapsed="false">
      <c r="A411" s="1" t="n">
        <v>1.2196730708884</v>
      </c>
      <c r="B411" s="1" t="n">
        <v>9.20723142056728</v>
      </c>
    </row>
    <row r="412" customFormat="false" ht="15" hidden="false" customHeight="false" outlineLevel="0" collapsed="false">
      <c r="A412" s="1" t="n">
        <f aca="false">-23.5653478133299</f>
        <v>-23.5653478133299</v>
      </c>
      <c r="B412" s="1" t="n">
        <v>-17.7786832651729</v>
      </c>
    </row>
    <row r="413" customFormat="false" ht="15" hidden="false" customHeight="false" outlineLevel="0" collapsed="false">
      <c r="A413" s="1" t="n">
        <v>32.6799980768986</v>
      </c>
      <c r="B413" s="1" t="n">
        <v>-2.55440211014221</v>
      </c>
    </row>
    <row r="414" customFormat="false" ht="15" hidden="false" customHeight="false" outlineLevel="0" collapsed="false">
      <c r="A414" s="1" t="n">
        <v>25.1377046744815</v>
      </c>
      <c r="B414" s="1" t="n">
        <v>-8.1337921187512</v>
      </c>
    </row>
    <row r="415" customFormat="false" ht="15" hidden="false" customHeight="false" outlineLevel="0" collapsed="false">
      <c r="A415" s="1" t="n">
        <v>29.0065385353982</v>
      </c>
      <c r="B415" s="1" t="n">
        <v>-0.864806992013964</v>
      </c>
    </row>
    <row r="416" customFormat="false" ht="15" hidden="false" customHeight="false" outlineLevel="0" collapsed="false">
      <c r="A416" s="1" t="n">
        <v>36.8384091713732</v>
      </c>
      <c r="B416" s="1" t="n">
        <v>0.13185100184395</v>
      </c>
    </row>
    <row r="417" customFormat="false" ht="15" hidden="false" customHeight="false" outlineLevel="0" collapsed="false">
      <c r="A417" s="1" t="n">
        <f aca="false">-17.6486891848196</f>
        <v>-17.6486891848196</v>
      </c>
      <c r="B417" s="1" t="n">
        <v>-15.4878609016362</v>
      </c>
    </row>
    <row r="418" customFormat="false" ht="15" hidden="false" customHeight="false" outlineLevel="0" collapsed="false">
      <c r="A418" s="1" t="n">
        <f aca="false">-31.1983714085619</f>
        <v>-31.1983714085619</v>
      </c>
      <c r="B418" s="1" t="n">
        <v>-12.1426783265911</v>
      </c>
    </row>
    <row r="419" customFormat="false" ht="15" hidden="false" customHeight="false" outlineLevel="0" collapsed="false">
      <c r="A419" s="1" t="n">
        <f aca="false">-22.9521563761996</f>
        <v>-22.9521563761996</v>
      </c>
      <c r="B419" s="1" t="n">
        <v>-17.5547257660955</v>
      </c>
    </row>
    <row r="420" customFormat="false" ht="15" hidden="false" customHeight="false" outlineLevel="0" collapsed="false">
      <c r="A420" s="1" t="n">
        <v>31.0962321115142</v>
      </c>
      <c r="B420" s="1" t="n">
        <v>-8.61596879193004</v>
      </c>
    </row>
    <row r="421" customFormat="false" ht="15" hidden="false" customHeight="false" outlineLevel="0" collapsed="false">
      <c r="A421" s="1" t="n">
        <v>-0.593160216952966</v>
      </c>
      <c r="B421" s="1" t="n">
        <v>6.03910835224861</v>
      </c>
    </row>
    <row r="422" customFormat="false" ht="15" hidden="false" customHeight="false" outlineLevel="0" collapsed="false">
      <c r="A422" s="1" t="n">
        <v>-2.18428284489313</v>
      </c>
      <c r="B422" s="1" t="n">
        <v>0.243176332961471</v>
      </c>
    </row>
    <row r="423" customFormat="false" ht="15" hidden="false" customHeight="false" outlineLevel="0" collapsed="false">
      <c r="A423" s="1" t="n">
        <f aca="false">-21.2320644473145</f>
        <v>-21.2320644473145</v>
      </c>
      <c r="B423" s="1" t="n">
        <v>-12.6650845190416</v>
      </c>
    </row>
    <row r="424" customFormat="false" ht="15" hidden="false" customHeight="false" outlineLevel="0" collapsed="false">
      <c r="A424" s="1" t="n">
        <v>3.76131805590142</v>
      </c>
      <c r="B424" s="1" t="n">
        <v>9.42428169611402</v>
      </c>
    </row>
    <row r="425" customFormat="false" ht="15" hidden="false" customHeight="false" outlineLevel="0" collapsed="false">
      <c r="A425" s="1" t="n">
        <v>28.3609630667793</v>
      </c>
      <c r="B425" s="1" t="n">
        <v>-2.21143610467998</v>
      </c>
    </row>
    <row r="426" customFormat="false" ht="15" hidden="false" customHeight="false" outlineLevel="0" collapsed="false">
      <c r="A426" s="1" t="n">
        <f aca="false">-35.0542760627732</f>
        <v>-35.0542760627732</v>
      </c>
      <c r="B426" s="1" t="n">
        <v>-18.661793208459</v>
      </c>
    </row>
    <row r="427" customFormat="false" ht="15" hidden="false" customHeight="false" outlineLevel="0" collapsed="false">
      <c r="A427" s="1" t="n">
        <v>29.666350318673</v>
      </c>
      <c r="B427" s="1" t="n">
        <v>-8.85764386825643</v>
      </c>
    </row>
    <row r="428" customFormat="false" ht="15" hidden="false" customHeight="false" outlineLevel="0" collapsed="false">
      <c r="A428" s="1" t="n">
        <v>27.4594799881316</v>
      </c>
      <c r="B428" s="1" t="n">
        <v>-3.65396396071593</v>
      </c>
    </row>
    <row r="429" customFormat="false" ht="15" hidden="false" customHeight="false" outlineLevel="0" collapsed="false">
      <c r="A429" s="1" t="n">
        <v>33.4196558080433</v>
      </c>
      <c r="B429" s="1" t="n">
        <v>-1.20956395347447</v>
      </c>
    </row>
    <row r="430" customFormat="false" ht="15" hidden="false" customHeight="false" outlineLevel="0" collapsed="false">
      <c r="A430" s="1" t="n">
        <v>32.781051581409</v>
      </c>
      <c r="B430" s="1" t="n">
        <v>-1.55642836924533</v>
      </c>
    </row>
    <row r="431" customFormat="false" ht="15" hidden="false" customHeight="false" outlineLevel="0" collapsed="false">
      <c r="A431" s="1" t="n">
        <v>37.6554704663839</v>
      </c>
      <c r="B431" s="1" t="n">
        <v>-1.49373915834472</v>
      </c>
    </row>
    <row r="432" customFormat="false" ht="15" hidden="false" customHeight="false" outlineLevel="0" collapsed="false">
      <c r="A432" s="1" t="n">
        <v>23.1646687542869</v>
      </c>
      <c r="B432" s="1" t="n">
        <v>-7.10863170566898</v>
      </c>
    </row>
    <row r="433" customFormat="false" ht="15" hidden="false" customHeight="false" outlineLevel="0" collapsed="false">
      <c r="A433" s="1" t="n">
        <v>-5.70717381703795</v>
      </c>
      <c r="B433" s="1" t="n">
        <v>2.84991366308214</v>
      </c>
    </row>
    <row r="434" customFormat="false" ht="15" hidden="false" customHeight="false" outlineLevel="0" collapsed="false">
      <c r="A434" s="1" t="n">
        <f aca="false">-22.8339780675157</f>
        <v>-22.8339780675157</v>
      </c>
      <c r="B434" s="1" t="n">
        <v>-14.1507453125552</v>
      </c>
    </row>
    <row r="435" customFormat="false" ht="15" hidden="false" customHeight="false" outlineLevel="0" collapsed="false">
      <c r="A435" s="1" t="n">
        <f aca="false">-32.908690575272</f>
        <v>-32.908690575272</v>
      </c>
      <c r="B435" s="1" t="n">
        <v>-15.2654709614088</v>
      </c>
    </row>
    <row r="436" customFormat="false" ht="15" hidden="false" customHeight="false" outlineLevel="0" collapsed="false">
      <c r="A436" s="1" t="n">
        <f aca="false">-24.44625824666</f>
        <v>-24.44625824666</v>
      </c>
      <c r="B436" s="1" t="n">
        <v>-12.9300420143709</v>
      </c>
    </row>
    <row r="437" customFormat="false" ht="15" hidden="false" customHeight="false" outlineLevel="0" collapsed="false">
      <c r="A437" s="1" t="n">
        <v>31.6370980202261</v>
      </c>
      <c r="B437" s="1" t="n">
        <v>-3.01112411638066</v>
      </c>
    </row>
    <row r="438" customFormat="false" ht="15" hidden="false" customHeight="false" outlineLevel="0" collapsed="false">
      <c r="A438" s="1" t="n">
        <f aca="false">-30.6239764656334</f>
        <v>-30.6239764656334</v>
      </c>
      <c r="B438" s="1" t="n">
        <v>-17.5641659388756</v>
      </c>
    </row>
    <row r="439" customFormat="false" ht="15" hidden="false" customHeight="false" outlineLevel="0" collapsed="false">
      <c r="A439" s="1" t="n">
        <f aca="false">-25.7535424302208</f>
        <v>-25.7535424302208</v>
      </c>
      <c r="B439" s="1" t="n">
        <v>-13.8184042716484</v>
      </c>
    </row>
    <row r="440" customFormat="false" ht="15" hidden="false" customHeight="false" outlineLevel="0" collapsed="false">
      <c r="A440" s="1" t="n">
        <v>1.49800866331652</v>
      </c>
      <c r="B440" s="1" t="n">
        <v>5.08194617748151</v>
      </c>
    </row>
    <row r="441" customFormat="false" ht="15" hidden="false" customHeight="false" outlineLevel="0" collapsed="false">
      <c r="A441" s="1" t="n">
        <f aca="false">-2.52867168077287</f>
        <v>-2.52867168077287</v>
      </c>
      <c r="B441" s="1" t="n">
        <v>-0.272447568341728</v>
      </c>
    </row>
    <row r="442" customFormat="false" ht="15" hidden="false" customHeight="false" outlineLevel="0" collapsed="false">
      <c r="A442" s="1" t="n">
        <v>38.7838186156592</v>
      </c>
      <c r="B442" s="1" t="n">
        <v>-6.24930504026377</v>
      </c>
    </row>
    <row r="443" customFormat="false" ht="15" hidden="false" customHeight="false" outlineLevel="0" collapsed="false">
      <c r="A443" s="1" t="n">
        <v>5.18657196296738</v>
      </c>
      <c r="B443" s="1" t="n">
        <v>6.91719211205335</v>
      </c>
    </row>
    <row r="444" customFormat="false" ht="15" hidden="false" customHeight="false" outlineLevel="0" collapsed="false">
      <c r="A444" s="1" t="n">
        <v>34.0532245426683</v>
      </c>
      <c r="B444" s="1" t="n">
        <v>-6.04228547080461</v>
      </c>
    </row>
    <row r="445" customFormat="false" ht="15" hidden="false" customHeight="false" outlineLevel="0" collapsed="false">
      <c r="A445" s="1" t="n">
        <v>4.39691872385248</v>
      </c>
      <c r="B445" s="1" t="n">
        <v>7.62077023753868</v>
      </c>
    </row>
    <row r="446" customFormat="false" ht="15" hidden="false" customHeight="false" outlineLevel="0" collapsed="false">
      <c r="A446" s="1" t="n">
        <f aca="false">-26.6406862251906</f>
        <v>-26.6406862251906</v>
      </c>
      <c r="B446" s="1" t="n">
        <v>-13.7896359512433</v>
      </c>
    </row>
    <row r="447" customFormat="false" ht="15" hidden="false" customHeight="false" outlineLevel="0" collapsed="false">
      <c r="A447" s="1" t="n">
        <f aca="false">-29.3700170238377</f>
        <v>-29.3700170238377</v>
      </c>
      <c r="B447" s="1" t="n">
        <v>-17.515462881218</v>
      </c>
    </row>
    <row r="448" customFormat="false" ht="15" hidden="false" customHeight="false" outlineLevel="0" collapsed="false">
      <c r="A448" s="1" t="n">
        <f aca="false">-31.4631840180422</f>
        <v>-31.4631840180422</v>
      </c>
      <c r="B448" s="1" t="n">
        <v>-9.66592002525135</v>
      </c>
    </row>
    <row r="449" customFormat="false" ht="15" hidden="false" customHeight="false" outlineLevel="0" collapsed="false">
      <c r="A449" s="1" t="n">
        <v>-3.91826836904824</v>
      </c>
      <c r="B449" s="1" t="n">
        <v>6.71216946228894</v>
      </c>
    </row>
    <row r="450" customFormat="false" ht="15" hidden="false" customHeight="false" outlineLevel="0" collapsed="false">
      <c r="A450" s="1" t="n">
        <v>3.0561593903593</v>
      </c>
      <c r="B450" s="1" t="n">
        <v>9.07244179489672</v>
      </c>
    </row>
    <row r="451" customFormat="false" ht="15" hidden="false" customHeight="false" outlineLevel="0" collapsed="false">
      <c r="A451" s="1" t="n">
        <v>40.317258793269</v>
      </c>
      <c r="B451" s="1" t="n">
        <v>-9.41421825813115</v>
      </c>
    </row>
    <row r="452" customFormat="false" ht="15" hidden="false" customHeight="false" outlineLevel="0" collapsed="false">
      <c r="A452" s="1" t="n">
        <f aca="false">-23.304865725734</f>
        <v>-23.304865725734</v>
      </c>
      <c r="B452" s="1" t="n">
        <v>-18.0409626592749</v>
      </c>
    </row>
    <row r="453" customFormat="false" ht="15" hidden="false" customHeight="false" outlineLevel="0" collapsed="false">
      <c r="A453" s="1" t="n">
        <v>-0.718098704251837</v>
      </c>
      <c r="B453" s="1" t="n">
        <v>4.75668707955307</v>
      </c>
    </row>
    <row r="454" customFormat="false" ht="15" hidden="false" customHeight="false" outlineLevel="0" collapsed="false">
      <c r="A454" s="1" t="n">
        <f aca="false">-34.8343810870069</f>
        <v>-34.8343810870069</v>
      </c>
      <c r="B454" s="1" t="n">
        <v>-16.9183680524132</v>
      </c>
    </row>
    <row r="455" customFormat="false" ht="15" hidden="false" customHeight="false" outlineLevel="0" collapsed="false">
      <c r="A455" s="1" t="n">
        <f aca="false">-27.2937140150077</f>
        <v>-27.2937140150077</v>
      </c>
      <c r="B455" s="1" t="n">
        <v>-16.2046760216148</v>
      </c>
    </row>
    <row r="456" customFormat="false" ht="15" hidden="false" customHeight="false" outlineLevel="0" collapsed="false">
      <c r="A456" s="1" t="n">
        <f aca="false">-20.5228855904951</f>
        <v>-20.5228855904951</v>
      </c>
      <c r="B456" s="1" t="n">
        <v>-15.5920013268193</v>
      </c>
    </row>
    <row r="457" customFormat="false" ht="15" hidden="false" customHeight="false" outlineLevel="0" collapsed="false">
      <c r="A457" s="1" t="n">
        <f aca="false">-31.3947629811296</f>
        <v>-31.3947629811296</v>
      </c>
      <c r="B457" s="1" t="n">
        <v>-16.3854149150779</v>
      </c>
    </row>
    <row r="458" customFormat="false" ht="15" hidden="false" customHeight="false" outlineLevel="0" collapsed="false">
      <c r="A458" s="1" t="n">
        <v>25.3668875544288</v>
      </c>
      <c r="B458" s="1" t="n">
        <v>-1.29099334090252</v>
      </c>
    </row>
    <row r="459" customFormat="false" ht="15" hidden="false" customHeight="false" outlineLevel="0" collapsed="false">
      <c r="A459" s="1" t="n">
        <v>-3.70853798241211</v>
      </c>
      <c r="B459" s="1" t="n">
        <v>3.54508538496932</v>
      </c>
    </row>
    <row r="460" customFormat="false" ht="15" hidden="false" customHeight="false" outlineLevel="0" collapsed="false">
      <c r="A460" s="1" t="n">
        <f aca="false">-15.565440435545</f>
        <v>-15.565440435545</v>
      </c>
      <c r="B460" s="1" t="n">
        <v>-12.7779920576436</v>
      </c>
    </row>
    <row r="461" customFormat="false" ht="15" hidden="false" customHeight="false" outlineLevel="0" collapsed="false">
      <c r="A461" s="1" t="n">
        <v>21.7944584633206</v>
      </c>
      <c r="B461" s="1" t="n">
        <v>-6.92758509399655</v>
      </c>
    </row>
    <row r="462" customFormat="false" ht="15" hidden="false" customHeight="false" outlineLevel="0" collapsed="false">
      <c r="A462" s="1" t="n">
        <v>35.5580785970939</v>
      </c>
      <c r="B462" s="1" t="n">
        <v>-1.96857381471422</v>
      </c>
    </row>
    <row r="463" customFormat="false" ht="15" hidden="false" customHeight="false" outlineLevel="0" collapsed="false">
      <c r="A463" s="1" t="n">
        <f aca="false">-32.9829607810263</f>
        <v>-32.9829607810263</v>
      </c>
      <c r="B463" s="1" t="n">
        <v>-18.6344775028217</v>
      </c>
    </row>
    <row r="464" customFormat="false" ht="15" hidden="false" customHeight="false" outlineLevel="0" collapsed="false">
      <c r="A464" s="1" t="n">
        <v>37.4058318392827</v>
      </c>
      <c r="B464" s="1" t="n">
        <v>-2.67497745888419</v>
      </c>
    </row>
    <row r="465" customFormat="false" ht="15" hidden="false" customHeight="false" outlineLevel="0" collapsed="false">
      <c r="A465" s="1" t="n">
        <v>31.1028991188636</v>
      </c>
      <c r="B465" s="1" t="n">
        <v>-4.93634459195934</v>
      </c>
    </row>
    <row r="466" customFormat="false" ht="15" hidden="false" customHeight="false" outlineLevel="0" collapsed="false">
      <c r="A466" s="1" t="n">
        <v>40.2075881788275</v>
      </c>
      <c r="B466" s="1" t="n">
        <v>-4.2174764068794</v>
      </c>
    </row>
    <row r="467" customFormat="false" ht="15" hidden="false" customHeight="false" outlineLevel="0" collapsed="false">
      <c r="A467" s="1" t="n">
        <v>22.10103432955</v>
      </c>
      <c r="B467" s="1" t="n">
        <v>-3.65416517420509</v>
      </c>
    </row>
    <row r="468" customFormat="false" ht="15" hidden="false" customHeight="false" outlineLevel="0" collapsed="false">
      <c r="A468" s="1" t="n">
        <v>6.83971353485652</v>
      </c>
      <c r="B468" s="1" t="n">
        <v>0.214201477995381</v>
      </c>
    </row>
    <row r="469" customFormat="false" ht="15" hidden="false" customHeight="false" outlineLevel="0" collapsed="false">
      <c r="A469" s="1" t="n">
        <f aca="false">-28.7941394970831</f>
        <v>-28.7941394970831</v>
      </c>
      <c r="B469" s="1" t="n">
        <v>-10.6260443052193</v>
      </c>
    </row>
    <row r="470" customFormat="false" ht="15" hidden="false" customHeight="false" outlineLevel="0" collapsed="false">
      <c r="A470" s="1" t="n">
        <f aca="false">-31.1360588124307</f>
        <v>-31.1360588124307</v>
      </c>
      <c r="B470" s="1" t="n">
        <v>-11.5457744972897</v>
      </c>
    </row>
    <row r="471" customFormat="false" ht="15" hidden="false" customHeight="false" outlineLevel="0" collapsed="false">
      <c r="A471" s="1" t="n">
        <f aca="false">-30.0172111960319</f>
        <v>-30.0172111960319</v>
      </c>
      <c r="B471" s="1" t="n">
        <v>-15.0544939389321</v>
      </c>
    </row>
    <row r="472" customFormat="false" ht="15" hidden="false" customHeight="false" outlineLevel="0" collapsed="false">
      <c r="A472" s="1" t="n">
        <v>30.775721571718</v>
      </c>
      <c r="B472" s="1" t="n">
        <v>-5.6183215129377</v>
      </c>
    </row>
    <row r="473" customFormat="false" ht="15" hidden="false" customHeight="false" outlineLevel="0" collapsed="false">
      <c r="A473" s="1" t="n">
        <v>21.3830879566676</v>
      </c>
      <c r="B473" s="1" t="n">
        <v>-1.46597643219871</v>
      </c>
    </row>
    <row r="474" customFormat="false" ht="15" hidden="false" customHeight="false" outlineLevel="0" collapsed="false">
      <c r="A474" s="1" t="n">
        <v>6.69636307105719</v>
      </c>
      <c r="B474" s="1" t="n">
        <v>9.59875648788679</v>
      </c>
    </row>
    <row r="475" customFormat="false" ht="15" hidden="false" customHeight="false" outlineLevel="0" collapsed="false">
      <c r="A475" s="1" t="n">
        <v>32.9233937906969</v>
      </c>
      <c r="B475" s="1" t="n">
        <v>0.0692239123172857</v>
      </c>
    </row>
    <row r="476" customFormat="false" ht="15" hidden="false" customHeight="false" outlineLevel="0" collapsed="false">
      <c r="A476" s="1" t="n">
        <f aca="false">-26.1020066157204</f>
        <v>-26.1020066157204</v>
      </c>
      <c r="B476" s="1" t="n">
        <v>-17.7772578615434</v>
      </c>
    </row>
    <row r="477" customFormat="false" ht="15" hidden="false" customHeight="false" outlineLevel="0" collapsed="false">
      <c r="A477" s="1" t="n">
        <v>24.0698621626586</v>
      </c>
      <c r="B477" s="1" t="n">
        <v>-0.139752686242522</v>
      </c>
    </row>
    <row r="478" customFormat="false" ht="15" hidden="false" customHeight="false" outlineLevel="0" collapsed="false">
      <c r="A478" s="1" t="n">
        <f aca="false">-25.6337386936682</f>
        <v>-25.6337386936682</v>
      </c>
      <c r="B478" s="1" t="n">
        <v>-16.9730016367092</v>
      </c>
    </row>
    <row r="479" customFormat="false" ht="15" hidden="false" customHeight="false" outlineLevel="0" collapsed="false">
      <c r="A479" s="1" t="n">
        <f aca="false">-23.3534076104091</f>
        <v>-23.3534076104091</v>
      </c>
      <c r="B479" s="1" t="n">
        <v>-13.6388703897685</v>
      </c>
    </row>
    <row r="480" customFormat="false" ht="15" hidden="false" customHeight="false" outlineLevel="0" collapsed="false">
      <c r="A480" s="1" t="n">
        <f aca="false">-32.1237455023649</f>
        <v>-32.1237455023649</v>
      </c>
      <c r="B480" s="1" t="n">
        <v>-14.4193545746794</v>
      </c>
    </row>
    <row r="481" customFormat="false" ht="15" hidden="false" customHeight="false" outlineLevel="0" collapsed="false">
      <c r="A481" s="1" t="n">
        <v>-1.0024324609112</v>
      </c>
      <c r="B481" s="1" t="n">
        <v>5.09477487503208</v>
      </c>
    </row>
    <row r="482" customFormat="false" ht="15" hidden="false" customHeight="false" outlineLevel="0" collapsed="false">
      <c r="A482" s="1" t="n">
        <v>-2.20052948205819</v>
      </c>
      <c r="B482" s="1" t="n">
        <v>3.40485089312965</v>
      </c>
    </row>
    <row r="483" customFormat="false" ht="15" hidden="false" customHeight="false" outlineLevel="0" collapsed="false">
      <c r="A483" s="1" t="n">
        <f aca="false">-19.8290061110973</f>
        <v>-19.8290061110973</v>
      </c>
      <c r="B483" s="1" t="n">
        <v>-10.0191067098459</v>
      </c>
    </row>
    <row r="484" customFormat="false" ht="15" hidden="false" customHeight="false" outlineLevel="0" collapsed="false">
      <c r="A484" s="1" t="n">
        <v>11.4156553689895</v>
      </c>
      <c r="B484" s="1" t="n">
        <v>5.42829619729568</v>
      </c>
    </row>
    <row r="485" customFormat="false" ht="15" hidden="false" customHeight="false" outlineLevel="0" collapsed="false">
      <c r="A485" s="1" t="n">
        <v>25.1622995068547</v>
      </c>
      <c r="B485" s="1" t="n">
        <v>-8.28146957206632</v>
      </c>
    </row>
    <row r="486" customFormat="false" ht="15" hidden="false" customHeight="false" outlineLevel="0" collapsed="false">
      <c r="A486" s="1" t="n">
        <v>-5.4897452954881</v>
      </c>
      <c r="B486" s="1" t="n">
        <v>7.00878055164093</v>
      </c>
    </row>
    <row r="487" customFormat="false" ht="15" hidden="false" customHeight="false" outlineLevel="0" collapsed="false">
      <c r="A487" s="1" t="n">
        <v>37.8152506727122</v>
      </c>
      <c r="B487" s="1" t="n">
        <v>-4.75546836686232</v>
      </c>
    </row>
    <row r="488" customFormat="false" ht="15" hidden="false" customHeight="false" outlineLevel="0" collapsed="false">
      <c r="A488" s="1" t="n">
        <v>20.7649663807726</v>
      </c>
      <c r="B488" s="1" t="n">
        <v>-7.84783312452613</v>
      </c>
    </row>
    <row r="489" customFormat="false" ht="15" hidden="false" customHeight="false" outlineLevel="0" collapsed="false">
      <c r="A489" s="1" t="n">
        <v>30.6840113906728</v>
      </c>
      <c r="B489" s="1" t="n">
        <v>-0.870388532654702</v>
      </c>
    </row>
    <row r="490" customFormat="false" ht="15" hidden="false" customHeight="false" outlineLevel="0" collapsed="false">
      <c r="A490" s="1" t="n">
        <v>36.1384920580803</v>
      </c>
      <c r="B490" s="1" t="n">
        <v>-1.14241154076484</v>
      </c>
    </row>
    <row r="491" customFormat="false" ht="15" hidden="false" customHeight="false" outlineLevel="0" collapsed="false">
      <c r="A491" s="1" t="n">
        <f aca="false">-25.441871537126</f>
        <v>-25.441871537126</v>
      </c>
      <c r="B491" s="1" t="n">
        <v>-18.8547176397402</v>
      </c>
    </row>
    <row r="492" customFormat="false" ht="15" hidden="false" customHeight="false" outlineLevel="0" collapsed="false">
      <c r="A492" s="1" t="n">
        <v>-3.64334870632819</v>
      </c>
      <c r="B492" s="1" t="n">
        <v>3.36758033230602</v>
      </c>
    </row>
    <row r="493" customFormat="false" ht="15" hidden="false" customHeight="false" outlineLevel="0" collapsed="false">
      <c r="A493" s="1" t="n">
        <v>30.3226918032191</v>
      </c>
      <c r="B493" s="1" t="n">
        <v>-4.04088338455259</v>
      </c>
    </row>
    <row r="494" customFormat="false" ht="15" hidden="false" customHeight="false" outlineLevel="0" collapsed="false">
      <c r="A494" s="1" t="n">
        <v>37.2445035136783</v>
      </c>
      <c r="B494" s="1" t="n">
        <v>-6.68610266252079</v>
      </c>
    </row>
    <row r="495" customFormat="false" ht="15" hidden="false" customHeight="false" outlineLevel="0" collapsed="false">
      <c r="A495" s="1" t="n">
        <f aca="false">-30.0889930950888</f>
        <v>-30.0889930950888</v>
      </c>
      <c r="B495" s="1" t="n">
        <v>-11.0687629193763</v>
      </c>
    </row>
    <row r="496" customFormat="false" ht="15" hidden="false" customHeight="false" outlineLevel="0" collapsed="false">
      <c r="A496" s="1" t="n">
        <v>39.2064647908095</v>
      </c>
      <c r="B496" s="1" t="n">
        <v>-6.76465305048819</v>
      </c>
    </row>
    <row r="497" customFormat="false" ht="15" hidden="false" customHeight="false" outlineLevel="0" collapsed="false">
      <c r="A497" s="1" t="n">
        <v>33.2546613182248</v>
      </c>
      <c r="B497" s="1" t="n">
        <v>-7.80504706550257</v>
      </c>
    </row>
    <row r="498" customFormat="false" ht="15" hidden="false" customHeight="false" outlineLevel="0" collapsed="false">
      <c r="A498" s="1" t="n">
        <v>-2.92694571463686</v>
      </c>
      <c r="B498" s="1" t="n">
        <v>0.0413000861933812</v>
      </c>
    </row>
    <row r="499" customFormat="false" ht="15" hidden="false" customHeight="false" outlineLevel="0" collapsed="false">
      <c r="A499" s="1" t="n">
        <v>36.5412525465564</v>
      </c>
      <c r="B499" s="1" t="n">
        <v>-3.1855976862423</v>
      </c>
    </row>
    <row r="500" customFormat="false" ht="15" hidden="false" customHeight="false" outlineLevel="0" collapsed="false">
      <c r="A500" s="1" t="n">
        <v>5.41730672712445</v>
      </c>
      <c r="B500" s="1" t="n">
        <v>5.16306273057038</v>
      </c>
    </row>
    <row r="501" customFormat="false" ht="15" hidden="false" customHeight="false" outlineLevel="0" collapsed="false">
      <c r="A501" s="1" t="n">
        <v>-2.491609057191</v>
      </c>
      <c r="B501" s="1" t="n">
        <v>3.52361495148356</v>
      </c>
    </row>
    <row r="502" customFormat="false" ht="15" hidden="false" customHeight="false" outlineLevel="0" collapsed="false">
      <c r="A502" s="1" t="n">
        <f aca="false">-18.5968391266248</f>
        <v>-18.5968391266248</v>
      </c>
      <c r="B502" s="1" t="n">
        <v>-12.5219247107173</v>
      </c>
    </row>
    <row r="503" customFormat="false" ht="15" hidden="false" customHeight="false" outlineLevel="0" collapsed="false">
      <c r="A503" s="1" t="n">
        <f aca="false">-26.4543442294192</f>
        <v>-26.4543442294192</v>
      </c>
      <c r="B503" s="1" t="n">
        <v>-11.1859271545394</v>
      </c>
    </row>
    <row r="504" customFormat="false" ht="15" hidden="false" customHeight="false" outlineLevel="0" collapsed="false">
      <c r="A504" s="1" t="n">
        <v>3.91369093032727</v>
      </c>
      <c r="B504" s="1" t="n">
        <v>8.14144612398471</v>
      </c>
    </row>
    <row r="505" customFormat="false" ht="15" hidden="false" customHeight="false" outlineLevel="0" collapsed="false">
      <c r="A505" s="1" t="n">
        <f aca="false">-20.7547848303468</f>
        <v>-20.7547848303468</v>
      </c>
      <c r="B505" s="1" t="n">
        <v>-17.5299590896658</v>
      </c>
    </row>
    <row r="506" customFormat="false" ht="15" hidden="false" customHeight="false" outlineLevel="0" collapsed="false">
      <c r="A506" s="1" t="n">
        <v>32.9431910921118</v>
      </c>
      <c r="B506" s="1" t="n">
        <v>-5.70393890807436</v>
      </c>
    </row>
    <row r="507" customFormat="false" ht="15" hidden="false" customHeight="false" outlineLevel="0" collapsed="false">
      <c r="A507" s="1" t="n">
        <f aca="false">-25.4770776894889</f>
        <v>-25.4770776894889</v>
      </c>
      <c r="B507" s="1" t="n">
        <v>-19.282849770687</v>
      </c>
    </row>
    <row r="508" customFormat="false" ht="15" hidden="false" customHeight="false" outlineLevel="0" collapsed="false">
      <c r="A508" s="1" t="n">
        <v>31.4559678812317</v>
      </c>
      <c r="B508" s="1" t="n">
        <v>-0.749334248287441</v>
      </c>
    </row>
    <row r="509" customFormat="false" ht="15" hidden="false" customHeight="false" outlineLevel="0" collapsed="false">
      <c r="A509" s="1" t="n">
        <v>-3.17557605436357</v>
      </c>
      <c r="B509" s="1" t="n">
        <v>0.605944044158426</v>
      </c>
    </row>
    <row r="510" customFormat="false" ht="15" hidden="false" customHeight="false" outlineLevel="0" collapsed="false">
      <c r="A510" s="1" t="n">
        <f aca="false">-21.6972632432492</f>
        <v>-21.6972632432492</v>
      </c>
      <c r="B510" s="1" t="n">
        <v>-13.9006161112809</v>
      </c>
    </row>
    <row r="511" customFormat="false" ht="15" hidden="false" customHeight="false" outlineLevel="0" collapsed="false">
      <c r="A511" s="1" t="n">
        <v>21.4358594006579</v>
      </c>
      <c r="B511" s="1" t="n">
        <v>-8.46384762028071</v>
      </c>
    </row>
    <row r="512" customFormat="false" ht="15" hidden="false" customHeight="false" outlineLevel="0" collapsed="false">
      <c r="A512" s="1" t="n">
        <v>8.2619981405464</v>
      </c>
      <c r="B512" s="1" t="n">
        <v>6.38303814685261</v>
      </c>
    </row>
    <row r="513" customFormat="false" ht="15" hidden="false" customHeight="false" outlineLevel="0" collapsed="false">
      <c r="A513" s="1" t="n">
        <f aca="false">-16.2074810516561</f>
        <v>-16.2074810516561</v>
      </c>
      <c r="B513" s="1" t="n">
        <v>-19.0362388091329</v>
      </c>
    </row>
    <row r="514" customFormat="false" ht="15" hidden="false" customHeight="false" outlineLevel="0" collapsed="false">
      <c r="A514" s="1" t="n">
        <v>12.1607089668534</v>
      </c>
      <c r="B514" s="1" t="n">
        <v>0.807646160258874</v>
      </c>
    </row>
    <row r="515" customFormat="false" ht="15" hidden="false" customHeight="false" outlineLevel="0" collapsed="false">
      <c r="A515" s="1" t="n">
        <v>1.42494629470512</v>
      </c>
      <c r="B515" s="1" t="n">
        <v>4.91812975577951</v>
      </c>
    </row>
    <row r="516" customFormat="false" ht="15" hidden="false" customHeight="false" outlineLevel="0" collapsed="false">
      <c r="A516" s="1" t="n">
        <v>7.88391035984399</v>
      </c>
      <c r="B516" s="1" t="n">
        <v>4.38392203262072</v>
      </c>
    </row>
    <row r="517" customFormat="false" ht="15" hidden="false" customHeight="false" outlineLevel="0" collapsed="false">
      <c r="A517" s="1" t="n">
        <v>22.8323247835989</v>
      </c>
      <c r="B517" s="1" t="n">
        <v>-0.610582101496998</v>
      </c>
    </row>
    <row r="518" customFormat="false" ht="15" hidden="false" customHeight="false" outlineLevel="0" collapsed="false">
      <c r="A518" s="1" t="n">
        <v>27.4523050553088</v>
      </c>
      <c r="B518" s="1" t="n">
        <v>-3.50257070972836</v>
      </c>
    </row>
    <row r="519" customFormat="false" ht="15" hidden="false" customHeight="false" outlineLevel="0" collapsed="false">
      <c r="A519" s="1" t="n">
        <f aca="false">-22.7919608977954</f>
        <v>-22.7919608977954</v>
      </c>
      <c r="B519" s="1" t="n">
        <v>-16.0158706339693</v>
      </c>
    </row>
    <row r="520" customFormat="false" ht="15" hidden="false" customHeight="false" outlineLevel="0" collapsed="false">
      <c r="A520" s="1" t="n">
        <v>10.0537818654839</v>
      </c>
      <c r="B520" s="1" t="n">
        <v>5.20345592721549</v>
      </c>
    </row>
    <row r="521" customFormat="false" ht="15" hidden="false" customHeight="false" outlineLevel="0" collapsed="false">
      <c r="A521" s="1" t="n">
        <v>6.60494485142445</v>
      </c>
      <c r="B521" s="1" t="n">
        <v>8.95382066615151</v>
      </c>
    </row>
    <row r="522" customFormat="false" ht="15" hidden="false" customHeight="false" outlineLevel="0" collapsed="false">
      <c r="A522" s="1" t="n">
        <f aca="false">-16.5147727671998</f>
        <v>-16.5147727671998</v>
      </c>
      <c r="B522" s="1" t="n">
        <v>-16.4026263512255</v>
      </c>
    </row>
    <row r="523" customFormat="false" ht="15" hidden="false" customHeight="false" outlineLevel="0" collapsed="false">
      <c r="A523" s="1" t="n">
        <f aca="false">-21.8837643973625</f>
        <v>-21.8837643973625</v>
      </c>
      <c r="B523" s="1" t="n">
        <v>-13.3916479987862</v>
      </c>
    </row>
    <row r="524" customFormat="false" ht="15" hidden="false" customHeight="false" outlineLevel="0" collapsed="false">
      <c r="A524" s="1" t="n">
        <v>26.1932736047026</v>
      </c>
      <c r="B524" s="1" t="n">
        <v>-9.10988242729335</v>
      </c>
    </row>
    <row r="525" customFormat="false" ht="15" hidden="false" customHeight="false" outlineLevel="0" collapsed="false">
      <c r="A525" s="1" t="n">
        <f aca="false">-20.8633638763091</f>
        <v>-20.8633638763091</v>
      </c>
      <c r="B525" s="1" t="n">
        <v>-18.6348275936347</v>
      </c>
    </row>
    <row r="526" customFormat="false" ht="15" hidden="false" customHeight="false" outlineLevel="0" collapsed="false">
      <c r="A526" s="1" t="n">
        <v>35.2458502755049</v>
      </c>
      <c r="B526" s="1" t="n">
        <v>-2.31849856748649</v>
      </c>
    </row>
    <row r="527" customFormat="false" ht="15" hidden="false" customHeight="false" outlineLevel="0" collapsed="false">
      <c r="A527" s="1" t="n">
        <f aca="false">-29.0269616268185</f>
        <v>-29.0269616268185</v>
      </c>
      <c r="B527" s="1" t="n">
        <v>-13.2018807898865</v>
      </c>
    </row>
    <row r="528" customFormat="false" ht="15" hidden="false" customHeight="false" outlineLevel="0" collapsed="false">
      <c r="A528" s="1" t="n">
        <v>39.1303053413197</v>
      </c>
      <c r="B528" s="1" t="n">
        <v>-7.66379875211791</v>
      </c>
    </row>
    <row r="529" customFormat="false" ht="15" hidden="false" customHeight="false" outlineLevel="0" collapsed="false">
      <c r="A529" s="1" t="n">
        <v>28.6546813378155</v>
      </c>
      <c r="B529" s="1" t="n">
        <v>-0.479198703604124</v>
      </c>
    </row>
    <row r="530" customFormat="false" ht="15" hidden="false" customHeight="false" outlineLevel="0" collapsed="false">
      <c r="A530" s="1" t="n">
        <v>29.7935339232098</v>
      </c>
      <c r="B530" s="1" t="n">
        <v>-0.258241107007661</v>
      </c>
    </row>
    <row r="531" customFormat="false" ht="15" hidden="false" customHeight="false" outlineLevel="0" collapsed="false">
      <c r="A531" s="1" t="n">
        <f aca="false">-19.8037590853835</f>
        <v>-19.8037590853835</v>
      </c>
      <c r="B531" s="1" t="n">
        <v>-17.6082734965919</v>
      </c>
    </row>
    <row r="532" customFormat="false" ht="15" hidden="false" customHeight="false" outlineLevel="0" collapsed="false">
      <c r="A532" s="1" t="n">
        <v>25.7740159074184</v>
      </c>
      <c r="B532" s="1" t="n">
        <v>-9.37798675276707</v>
      </c>
    </row>
    <row r="533" customFormat="false" ht="15" hidden="false" customHeight="false" outlineLevel="0" collapsed="false">
      <c r="A533" s="1" t="n">
        <v>-2.26749255864186</v>
      </c>
      <c r="B533" s="1" t="n">
        <v>7.86175005669392</v>
      </c>
    </row>
    <row r="534" customFormat="false" ht="15" hidden="false" customHeight="false" outlineLevel="0" collapsed="false">
      <c r="A534" s="1" t="n">
        <f aca="false">-31.8144549710391</f>
        <v>-31.8144549710391</v>
      </c>
      <c r="B534" s="1" t="n">
        <v>-16.4476048054129</v>
      </c>
    </row>
    <row r="535" customFormat="false" ht="15" hidden="false" customHeight="false" outlineLevel="0" collapsed="false">
      <c r="A535" s="1" t="n">
        <v>24.9779069540263</v>
      </c>
      <c r="B535" s="1" t="n">
        <v>-8.60373979863291</v>
      </c>
    </row>
    <row r="536" customFormat="false" ht="15" hidden="false" customHeight="false" outlineLevel="0" collapsed="false">
      <c r="A536" s="1" t="n">
        <v>24.1991188767743</v>
      </c>
      <c r="B536" s="1" t="n">
        <v>-3.81589976038017</v>
      </c>
    </row>
    <row r="537" customFormat="false" ht="15" hidden="false" customHeight="false" outlineLevel="0" collapsed="false">
      <c r="A537" s="1" t="n">
        <v>-1.89295383100051</v>
      </c>
      <c r="B537" s="1" t="n">
        <v>0.554247765102779</v>
      </c>
    </row>
    <row r="538" customFormat="false" ht="15" hidden="false" customHeight="false" outlineLevel="0" collapsed="false">
      <c r="A538" s="1" t="n">
        <v>23.4502799815125</v>
      </c>
      <c r="B538" s="1" t="n">
        <v>-8.43053363340457</v>
      </c>
    </row>
    <row r="539" customFormat="false" ht="15" hidden="false" customHeight="false" outlineLevel="0" collapsed="false">
      <c r="A539" s="1" t="n">
        <f aca="false">-25.3248060350417</f>
        <v>-25.3248060350417</v>
      </c>
      <c r="B539" s="1" t="n">
        <v>-17.5324143090753</v>
      </c>
    </row>
    <row r="540" customFormat="false" ht="15" hidden="false" customHeight="false" outlineLevel="0" collapsed="false">
      <c r="A540" s="1" t="n">
        <v>36.7486838920128</v>
      </c>
      <c r="B540" s="1" t="n">
        <v>-8.20283109585858</v>
      </c>
    </row>
    <row r="541" customFormat="false" ht="15" hidden="false" customHeight="false" outlineLevel="0" collapsed="false">
      <c r="A541" s="1" t="n">
        <f aca="false">-27.0030079437161</f>
        <v>-27.0030079437161</v>
      </c>
      <c r="B541" s="1" t="n">
        <v>-12.3829050877255</v>
      </c>
    </row>
    <row r="542" customFormat="false" ht="15" hidden="false" customHeight="false" outlineLevel="0" collapsed="false">
      <c r="A542" s="1" t="n">
        <f aca="false">-29.2023018682782</f>
        <v>-29.2023018682782</v>
      </c>
      <c r="B542" s="1" t="n">
        <v>-17.7805500055228</v>
      </c>
    </row>
    <row r="543" customFormat="false" ht="15" hidden="false" customHeight="false" outlineLevel="0" collapsed="false">
      <c r="A543" s="1" t="n">
        <f aca="false">-19.6344781571958</f>
        <v>-19.6344781571958</v>
      </c>
      <c r="B543" s="1" t="n">
        <v>-15.1114346382388</v>
      </c>
    </row>
    <row r="544" customFormat="false" ht="15" hidden="false" customHeight="false" outlineLevel="0" collapsed="false">
      <c r="A544" s="1" t="n">
        <v>28.9837016396045</v>
      </c>
      <c r="B544" s="1" t="n">
        <v>-4.50195808571869</v>
      </c>
    </row>
    <row r="545" customFormat="false" ht="15" hidden="false" customHeight="false" outlineLevel="0" collapsed="false">
      <c r="A545" s="1" t="n">
        <v>37.6497298028163</v>
      </c>
      <c r="B545" s="1" t="n">
        <v>-7.90773455211376</v>
      </c>
    </row>
    <row r="546" customFormat="false" ht="15" hidden="false" customHeight="false" outlineLevel="0" collapsed="false">
      <c r="A546" s="1" t="n">
        <v>-1.7929840753808</v>
      </c>
      <c r="B546" s="1" t="n">
        <v>0.683927898598726</v>
      </c>
    </row>
    <row r="547" customFormat="false" ht="15" hidden="false" customHeight="false" outlineLevel="0" collapsed="false">
      <c r="A547" s="1" t="n">
        <v>34.5655925172884</v>
      </c>
      <c r="B547" s="1" t="n">
        <v>0.193180809830385</v>
      </c>
    </row>
    <row r="548" customFormat="false" ht="15" hidden="false" customHeight="false" outlineLevel="0" collapsed="false">
      <c r="A548" s="1" t="n">
        <v>24.7536976584342</v>
      </c>
      <c r="B548" s="1" t="n">
        <v>-6.29563690107111</v>
      </c>
    </row>
    <row r="549" customFormat="false" ht="15" hidden="false" customHeight="false" outlineLevel="0" collapsed="false">
      <c r="A549" s="1" t="n">
        <f aca="false">-32.1823453993237</f>
        <v>-32.1823453993237</v>
      </c>
      <c r="B549" s="1" t="n">
        <v>-9.95869889680119</v>
      </c>
    </row>
    <row r="550" customFormat="false" ht="15" hidden="false" customHeight="false" outlineLevel="0" collapsed="false">
      <c r="A550" s="1" t="n">
        <v>36.3128087647103</v>
      </c>
      <c r="B550" s="1" t="n">
        <v>-0.242023323056074</v>
      </c>
    </row>
    <row r="551" customFormat="false" ht="15" hidden="false" customHeight="false" outlineLevel="0" collapsed="false">
      <c r="A551" s="1" t="n">
        <v>26.3069178420415</v>
      </c>
      <c r="B551" s="1" t="n">
        <v>-8.03867573012791</v>
      </c>
    </row>
    <row r="552" customFormat="false" ht="15" hidden="false" customHeight="false" outlineLevel="0" collapsed="false">
      <c r="A552" s="1" t="n">
        <f aca="false">-21.0510370364248</f>
        <v>-21.0510370364248</v>
      </c>
      <c r="B552" s="1" t="n">
        <v>-11.4154761929475</v>
      </c>
    </row>
    <row r="553" customFormat="false" ht="15" hidden="false" customHeight="false" outlineLevel="0" collapsed="false">
      <c r="A553" s="1" t="n">
        <v>8.04448583853162</v>
      </c>
      <c r="B553" s="1" t="n">
        <v>1.34828008769138</v>
      </c>
    </row>
    <row r="554" customFormat="false" ht="15" hidden="false" customHeight="false" outlineLevel="0" collapsed="false">
      <c r="A554" s="1" t="n">
        <f aca="false">-24.8321296712419</f>
        <v>-24.8321296712419</v>
      </c>
      <c r="B554" s="1" t="n">
        <v>-9.47546854619639</v>
      </c>
    </row>
    <row r="555" customFormat="false" ht="15" hidden="false" customHeight="false" outlineLevel="0" collapsed="false">
      <c r="A555" s="1" t="n">
        <v>5.56286132646245</v>
      </c>
      <c r="B555" s="1" t="n">
        <v>8.76019804236504</v>
      </c>
    </row>
    <row r="556" customFormat="false" ht="15" hidden="false" customHeight="false" outlineLevel="0" collapsed="false">
      <c r="A556" s="1" t="n">
        <f aca="false">-31.6774145937239</f>
        <v>-31.6774145937239</v>
      </c>
      <c r="B556" s="1" t="n">
        <v>-11.1842998464416</v>
      </c>
    </row>
    <row r="557" customFormat="false" ht="15" hidden="false" customHeight="false" outlineLevel="0" collapsed="false">
      <c r="A557" s="1" t="n">
        <v>4.84991480402642</v>
      </c>
      <c r="B557" s="1" t="n">
        <v>1.27078825333559</v>
      </c>
    </row>
    <row r="558" customFormat="false" ht="15" hidden="false" customHeight="false" outlineLevel="0" collapsed="false">
      <c r="A558" s="1" t="n">
        <f aca="false">-29.5734463051972</f>
        <v>-29.5734463051972</v>
      </c>
      <c r="B558" s="1" t="n">
        <v>-9.79776467955344</v>
      </c>
    </row>
    <row r="559" customFormat="false" ht="15" hidden="false" customHeight="false" outlineLevel="0" collapsed="false">
      <c r="A559" s="1" t="n">
        <v>6.13963864950553</v>
      </c>
      <c r="B559" s="1" t="n">
        <v>5.64634946498199</v>
      </c>
    </row>
    <row r="560" customFormat="false" ht="15" hidden="false" customHeight="false" outlineLevel="0" collapsed="false">
      <c r="A560" s="1" t="n">
        <v>24.7871645010201</v>
      </c>
      <c r="B560" s="1" t="n">
        <v>-4.86771634092391</v>
      </c>
    </row>
    <row r="561" customFormat="false" ht="15" hidden="false" customHeight="false" outlineLevel="0" collapsed="false">
      <c r="A561" s="1" t="n">
        <v>10.2463633571299</v>
      </c>
      <c r="B561" s="1" t="n">
        <v>6.75629921933942</v>
      </c>
    </row>
    <row r="562" customFormat="false" ht="15" hidden="false" customHeight="false" outlineLevel="0" collapsed="false">
      <c r="A562" s="1" t="n">
        <f aca="false">-18.2971702771264</f>
        <v>-18.2971702771264</v>
      </c>
      <c r="B562" s="1" t="n">
        <v>-15.592426115652</v>
      </c>
    </row>
    <row r="563" customFormat="false" ht="15" hidden="false" customHeight="false" outlineLevel="0" collapsed="false">
      <c r="A563" s="1" t="n">
        <v>5.09338349205784</v>
      </c>
      <c r="B563" s="1" t="n">
        <v>4.34049803866321</v>
      </c>
    </row>
    <row r="564" customFormat="false" ht="15" hidden="false" customHeight="false" outlineLevel="0" collapsed="false">
      <c r="A564" s="1" t="n">
        <f aca="false">-15.9171764875137</f>
        <v>-15.9171764875137</v>
      </c>
      <c r="B564" s="1" t="n">
        <v>-18.5295378356067</v>
      </c>
    </row>
    <row r="565" customFormat="false" ht="15" hidden="false" customHeight="false" outlineLevel="0" collapsed="false">
      <c r="A565" s="1" t="n">
        <v>23.4703743365199</v>
      </c>
      <c r="B565" s="1" t="n">
        <v>-1.33625639467221</v>
      </c>
    </row>
    <row r="566" customFormat="false" ht="15" hidden="false" customHeight="false" outlineLevel="0" collapsed="false">
      <c r="A566" s="1" t="n">
        <v>-4.63434140517844</v>
      </c>
      <c r="B566" s="1" t="n">
        <v>8.35285296854439</v>
      </c>
    </row>
    <row r="567" customFormat="false" ht="15" hidden="false" customHeight="false" outlineLevel="0" collapsed="false">
      <c r="A567" s="1" t="n">
        <f aca="false">-33.934295163279</f>
        <v>-33.934295163279</v>
      </c>
      <c r="B567" s="1" t="n">
        <v>-19.3477047834859</v>
      </c>
    </row>
    <row r="568" customFormat="false" ht="15" hidden="false" customHeight="false" outlineLevel="0" collapsed="false">
      <c r="A568" s="1" t="n">
        <v>35.2872560288364</v>
      </c>
      <c r="B568" s="1" t="n">
        <v>-8.12485431685188</v>
      </c>
    </row>
    <row r="569" customFormat="false" ht="15" hidden="false" customHeight="false" outlineLevel="0" collapsed="false">
      <c r="A569" s="1" t="n">
        <v>24.6658410328421</v>
      </c>
      <c r="B569" s="1" t="n">
        <v>-1.13147506812652</v>
      </c>
    </row>
    <row r="570" customFormat="false" ht="15" hidden="false" customHeight="false" outlineLevel="0" collapsed="false">
      <c r="A570" s="1" t="n">
        <f aca="false">-18.8540624409608</f>
        <v>-18.8540624409608</v>
      </c>
      <c r="B570" s="1" t="n">
        <v>-16.9924839728681</v>
      </c>
    </row>
    <row r="571" customFormat="false" ht="15" hidden="false" customHeight="false" outlineLevel="0" collapsed="false">
      <c r="A571" s="1" t="n">
        <v>4.19574700342724</v>
      </c>
      <c r="B571" s="1" t="n">
        <v>3.4751858496134</v>
      </c>
    </row>
    <row r="572" customFormat="false" ht="15" hidden="false" customHeight="false" outlineLevel="0" collapsed="false">
      <c r="A572" s="1" t="n">
        <v>26.3573069846405</v>
      </c>
      <c r="B572" s="1" t="n">
        <v>-8.02150649509064</v>
      </c>
    </row>
    <row r="573" customFormat="false" ht="15" hidden="false" customHeight="false" outlineLevel="0" collapsed="false">
      <c r="A573" s="1" t="n">
        <v>21.2090489544623</v>
      </c>
      <c r="B573" s="1" t="n">
        <v>-8.67107585170237</v>
      </c>
    </row>
    <row r="574" customFormat="false" ht="15" hidden="false" customHeight="false" outlineLevel="0" collapsed="false">
      <c r="A574" s="1" t="n">
        <f aca="false">-22.1517474413603</f>
        <v>-22.1517474413603</v>
      </c>
      <c r="B574" s="1" t="n">
        <v>-11.8733879614536</v>
      </c>
    </row>
    <row r="575" customFormat="false" ht="15" hidden="false" customHeight="false" outlineLevel="0" collapsed="false">
      <c r="A575" s="1" t="n">
        <v>34.5864183531365</v>
      </c>
      <c r="B575" s="1" t="n">
        <v>-8.84018312770066</v>
      </c>
    </row>
    <row r="576" customFormat="false" ht="15" hidden="false" customHeight="false" outlineLevel="0" collapsed="false">
      <c r="A576" s="1" t="n">
        <v>2.72294909084801</v>
      </c>
      <c r="B576" s="1" t="n">
        <v>2.95546957988147</v>
      </c>
    </row>
    <row r="577" customFormat="false" ht="15" hidden="false" customHeight="false" outlineLevel="0" collapsed="false">
      <c r="A577" s="1" t="n">
        <v>5.06312716938503</v>
      </c>
      <c r="B577" s="1" t="n">
        <v>2.35044270153051</v>
      </c>
    </row>
    <row r="578" customFormat="false" ht="15" hidden="false" customHeight="false" outlineLevel="0" collapsed="false">
      <c r="A578" s="1" t="n">
        <f aca="false">-21.1214931117923</f>
        <v>-21.1214931117923</v>
      </c>
      <c r="B578" s="1" t="n">
        <v>-9.54344722701444</v>
      </c>
    </row>
    <row r="579" customFormat="false" ht="15" hidden="false" customHeight="false" outlineLevel="0" collapsed="false">
      <c r="A579" s="1" t="n">
        <v>6.73583884816814</v>
      </c>
      <c r="B579" s="1" t="n">
        <v>8.91585853638485</v>
      </c>
    </row>
    <row r="580" customFormat="false" ht="15" hidden="false" customHeight="false" outlineLevel="0" collapsed="false">
      <c r="A580" s="1" t="n">
        <v>13.4758241521443</v>
      </c>
      <c r="B580" s="1" t="n">
        <v>6.2321033143967</v>
      </c>
    </row>
    <row r="581" customFormat="false" ht="15" hidden="false" customHeight="false" outlineLevel="0" collapsed="false">
      <c r="A581" s="1" t="n">
        <f aca="false">-32.8459102889448</f>
        <v>-32.8459102889448</v>
      </c>
      <c r="B581" s="1" t="n">
        <v>-19.2091576716327</v>
      </c>
    </row>
    <row r="582" customFormat="false" ht="15" hidden="false" customHeight="false" outlineLevel="0" collapsed="false">
      <c r="A582" s="1" t="n">
        <v>1.43573523633147</v>
      </c>
      <c r="B582" s="1" t="n">
        <v>8.35136734869716</v>
      </c>
    </row>
    <row r="583" customFormat="false" ht="15" hidden="false" customHeight="false" outlineLevel="0" collapsed="false">
      <c r="A583" s="1" t="n">
        <f aca="false">-19.4364601153994</f>
        <v>-19.4364601153994</v>
      </c>
      <c r="B583" s="1" t="n">
        <v>-16.4793956699721</v>
      </c>
    </row>
    <row r="584" customFormat="false" ht="15" hidden="false" customHeight="false" outlineLevel="0" collapsed="false">
      <c r="A584" s="1" t="n">
        <v>35.1017996932814</v>
      </c>
      <c r="B584" s="1" t="n">
        <v>-4.10577618874155</v>
      </c>
    </row>
    <row r="585" customFormat="false" ht="15" hidden="false" customHeight="false" outlineLevel="0" collapsed="false">
      <c r="A585" s="1" t="n">
        <v>2.91795903710165</v>
      </c>
      <c r="B585" s="1" t="n">
        <v>2.32272696582022</v>
      </c>
    </row>
    <row r="586" customFormat="false" ht="15" hidden="false" customHeight="false" outlineLevel="0" collapsed="false">
      <c r="A586" s="1" t="n">
        <f aca="false">-25.1307584045602</f>
        <v>-25.1307584045602</v>
      </c>
      <c r="B586" s="1" t="n">
        <v>-14.4133283639855</v>
      </c>
    </row>
    <row r="587" customFormat="false" ht="15" hidden="false" customHeight="false" outlineLevel="0" collapsed="false">
      <c r="A587" s="1" t="n">
        <f aca="false">-20.380045152139</f>
        <v>-20.380045152139</v>
      </c>
      <c r="B587" s="1" t="n">
        <v>-16.9594780085665</v>
      </c>
    </row>
    <row r="588" customFormat="false" ht="15" hidden="false" customHeight="false" outlineLevel="0" collapsed="false">
      <c r="A588" s="1" t="n">
        <v>-2.56807375571863</v>
      </c>
      <c r="B588" s="1" t="n">
        <v>7.08821055666458</v>
      </c>
    </row>
    <row r="589" customFormat="false" ht="15" hidden="false" customHeight="false" outlineLevel="0" collapsed="false">
      <c r="A589" s="1" t="n">
        <v>27.6688580929921</v>
      </c>
      <c r="B589" s="1" t="n">
        <v>-4.26225847677634</v>
      </c>
    </row>
    <row r="590" customFormat="false" ht="15" hidden="false" customHeight="false" outlineLevel="0" collapsed="false">
      <c r="A590" s="1" t="n">
        <v>13.0334625891436</v>
      </c>
      <c r="B590" s="1" t="n">
        <v>7.67480929190045</v>
      </c>
    </row>
    <row r="591" customFormat="false" ht="15" hidden="false" customHeight="false" outlineLevel="0" collapsed="false">
      <c r="A591" s="1" t="n">
        <v>32.6682174023108</v>
      </c>
      <c r="B591" s="1" t="n">
        <v>-6.58614375441807</v>
      </c>
    </row>
    <row r="592" customFormat="false" ht="15" hidden="false" customHeight="false" outlineLevel="0" collapsed="false">
      <c r="A592" s="1" t="n">
        <f aca="false">-20.9675691531473</f>
        <v>-20.9675691531473</v>
      </c>
      <c r="B592" s="1" t="n">
        <v>-17.3383835205594</v>
      </c>
    </row>
    <row r="593" customFormat="false" ht="15" hidden="false" customHeight="false" outlineLevel="0" collapsed="false">
      <c r="A593" s="1" t="n">
        <v>13.0453809089397</v>
      </c>
      <c r="B593" s="1" t="n">
        <v>8.87433938499445</v>
      </c>
    </row>
    <row r="594" customFormat="false" ht="15" hidden="false" customHeight="false" outlineLevel="0" collapsed="false">
      <c r="A594" s="1" t="n">
        <v>7.91692569728412</v>
      </c>
      <c r="B594" s="1" t="n">
        <v>2.67213843457798</v>
      </c>
    </row>
    <row r="595" customFormat="false" ht="15" hidden="false" customHeight="false" outlineLevel="0" collapsed="false">
      <c r="A595" s="1" t="n">
        <v>32.7315030338882</v>
      </c>
      <c r="B595" s="1" t="n">
        <v>0.031058968437204</v>
      </c>
    </row>
    <row r="596" customFormat="false" ht="15" hidden="false" customHeight="false" outlineLevel="0" collapsed="false">
      <c r="A596" s="1" t="n">
        <v>29.1585527616982</v>
      </c>
      <c r="B596" s="1" t="n">
        <v>-9.31460944092207</v>
      </c>
    </row>
    <row r="597" customFormat="false" ht="15" hidden="false" customHeight="false" outlineLevel="0" collapsed="false">
      <c r="A597" s="1" t="n">
        <f aca="false">-17.8969761144221</f>
        <v>-17.8969761144221</v>
      </c>
      <c r="B597" s="1" t="n">
        <v>-10.2711677134946</v>
      </c>
    </row>
    <row r="598" customFormat="false" ht="15" hidden="false" customHeight="false" outlineLevel="0" collapsed="false">
      <c r="A598" s="1" t="n">
        <f aca="false">-34.7199054142854</f>
        <v>-34.7199054142854</v>
      </c>
      <c r="B598" s="1" t="n">
        <v>-11.7043706812214</v>
      </c>
    </row>
    <row r="599" customFormat="false" ht="15" hidden="false" customHeight="false" outlineLevel="0" collapsed="false">
      <c r="A599" s="1" t="n">
        <v>28.1973102428862</v>
      </c>
      <c r="B599" s="1" t="n">
        <v>-1.76733858109576</v>
      </c>
    </row>
    <row r="600" customFormat="false" ht="15" hidden="false" customHeight="false" outlineLevel="0" collapsed="false">
      <c r="A600" s="1" t="n">
        <v>3.31458235715503</v>
      </c>
      <c r="B600" s="1" t="n">
        <v>7.51597841362516</v>
      </c>
    </row>
    <row r="601" customFormat="false" ht="15" hidden="false" customHeight="false" outlineLevel="0" collapsed="false">
      <c r="A601" s="1" t="n">
        <f aca="false">-22.5506836398433</f>
        <v>-22.5506836398433</v>
      </c>
      <c r="B601" s="1" t="n">
        <v>-16.442633828012</v>
      </c>
    </row>
    <row r="602" customFormat="false" ht="15" hidden="false" customHeight="false" outlineLevel="0" collapsed="false">
      <c r="A602" s="1" t="n">
        <f aca="false">-28.6941331397904</f>
        <v>-28.6941331397904</v>
      </c>
      <c r="B602" s="1" t="n">
        <v>-10.7144293106382</v>
      </c>
    </row>
    <row r="603" customFormat="false" ht="15" hidden="false" customHeight="false" outlineLevel="0" collapsed="false">
      <c r="A603" s="1" t="n">
        <v>23.296044606455</v>
      </c>
      <c r="B603" s="1" t="n">
        <v>-3.91395980789015</v>
      </c>
    </row>
    <row r="604" customFormat="false" ht="15" hidden="false" customHeight="false" outlineLevel="0" collapsed="false">
      <c r="A604" s="1" t="n">
        <v>5.22272299667249</v>
      </c>
      <c r="B604" s="1" t="n">
        <v>4.73758413684715</v>
      </c>
    </row>
    <row r="605" customFormat="false" ht="15" hidden="false" customHeight="false" outlineLevel="0" collapsed="false">
      <c r="A605" s="1" t="n">
        <f aca="false">-17.3985571227047</f>
        <v>-17.3985571227047</v>
      </c>
      <c r="B605" s="1" t="n">
        <v>-12.8744781370989</v>
      </c>
    </row>
    <row r="606" customFormat="false" ht="15" hidden="false" customHeight="false" outlineLevel="0" collapsed="false">
      <c r="A606" s="1" t="n">
        <v>-1.32531112488323</v>
      </c>
      <c r="B606" s="1" t="n">
        <v>8.57595681315205</v>
      </c>
    </row>
    <row r="607" customFormat="false" ht="15" hidden="false" customHeight="false" outlineLevel="0" collapsed="false">
      <c r="A607" s="1" t="n">
        <f aca="false">-31.1836422942931</f>
        <v>-31.1836422942931</v>
      </c>
      <c r="B607" s="1" t="n">
        <v>-18.5078862698413</v>
      </c>
    </row>
    <row r="608" customFormat="false" ht="15" hidden="false" customHeight="false" outlineLevel="0" collapsed="false">
      <c r="A608" s="1" t="n">
        <f aca="false">-30.4193465959247</f>
        <v>-30.4193465959247</v>
      </c>
      <c r="B608" s="1" t="n">
        <v>-17.2548169315401</v>
      </c>
    </row>
    <row r="609" customFormat="false" ht="15" hidden="false" customHeight="false" outlineLevel="0" collapsed="false">
      <c r="A609" s="1" t="n">
        <v>34.5712672824638</v>
      </c>
      <c r="B609" s="1" t="n">
        <v>-7.49871312016747</v>
      </c>
    </row>
    <row r="610" customFormat="false" ht="15" hidden="false" customHeight="false" outlineLevel="0" collapsed="false">
      <c r="A610" s="1" t="n">
        <v>32.1040050535384</v>
      </c>
      <c r="B610" s="1" t="n">
        <v>-7.65602296637631</v>
      </c>
    </row>
    <row r="611" customFormat="false" ht="15" hidden="false" customHeight="false" outlineLevel="0" collapsed="false">
      <c r="A611" s="1" t="n">
        <f aca="false">-18.747752930205</f>
        <v>-18.747752930205</v>
      </c>
      <c r="B611" s="1" t="n">
        <v>-9.47361620827084</v>
      </c>
    </row>
    <row r="612" customFormat="false" ht="15" hidden="false" customHeight="false" outlineLevel="0" collapsed="false">
      <c r="A612" s="1" t="n">
        <v>21.8538360364523</v>
      </c>
      <c r="B612" s="1" t="n">
        <v>-5.28790028447719</v>
      </c>
    </row>
    <row r="613" customFormat="false" ht="15" hidden="false" customHeight="false" outlineLevel="0" collapsed="false">
      <c r="A613" s="1" t="n">
        <v>38.9563970879723</v>
      </c>
      <c r="B613" s="1" t="n">
        <v>-8.71347699446379</v>
      </c>
    </row>
    <row r="614" customFormat="false" ht="15" hidden="false" customHeight="false" outlineLevel="0" collapsed="false">
      <c r="A614" s="1" t="n">
        <f aca="false">-25.9567936972276</f>
        <v>-25.9567936972276</v>
      </c>
      <c r="B614" s="1" t="n">
        <v>-15.3604571119391</v>
      </c>
    </row>
    <row r="615" customFormat="false" ht="15" hidden="false" customHeight="false" outlineLevel="0" collapsed="false">
      <c r="A615" s="1" t="n">
        <v>11.3776170966339</v>
      </c>
      <c r="B615" s="1" t="n">
        <v>4.11194505000847</v>
      </c>
    </row>
    <row r="616" customFormat="false" ht="15" hidden="false" customHeight="false" outlineLevel="0" collapsed="false">
      <c r="A616" s="1" t="n">
        <v>31.8636995806889</v>
      </c>
      <c r="B616" s="1" t="n">
        <v>-2.90272633682691</v>
      </c>
    </row>
    <row r="617" customFormat="false" ht="15" hidden="false" customHeight="false" outlineLevel="0" collapsed="false">
      <c r="A617" s="1" t="n">
        <v>10.5003855721951</v>
      </c>
      <c r="B617" s="1" t="n">
        <v>2.24426921312798</v>
      </c>
    </row>
    <row r="618" customFormat="false" ht="15" hidden="false" customHeight="false" outlineLevel="0" collapsed="false">
      <c r="A618" s="1" t="n">
        <v>-1.26750174205508</v>
      </c>
      <c r="B618" s="1" t="n">
        <v>6.36381060384644</v>
      </c>
    </row>
    <row r="619" customFormat="false" ht="15" hidden="false" customHeight="false" outlineLevel="0" collapsed="false">
      <c r="A619" s="1" t="n">
        <v>12.2862476474214</v>
      </c>
      <c r="B619" s="1" t="n">
        <v>1.26317078282012</v>
      </c>
    </row>
    <row r="620" customFormat="false" ht="15" hidden="false" customHeight="false" outlineLevel="0" collapsed="false">
      <c r="A620" s="1" t="n">
        <f aca="false">-21.8160005479031</f>
        <v>-21.8160005479031</v>
      </c>
      <c r="B620" s="1" t="n">
        <v>-16.8276952212265</v>
      </c>
    </row>
    <row r="621" customFormat="false" ht="15" hidden="false" customHeight="false" outlineLevel="0" collapsed="false">
      <c r="A621" s="1" t="n">
        <f aca="false">-21.8994293213832</f>
        <v>-21.8994293213832</v>
      </c>
      <c r="B621" s="1" t="n">
        <v>-10.0099826408182</v>
      </c>
    </row>
    <row r="622" customFormat="false" ht="15" hidden="false" customHeight="false" outlineLevel="0" collapsed="false">
      <c r="A622" s="1" t="n">
        <f aca="false">-24.3345945689789</f>
        <v>-24.3345945689789</v>
      </c>
      <c r="B622" s="1" t="n">
        <v>-15.3969768601094</v>
      </c>
    </row>
    <row r="623" customFormat="false" ht="15" hidden="false" customHeight="false" outlineLevel="0" collapsed="false">
      <c r="A623" s="1" t="n">
        <v>-1.67304709810517</v>
      </c>
      <c r="B623" s="1" t="n">
        <v>2.89090391391708</v>
      </c>
    </row>
    <row r="624" customFormat="false" ht="15" hidden="false" customHeight="false" outlineLevel="0" collapsed="false">
      <c r="A624" s="1" t="n">
        <v>3.09433143486221</v>
      </c>
      <c r="B624" s="1" t="n">
        <v>4.46742073651004</v>
      </c>
    </row>
    <row r="625" customFormat="false" ht="15" hidden="false" customHeight="false" outlineLevel="0" collapsed="false">
      <c r="A625" s="1" t="n">
        <f aca="false">-33.7908925694753</f>
        <v>-33.7908925694753</v>
      </c>
      <c r="B625" s="1" t="n">
        <v>-18.7579805936802</v>
      </c>
    </row>
    <row r="626" customFormat="false" ht="15" hidden="false" customHeight="false" outlineLevel="0" collapsed="false">
      <c r="A626" s="1" t="n">
        <f aca="false">-33.8090446016561</f>
        <v>-33.8090446016561</v>
      </c>
      <c r="B626" s="1" t="n">
        <v>-15.3976553407386</v>
      </c>
    </row>
    <row r="627" customFormat="false" ht="15" hidden="false" customHeight="false" outlineLevel="0" collapsed="false">
      <c r="A627" s="1" t="n">
        <v>9.27537364788197</v>
      </c>
      <c r="B627" s="1" t="n">
        <v>8.45996912985769</v>
      </c>
    </row>
    <row r="628" customFormat="false" ht="15" hidden="false" customHeight="false" outlineLevel="0" collapsed="false">
      <c r="A628" s="1" t="n">
        <f aca="false">-33.1037122301654</f>
        <v>-33.1037122301654</v>
      </c>
      <c r="B628" s="1" t="n">
        <v>-10.1328424305316</v>
      </c>
    </row>
    <row r="629" customFormat="false" ht="15" hidden="false" customHeight="false" outlineLevel="0" collapsed="false">
      <c r="A629" s="1" t="n">
        <v>33.431375894965</v>
      </c>
      <c r="B629" s="1" t="n">
        <v>-4.60569540841128</v>
      </c>
    </row>
    <row r="630" customFormat="false" ht="15" hidden="false" customHeight="false" outlineLevel="0" collapsed="false">
      <c r="A630" s="1" t="n">
        <v>28.5210444051349</v>
      </c>
      <c r="B630" s="1" t="n">
        <v>-4.41774376502452</v>
      </c>
    </row>
    <row r="631" customFormat="false" ht="15" hidden="false" customHeight="false" outlineLevel="0" collapsed="false">
      <c r="A631" s="1" t="n">
        <f aca="false">-34.2056434852284</f>
        <v>-34.2056434852284</v>
      </c>
      <c r="B631" s="1" t="n">
        <v>-10.9847296611628</v>
      </c>
    </row>
    <row r="632" customFormat="false" ht="15" hidden="false" customHeight="false" outlineLevel="0" collapsed="false">
      <c r="A632" s="1" t="n">
        <f aca="false">-31.6209175959723</f>
        <v>-31.6209175959723</v>
      </c>
      <c r="B632" s="1" t="n">
        <v>-16.2765296662058</v>
      </c>
    </row>
    <row r="633" customFormat="false" ht="15" hidden="false" customHeight="false" outlineLevel="0" collapsed="false">
      <c r="A633" s="1" t="n">
        <f aca="false">-16.4423485946648</f>
        <v>-16.4423485946648</v>
      </c>
      <c r="B633" s="1" t="n">
        <v>-12.8555966176257</v>
      </c>
    </row>
    <row r="634" customFormat="false" ht="15" hidden="false" customHeight="false" outlineLevel="0" collapsed="false">
      <c r="A634" s="1" t="n">
        <f aca="false">-16.3635822755624</f>
        <v>-16.3635822755624</v>
      </c>
      <c r="B634" s="1" t="n">
        <v>-12.6085844308347</v>
      </c>
    </row>
    <row r="635" customFormat="false" ht="15" hidden="false" customHeight="false" outlineLevel="0" collapsed="false">
      <c r="A635" s="1" t="n">
        <f aca="false">-19.6093301972211</f>
        <v>-19.6093301972211</v>
      </c>
      <c r="B635" s="1" t="n">
        <v>-17.2093374765646</v>
      </c>
    </row>
    <row r="636" customFormat="false" ht="15" hidden="false" customHeight="false" outlineLevel="0" collapsed="false">
      <c r="A636" s="1" t="n">
        <v>30.2824419788626</v>
      </c>
      <c r="B636" s="1" t="n">
        <v>-3.47425553952153</v>
      </c>
    </row>
    <row r="637" customFormat="false" ht="15" hidden="false" customHeight="false" outlineLevel="0" collapsed="false">
      <c r="A637" s="1" t="n">
        <v>-0.95528076085161</v>
      </c>
      <c r="B637" s="1" t="n">
        <v>7.41723566894419</v>
      </c>
    </row>
    <row r="638" customFormat="false" ht="15" hidden="false" customHeight="false" outlineLevel="0" collapsed="false">
      <c r="A638" s="1" t="n">
        <f aca="false">-27.9510771742388</f>
        <v>-27.9510771742388</v>
      </c>
      <c r="B638" s="1" t="n">
        <v>-19.2017935647526</v>
      </c>
    </row>
    <row r="639" customFormat="false" ht="15" hidden="false" customHeight="false" outlineLevel="0" collapsed="false">
      <c r="A639" s="1" t="n">
        <v>22.3070694653745</v>
      </c>
      <c r="B639" s="1" t="n">
        <v>-3.36684558664326</v>
      </c>
    </row>
    <row r="640" customFormat="false" ht="15" hidden="false" customHeight="false" outlineLevel="0" collapsed="false">
      <c r="A640" s="1" t="n">
        <v>34.8069039960098</v>
      </c>
      <c r="B640" s="1" t="n">
        <v>-6.60321112540275</v>
      </c>
    </row>
    <row r="641" customFormat="false" ht="15" hidden="false" customHeight="false" outlineLevel="0" collapsed="false">
      <c r="A641" s="1" t="n">
        <v>6.64176240707019</v>
      </c>
      <c r="B641" s="1" t="n">
        <v>9.10113571043906</v>
      </c>
    </row>
    <row r="642" customFormat="false" ht="15" hidden="false" customHeight="false" outlineLevel="0" collapsed="false">
      <c r="A642" s="1" t="n">
        <v>26.6644616966812</v>
      </c>
      <c r="B642" s="1" t="n">
        <v>0.246160344471958</v>
      </c>
    </row>
    <row r="643" customFormat="false" ht="15" hidden="false" customHeight="false" outlineLevel="0" collapsed="false">
      <c r="A643" s="1" t="n">
        <f aca="false">-19.9955213780832</f>
        <v>-19.9955213780832</v>
      </c>
      <c r="B643" s="1" t="n">
        <v>-15.9903999253889</v>
      </c>
    </row>
    <row r="644" customFormat="false" ht="15" hidden="false" customHeight="false" outlineLevel="0" collapsed="false">
      <c r="A644" s="1" t="n">
        <v>9.97857549047875</v>
      </c>
      <c r="B644" s="1" t="n">
        <v>3.84881639131791</v>
      </c>
    </row>
    <row r="645" customFormat="false" ht="15" hidden="false" customHeight="false" outlineLevel="0" collapsed="false">
      <c r="A645" s="1" t="n">
        <v>25.1518779530807</v>
      </c>
      <c r="B645" s="1" t="n">
        <v>-5.49839826250059</v>
      </c>
    </row>
    <row r="646" customFormat="false" ht="15" hidden="false" customHeight="false" outlineLevel="0" collapsed="false">
      <c r="A646" s="1" t="n">
        <f aca="false">-21.2888682975544</f>
        <v>-21.2888682975544</v>
      </c>
      <c r="B646" s="1" t="n">
        <v>-17.1796282580543</v>
      </c>
    </row>
    <row r="647" customFormat="false" ht="15" hidden="false" customHeight="false" outlineLevel="0" collapsed="false">
      <c r="A647" s="1" t="n">
        <v>-4.86720201013595</v>
      </c>
      <c r="B647" s="1" t="n">
        <v>8.78946763556271</v>
      </c>
    </row>
    <row r="648" customFormat="false" ht="15" hidden="false" customHeight="false" outlineLevel="0" collapsed="false">
      <c r="A648" s="1" t="n">
        <v>24.5791163620828</v>
      </c>
      <c r="B648" s="1" t="n">
        <v>-4.05531799714529</v>
      </c>
    </row>
    <row r="649" customFormat="false" ht="15" hidden="false" customHeight="false" outlineLevel="0" collapsed="false">
      <c r="A649" s="1" t="n">
        <v>-0.594762884581171</v>
      </c>
      <c r="B649" s="1" t="n">
        <v>8.50463416648913</v>
      </c>
    </row>
    <row r="650" customFormat="false" ht="15" hidden="false" customHeight="false" outlineLevel="0" collapsed="false">
      <c r="A650" s="1" t="n">
        <v>34.7674090493813</v>
      </c>
      <c r="B650" s="1" t="n">
        <v>-7.80017796827803</v>
      </c>
    </row>
    <row r="651" customFormat="false" ht="15" hidden="false" customHeight="false" outlineLevel="0" collapsed="false">
      <c r="A651" s="1" t="n">
        <f aca="false">-32.2344389651352</f>
        <v>-32.2344389651352</v>
      </c>
      <c r="B651" s="1" t="n">
        <v>-12.9401315110036</v>
      </c>
    </row>
    <row r="652" customFormat="false" ht="15" hidden="false" customHeight="false" outlineLevel="0" collapsed="false">
      <c r="A652" s="1" t="n">
        <v>33.3831030475285</v>
      </c>
      <c r="B652" s="1" t="n">
        <v>0.291770510365257</v>
      </c>
    </row>
    <row r="653" customFormat="false" ht="15" hidden="false" customHeight="false" outlineLevel="0" collapsed="false">
      <c r="A653" s="1" t="n">
        <v>21.125418997405</v>
      </c>
      <c r="B653" s="1" t="n">
        <v>-5.28469205047777</v>
      </c>
    </row>
    <row r="654" customFormat="false" ht="15" hidden="false" customHeight="false" outlineLevel="0" collapsed="false">
      <c r="A654" s="1" t="n">
        <v>40.1764141660781</v>
      </c>
      <c r="B654" s="1" t="n">
        <v>-5.09127940988094</v>
      </c>
    </row>
    <row r="655" customFormat="false" ht="15" hidden="false" customHeight="false" outlineLevel="0" collapsed="false">
      <c r="A655" s="1" t="n">
        <f aca="false">-26.7288717556022</f>
        <v>-26.7288717556022</v>
      </c>
      <c r="B655" s="1" t="n">
        <v>-18.4366096096305</v>
      </c>
    </row>
    <row r="656" customFormat="false" ht="15" hidden="false" customHeight="false" outlineLevel="0" collapsed="false">
      <c r="A656" s="1" t="n">
        <f aca="false">-33.4149539594605</f>
        <v>-33.4149539594605</v>
      </c>
      <c r="B656" s="1" t="n">
        <v>-14.3014195730413</v>
      </c>
    </row>
    <row r="657" customFormat="false" ht="15" hidden="false" customHeight="false" outlineLevel="0" collapsed="false">
      <c r="A657" s="1" t="n">
        <v>0.342139163074403</v>
      </c>
      <c r="B657" s="1" t="n">
        <v>7.2565675985079</v>
      </c>
    </row>
    <row r="658" customFormat="false" ht="15" hidden="false" customHeight="false" outlineLevel="0" collapsed="false">
      <c r="A658" s="1" t="n">
        <f aca="false">-26.8421397303973</f>
        <v>-26.8421397303973</v>
      </c>
      <c r="B658" s="1" t="n">
        <v>-9.71997044440996</v>
      </c>
    </row>
    <row r="659" customFormat="false" ht="15" hidden="false" customHeight="false" outlineLevel="0" collapsed="false">
      <c r="A659" s="1" t="n">
        <v>36.4728714879204</v>
      </c>
      <c r="B659" s="1" t="n">
        <v>-3.55755640439507</v>
      </c>
    </row>
    <row r="660" customFormat="false" ht="15" hidden="false" customHeight="false" outlineLevel="0" collapsed="false">
      <c r="A660" s="1" t="n">
        <v>33.2592946526718</v>
      </c>
      <c r="B660" s="1" t="n">
        <v>-1.173157486085</v>
      </c>
    </row>
    <row r="661" customFormat="false" ht="15" hidden="false" customHeight="false" outlineLevel="0" collapsed="false">
      <c r="A661" s="1" t="n">
        <v>3.30678041770268</v>
      </c>
      <c r="B661" s="1" t="n">
        <v>8.50504014818865</v>
      </c>
    </row>
    <row r="662" customFormat="false" ht="15" hidden="false" customHeight="false" outlineLevel="0" collapsed="false">
      <c r="A662" s="1" t="n">
        <v>5.30352239029653</v>
      </c>
      <c r="B662" s="1" t="n">
        <v>3.45275345998901</v>
      </c>
    </row>
    <row r="663" customFormat="false" ht="15" hidden="false" customHeight="false" outlineLevel="0" collapsed="false">
      <c r="A663" s="1" t="n">
        <f aca="false">-16.108253987743</f>
        <v>-16.108253987743</v>
      </c>
      <c r="B663" s="1" t="n">
        <v>-13.6779988374256</v>
      </c>
    </row>
    <row r="664" customFormat="false" ht="15" hidden="false" customHeight="false" outlineLevel="0" collapsed="false">
      <c r="A664" s="1" t="n">
        <f aca="false">-25.5610704266509</f>
        <v>-25.5610704266509</v>
      </c>
      <c r="B664" s="1" t="n">
        <v>-16.9425750468299</v>
      </c>
    </row>
    <row r="665" customFormat="false" ht="15" hidden="false" customHeight="false" outlineLevel="0" collapsed="false">
      <c r="A665" s="1" t="n">
        <v>30.6658961977442</v>
      </c>
      <c r="B665" s="1" t="n">
        <v>-9.27855992735316</v>
      </c>
    </row>
    <row r="666" customFormat="false" ht="15" hidden="false" customHeight="false" outlineLevel="0" collapsed="false">
      <c r="A666" s="1" t="n">
        <v>33.0479491713967</v>
      </c>
      <c r="B666" s="1" t="n">
        <v>-0.198036894565605</v>
      </c>
    </row>
    <row r="667" customFormat="false" ht="15" hidden="false" customHeight="false" outlineLevel="0" collapsed="false">
      <c r="A667" s="1" t="n">
        <v>1.54427981402206</v>
      </c>
      <c r="B667" s="1" t="n">
        <v>4.36439838216173</v>
      </c>
    </row>
    <row r="668" customFormat="false" ht="15" hidden="false" customHeight="false" outlineLevel="0" collapsed="false">
      <c r="A668" s="1" t="n">
        <v>8.48763219828871</v>
      </c>
      <c r="B668" s="1" t="n">
        <v>5.5586835635856</v>
      </c>
    </row>
    <row r="669" customFormat="false" ht="15" hidden="false" customHeight="false" outlineLevel="0" collapsed="false">
      <c r="A669" s="1" t="n">
        <v>1.11829272308356</v>
      </c>
      <c r="B669" s="1" t="n">
        <v>8.25622319301676</v>
      </c>
    </row>
    <row r="670" customFormat="false" ht="15" hidden="false" customHeight="false" outlineLevel="0" collapsed="false">
      <c r="A670" s="1" t="n">
        <v>32.0064609949376</v>
      </c>
      <c r="B670" s="1" t="n">
        <v>-6.31366098806501</v>
      </c>
    </row>
    <row r="671" customFormat="false" ht="15" hidden="false" customHeight="false" outlineLevel="0" collapsed="false">
      <c r="A671" s="1" t="n">
        <f aca="false">-15.901809335497</f>
        <v>-15.901809335497</v>
      </c>
      <c r="B671" s="1" t="n">
        <v>-12.9053099568024</v>
      </c>
    </row>
    <row r="672" customFormat="false" ht="15" hidden="false" customHeight="false" outlineLevel="0" collapsed="false">
      <c r="A672" s="1" t="n">
        <f aca="false">-34.4105788498111</f>
        <v>-34.4105788498111</v>
      </c>
      <c r="B672" s="1" t="n">
        <v>-18.1092998385992</v>
      </c>
    </row>
    <row r="673" customFormat="false" ht="15" hidden="false" customHeight="false" outlineLevel="0" collapsed="false">
      <c r="A673" s="1" t="n">
        <v>-5.96123361200992</v>
      </c>
      <c r="B673" s="1" t="n">
        <v>6.80062221792647</v>
      </c>
    </row>
    <row r="674" customFormat="false" ht="15" hidden="false" customHeight="false" outlineLevel="0" collapsed="false">
      <c r="A674" s="1" t="n">
        <v>30.2329979314518</v>
      </c>
      <c r="B674" s="1" t="n">
        <v>-3.6578349405913</v>
      </c>
    </row>
    <row r="675" customFormat="false" ht="15" hidden="false" customHeight="false" outlineLevel="0" collapsed="false">
      <c r="A675" s="1" t="n">
        <v>38.8569265697666</v>
      </c>
      <c r="B675" s="1" t="n">
        <v>-2.60207439609961</v>
      </c>
    </row>
    <row r="676" customFormat="false" ht="15" hidden="false" customHeight="false" outlineLevel="0" collapsed="false">
      <c r="A676" s="1" t="n">
        <f aca="false">-20.2587709470958</f>
        <v>-20.2587709470958</v>
      </c>
      <c r="B676" s="1" t="n">
        <v>-12.4502618489935</v>
      </c>
    </row>
    <row r="677" customFormat="false" ht="15" hidden="false" customHeight="false" outlineLevel="0" collapsed="false">
      <c r="A677" s="1" t="n">
        <v>21.8303329992881</v>
      </c>
      <c r="B677" s="1" t="n">
        <v>-3.12000818445349</v>
      </c>
    </row>
    <row r="678" customFormat="false" ht="15" hidden="false" customHeight="false" outlineLevel="0" collapsed="false">
      <c r="A678" s="1" t="n">
        <v>29.5211093470544</v>
      </c>
      <c r="B678" s="1" t="n">
        <v>-7.56750094033993</v>
      </c>
    </row>
    <row r="679" customFormat="false" ht="15" hidden="false" customHeight="false" outlineLevel="0" collapsed="false">
      <c r="A679" s="1" t="n">
        <v>-0.587748596794155</v>
      </c>
      <c r="B679" s="1" t="n">
        <v>9.0242951736192</v>
      </c>
    </row>
    <row r="680" customFormat="false" ht="15" hidden="false" customHeight="false" outlineLevel="0" collapsed="false">
      <c r="A680" s="1" t="n">
        <f aca="false">-26.2836588382985</f>
        <v>-26.2836588382985</v>
      </c>
      <c r="B680" s="1" t="n">
        <v>-13.9651805904797</v>
      </c>
    </row>
    <row r="681" customFormat="false" ht="15" hidden="false" customHeight="false" outlineLevel="0" collapsed="false">
      <c r="A681" s="1" t="n">
        <f aca="false">-19.676742914019</f>
        <v>-19.676742914019</v>
      </c>
      <c r="B681" s="1" t="n">
        <v>-12.2882546487327</v>
      </c>
    </row>
    <row r="682" customFormat="false" ht="15" hidden="false" customHeight="false" outlineLevel="0" collapsed="false">
      <c r="A682" s="1" t="n">
        <v>34.3545939981598</v>
      </c>
      <c r="B682" s="1" t="n">
        <v>-9.41673706169347</v>
      </c>
    </row>
    <row r="683" customFormat="false" ht="15" hidden="false" customHeight="false" outlineLevel="0" collapsed="false">
      <c r="A683" s="1" t="n">
        <f aca="false">-33.6750547418879</f>
        <v>-33.6750547418879</v>
      </c>
      <c r="B683" s="1" t="n">
        <v>-10.3896403307394</v>
      </c>
    </row>
    <row r="684" customFormat="false" ht="15" hidden="false" customHeight="false" outlineLevel="0" collapsed="false">
      <c r="A684" s="1" t="n">
        <v>6.04279775446275</v>
      </c>
      <c r="B684" s="1" t="n">
        <v>6.59694386018114</v>
      </c>
    </row>
    <row r="685" customFormat="false" ht="15" hidden="false" customHeight="false" outlineLevel="0" collapsed="false">
      <c r="A685" s="1" t="n">
        <f aca="false">-27.8244436157249</f>
        <v>-27.8244436157249</v>
      </c>
      <c r="B685" s="1" t="n">
        <v>-18.226197313453</v>
      </c>
    </row>
    <row r="686" customFormat="false" ht="15" hidden="false" customHeight="false" outlineLevel="0" collapsed="false">
      <c r="A686" s="1" t="n">
        <v>7.970505999736</v>
      </c>
      <c r="B686" s="1" t="n">
        <v>9.31333404968415</v>
      </c>
    </row>
    <row r="687" customFormat="false" ht="15" hidden="false" customHeight="false" outlineLevel="0" collapsed="false">
      <c r="A687" s="1" t="n">
        <f aca="false">-19.9450153515601</f>
        <v>-19.9450153515601</v>
      </c>
      <c r="B687" s="1" t="n">
        <v>-15.2869533275637</v>
      </c>
    </row>
    <row r="688" customFormat="false" ht="15" hidden="false" customHeight="false" outlineLevel="0" collapsed="false">
      <c r="A688" s="1" t="n">
        <v>5.54845484511713</v>
      </c>
      <c r="B688" s="1" t="n">
        <v>3.54713253917869</v>
      </c>
    </row>
    <row r="689" customFormat="false" ht="15" hidden="false" customHeight="false" outlineLevel="0" collapsed="false">
      <c r="A689" s="1" t="n">
        <v>-3.07669863340123</v>
      </c>
      <c r="B689" s="1" t="n">
        <v>0.436521905750416</v>
      </c>
    </row>
    <row r="690" customFormat="false" ht="15" hidden="false" customHeight="false" outlineLevel="0" collapsed="false">
      <c r="A690" s="1" t="n">
        <v>21.1653841338301</v>
      </c>
      <c r="B690" s="1" t="n">
        <v>-4.63938479250088</v>
      </c>
    </row>
    <row r="691" customFormat="false" ht="15" hidden="false" customHeight="false" outlineLevel="0" collapsed="false">
      <c r="A691" s="1" t="n">
        <f aca="false">-29.7922467636121</f>
        <v>-29.7922467636121</v>
      </c>
      <c r="B691" s="1" t="n">
        <v>-13.7875758928137</v>
      </c>
    </row>
    <row r="692" customFormat="false" ht="15" hidden="false" customHeight="false" outlineLevel="0" collapsed="false">
      <c r="A692" s="1" t="n">
        <v>-0.068047117870754</v>
      </c>
      <c r="B692" s="1" t="n">
        <v>1.42607406394972</v>
      </c>
    </row>
    <row r="693" customFormat="false" ht="15" hidden="false" customHeight="false" outlineLevel="0" collapsed="false">
      <c r="A693" s="1" t="n">
        <f aca="false">-27.8336858911972</f>
        <v>-27.8336858911972</v>
      </c>
      <c r="B693" s="1" t="n">
        <v>-15.0805096099905</v>
      </c>
    </row>
    <row r="694" customFormat="false" ht="15" hidden="false" customHeight="false" outlineLevel="0" collapsed="false">
      <c r="A694" s="1" t="n">
        <v>-6.31892197463338</v>
      </c>
      <c r="B694" s="1" t="n">
        <v>0.633514023045551</v>
      </c>
    </row>
    <row r="695" customFormat="false" ht="15" hidden="false" customHeight="false" outlineLevel="0" collapsed="false">
      <c r="A695" s="1" t="n">
        <v>4.56051227104381</v>
      </c>
      <c r="B695" s="1" t="n">
        <v>9.42312038091368</v>
      </c>
    </row>
    <row r="696" customFormat="false" ht="15" hidden="false" customHeight="false" outlineLevel="0" collapsed="false">
      <c r="A696" s="1" t="n">
        <f aca="false">-26.6186505865952</f>
        <v>-26.6186505865952</v>
      </c>
      <c r="B696" s="1" t="n">
        <v>-10.7778305721894</v>
      </c>
    </row>
    <row r="697" customFormat="false" ht="15" hidden="false" customHeight="false" outlineLevel="0" collapsed="false">
      <c r="A697" s="1" t="n">
        <f aca="false">-28.3174392361457</f>
        <v>-28.3174392361457</v>
      </c>
      <c r="B697" s="1" t="n">
        <v>-12.066320394959</v>
      </c>
    </row>
    <row r="698" customFormat="false" ht="15" hidden="false" customHeight="false" outlineLevel="0" collapsed="false">
      <c r="A698" s="1" t="n">
        <v>-0.691172601013691</v>
      </c>
      <c r="B698" s="1" t="n">
        <v>3.65379408097424</v>
      </c>
    </row>
    <row r="699" customFormat="false" ht="15" hidden="false" customHeight="false" outlineLevel="0" collapsed="false">
      <c r="A699" s="1" t="n">
        <v>39.8968655929211</v>
      </c>
      <c r="B699" s="1" t="n">
        <v>-3.35799567203415</v>
      </c>
    </row>
    <row r="700" customFormat="false" ht="15" hidden="false" customHeight="false" outlineLevel="0" collapsed="false">
      <c r="A700" s="1" t="n">
        <f aca="false">-23.1045075236225</f>
        <v>-23.1045075236225</v>
      </c>
      <c r="B700" s="1" t="n">
        <v>-13.9265618897887</v>
      </c>
    </row>
    <row r="701" customFormat="false" ht="15" hidden="false" customHeight="false" outlineLevel="0" collapsed="false">
      <c r="A701" s="1" t="n">
        <v>-2.97424050323207</v>
      </c>
      <c r="B701" s="1" t="n">
        <v>2.09853812899787</v>
      </c>
    </row>
    <row r="702" customFormat="false" ht="15" hidden="false" customHeight="false" outlineLevel="0" collapsed="false">
      <c r="A702" s="1" t="n">
        <v>-3.01239115039373</v>
      </c>
      <c r="B702" s="1" t="n">
        <v>3.70773047288221</v>
      </c>
    </row>
    <row r="703" customFormat="false" ht="15" hidden="false" customHeight="false" outlineLevel="0" collapsed="false">
      <c r="A703" s="1" t="n">
        <v>31.7407362098679</v>
      </c>
      <c r="B703" s="1" t="n">
        <v>-0.11024160424037</v>
      </c>
    </row>
    <row r="704" customFormat="false" ht="15" hidden="false" customHeight="false" outlineLevel="0" collapsed="false">
      <c r="A704" s="1" t="n">
        <v>12.2997500067059</v>
      </c>
      <c r="B704" s="1" t="n">
        <v>5.69032827237764</v>
      </c>
    </row>
    <row r="705" customFormat="false" ht="15" hidden="false" customHeight="false" outlineLevel="0" collapsed="false">
      <c r="A705" s="1" t="n">
        <f aca="false">-33.6396807414184</f>
        <v>-33.6396807414184</v>
      </c>
      <c r="B705" s="1" t="n">
        <v>-16.5456584343686</v>
      </c>
    </row>
    <row r="706" customFormat="false" ht="15" hidden="false" customHeight="false" outlineLevel="0" collapsed="false">
      <c r="A706" s="1" t="n">
        <v>-6.29020627740522</v>
      </c>
      <c r="B706" s="1" t="n">
        <v>0.118979548506745</v>
      </c>
    </row>
    <row r="707" customFormat="false" ht="15" hidden="false" customHeight="false" outlineLevel="0" collapsed="false">
      <c r="A707" s="1" t="n">
        <v>8.10684051640452</v>
      </c>
      <c r="B707" s="1" t="n">
        <v>2.05618325338373</v>
      </c>
    </row>
    <row r="708" customFormat="false" ht="15" hidden="false" customHeight="false" outlineLevel="0" collapsed="false">
      <c r="A708" s="1" t="n">
        <v>1.29957177353489</v>
      </c>
      <c r="B708" s="1" t="n">
        <v>9.57365692390574</v>
      </c>
    </row>
    <row r="709" customFormat="false" ht="15" hidden="false" customHeight="false" outlineLevel="0" collapsed="false">
      <c r="A709" s="1" t="n">
        <f aca="false">-29.0640242407402</f>
        <v>-29.0640242407402</v>
      </c>
      <c r="B709" s="1" t="n">
        <v>-13.7963036292645</v>
      </c>
    </row>
    <row r="710" customFormat="false" ht="15" hidden="false" customHeight="false" outlineLevel="0" collapsed="false">
      <c r="A710" s="1" t="n">
        <v>23.3823544987401</v>
      </c>
      <c r="B710" s="1" t="n">
        <v>-8.20120715911613</v>
      </c>
    </row>
    <row r="711" customFormat="false" ht="15" hidden="false" customHeight="false" outlineLevel="0" collapsed="false">
      <c r="A711" s="1" t="n">
        <v>34.9905815059779</v>
      </c>
      <c r="B711" s="1" t="n">
        <v>-3.67133937219299</v>
      </c>
    </row>
    <row r="712" customFormat="false" ht="15" hidden="false" customHeight="false" outlineLevel="0" collapsed="false">
      <c r="A712" s="1" t="n">
        <v>29.0823671726834</v>
      </c>
      <c r="B712" s="1" t="n">
        <v>-6.53160908869308</v>
      </c>
    </row>
    <row r="713" customFormat="false" ht="15" hidden="false" customHeight="false" outlineLevel="0" collapsed="false">
      <c r="A713" s="1" t="n">
        <v>38.3647464864766</v>
      </c>
      <c r="B713" s="1" t="n">
        <v>-1.6205547650306</v>
      </c>
    </row>
    <row r="714" customFormat="false" ht="15" hidden="false" customHeight="false" outlineLevel="0" collapsed="false">
      <c r="A714" s="1" t="n">
        <f aca="false">-17.4040059707173</f>
        <v>-17.4040059707173</v>
      </c>
      <c r="B714" s="1" t="n">
        <v>-10.6199389236878</v>
      </c>
    </row>
    <row r="715" customFormat="false" ht="15" hidden="false" customHeight="false" outlineLevel="0" collapsed="false">
      <c r="A715" s="1" t="n">
        <f aca="false">-29.6792918684369</f>
        <v>-29.6792918684369</v>
      </c>
      <c r="B715" s="1" t="n">
        <v>-17.3248335108507</v>
      </c>
    </row>
    <row r="716" customFormat="false" ht="15" hidden="false" customHeight="false" outlineLevel="0" collapsed="false">
      <c r="A716" s="1" t="n">
        <v>38.3774604197292</v>
      </c>
      <c r="B716" s="1" t="n">
        <v>-9.03636488498953</v>
      </c>
    </row>
    <row r="717" customFormat="false" ht="15" hidden="false" customHeight="false" outlineLevel="0" collapsed="false">
      <c r="A717" s="1" t="n">
        <v>33.5150850369891</v>
      </c>
      <c r="B717" s="1" t="n">
        <v>-7.41219041033958</v>
      </c>
    </row>
    <row r="718" customFormat="false" ht="15" hidden="false" customHeight="false" outlineLevel="0" collapsed="false">
      <c r="A718" s="1" t="n">
        <f aca="false">-26.5722923549123</f>
        <v>-26.5722923549123</v>
      </c>
      <c r="B718" s="1" t="n">
        <v>-14.5033299371762</v>
      </c>
    </row>
    <row r="719" customFormat="false" ht="15" hidden="false" customHeight="false" outlineLevel="0" collapsed="false">
      <c r="A719" s="1" t="n">
        <f aca="false">-28.0017761722388</f>
        <v>-28.0017761722388</v>
      </c>
      <c r="B719" s="1" t="n">
        <v>-15.9560672958505</v>
      </c>
    </row>
    <row r="720" customFormat="false" ht="15" hidden="false" customHeight="false" outlineLevel="0" collapsed="false">
      <c r="A720" s="1" t="n">
        <f aca="false">-24.5585130351058</f>
        <v>-24.5585130351058</v>
      </c>
      <c r="B720" s="1" t="n">
        <v>-10.371806669715</v>
      </c>
    </row>
    <row r="721" customFormat="false" ht="15" hidden="false" customHeight="false" outlineLevel="0" collapsed="false">
      <c r="A721" s="1" t="n">
        <v>-1.68163169837442</v>
      </c>
      <c r="B721" s="1" t="n">
        <v>0.689977953929231</v>
      </c>
    </row>
    <row r="722" customFormat="false" ht="15" hidden="false" customHeight="false" outlineLevel="0" collapsed="false">
      <c r="A722" s="1" t="n">
        <v>12.9923890977729</v>
      </c>
      <c r="B722" s="1" t="n">
        <v>7.51991681294399</v>
      </c>
    </row>
    <row r="723" customFormat="false" ht="15" hidden="false" customHeight="false" outlineLevel="0" collapsed="false">
      <c r="A723" s="1" t="n">
        <f aca="false">-17.578875118703</f>
        <v>-17.578875118703</v>
      </c>
      <c r="B723" s="1" t="n">
        <v>-9.85058114146256</v>
      </c>
    </row>
    <row r="724" customFormat="false" ht="15" hidden="false" customHeight="false" outlineLevel="0" collapsed="false">
      <c r="A724" s="1" t="n">
        <v>38.1557320088295</v>
      </c>
      <c r="B724" s="1" t="n">
        <v>-1.03348147649316</v>
      </c>
    </row>
    <row r="725" customFormat="false" ht="15" hidden="false" customHeight="false" outlineLevel="0" collapsed="false">
      <c r="A725" s="1" t="n">
        <v>24.5596782049588</v>
      </c>
      <c r="B725" s="1" t="n">
        <v>-1.9495020521537</v>
      </c>
    </row>
    <row r="726" customFormat="false" ht="15" hidden="false" customHeight="false" outlineLevel="0" collapsed="false">
      <c r="A726" s="1" t="n">
        <v>8.8536986251662</v>
      </c>
      <c r="B726" s="1" t="n">
        <v>3.3458322755977</v>
      </c>
    </row>
    <row r="727" customFormat="false" ht="15" hidden="false" customHeight="false" outlineLevel="0" collapsed="false">
      <c r="A727" s="1" t="n">
        <v>31.1415434615667</v>
      </c>
      <c r="B727" s="1" t="n">
        <v>-0.449589089427549</v>
      </c>
    </row>
    <row r="728" customFormat="false" ht="15" hidden="false" customHeight="false" outlineLevel="0" collapsed="false">
      <c r="A728" s="1" t="n">
        <v>33.8216995719993</v>
      </c>
      <c r="B728" s="1" t="n">
        <v>-5.08797214949835</v>
      </c>
    </row>
    <row r="729" customFormat="false" ht="15" hidden="false" customHeight="false" outlineLevel="0" collapsed="false">
      <c r="A729" s="1" t="n">
        <v>6.23623147743839</v>
      </c>
      <c r="B729" s="1" t="n">
        <v>0.498882567733205</v>
      </c>
    </row>
    <row r="730" customFormat="false" ht="15" hidden="false" customHeight="false" outlineLevel="0" collapsed="false">
      <c r="A730" s="1" t="n">
        <f aca="false">-15.7495204999877</f>
        <v>-15.7495204999877</v>
      </c>
      <c r="B730" s="1" t="n">
        <v>-11.3849902574128</v>
      </c>
    </row>
    <row r="731" customFormat="false" ht="15" hidden="false" customHeight="false" outlineLevel="0" collapsed="false">
      <c r="A731" s="1" t="n">
        <v>9.84069195109025</v>
      </c>
      <c r="B731" s="1" t="n">
        <v>4.95708088559504</v>
      </c>
    </row>
    <row r="732" customFormat="false" ht="15" hidden="false" customHeight="false" outlineLevel="0" collapsed="false">
      <c r="A732" s="1" t="n">
        <f aca="false">-27.6159869886842</f>
        <v>-27.6159869886842</v>
      </c>
      <c r="B732" s="1" t="n">
        <v>-19.2704769712086</v>
      </c>
    </row>
    <row r="733" customFormat="false" ht="15" hidden="false" customHeight="false" outlineLevel="0" collapsed="false">
      <c r="A733" s="1" t="n">
        <v>-2.86383828147048</v>
      </c>
      <c r="B733" s="1" t="n">
        <v>7.58177900103899</v>
      </c>
    </row>
    <row r="734" customFormat="false" ht="15" hidden="false" customHeight="false" outlineLevel="0" collapsed="false">
      <c r="A734" s="1" t="n">
        <v>0.498778706790099</v>
      </c>
      <c r="B734" s="1" t="n">
        <v>9.45384210887193</v>
      </c>
    </row>
    <row r="735" customFormat="false" ht="15" hidden="false" customHeight="false" outlineLevel="0" collapsed="false">
      <c r="A735" s="1" t="n">
        <f aca="false">-31.5297425515198</f>
        <v>-31.5297425515198</v>
      </c>
      <c r="B735" s="1" t="n">
        <v>-10.8100075298659</v>
      </c>
    </row>
    <row r="736" customFormat="false" ht="15" hidden="false" customHeight="false" outlineLevel="0" collapsed="false">
      <c r="A736" s="1" t="n">
        <v>38.4597684919999</v>
      </c>
      <c r="B736" s="1" t="n">
        <v>-4.78152973503022</v>
      </c>
    </row>
    <row r="737" customFormat="false" ht="15" hidden="false" customHeight="false" outlineLevel="0" collapsed="false">
      <c r="A737" s="1" t="n">
        <v>-6.04227989603905</v>
      </c>
      <c r="B737" s="1" t="n">
        <v>1.50068879361435</v>
      </c>
    </row>
    <row r="738" customFormat="false" ht="15" hidden="false" customHeight="false" outlineLevel="0" collapsed="false">
      <c r="A738" s="1" t="n">
        <v>13.3890867656068</v>
      </c>
      <c r="B738" s="1" t="n">
        <v>6.4474042749519</v>
      </c>
    </row>
    <row r="739" customFormat="false" ht="15" hidden="false" customHeight="false" outlineLevel="0" collapsed="false">
      <c r="A739" s="1" t="n">
        <v>-6.13120996569895</v>
      </c>
      <c r="B739" s="1" t="n">
        <v>5.74061665329061</v>
      </c>
    </row>
    <row r="740" customFormat="false" ht="15" hidden="false" customHeight="false" outlineLevel="0" collapsed="false">
      <c r="A740" s="1" t="n">
        <f aca="false">-29.9304429274632</f>
        <v>-29.9304429274632</v>
      </c>
      <c r="B740" s="1" t="n">
        <v>-15.4165971801363</v>
      </c>
    </row>
    <row r="741" customFormat="false" ht="15" hidden="false" customHeight="false" outlineLevel="0" collapsed="false">
      <c r="A741" s="1" t="n">
        <f aca="false">-31.096559344975</f>
        <v>-31.096559344975</v>
      </c>
      <c r="B741" s="1" t="n">
        <v>-11.2640846017211</v>
      </c>
    </row>
    <row r="742" customFormat="false" ht="15" hidden="false" customHeight="false" outlineLevel="0" collapsed="false">
      <c r="A742" s="1" t="n">
        <v>36.9256188301875</v>
      </c>
      <c r="B742" s="1" t="n">
        <v>-7.07525686718401</v>
      </c>
    </row>
    <row r="743" customFormat="false" ht="15" hidden="false" customHeight="false" outlineLevel="0" collapsed="false">
      <c r="A743" s="1" t="n">
        <v>38.3274293051974</v>
      </c>
      <c r="B743" s="1" t="n">
        <v>-3.68720073515681</v>
      </c>
    </row>
    <row r="744" customFormat="false" ht="15" hidden="false" customHeight="false" outlineLevel="0" collapsed="false">
      <c r="A744" s="1" t="n">
        <v>0.0935180305236356</v>
      </c>
      <c r="B744" s="1" t="n">
        <v>6.10081602985389</v>
      </c>
    </row>
    <row r="745" customFormat="false" ht="15" hidden="false" customHeight="false" outlineLevel="0" collapsed="false">
      <c r="A745" s="1" t="n">
        <v>26.9395062562306</v>
      </c>
      <c r="B745" s="1" t="n">
        <v>-7.95997487284152</v>
      </c>
    </row>
    <row r="746" customFormat="false" ht="15" hidden="false" customHeight="false" outlineLevel="0" collapsed="false">
      <c r="A746" s="1" t="n">
        <v>27.2545099591226</v>
      </c>
      <c r="B746" s="1" t="n">
        <v>-4.58791162144558</v>
      </c>
    </row>
    <row r="747" customFormat="false" ht="15" hidden="false" customHeight="false" outlineLevel="0" collapsed="false">
      <c r="A747" s="1" t="n">
        <v>36.1449013452243</v>
      </c>
      <c r="B747" s="1" t="n">
        <v>-8.78239067527008</v>
      </c>
    </row>
    <row r="748" customFormat="false" ht="15" hidden="false" customHeight="false" outlineLevel="0" collapsed="false">
      <c r="A748" s="1" t="n">
        <v>30.5662168418352</v>
      </c>
      <c r="B748" s="1" t="n">
        <v>-2.86673218437334</v>
      </c>
    </row>
    <row r="749" customFormat="false" ht="15" hidden="false" customHeight="false" outlineLevel="0" collapsed="false">
      <c r="A749" s="1" t="n">
        <v>26.7249328830483</v>
      </c>
      <c r="B749" s="1" t="n">
        <v>-7.11262882845499</v>
      </c>
    </row>
    <row r="750" customFormat="false" ht="15" hidden="false" customHeight="false" outlineLevel="0" collapsed="false">
      <c r="A750" s="1" t="n">
        <f aca="false">-19.9714673138628</f>
        <v>-19.9714673138628</v>
      </c>
      <c r="B750" s="1" t="n">
        <v>-14.7882311406189</v>
      </c>
    </row>
    <row r="751" customFormat="false" ht="15" hidden="false" customHeight="false" outlineLevel="0" collapsed="false">
      <c r="A751" s="1" t="n">
        <f aca="false">-15.6078960434533</f>
        <v>-15.6078960434533</v>
      </c>
      <c r="B751" s="1" t="n">
        <v>-14.5650831473819</v>
      </c>
    </row>
    <row r="752" customFormat="false" ht="15" hidden="false" customHeight="false" outlineLevel="0" collapsed="false">
      <c r="A752" s="1" t="n">
        <f aca="false">-24.2274939103755</f>
        <v>-24.2274939103755</v>
      </c>
      <c r="B752" s="1" t="n">
        <v>-18.260174075086</v>
      </c>
    </row>
    <row r="753" customFormat="false" ht="15" hidden="false" customHeight="false" outlineLevel="0" collapsed="false">
      <c r="A753" s="1" t="n">
        <v>27.1276042448653</v>
      </c>
      <c r="B753" s="1" t="n">
        <v>-7.64698670547177</v>
      </c>
    </row>
    <row r="754" customFormat="false" ht="15" hidden="false" customHeight="false" outlineLevel="0" collapsed="false">
      <c r="A754" s="1" t="n">
        <v>27.2248717642429</v>
      </c>
      <c r="B754" s="1" t="n">
        <v>-6.99682067117617</v>
      </c>
    </row>
    <row r="755" customFormat="false" ht="15" hidden="false" customHeight="false" outlineLevel="0" collapsed="false">
      <c r="A755" s="1" t="n">
        <f aca="false">-30.5098098297442</f>
        <v>-30.5098098297442</v>
      </c>
      <c r="B755" s="1" t="n">
        <v>-18.192724490792</v>
      </c>
    </row>
    <row r="756" customFormat="false" ht="15" hidden="false" customHeight="false" outlineLevel="0" collapsed="false">
      <c r="A756" s="1" t="n">
        <v>-2.4839781837396</v>
      </c>
      <c r="B756" s="1" t="n">
        <v>0.191188763651043</v>
      </c>
    </row>
    <row r="757" customFormat="false" ht="15" hidden="false" customHeight="false" outlineLevel="0" collapsed="false">
      <c r="A757" s="1" t="n">
        <v>1.93245626910567</v>
      </c>
      <c r="B757" s="1" t="n">
        <v>3.15122534548125</v>
      </c>
    </row>
    <row r="758" customFormat="false" ht="15" hidden="false" customHeight="false" outlineLevel="0" collapsed="false">
      <c r="A758" s="1" t="n">
        <v>10.5099498313049</v>
      </c>
      <c r="B758" s="1" t="n">
        <v>2.52732231832103</v>
      </c>
    </row>
    <row r="759" customFormat="false" ht="15" hidden="false" customHeight="false" outlineLevel="0" collapsed="false">
      <c r="A759" s="1" t="n">
        <v>11.833977121434</v>
      </c>
      <c r="B759" s="1" t="n">
        <v>3.77077969666754</v>
      </c>
    </row>
    <row r="760" customFormat="false" ht="15" hidden="false" customHeight="false" outlineLevel="0" collapsed="false">
      <c r="A760" s="1" t="n">
        <v>30.2762785834894</v>
      </c>
      <c r="B760" s="1" t="n">
        <v>-2.72167902082445</v>
      </c>
    </row>
    <row r="761" customFormat="false" ht="15" hidden="false" customHeight="false" outlineLevel="0" collapsed="false">
      <c r="A761" s="1" t="n">
        <v>25.9842616919053</v>
      </c>
      <c r="B761" s="1" t="n">
        <v>0.28188679092247</v>
      </c>
    </row>
    <row r="762" customFormat="false" ht="15" hidden="false" customHeight="false" outlineLevel="0" collapsed="false">
      <c r="A762" s="1" t="n">
        <f aca="false">-22.7739184721525</f>
        <v>-22.7739184721525</v>
      </c>
      <c r="B762" s="1" t="n">
        <v>-19.2194258237423</v>
      </c>
    </row>
    <row r="763" customFormat="false" ht="15" hidden="false" customHeight="false" outlineLevel="0" collapsed="false">
      <c r="A763" s="1" t="n">
        <v>34.5773410584127</v>
      </c>
      <c r="B763" s="1" t="n">
        <v>-3.77794864851171</v>
      </c>
    </row>
    <row r="764" customFormat="false" ht="15" hidden="false" customHeight="false" outlineLevel="0" collapsed="false">
      <c r="A764" s="1" t="n">
        <f aca="false">-24.7224337508366</f>
        <v>-24.7224337508366</v>
      </c>
      <c r="B764" s="1" t="n">
        <v>-12.7096775503476</v>
      </c>
    </row>
    <row r="765" customFormat="false" ht="15" hidden="false" customHeight="false" outlineLevel="0" collapsed="false">
      <c r="A765" s="1" t="n">
        <v>33.9927910112703</v>
      </c>
      <c r="B765" s="1" t="n">
        <v>-8.79583277889456</v>
      </c>
    </row>
    <row r="766" customFormat="false" ht="15" hidden="false" customHeight="false" outlineLevel="0" collapsed="false">
      <c r="A766" s="1" t="n">
        <v>28.6472100029013</v>
      </c>
      <c r="B766" s="1" t="n">
        <v>-2.80361285523379</v>
      </c>
    </row>
    <row r="767" customFormat="false" ht="15" hidden="false" customHeight="false" outlineLevel="0" collapsed="false">
      <c r="A767" s="1" t="n">
        <f aca="false">-32.097186487767</f>
        <v>-32.097186487767</v>
      </c>
      <c r="B767" s="1" t="n">
        <v>-10.5988990272297</v>
      </c>
    </row>
    <row r="768" customFormat="false" ht="15" hidden="false" customHeight="false" outlineLevel="0" collapsed="false">
      <c r="A768" s="1" t="n">
        <v>-3.11432522230667</v>
      </c>
      <c r="B768" s="1" t="n">
        <v>2.8794544576588</v>
      </c>
    </row>
    <row r="769" customFormat="false" ht="15" hidden="false" customHeight="false" outlineLevel="0" collapsed="false">
      <c r="A769" s="1" t="n">
        <v>31.3454278479106</v>
      </c>
      <c r="B769" s="1" t="n">
        <v>-9.29274748172508</v>
      </c>
    </row>
    <row r="770" customFormat="false" ht="15" hidden="false" customHeight="false" outlineLevel="0" collapsed="false">
      <c r="A770" s="1" t="n">
        <v>7.35508243403241</v>
      </c>
      <c r="B770" s="1" t="n">
        <v>6.54047237361561</v>
      </c>
    </row>
    <row r="771" customFormat="false" ht="15" hidden="false" customHeight="false" outlineLevel="0" collapsed="false">
      <c r="A771" s="1" t="n">
        <f aca="false">-24.0698768863972</f>
        <v>-24.0698768863972</v>
      </c>
      <c r="B771" s="1" t="n">
        <v>-18.38618750393</v>
      </c>
    </row>
    <row r="772" customFormat="false" ht="15" hidden="false" customHeight="false" outlineLevel="0" collapsed="false">
      <c r="A772" s="1" t="n">
        <v>21.6003826349618</v>
      </c>
      <c r="B772" s="1" t="n">
        <v>-5.75771744833649</v>
      </c>
    </row>
    <row r="773" customFormat="false" ht="15" hidden="false" customHeight="false" outlineLevel="0" collapsed="false">
      <c r="A773" s="1" t="n">
        <f aca="false">-21.3043222948653</f>
        <v>-21.3043222948653</v>
      </c>
      <c r="B773" s="1" t="n">
        <v>-11.2163620775192</v>
      </c>
    </row>
    <row r="774" customFormat="false" ht="15" hidden="false" customHeight="false" outlineLevel="0" collapsed="false">
      <c r="A774" s="1" t="n">
        <v>24.4882666498456</v>
      </c>
      <c r="B774" s="1" t="n">
        <v>-5.42414470108976</v>
      </c>
    </row>
    <row r="775" customFormat="false" ht="15" hidden="false" customHeight="false" outlineLevel="0" collapsed="false">
      <c r="A775" s="1" t="n">
        <v>38.4168756775165</v>
      </c>
      <c r="B775" s="1" t="n">
        <v>-8.99155801718287</v>
      </c>
    </row>
    <row r="776" customFormat="false" ht="15" hidden="false" customHeight="false" outlineLevel="0" collapsed="false">
      <c r="A776" s="1" t="n">
        <v>8.56805159218094</v>
      </c>
      <c r="B776" s="1" t="n">
        <v>5.51480067128236</v>
      </c>
    </row>
    <row r="777" customFormat="false" ht="15" hidden="false" customHeight="false" outlineLevel="0" collapsed="false">
      <c r="A777" s="1" t="n">
        <f aca="false">-24.5332154680868</f>
        <v>-24.5332154680868</v>
      </c>
      <c r="B777" s="1" t="n">
        <v>-18.189873503693</v>
      </c>
    </row>
    <row r="778" customFormat="false" ht="15" hidden="false" customHeight="false" outlineLevel="0" collapsed="false">
      <c r="A778" s="1" t="n">
        <f aca="false">-18.0579224906148</f>
        <v>-18.0579224906148</v>
      </c>
      <c r="B778" s="1" t="n">
        <v>-12.8742033232454</v>
      </c>
    </row>
    <row r="779" customFormat="false" ht="15" hidden="false" customHeight="false" outlineLevel="0" collapsed="false">
      <c r="A779" s="1" t="n">
        <v>-1.8848001028204</v>
      </c>
      <c r="B779" s="1" t="n">
        <v>0.503585538759065</v>
      </c>
    </row>
    <row r="780" customFormat="false" ht="15" hidden="false" customHeight="false" outlineLevel="0" collapsed="false">
      <c r="A780" s="1" t="n">
        <v>2.1682087752963</v>
      </c>
      <c r="B780" s="1" t="n">
        <v>7.072003526771</v>
      </c>
    </row>
    <row r="781" customFormat="false" ht="15" hidden="false" customHeight="false" outlineLevel="0" collapsed="false">
      <c r="A781" s="1" t="n">
        <v>38.769380207743</v>
      </c>
      <c r="B781" s="1" t="n">
        <v>-0.926737943913565</v>
      </c>
    </row>
    <row r="782" customFormat="false" ht="15" hidden="false" customHeight="false" outlineLevel="0" collapsed="false">
      <c r="A782" s="1" t="n">
        <v>30.2573834932238</v>
      </c>
      <c r="B782" s="1" t="n">
        <v>-4.7095609387921</v>
      </c>
    </row>
    <row r="783" customFormat="false" ht="15" hidden="false" customHeight="false" outlineLevel="0" collapsed="false">
      <c r="A783" s="1" t="n">
        <f aca="false">-30.1033677768492</f>
        <v>-30.1033677768492</v>
      </c>
      <c r="B783" s="1" t="n">
        <v>-19.1832791301304</v>
      </c>
    </row>
    <row r="784" customFormat="false" ht="15" hidden="false" customHeight="false" outlineLevel="0" collapsed="false">
      <c r="A784" s="1" t="n">
        <f aca="false">-27.636337055375</f>
        <v>-27.636337055375</v>
      </c>
      <c r="B784" s="1" t="n">
        <v>-16.1075411665676</v>
      </c>
    </row>
    <row r="785" customFormat="false" ht="15" hidden="false" customHeight="false" outlineLevel="0" collapsed="false">
      <c r="A785" s="1" t="n">
        <f aca="false">-18.0254446471436</f>
        <v>-18.0254446471436</v>
      </c>
      <c r="B785" s="1" t="n">
        <v>-15.768017412139</v>
      </c>
    </row>
    <row r="786" customFormat="false" ht="15" hidden="false" customHeight="false" outlineLevel="0" collapsed="false">
      <c r="A786" s="1" t="n">
        <f aca="false">-15.9057757351848</f>
        <v>-15.9057757351848</v>
      </c>
      <c r="B786" s="1" t="n">
        <v>-12.9107815984897</v>
      </c>
    </row>
    <row r="787" customFormat="false" ht="15" hidden="false" customHeight="false" outlineLevel="0" collapsed="false">
      <c r="A787" s="1" t="n">
        <f aca="false">-34.494054436639</f>
        <v>-34.494054436639</v>
      </c>
      <c r="B787" s="1" t="n">
        <v>-18.7828209303511</v>
      </c>
    </row>
    <row r="788" customFormat="false" ht="15" hidden="false" customHeight="false" outlineLevel="0" collapsed="false">
      <c r="A788" s="1" t="n">
        <v>-0.857535987012666</v>
      </c>
      <c r="B788" s="1" t="n">
        <v>3.90455286032288</v>
      </c>
    </row>
    <row r="789" customFormat="false" ht="15" hidden="false" customHeight="false" outlineLevel="0" collapsed="false">
      <c r="A789" s="1" t="n">
        <v>31.7899148845288</v>
      </c>
      <c r="B789" s="1" t="n">
        <v>-1.30483541963513</v>
      </c>
    </row>
    <row r="790" customFormat="false" ht="15" hidden="false" customHeight="false" outlineLevel="0" collapsed="false">
      <c r="A790" s="1" t="n">
        <f aca="false">-27.7947252852481</f>
        <v>-27.7947252852481</v>
      </c>
      <c r="B790" s="1" t="n">
        <v>-13.813232976686</v>
      </c>
    </row>
    <row r="791" customFormat="false" ht="15" hidden="false" customHeight="false" outlineLevel="0" collapsed="false">
      <c r="A791" s="1" t="n">
        <v>9.84895989184055</v>
      </c>
      <c r="B791" s="1" t="n">
        <v>2.86754186635889</v>
      </c>
    </row>
    <row r="792" customFormat="false" ht="15" hidden="false" customHeight="false" outlineLevel="0" collapsed="false">
      <c r="A792" s="1" t="n">
        <f aca="false">-33.4495617733375</f>
        <v>-33.4495617733375</v>
      </c>
      <c r="B792" s="1" t="n">
        <v>-13.3443740964406</v>
      </c>
    </row>
    <row r="793" customFormat="false" ht="15" hidden="false" customHeight="false" outlineLevel="0" collapsed="false">
      <c r="A793" s="1" t="n">
        <v>39.3638071158327</v>
      </c>
      <c r="B793" s="1" t="n">
        <v>-6.64558189227761</v>
      </c>
    </row>
    <row r="794" customFormat="false" ht="15" hidden="false" customHeight="false" outlineLevel="0" collapsed="false">
      <c r="A794" s="1" t="n">
        <v>-4.10154967440918</v>
      </c>
      <c r="B794" s="1" t="n">
        <v>4.27137514694987</v>
      </c>
    </row>
    <row r="795" customFormat="false" ht="15" hidden="false" customHeight="false" outlineLevel="0" collapsed="false">
      <c r="A795" s="1" t="n">
        <v>35.6628913435665</v>
      </c>
      <c r="B795" s="1" t="n">
        <v>-8.9701457800872</v>
      </c>
    </row>
    <row r="796" customFormat="false" ht="15" hidden="false" customHeight="false" outlineLevel="0" collapsed="false">
      <c r="A796" s="1" t="n">
        <f aca="false">-34.4605271517158</f>
        <v>-34.4605271517158</v>
      </c>
      <c r="B796" s="1" t="n">
        <v>-12.7213178922757</v>
      </c>
    </row>
    <row r="797" customFormat="false" ht="15" hidden="false" customHeight="false" outlineLevel="0" collapsed="false">
      <c r="A797" s="1" t="n">
        <v>3.08977818951367</v>
      </c>
      <c r="B797" s="1" t="n">
        <v>6.42362028842163</v>
      </c>
    </row>
    <row r="798" customFormat="false" ht="15" hidden="false" customHeight="false" outlineLevel="0" collapsed="false">
      <c r="A798" s="1" t="n">
        <v>31.398315343917</v>
      </c>
      <c r="B798" s="1" t="n">
        <v>-3.87073929779832</v>
      </c>
    </row>
    <row r="799" customFormat="false" ht="15" hidden="false" customHeight="false" outlineLevel="0" collapsed="false">
      <c r="A799" s="1" t="n">
        <v>9.17700512822065</v>
      </c>
      <c r="B799" s="1" t="n">
        <v>-0.125174268355026</v>
      </c>
    </row>
    <row r="800" customFormat="false" ht="15" hidden="false" customHeight="false" outlineLevel="0" collapsed="false">
      <c r="A800" s="1" t="n">
        <f aca="false">-17.8409177514868</f>
        <v>-17.8409177514868</v>
      </c>
      <c r="B800" s="1" t="n">
        <v>-13.7338712638385</v>
      </c>
    </row>
    <row r="801" customFormat="false" ht="15" hidden="false" customHeight="false" outlineLevel="0" collapsed="false">
      <c r="A801" s="1" t="n">
        <f aca="false">-17.01732787611</f>
        <v>-17.01732787611</v>
      </c>
      <c r="B801" s="1" t="n">
        <v>-17.6697647390236</v>
      </c>
    </row>
    <row r="802" customFormat="false" ht="15" hidden="false" customHeight="false" outlineLevel="0" collapsed="false">
      <c r="A802" s="1" t="n">
        <f aca="false">-31.1457479741652</f>
        <v>-31.1457479741652</v>
      </c>
      <c r="B802" s="1" t="n">
        <v>-17.6512288256811</v>
      </c>
    </row>
    <row r="803" customFormat="false" ht="15" hidden="false" customHeight="false" outlineLevel="0" collapsed="false">
      <c r="A803" s="1" t="n">
        <v>5.2061303760166</v>
      </c>
      <c r="B803" s="1" t="n">
        <v>2.6936561065538</v>
      </c>
    </row>
    <row r="804" customFormat="false" ht="15" hidden="false" customHeight="false" outlineLevel="0" collapsed="false">
      <c r="A804" s="1" t="n">
        <f aca="false">-20.8897822930256</f>
        <v>-20.8897822930256</v>
      </c>
      <c r="B804" s="1" t="n">
        <v>-16.3956896433533</v>
      </c>
    </row>
    <row r="805" customFormat="false" ht="15" hidden="false" customHeight="false" outlineLevel="0" collapsed="false">
      <c r="A805" s="1" t="n">
        <v>34.2229052474006</v>
      </c>
      <c r="B805" s="1" t="n">
        <v>-5.339760534421</v>
      </c>
    </row>
    <row r="806" customFormat="false" ht="15" hidden="false" customHeight="false" outlineLevel="0" collapsed="false">
      <c r="A806" s="1" t="n">
        <v>5.9269920767709</v>
      </c>
      <c r="B806" s="1" t="n">
        <v>0.568097483565016</v>
      </c>
    </row>
    <row r="807" customFormat="false" ht="15" hidden="false" customHeight="false" outlineLevel="0" collapsed="false">
      <c r="A807" s="1" t="n">
        <v>31.562003986414</v>
      </c>
      <c r="B807" s="1" t="n">
        <v>-2.56498297404088</v>
      </c>
    </row>
    <row r="808" customFormat="false" ht="15" hidden="false" customHeight="false" outlineLevel="0" collapsed="false">
      <c r="A808" s="1" t="n">
        <f aca="false">-21.4035701056222</f>
        <v>-21.4035701056222</v>
      </c>
      <c r="B808" s="1" t="n">
        <v>-16.2802445539184</v>
      </c>
    </row>
    <row r="809" customFormat="false" ht="15" hidden="false" customHeight="false" outlineLevel="0" collapsed="false">
      <c r="A809" s="1" t="n">
        <f aca="false">-34.5872812484469</f>
        <v>-34.5872812484469</v>
      </c>
      <c r="B809" s="1" t="n">
        <v>-12.5489896873301</v>
      </c>
    </row>
    <row r="810" customFormat="false" ht="15" hidden="false" customHeight="false" outlineLevel="0" collapsed="false">
      <c r="A810" s="1" t="n">
        <v>6.86801862924515</v>
      </c>
      <c r="B810" s="1" t="n">
        <v>2.11349016049822</v>
      </c>
    </row>
    <row r="811" customFormat="false" ht="15" hidden="false" customHeight="false" outlineLevel="0" collapsed="false">
      <c r="A811" s="1" t="n">
        <f aca="false">-29.657234314356</f>
        <v>-29.657234314356</v>
      </c>
      <c r="B811" s="1" t="n">
        <v>-14.3948534769967</v>
      </c>
    </row>
    <row r="812" customFormat="false" ht="15" hidden="false" customHeight="false" outlineLevel="0" collapsed="false">
      <c r="A812" s="1" t="n">
        <v>32.3698014809062</v>
      </c>
      <c r="B812" s="1" t="n">
        <v>-4.09830731169888</v>
      </c>
    </row>
    <row r="813" customFormat="false" ht="15" hidden="false" customHeight="false" outlineLevel="0" collapsed="false">
      <c r="A813" s="1" t="n">
        <f aca="false">-34.9589743561774</f>
        <v>-34.9589743561774</v>
      </c>
      <c r="B813" s="1" t="n">
        <v>-15.3221093986144</v>
      </c>
    </row>
    <row r="814" customFormat="false" ht="15" hidden="false" customHeight="false" outlineLevel="0" collapsed="false">
      <c r="A814" s="1" t="n">
        <v>36.1418269629395</v>
      </c>
      <c r="B814" s="1" t="n">
        <v>-5.60535706798042</v>
      </c>
    </row>
    <row r="815" customFormat="false" ht="15" hidden="false" customHeight="false" outlineLevel="0" collapsed="false">
      <c r="A815" s="1" t="n">
        <f aca="false">-16.5029592228875</f>
        <v>-16.5029592228875</v>
      </c>
      <c r="B815" s="1" t="n">
        <v>-9.71293093746148</v>
      </c>
    </row>
    <row r="816" customFormat="false" ht="15" hidden="false" customHeight="false" outlineLevel="0" collapsed="false">
      <c r="A816" s="1" t="n">
        <v>-2.14798456963828</v>
      </c>
      <c r="B816" s="1" t="n">
        <v>6.77881280735086</v>
      </c>
    </row>
    <row r="817" customFormat="false" ht="15" hidden="false" customHeight="false" outlineLevel="0" collapsed="false">
      <c r="A817" s="1" t="n">
        <f aca="false">-30.7521075491264</f>
        <v>-30.7521075491264</v>
      </c>
      <c r="B817" s="1" t="n">
        <v>-14.0625175866581</v>
      </c>
    </row>
    <row r="818" customFormat="false" ht="15" hidden="false" customHeight="false" outlineLevel="0" collapsed="false">
      <c r="A818" s="1" t="n">
        <f aca="false">-32.4338667494407</f>
        <v>-32.4338667494407</v>
      </c>
      <c r="B818" s="1" t="n">
        <v>-15.0762961337475</v>
      </c>
    </row>
    <row r="819" customFormat="false" ht="15" hidden="false" customHeight="false" outlineLevel="0" collapsed="false">
      <c r="A819" s="1" t="n">
        <f aca="false">-25.7933137332743</f>
        <v>-25.7933137332743</v>
      </c>
      <c r="B819" s="1" t="n">
        <v>-12.4041874605515</v>
      </c>
    </row>
    <row r="820" customFormat="false" ht="15" hidden="false" customHeight="false" outlineLevel="0" collapsed="false">
      <c r="A820" s="1" t="n">
        <f aca="false">-33.584986503781</f>
        <v>-33.584986503781</v>
      </c>
      <c r="B820" s="1" t="n">
        <v>-10.8105604321865</v>
      </c>
    </row>
    <row r="821" customFormat="false" ht="15" hidden="false" customHeight="false" outlineLevel="0" collapsed="false">
      <c r="A821" s="1" t="n">
        <v>26.6096690267898</v>
      </c>
      <c r="B821" s="1" t="n">
        <v>-9.34675714796924</v>
      </c>
    </row>
    <row r="822" customFormat="false" ht="15" hidden="false" customHeight="false" outlineLevel="0" collapsed="false">
      <c r="A822" s="1" t="n">
        <v>34.969021915331</v>
      </c>
      <c r="B822" s="1" t="n">
        <v>-1.68931650896232</v>
      </c>
    </row>
    <row r="823" customFormat="false" ht="15" hidden="false" customHeight="false" outlineLevel="0" collapsed="false">
      <c r="A823" s="1" t="n">
        <v>3.65801781361224</v>
      </c>
      <c r="B823" s="1" t="n">
        <v>8.86165215005745</v>
      </c>
    </row>
    <row r="824" customFormat="false" ht="15" hidden="false" customHeight="false" outlineLevel="0" collapsed="false">
      <c r="A824" s="1" t="n">
        <v>2.08967755647281</v>
      </c>
      <c r="B824" s="1" t="n">
        <v>9.56188816838694</v>
      </c>
    </row>
    <row r="825" customFormat="false" ht="15" hidden="false" customHeight="false" outlineLevel="0" collapsed="false">
      <c r="A825" s="1" t="n">
        <f aca="false">-23.1663814778697</f>
        <v>-23.1663814778697</v>
      </c>
      <c r="B825" s="1" t="n">
        <v>-15.4942449079409</v>
      </c>
    </row>
    <row r="826" customFormat="false" ht="15" hidden="false" customHeight="false" outlineLevel="0" collapsed="false">
      <c r="A826" s="1" t="n">
        <v>31.0397450081663</v>
      </c>
      <c r="B826" s="1" t="n">
        <v>-5.37519720893315</v>
      </c>
    </row>
    <row r="827" customFormat="false" ht="15" hidden="false" customHeight="false" outlineLevel="0" collapsed="false">
      <c r="A827" s="1" t="n">
        <v>35.6728663944312</v>
      </c>
      <c r="B827" s="1" t="n">
        <v>-0.608469003492302</v>
      </c>
    </row>
    <row r="828" customFormat="false" ht="15" hidden="false" customHeight="false" outlineLevel="0" collapsed="false">
      <c r="A828" s="1" t="n">
        <v>-1.86579744092682</v>
      </c>
      <c r="B828" s="1" t="n">
        <v>1.79389608240923</v>
      </c>
    </row>
    <row r="829" customFormat="false" ht="15" hidden="false" customHeight="false" outlineLevel="0" collapsed="false">
      <c r="A829" s="1" t="n">
        <v>11.0007258267647</v>
      </c>
      <c r="B829" s="1" t="n">
        <v>0.121656231880557</v>
      </c>
    </row>
    <row r="830" customFormat="false" ht="15" hidden="false" customHeight="false" outlineLevel="0" collapsed="false">
      <c r="A830" s="1" t="n">
        <v>8.6235212354668</v>
      </c>
      <c r="B830" s="1" t="n">
        <v>3.68236933537106</v>
      </c>
    </row>
    <row r="831" customFormat="false" ht="15" hidden="false" customHeight="false" outlineLevel="0" collapsed="false">
      <c r="A831" s="1" t="n">
        <v>-4.04516410637958</v>
      </c>
      <c r="B831" s="1" t="n">
        <v>1.99443701672934</v>
      </c>
    </row>
    <row r="832" customFormat="false" ht="15" hidden="false" customHeight="false" outlineLevel="0" collapsed="false">
      <c r="A832" s="1" t="n">
        <f aca="false">-19.3154175114789</f>
        <v>-19.3154175114789</v>
      </c>
      <c r="B832" s="1" t="n">
        <v>-15.7598890248624</v>
      </c>
    </row>
    <row r="833" customFormat="false" ht="15" hidden="false" customHeight="false" outlineLevel="0" collapsed="false">
      <c r="A833" s="1" t="n">
        <v>36.3429584793261</v>
      </c>
      <c r="B833" s="1" t="n">
        <v>-2.8533434096891</v>
      </c>
    </row>
    <row r="834" customFormat="false" ht="15" hidden="false" customHeight="false" outlineLevel="0" collapsed="false">
      <c r="A834" s="1" t="n">
        <v>4.20798486449733</v>
      </c>
      <c r="B834" s="1" t="n">
        <v>8.00503473312697</v>
      </c>
    </row>
    <row r="835" customFormat="false" ht="15" hidden="false" customHeight="false" outlineLevel="0" collapsed="false">
      <c r="A835" s="1" t="n">
        <f aca="false">-35.1807703574213</f>
        <v>-35.1807703574213</v>
      </c>
      <c r="B835" s="1" t="n">
        <v>-11.2870589954576</v>
      </c>
    </row>
    <row r="836" customFormat="false" ht="15" hidden="false" customHeight="false" outlineLevel="0" collapsed="false">
      <c r="A836" s="1" t="n">
        <v>6.96838114380778</v>
      </c>
      <c r="B836" s="1" t="n">
        <v>-0.00800564366278489</v>
      </c>
    </row>
    <row r="837" customFormat="false" ht="15" hidden="false" customHeight="false" outlineLevel="0" collapsed="false">
      <c r="A837" s="1" t="n">
        <v>35.3960418059781</v>
      </c>
      <c r="B837" s="1" t="n">
        <v>-8.97562911230732</v>
      </c>
    </row>
    <row r="838" customFormat="false" ht="15" hidden="false" customHeight="false" outlineLevel="0" collapsed="false">
      <c r="A838" s="1" t="n">
        <f aca="false">-18.6381009966685</f>
        <v>-18.6381009966685</v>
      </c>
      <c r="B838" s="1" t="n">
        <v>-10.3862989876694</v>
      </c>
    </row>
    <row r="839" customFormat="false" ht="15" hidden="false" customHeight="false" outlineLevel="0" collapsed="false">
      <c r="A839" s="1" t="n">
        <f aca="false">-26.6545509521794</f>
        <v>-26.6545509521794</v>
      </c>
      <c r="B839" s="1" t="n">
        <v>-17.0624862019235</v>
      </c>
    </row>
    <row r="840" customFormat="false" ht="15" hidden="false" customHeight="false" outlineLevel="0" collapsed="false">
      <c r="A840" s="1" t="n">
        <f aca="false">-25.9549347170094</f>
        <v>-25.9549347170094</v>
      </c>
      <c r="B840" s="1" t="n">
        <v>-14.625028541524</v>
      </c>
    </row>
    <row r="841" customFormat="false" ht="15" hidden="false" customHeight="false" outlineLevel="0" collapsed="false">
      <c r="A841" s="1" t="n">
        <v>0.151075515185922</v>
      </c>
      <c r="B841" s="1" t="n">
        <v>7.33578699141212</v>
      </c>
    </row>
    <row r="842" customFormat="false" ht="15" hidden="false" customHeight="false" outlineLevel="0" collapsed="false">
      <c r="A842" s="1" t="n">
        <f aca="false">-17.7545719627801</f>
        <v>-17.7545719627801</v>
      </c>
      <c r="B842" s="1" t="n">
        <v>-10.9013716359815</v>
      </c>
    </row>
    <row r="843" customFormat="false" ht="15" hidden="false" customHeight="false" outlineLevel="0" collapsed="false">
      <c r="A843" s="1" t="n">
        <f aca="false">-16.460774286281</f>
        <v>-16.460774286281</v>
      </c>
      <c r="B843" s="1" t="n">
        <v>-19.3172515148165</v>
      </c>
    </row>
    <row r="844" customFormat="false" ht="15" hidden="false" customHeight="false" outlineLevel="0" collapsed="false">
      <c r="A844" s="1" t="n">
        <f aca="false">-21.5406087619657</f>
        <v>-21.5406087619657</v>
      </c>
      <c r="B844" s="1" t="n">
        <v>-16.2678925821427</v>
      </c>
    </row>
    <row r="845" customFormat="false" ht="15" hidden="false" customHeight="false" outlineLevel="0" collapsed="false">
      <c r="A845" s="1" t="n">
        <v>0.368781904224914</v>
      </c>
      <c r="B845" s="1" t="n">
        <v>1.21298305038789</v>
      </c>
    </row>
    <row r="846" customFormat="false" ht="15" hidden="false" customHeight="false" outlineLevel="0" collapsed="false">
      <c r="A846" s="1" t="n">
        <f aca="false">-16.2584363334876</f>
        <v>-16.2584363334876</v>
      </c>
      <c r="B846" s="1" t="n">
        <v>-18.5103633626227</v>
      </c>
    </row>
    <row r="847" customFormat="false" ht="15" hidden="false" customHeight="false" outlineLevel="0" collapsed="false">
      <c r="A847" s="1" t="n">
        <v>20.8062068067936</v>
      </c>
      <c r="B847" s="1" t="n">
        <v>-7.1353240276002</v>
      </c>
    </row>
    <row r="848" customFormat="false" ht="15" hidden="false" customHeight="false" outlineLevel="0" collapsed="false">
      <c r="A848" s="1" t="n">
        <v>-2.30969627254611</v>
      </c>
      <c r="B848" s="1" t="n">
        <v>6.72460804443162</v>
      </c>
    </row>
    <row r="849" customFormat="false" ht="15" hidden="false" customHeight="false" outlineLevel="0" collapsed="false">
      <c r="A849" s="1" t="n">
        <v>29.8366885788417</v>
      </c>
      <c r="B849" s="1" t="n">
        <v>-5.9348740249989</v>
      </c>
    </row>
    <row r="850" customFormat="false" ht="15" hidden="false" customHeight="false" outlineLevel="0" collapsed="false">
      <c r="A850" s="1" t="n">
        <f aca="false">-29.4311813115898</f>
        <v>-29.4311813115898</v>
      </c>
      <c r="B850" s="1" t="n">
        <v>-17.9871792328256</v>
      </c>
    </row>
    <row r="851" customFormat="false" ht="15" hidden="false" customHeight="false" outlineLevel="0" collapsed="false">
      <c r="A851" s="1" t="n">
        <v>0.142581658834503</v>
      </c>
      <c r="B851" s="1" t="n">
        <v>5.12612351713533</v>
      </c>
    </row>
    <row r="852" customFormat="false" ht="15" hidden="false" customHeight="false" outlineLevel="0" collapsed="false">
      <c r="A852" s="1" t="n">
        <v>29.9560895780304</v>
      </c>
      <c r="B852" s="1" t="n">
        <v>-4.38442279341407</v>
      </c>
    </row>
    <row r="853" customFormat="false" ht="15" hidden="false" customHeight="false" outlineLevel="0" collapsed="false">
      <c r="A853" s="1" t="n">
        <v>29.2512930989051</v>
      </c>
      <c r="B853" s="1" t="n">
        <v>-2.00084393231298</v>
      </c>
    </row>
    <row r="854" customFormat="false" ht="15" hidden="false" customHeight="false" outlineLevel="0" collapsed="false">
      <c r="A854" s="1" t="n">
        <v>35.3009360894294</v>
      </c>
      <c r="B854" s="1" t="n">
        <v>-1.17850915609061</v>
      </c>
    </row>
    <row r="855" customFormat="false" ht="15" hidden="false" customHeight="false" outlineLevel="0" collapsed="false">
      <c r="A855" s="1" t="n">
        <v>-1.65871853167309</v>
      </c>
      <c r="B855" s="1" t="n">
        <v>2.12322957013925</v>
      </c>
    </row>
    <row r="856" customFormat="false" ht="15" hidden="false" customHeight="false" outlineLevel="0" collapsed="false">
      <c r="A856" s="1" t="n">
        <v>39.6207947145606</v>
      </c>
      <c r="B856" s="1" t="n">
        <v>-8.75691719528184</v>
      </c>
    </row>
    <row r="857" customFormat="false" ht="15" hidden="false" customHeight="false" outlineLevel="0" collapsed="false">
      <c r="A857" s="1" t="n">
        <v>27.5196357316316</v>
      </c>
      <c r="B857" s="1" t="n">
        <v>0.109525245869894</v>
      </c>
    </row>
    <row r="858" customFormat="false" ht="15" hidden="false" customHeight="false" outlineLevel="0" collapsed="false">
      <c r="A858" s="1" t="n">
        <v>24.9868007956878</v>
      </c>
      <c r="B858" s="1" t="n">
        <v>-3.2254055861429</v>
      </c>
    </row>
    <row r="859" customFormat="false" ht="15" hidden="false" customHeight="false" outlineLevel="0" collapsed="false">
      <c r="A859" s="1" t="n">
        <f aca="false">-29.5064069495268</f>
        <v>-29.5064069495268</v>
      </c>
      <c r="B859" s="1" t="n">
        <v>-18.4301960838483</v>
      </c>
    </row>
    <row r="860" customFormat="false" ht="15" hidden="false" customHeight="false" outlineLevel="0" collapsed="false">
      <c r="A860" s="1" t="n">
        <f aca="false">-19.5877667910704</f>
        <v>-19.5877667910704</v>
      </c>
      <c r="B860" s="1" t="n">
        <v>-13.3406375403883</v>
      </c>
    </row>
    <row r="861" customFormat="false" ht="15" hidden="false" customHeight="false" outlineLevel="0" collapsed="false">
      <c r="A861" s="1" t="n">
        <v>21.8597959440559</v>
      </c>
      <c r="B861" s="1" t="n">
        <v>-6.08022469844056</v>
      </c>
    </row>
    <row r="862" customFormat="false" ht="15" hidden="false" customHeight="false" outlineLevel="0" collapsed="false">
      <c r="A862" s="1" t="n">
        <v>21.5404728712612</v>
      </c>
      <c r="B862" s="1" t="n">
        <v>0.230649781958463</v>
      </c>
    </row>
    <row r="863" customFormat="false" ht="15" hidden="false" customHeight="false" outlineLevel="0" collapsed="false">
      <c r="A863" s="1" t="n">
        <v>7.61605542483264</v>
      </c>
      <c r="B863" s="1" t="n">
        <v>8.96929357090517</v>
      </c>
    </row>
    <row r="864" customFormat="false" ht="15" hidden="false" customHeight="false" outlineLevel="0" collapsed="false">
      <c r="A864" s="1" t="n">
        <f aca="false">-17.6052765843812</f>
        <v>-17.6052765843812</v>
      </c>
      <c r="B864" s="1" t="n">
        <v>-13.068374216719</v>
      </c>
    </row>
    <row r="865" customFormat="false" ht="15" hidden="false" customHeight="false" outlineLevel="0" collapsed="false">
      <c r="A865" s="1" t="n">
        <f aca="false">-20.2567646372955</f>
        <v>-20.2567646372955</v>
      </c>
      <c r="B865" s="1" t="n">
        <v>-13.2424773214408</v>
      </c>
    </row>
    <row r="866" customFormat="false" ht="15" hidden="false" customHeight="false" outlineLevel="0" collapsed="false">
      <c r="A866" s="1" t="n">
        <v>30.2102572825937</v>
      </c>
      <c r="B866" s="1" t="n">
        <v>-6.52150702770501</v>
      </c>
    </row>
    <row r="867" customFormat="false" ht="15" hidden="false" customHeight="false" outlineLevel="0" collapsed="false">
      <c r="A867" s="1" t="n">
        <v>33.8437551198224</v>
      </c>
      <c r="B867" s="1" t="n">
        <v>-5.08123605291115</v>
      </c>
    </row>
    <row r="868" customFormat="false" ht="15" hidden="false" customHeight="false" outlineLevel="0" collapsed="false">
      <c r="A868" s="1" t="n">
        <v>6.4128018242105</v>
      </c>
      <c r="B868" s="1" t="n">
        <v>2.21114650201464</v>
      </c>
    </row>
    <row r="869" customFormat="false" ht="15" hidden="false" customHeight="false" outlineLevel="0" collapsed="false">
      <c r="A869" s="1" t="n">
        <v>28.3620636748394</v>
      </c>
      <c r="B869" s="1" t="n">
        <v>-2.52505989091483</v>
      </c>
    </row>
    <row r="870" customFormat="false" ht="15" hidden="false" customHeight="false" outlineLevel="0" collapsed="false">
      <c r="A870" s="1" t="n">
        <f aca="false">-32.1164338676158</f>
        <v>-32.1164338676158</v>
      </c>
      <c r="B870" s="1" t="n">
        <v>-11.1554318099373</v>
      </c>
    </row>
    <row r="871" customFormat="false" ht="15" hidden="false" customHeight="false" outlineLevel="0" collapsed="false">
      <c r="A871" s="1" t="n">
        <f aca="false">-34.0316382133223</f>
        <v>-34.0316382133223</v>
      </c>
      <c r="B871" s="1" t="n">
        <v>-14.189336725054</v>
      </c>
    </row>
    <row r="872" customFormat="false" ht="15" hidden="false" customHeight="false" outlineLevel="0" collapsed="false">
      <c r="A872" s="1" t="n">
        <v>3.08418360486997</v>
      </c>
      <c r="B872" s="1" t="n">
        <v>9.0062124405505</v>
      </c>
    </row>
    <row r="873" customFormat="false" ht="15" hidden="false" customHeight="false" outlineLevel="0" collapsed="false">
      <c r="A873" s="1" t="n">
        <v>35.5138345725193</v>
      </c>
      <c r="B873" s="1" t="n">
        <v>-4.72316441039439</v>
      </c>
    </row>
    <row r="874" customFormat="false" ht="15" hidden="false" customHeight="false" outlineLevel="0" collapsed="false">
      <c r="A874" s="1" t="n">
        <v>7.277903755364</v>
      </c>
      <c r="B874" s="1" t="n">
        <v>5.89090490715922</v>
      </c>
    </row>
    <row r="875" customFormat="false" ht="15" hidden="false" customHeight="false" outlineLevel="0" collapsed="false">
      <c r="A875" s="1" t="n">
        <v>12.8387796413975</v>
      </c>
      <c r="B875" s="1" t="n">
        <v>1.51386500630211</v>
      </c>
    </row>
    <row r="876" customFormat="false" ht="15" hidden="false" customHeight="false" outlineLevel="0" collapsed="false">
      <c r="A876" s="1" t="n">
        <f aca="false">-19.5961645545177</f>
        <v>-19.5961645545177</v>
      </c>
      <c r="B876" s="1" t="n">
        <v>-15.2433731323938</v>
      </c>
    </row>
    <row r="877" customFormat="false" ht="15" hidden="false" customHeight="false" outlineLevel="0" collapsed="false">
      <c r="A877" s="1" t="n">
        <v>39.5983269139483</v>
      </c>
      <c r="B877" s="1" t="n">
        <v>-8.1568015572987</v>
      </c>
    </row>
    <row r="878" customFormat="false" ht="15" hidden="false" customHeight="false" outlineLevel="0" collapsed="false">
      <c r="A878" s="1" t="n">
        <f aca="false">-27.8363095895086</f>
        <v>-27.8363095895086</v>
      </c>
      <c r="B878" s="1" t="n">
        <v>-15.4530992020901</v>
      </c>
    </row>
    <row r="879" customFormat="false" ht="15" hidden="false" customHeight="false" outlineLevel="0" collapsed="false">
      <c r="A879" s="1" t="n">
        <v>-3.30911717013391</v>
      </c>
      <c r="B879" s="1" t="n">
        <v>9.22086235992023</v>
      </c>
    </row>
    <row r="880" customFormat="false" ht="15" hidden="false" customHeight="false" outlineLevel="0" collapsed="false">
      <c r="A880" s="1" t="n">
        <f aca="false">-33.4984943435495</f>
        <v>-33.4984943435495</v>
      </c>
      <c r="B880" s="1" t="n">
        <v>-13.3776137115892</v>
      </c>
    </row>
    <row r="881" customFormat="false" ht="15" hidden="false" customHeight="false" outlineLevel="0" collapsed="false">
      <c r="A881" s="1" t="n">
        <v>8.14000823769261</v>
      </c>
      <c r="B881" s="1" t="n">
        <v>4.067336265318</v>
      </c>
    </row>
    <row r="882" customFormat="false" ht="15" hidden="false" customHeight="false" outlineLevel="0" collapsed="false">
      <c r="A882" s="1" t="n">
        <f aca="false">-26.6503202963328</f>
        <v>-26.6503202963328</v>
      </c>
      <c r="B882" s="1" t="n">
        <v>-12.0544838723709</v>
      </c>
    </row>
    <row r="883" customFormat="false" ht="15" hidden="false" customHeight="false" outlineLevel="0" collapsed="false">
      <c r="A883" s="1" t="n">
        <v>0.514925500954358</v>
      </c>
      <c r="B883" s="1" t="n">
        <v>8.90999665792899</v>
      </c>
    </row>
    <row r="884" customFormat="false" ht="15" hidden="false" customHeight="false" outlineLevel="0" collapsed="false">
      <c r="A884" s="1" t="n">
        <f aca="false">-19.3961459759158</f>
        <v>-19.3961459759158</v>
      </c>
      <c r="B884" s="1" t="n">
        <v>-10.0732670999466</v>
      </c>
    </row>
    <row r="885" customFormat="false" ht="15" hidden="false" customHeight="false" outlineLevel="0" collapsed="false">
      <c r="A885" s="1" t="n">
        <v>-0.4485988028108</v>
      </c>
      <c r="B885" s="1" t="n">
        <v>0.37739202548901</v>
      </c>
    </row>
    <row r="886" customFormat="false" ht="15" hidden="false" customHeight="false" outlineLevel="0" collapsed="false">
      <c r="A886" s="1" t="n">
        <v>0.559066913994929</v>
      </c>
      <c r="B886" s="1" t="n">
        <v>2.29350133445012</v>
      </c>
    </row>
    <row r="887" customFormat="false" ht="15" hidden="false" customHeight="false" outlineLevel="0" collapsed="false">
      <c r="A887" s="1" t="n">
        <v>22.9636638019872</v>
      </c>
      <c r="B887" s="1" t="n">
        <v>-2.55089491935659</v>
      </c>
    </row>
    <row r="888" customFormat="false" ht="15" hidden="false" customHeight="false" outlineLevel="0" collapsed="false">
      <c r="A888" s="1" t="n">
        <v>-0.215834007792557</v>
      </c>
      <c r="B888" s="1" t="n">
        <v>9.11258956187231</v>
      </c>
    </row>
    <row r="889" customFormat="false" ht="15" hidden="false" customHeight="false" outlineLevel="0" collapsed="false">
      <c r="A889" s="1" t="n">
        <v>8.37660396387268</v>
      </c>
      <c r="B889" s="1" t="n">
        <v>2.16061257308103</v>
      </c>
    </row>
    <row r="890" customFormat="false" ht="15" hidden="false" customHeight="false" outlineLevel="0" collapsed="false">
      <c r="A890" s="1" t="n">
        <v>7.21292033207263</v>
      </c>
      <c r="B890" s="1" t="n">
        <v>3.02860474757682</v>
      </c>
    </row>
    <row r="891" customFormat="false" ht="15" hidden="false" customHeight="false" outlineLevel="0" collapsed="false">
      <c r="A891" s="1" t="n">
        <f aca="false">-15.4008829353311</f>
        <v>-15.4008829353311</v>
      </c>
      <c r="B891" s="1" t="n">
        <v>-13.4813041700706</v>
      </c>
    </row>
    <row r="892" customFormat="false" ht="15" hidden="false" customHeight="false" outlineLevel="0" collapsed="false">
      <c r="A892" s="1" t="n">
        <v>36.7900852251499</v>
      </c>
      <c r="B892" s="1" t="n">
        <v>-7.38594639993128</v>
      </c>
    </row>
    <row r="893" customFormat="false" ht="15" hidden="false" customHeight="false" outlineLevel="0" collapsed="false">
      <c r="A893" s="1" t="n">
        <v>33.6117779607619</v>
      </c>
      <c r="B893" s="1" t="n">
        <v>-8.20597590133366</v>
      </c>
    </row>
    <row r="894" customFormat="false" ht="15" hidden="false" customHeight="false" outlineLevel="0" collapsed="false">
      <c r="A894" s="1" t="n">
        <f aca="false">-32.6140618296511</f>
        <v>-32.6140618296511</v>
      </c>
      <c r="B894" s="1" t="n">
        <v>-17.1783023890072</v>
      </c>
    </row>
    <row r="895" customFormat="false" ht="15" hidden="false" customHeight="false" outlineLevel="0" collapsed="false">
      <c r="A895" s="1" t="n">
        <v>3.89505445716266</v>
      </c>
      <c r="B895" s="1" t="n">
        <v>1.15612501081293</v>
      </c>
    </row>
    <row r="896" customFormat="false" ht="15" hidden="false" customHeight="false" outlineLevel="0" collapsed="false">
      <c r="A896" s="1" t="n">
        <v>24.7982063662716</v>
      </c>
      <c r="B896" s="1" t="n">
        <v>-7.3643575306092</v>
      </c>
    </row>
    <row r="897" customFormat="false" ht="15" hidden="false" customHeight="false" outlineLevel="0" collapsed="false">
      <c r="A897" s="1" t="n">
        <f aca="false">-20.1192264167791</f>
        <v>-20.1192264167791</v>
      </c>
      <c r="B897" s="1" t="n">
        <v>-10.9357409961927</v>
      </c>
    </row>
    <row r="898" customFormat="false" ht="15" hidden="false" customHeight="false" outlineLevel="0" collapsed="false">
      <c r="A898" s="1" t="n">
        <f aca="false">-31.8364020074104</f>
        <v>-31.8364020074104</v>
      </c>
      <c r="B898" s="1" t="n">
        <v>-15.5099340305405</v>
      </c>
    </row>
    <row r="899" customFormat="false" ht="15" hidden="false" customHeight="false" outlineLevel="0" collapsed="false">
      <c r="A899" s="1" t="n">
        <v>35.5152843426294</v>
      </c>
      <c r="B899" s="1" t="n">
        <v>-1.00027521509487</v>
      </c>
    </row>
    <row r="900" customFormat="false" ht="15" hidden="false" customHeight="false" outlineLevel="0" collapsed="false">
      <c r="A900" s="1" t="n">
        <f aca="false">-25.0901300736177</f>
        <v>-25.0901300736177</v>
      </c>
      <c r="B900" s="1" t="n">
        <v>-10.2746754258392</v>
      </c>
    </row>
    <row r="901" customFormat="false" ht="15" hidden="false" customHeight="false" outlineLevel="0" collapsed="false">
      <c r="A901" s="1" t="n">
        <v>27.0584234738428</v>
      </c>
      <c r="B901" s="1" t="n">
        <v>-2.62967281568563</v>
      </c>
    </row>
    <row r="902" customFormat="false" ht="15" hidden="false" customHeight="false" outlineLevel="0" collapsed="false">
      <c r="A902" s="1" t="n">
        <f aca="false">-33.6221064991041</f>
        <v>-33.6221064991041</v>
      </c>
      <c r="B902" s="1" t="n">
        <v>-16.6259585952203</v>
      </c>
    </row>
    <row r="903" customFormat="false" ht="15" hidden="false" customHeight="false" outlineLevel="0" collapsed="false">
      <c r="A903" s="1" t="n">
        <v>-6.09354528084747</v>
      </c>
      <c r="B903" s="1" t="n">
        <v>6.83556546821088</v>
      </c>
    </row>
    <row r="904" customFormat="false" ht="15" hidden="false" customHeight="false" outlineLevel="0" collapsed="false">
      <c r="A904" s="1" t="n">
        <v>3.84424096003225</v>
      </c>
      <c r="B904" s="1" t="n">
        <v>8.31430409540448</v>
      </c>
    </row>
    <row r="905" customFormat="false" ht="15" hidden="false" customHeight="false" outlineLevel="0" collapsed="false">
      <c r="A905" s="1" t="n">
        <v>0.992500625344797</v>
      </c>
      <c r="B905" s="1" t="n">
        <v>6.6466408772386</v>
      </c>
    </row>
    <row r="906" customFormat="false" ht="15" hidden="false" customHeight="false" outlineLevel="0" collapsed="false">
      <c r="A906" s="1" t="n">
        <v>38.595180886017</v>
      </c>
      <c r="B906" s="1" t="n">
        <v>-1.01834651036198</v>
      </c>
    </row>
    <row r="907" customFormat="false" ht="15" hidden="false" customHeight="false" outlineLevel="0" collapsed="false">
      <c r="A907" s="1" t="n">
        <v>10.9441974725267</v>
      </c>
      <c r="B907" s="1" t="n">
        <v>8.48992459297244</v>
      </c>
    </row>
    <row r="908" customFormat="false" ht="15" hidden="false" customHeight="false" outlineLevel="0" collapsed="false">
      <c r="A908" s="1" t="n">
        <v>13.3198950934366</v>
      </c>
      <c r="B908" s="1" t="n">
        <v>0.0934445778734629</v>
      </c>
    </row>
    <row r="909" customFormat="false" ht="15" hidden="false" customHeight="false" outlineLevel="0" collapsed="false">
      <c r="A909" s="1" t="n">
        <v>28.2290823472366</v>
      </c>
      <c r="B909" s="1" t="n">
        <v>-2.91723577733908</v>
      </c>
    </row>
    <row r="910" customFormat="false" ht="15" hidden="false" customHeight="false" outlineLevel="0" collapsed="false">
      <c r="A910" s="1" t="n">
        <f aca="false">-34.884463611306</f>
        <v>-34.884463611306</v>
      </c>
      <c r="B910" s="1" t="n">
        <v>-16.4421411216343</v>
      </c>
    </row>
    <row r="911" customFormat="false" ht="15" hidden="false" customHeight="false" outlineLevel="0" collapsed="false">
      <c r="A911" s="1" t="n">
        <v>29.0039978328576</v>
      </c>
      <c r="B911" s="1" t="n">
        <v>-6.69514910282865</v>
      </c>
    </row>
    <row r="912" customFormat="false" ht="15" hidden="false" customHeight="false" outlineLevel="0" collapsed="false">
      <c r="A912" s="1" t="n">
        <f aca="false">-33.8526397855404</f>
        <v>-33.8526397855404</v>
      </c>
      <c r="B912" s="1" t="n">
        <v>-14.9616426321203</v>
      </c>
    </row>
    <row r="913" customFormat="false" ht="15" hidden="false" customHeight="false" outlineLevel="0" collapsed="false">
      <c r="A913" s="1" t="n">
        <f aca="false">-18.5609100310659</f>
        <v>-18.5609100310659</v>
      </c>
      <c r="B913" s="1" t="n">
        <v>-12.230167101019</v>
      </c>
    </row>
    <row r="914" customFormat="false" ht="15" hidden="false" customHeight="false" outlineLevel="0" collapsed="false">
      <c r="A914" s="1" t="n">
        <v>-4.73268460873112</v>
      </c>
      <c r="B914" s="1" t="n">
        <v>3.27011289459793</v>
      </c>
    </row>
    <row r="915" customFormat="false" ht="15" hidden="false" customHeight="false" outlineLevel="0" collapsed="false">
      <c r="A915" s="1" t="n">
        <f aca="false">-23.0134908528268</f>
        <v>-23.0134908528268</v>
      </c>
      <c r="B915" s="1" t="n">
        <v>-13.4167423319309</v>
      </c>
    </row>
    <row r="916" customFormat="false" ht="15" hidden="false" customHeight="false" outlineLevel="0" collapsed="false">
      <c r="A916" s="1" t="n">
        <v>-4.8898620811238</v>
      </c>
      <c r="B916" s="1" t="n">
        <v>4.63555512795944</v>
      </c>
    </row>
    <row r="917" customFormat="false" ht="15" hidden="false" customHeight="false" outlineLevel="0" collapsed="false">
      <c r="A917" s="1" t="n">
        <f aca="false">-19.8172658588317</f>
        <v>-19.8172658588317</v>
      </c>
      <c r="B917" s="1" t="n">
        <v>-10.6716228273391</v>
      </c>
    </row>
    <row r="918" customFormat="false" ht="15" hidden="false" customHeight="false" outlineLevel="0" collapsed="false">
      <c r="A918" s="1" t="n">
        <f aca="false">-26.5391198582922</f>
        <v>-26.5391198582922</v>
      </c>
      <c r="B918" s="1" t="n">
        <v>-19.2987942514574</v>
      </c>
    </row>
    <row r="919" customFormat="false" ht="15" hidden="false" customHeight="false" outlineLevel="0" collapsed="false">
      <c r="A919" s="1" t="n">
        <v>2.44516464969998</v>
      </c>
      <c r="B919" s="1" t="n">
        <v>7.91381244304842</v>
      </c>
    </row>
    <row r="920" customFormat="false" ht="15" hidden="false" customHeight="false" outlineLevel="0" collapsed="false">
      <c r="A920" s="1" t="n">
        <f aca="false">-31.161389184939</f>
        <v>-31.161389184939</v>
      </c>
      <c r="B920" s="1" t="n">
        <v>-16.4160296000077</v>
      </c>
    </row>
    <row r="921" customFormat="false" ht="15" hidden="false" customHeight="false" outlineLevel="0" collapsed="false">
      <c r="A921" s="1" t="n">
        <v>3.12522956687366</v>
      </c>
      <c r="B921" s="1" t="n">
        <v>9.5679342010522</v>
      </c>
    </row>
    <row r="922" customFormat="false" ht="15" hidden="false" customHeight="false" outlineLevel="0" collapsed="false">
      <c r="A922" s="1" t="n">
        <f aca="false">-17.0919631341094</f>
        <v>-17.0919631341094</v>
      </c>
      <c r="B922" s="1" t="n">
        <v>-17.1152068115783</v>
      </c>
    </row>
    <row r="923" customFormat="false" ht="15" hidden="false" customHeight="false" outlineLevel="0" collapsed="false">
      <c r="A923" s="1" t="n">
        <v>36.8148461317694</v>
      </c>
      <c r="B923" s="1" t="n">
        <v>-1.79431059570319</v>
      </c>
    </row>
    <row r="924" customFormat="false" ht="15" hidden="false" customHeight="false" outlineLevel="0" collapsed="false">
      <c r="A924" s="1" t="n">
        <v>35.097694721046</v>
      </c>
      <c r="B924" s="1" t="n">
        <v>-9.51668429974921</v>
      </c>
    </row>
    <row r="925" customFormat="false" ht="15" hidden="false" customHeight="false" outlineLevel="0" collapsed="false">
      <c r="A925" s="1" t="n">
        <f aca="false">-24.3830203591255</f>
        <v>-24.3830203591255</v>
      </c>
      <c r="B925" s="1" t="n">
        <v>-15.7292701644014</v>
      </c>
    </row>
    <row r="926" customFormat="false" ht="15" hidden="false" customHeight="false" outlineLevel="0" collapsed="false">
      <c r="A926" s="1" t="n">
        <v>9.23548902841988</v>
      </c>
      <c r="B926" s="1" t="n">
        <v>0.425746477181264</v>
      </c>
    </row>
    <row r="927" customFormat="false" ht="15" hidden="false" customHeight="false" outlineLevel="0" collapsed="false">
      <c r="A927" s="1" t="n">
        <v>6.95193630901047</v>
      </c>
      <c r="B927" s="1" t="n">
        <v>3.22155082950955</v>
      </c>
    </row>
    <row r="928" customFormat="false" ht="15" hidden="false" customHeight="false" outlineLevel="0" collapsed="false">
      <c r="A928" s="1" t="n">
        <v>-4.85934063579025</v>
      </c>
      <c r="B928" s="1" t="n">
        <v>7.04386358761757</v>
      </c>
    </row>
    <row r="929" customFormat="false" ht="15" hidden="false" customHeight="false" outlineLevel="0" collapsed="false">
      <c r="A929" s="1" t="n">
        <v>-2.57030411641059</v>
      </c>
      <c r="B929" s="1" t="n">
        <v>4.4658779278671</v>
      </c>
    </row>
    <row r="930" customFormat="false" ht="15" hidden="false" customHeight="false" outlineLevel="0" collapsed="false">
      <c r="A930" s="1" t="n">
        <v>35.2845144437638</v>
      </c>
      <c r="B930" s="1" t="n">
        <v>-7.06553534916546</v>
      </c>
    </row>
    <row r="931" customFormat="false" ht="15" hidden="false" customHeight="false" outlineLevel="0" collapsed="false">
      <c r="A931" s="1" t="n">
        <v>32.82913471962</v>
      </c>
      <c r="B931" s="1" t="n">
        <v>-2.08055989168182</v>
      </c>
    </row>
    <row r="932" customFormat="false" ht="15" hidden="false" customHeight="false" outlineLevel="0" collapsed="false">
      <c r="A932" s="1" t="n">
        <v>22.464422298435</v>
      </c>
      <c r="B932" s="1" t="n">
        <v>0.192954043911532</v>
      </c>
    </row>
    <row r="933" customFormat="false" ht="15" hidden="false" customHeight="false" outlineLevel="0" collapsed="false">
      <c r="A933" s="1" t="n">
        <f aca="false">-21.5048011957434</f>
        <v>-21.5048011957434</v>
      </c>
      <c r="B933" s="1" t="n">
        <v>-13.9772138369479</v>
      </c>
    </row>
    <row r="934" customFormat="false" ht="15" hidden="false" customHeight="false" outlineLevel="0" collapsed="false">
      <c r="A934" s="1" t="n">
        <f aca="false">-34.1882105639994</f>
        <v>-34.1882105639994</v>
      </c>
      <c r="B934" s="1" t="n">
        <v>-18.9449352594658</v>
      </c>
    </row>
    <row r="935" customFormat="false" ht="15" hidden="false" customHeight="false" outlineLevel="0" collapsed="false">
      <c r="A935" s="1" t="n">
        <v>27.930722314027</v>
      </c>
      <c r="B935" s="1" t="n">
        <v>-4.59715473350543</v>
      </c>
    </row>
    <row r="936" customFormat="false" ht="15" hidden="false" customHeight="false" outlineLevel="0" collapsed="false">
      <c r="A936" s="1" t="n">
        <v>40.1699184751983</v>
      </c>
      <c r="B936" s="1" t="n">
        <v>-5.70424084843788</v>
      </c>
    </row>
    <row r="937" customFormat="false" ht="15" hidden="false" customHeight="false" outlineLevel="0" collapsed="false">
      <c r="A937" s="1" t="n">
        <f aca="false">-30.3004016470337</f>
        <v>-30.3004016470337</v>
      </c>
      <c r="B937" s="1" t="n">
        <v>-14.594702678452</v>
      </c>
    </row>
    <row r="938" customFormat="false" ht="15" hidden="false" customHeight="false" outlineLevel="0" collapsed="false">
      <c r="A938" s="1" t="n">
        <f aca="false">-34.8484652095361</f>
        <v>-34.8484652095361</v>
      </c>
      <c r="B938" s="1" t="n">
        <v>-15.3048737466547</v>
      </c>
    </row>
    <row r="939" customFormat="false" ht="15" hidden="false" customHeight="false" outlineLevel="0" collapsed="false">
      <c r="A939" s="1" t="n">
        <v>34.6531510267485</v>
      </c>
      <c r="B939" s="1" t="n">
        <v>-2.81872631586578</v>
      </c>
    </row>
    <row r="940" customFormat="false" ht="15" hidden="false" customHeight="false" outlineLevel="0" collapsed="false">
      <c r="A940" s="1" t="n">
        <v>38.7504521684542</v>
      </c>
      <c r="B940" s="1" t="n">
        <v>-4.06958530710654</v>
      </c>
    </row>
    <row r="941" customFormat="false" ht="15" hidden="false" customHeight="false" outlineLevel="0" collapsed="false">
      <c r="A941" s="1" t="n">
        <f aca="false">-21.2899374288847</f>
        <v>-21.2899374288847</v>
      </c>
      <c r="B941" s="1" t="n">
        <v>-15.9621937893587</v>
      </c>
    </row>
    <row r="942" customFormat="false" ht="15" hidden="false" customHeight="false" outlineLevel="0" collapsed="false">
      <c r="A942" s="1" t="n">
        <v>35.7814313670595</v>
      </c>
      <c r="B942" s="1" t="n">
        <v>-9.54305341788193</v>
      </c>
    </row>
    <row r="943" customFormat="false" ht="15" hidden="false" customHeight="false" outlineLevel="0" collapsed="false">
      <c r="A943" s="1" t="n">
        <v>22.53175357203</v>
      </c>
      <c r="B943" s="1" t="n">
        <v>-6.58292516132885</v>
      </c>
    </row>
    <row r="944" customFormat="false" ht="15" hidden="false" customHeight="false" outlineLevel="0" collapsed="false">
      <c r="A944" s="1" t="n">
        <f aca="false">-18.2878253271774</f>
        <v>-18.2878253271774</v>
      </c>
      <c r="B944" s="1" t="n">
        <v>-14.8327918979361</v>
      </c>
    </row>
    <row r="945" customFormat="false" ht="15" hidden="false" customHeight="false" outlineLevel="0" collapsed="false">
      <c r="A945" s="1" t="n">
        <f aca="false">-32.2641720695642</f>
        <v>-32.2641720695642</v>
      </c>
      <c r="B945" s="1" t="n">
        <v>-16.9057195378849</v>
      </c>
    </row>
    <row r="946" customFormat="false" ht="15" hidden="false" customHeight="false" outlineLevel="0" collapsed="false">
      <c r="A946" s="1" t="n">
        <v>2.02708359914792</v>
      </c>
      <c r="B946" s="1" t="n">
        <v>7.91196000818978</v>
      </c>
    </row>
    <row r="947" customFormat="false" ht="15" hidden="false" customHeight="false" outlineLevel="0" collapsed="false">
      <c r="A947" s="1" t="n">
        <f aca="false">-27.6271908752066</f>
        <v>-27.6271908752066</v>
      </c>
      <c r="B947" s="1" t="n">
        <v>-10.7884115063213</v>
      </c>
    </row>
    <row r="948" customFormat="false" ht="15" hidden="false" customHeight="false" outlineLevel="0" collapsed="false">
      <c r="A948" s="1" t="n">
        <v>30.023522986253</v>
      </c>
      <c r="B948" s="1" t="n">
        <v>-4.34520538626176</v>
      </c>
    </row>
    <row r="949" customFormat="false" ht="15" hidden="false" customHeight="false" outlineLevel="0" collapsed="false">
      <c r="A949" s="1" t="n">
        <f aca="false">-21.8476226830965</f>
        <v>-21.8476226830965</v>
      </c>
      <c r="B949" s="1" t="n">
        <v>-12.975291995739</v>
      </c>
    </row>
    <row r="950" customFormat="false" ht="15" hidden="false" customHeight="false" outlineLevel="0" collapsed="false">
      <c r="A950" s="1" t="n">
        <v>23.9721832672189</v>
      </c>
      <c r="B950" s="1" t="n">
        <v>-0.0482949022693226</v>
      </c>
    </row>
    <row r="951" customFormat="false" ht="15" hidden="false" customHeight="false" outlineLevel="0" collapsed="false">
      <c r="A951" s="1" t="n">
        <v>5.73637305863177</v>
      </c>
      <c r="B951" s="1" t="n">
        <v>5.37229876385864</v>
      </c>
    </row>
    <row r="952" customFormat="false" ht="15" hidden="false" customHeight="false" outlineLevel="0" collapsed="false">
      <c r="A952" s="1" t="n">
        <f aca="false">-18.0047559156971</f>
        <v>-18.0047559156971</v>
      </c>
      <c r="B952" s="1" t="n">
        <v>-10.8883651506759</v>
      </c>
    </row>
    <row r="953" customFormat="false" ht="15" hidden="false" customHeight="false" outlineLevel="0" collapsed="false">
      <c r="A953" s="1" t="n">
        <v>27.9097133618327</v>
      </c>
      <c r="B953" s="1" t="n">
        <v>-0.940091851982892</v>
      </c>
    </row>
    <row r="954" customFormat="false" ht="15" hidden="false" customHeight="false" outlineLevel="0" collapsed="false">
      <c r="A954" s="1" t="n">
        <v>26.0452317589955</v>
      </c>
      <c r="B954" s="1" t="n">
        <v>-6.04338275552275</v>
      </c>
    </row>
    <row r="955" customFormat="false" ht="15" hidden="false" customHeight="false" outlineLevel="0" collapsed="false">
      <c r="A955" s="1" t="n">
        <v>34.4025938861191</v>
      </c>
      <c r="B955" s="1" t="n">
        <v>-7.77180535584195</v>
      </c>
    </row>
    <row r="956" customFormat="false" ht="15" hidden="false" customHeight="false" outlineLevel="0" collapsed="false">
      <c r="A956" s="1" t="n">
        <f aca="false">-22.2460238792509</f>
        <v>-22.2460238792509</v>
      </c>
      <c r="B956" s="1" t="n">
        <v>-11.011873328468</v>
      </c>
    </row>
    <row r="957" customFormat="false" ht="15" hidden="false" customHeight="false" outlineLevel="0" collapsed="false">
      <c r="A957" s="1" t="n">
        <v>25.858493737907</v>
      </c>
      <c r="B957" s="1" t="n">
        <v>-1.04016829595834</v>
      </c>
    </row>
    <row r="958" customFormat="false" ht="15" hidden="false" customHeight="false" outlineLevel="0" collapsed="false">
      <c r="A958" s="1" t="n">
        <v>29.3023697081269</v>
      </c>
      <c r="B958" s="1" t="n">
        <v>-5.25862902651827</v>
      </c>
    </row>
    <row r="959" customFormat="false" ht="15" hidden="false" customHeight="false" outlineLevel="0" collapsed="false">
      <c r="A959" s="1" t="n">
        <v>4.19122730212293</v>
      </c>
      <c r="B959" s="1" t="n">
        <v>3.27717958208446</v>
      </c>
    </row>
    <row r="960" customFormat="false" ht="15" hidden="false" customHeight="false" outlineLevel="0" collapsed="false">
      <c r="A960" s="1" t="n">
        <v>-2.06448330731487</v>
      </c>
      <c r="B960" s="1" t="n">
        <v>9.18678705997029</v>
      </c>
    </row>
    <row r="961" customFormat="false" ht="15" hidden="false" customHeight="false" outlineLevel="0" collapsed="false">
      <c r="A961" s="1" t="n">
        <f aca="false">-19.4655148292166</f>
        <v>-19.4655148292166</v>
      </c>
      <c r="B961" s="1" t="n">
        <v>-13.4207806576644</v>
      </c>
    </row>
    <row r="962" customFormat="false" ht="15" hidden="false" customHeight="false" outlineLevel="0" collapsed="false">
      <c r="A962" s="1" t="n">
        <v>-1.61577977685071</v>
      </c>
      <c r="B962" s="1" t="n">
        <v>7.64244234192858</v>
      </c>
    </row>
    <row r="963" customFormat="false" ht="15" hidden="false" customHeight="false" outlineLevel="0" collapsed="false">
      <c r="A963" s="1" t="n">
        <v>28.374003384135</v>
      </c>
      <c r="B963" s="1" t="n">
        <v>-1.39084740165753</v>
      </c>
    </row>
    <row r="964" customFormat="false" ht="15" hidden="false" customHeight="false" outlineLevel="0" collapsed="false">
      <c r="A964" s="1" t="n">
        <v>-0.666758348519739</v>
      </c>
      <c r="B964" s="1" t="n">
        <v>4.55152847560707</v>
      </c>
    </row>
    <row r="965" customFormat="false" ht="15" hidden="false" customHeight="false" outlineLevel="0" collapsed="false">
      <c r="A965" s="1" t="n">
        <v>5.35351288616751</v>
      </c>
      <c r="B965" s="1" t="n">
        <v>9.18123625252264</v>
      </c>
    </row>
    <row r="966" customFormat="false" ht="15" hidden="false" customHeight="false" outlineLevel="0" collapsed="false">
      <c r="A966" s="1" t="n">
        <v>29.4833573155484</v>
      </c>
      <c r="B966" s="1" t="n">
        <v>-9.14551909444049</v>
      </c>
    </row>
    <row r="967" customFormat="false" ht="15" hidden="false" customHeight="false" outlineLevel="0" collapsed="false">
      <c r="A967" s="1" t="n">
        <v>24.6091283967331</v>
      </c>
      <c r="B967" s="1" t="n">
        <v>-2.10466941617148</v>
      </c>
    </row>
    <row r="968" customFormat="false" ht="15" hidden="false" customHeight="false" outlineLevel="0" collapsed="false">
      <c r="A968" s="1" t="n">
        <f aca="false">-31.6046851944998</f>
        <v>-31.6046851944998</v>
      </c>
      <c r="B968" s="1" t="n">
        <v>-12.9349424780703</v>
      </c>
    </row>
    <row r="969" customFormat="false" ht="15" hidden="false" customHeight="false" outlineLevel="0" collapsed="false">
      <c r="A969" s="1" t="n">
        <f aca="false">-15.7645159430416</f>
        <v>-15.7645159430416</v>
      </c>
      <c r="B969" s="1" t="n">
        <v>-18.1119789568106</v>
      </c>
    </row>
    <row r="970" customFormat="false" ht="15" hidden="false" customHeight="false" outlineLevel="0" collapsed="false">
      <c r="A970" s="1" t="n">
        <f aca="false">-25.4466760634147</f>
        <v>-25.4466760634147</v>
      </c>
      <c r="B970" s="1" t="n">
        <v>-10.8533373469784</v>
      </c>
    </row>
    <row r="971" customFormat="false" ht="15" hidden="false" customHeight="false" outlineLevel="0" collapsed="false">
      <c r="A971" s="1" t="n">
        <v>24.6904521602193</v>
      </c>
      <c r="B971" s="1" t="n">
        <v>-8.72497485797164</v>
      </c>
    </row>
    <row r="972" customFormat="false" ht="15" hidden="false" customHeight="false" outlineLevel="0" collapsed="false">
      <c r="A972" s="1" t="n">
        <f aca="false">-32.1992706377168</f>
        <v>-32.1992706377168</v>
      </c>
      <c r="B972" s="1" t="n">
        <v>-18.428814800735</v>
      </c>
    </row>
    <row r="973" customFormat="false" ht="15" hidden="false" customHeight="false" outlineLevel="0" collapsed="false">
      <c r="A973" s="1" t="n">
        <v>38.8608225522967</v>
      </c>
      <c r="B973" s="1" t="n">
        <v>-0.199199239919991</v>
      </c>
    </row>
    <row r="974" customFormat="false" ht="15" hidden="false" customHeight="false" outlineLevel="0" collapsed="false">
      <c r="A974" s="1" t="n">
        <v>4.27332445352587</v>
      </c>
      <c r="B974" s="1" t="n">
        <v>9.5624284768368</v>
      </c>
    </row>
    <row r="975" customFormat="false" ht="15" hidden="false" customHeight="false" outlineLevel="0" collapsed="false">
      <c r="A975" s="1" t="n">
        <f aca="false">-17.2585507550999</f>
        <v>-17.2585507550999</v>
      </c>
      <c r="B975" s="1" t="n">
        <v>-13.036685214625</v>
      </c>
    </row>
    <row r="976" customFormat="false" ht="15" hidden="false" customHeight="false" outlineLevel="0" collapsed="false">
      <c r="A976" s="1" t="n">
        <v>39.3881003730311</v>
      </c>
      <c r="B976" s="1" t="n">
        <v>0.117447471960396</v>
      </c>
    </row>
    <row r="977" customFormat="false" ht="15" hidden="false" customHeight="false" outlineLevel="0" collapsed="false">
      <c r="A977" s="1" t="n">
        <f aca="false">-32.1195489613616</f>
        <v>-32.1195489613616</v>
      </c>
      <c r="B977" s="1" t="n">
        <v>-15.3658253115231</v>
      </c>
    </row>
    <row r="978" customFormat="false" ht="15" hidden="false" customHeight="false" outlineLevel="0" collapsed="false">
      <c r="A978" s="1" t="n">
        <v>7.66784532925703</v>
      </c>
      <c r="B978" s="1" t="n">
        <v>6.31768193671978</v>
      </c>
    </row>
    <row r="979" customFormat="false" ht="15" hidden="false" customHeight="false" outlineLevel="0" collapsed="false">
      <c r="A979" s="1" t="n">
        <f aca="false">-32.6689505683618</f>
        <v>-32.6689505683618</v>
      </c>
      <c r="B979" s="1" t="n">
        <v>-15.9215888207193</v>
      </c>
    </row>
    <row r="980" customFormat="false" ht="15" hidden="false" customHeight="false" outlineLevel="0" collapsed="false">
      <c r="A980" s="1" t="n">
        <v>2.24433927193591</v>
      </c>
      <c r="B980" s="1" t="n">
        <v>2.89808048913118</v>
      </c>
    </row>
    <row r="981" customFormat="false" ht="15" hidden="false" customHeight="false" outlineLevel="0" collapsed="false">
      <c r="A981" s="1" t="n">
        <v>39.5930223411169</v>
      </c>
      <c r="B981" s="1" t="n">
        <v>-3.65114135365349</v>
      </c>
    </row>
    <row r="982" customFormat="false" ht="15" hidden="false" customHeight="false" outlineLevel="0" collapsed="false">
      <c r="A982" s="1" t="n">
        <v>-0.487327788416029</v>
      </c>
      <c r="B982" s="1" t="n">
        <v>3.65737732619077</v>
      </c>
    </row>
    <row r="983" customFormat="false" ht="15" hidden="false" customHeight="false" outlineLevel="0" collapsed="false">
      <c r="A983" s="1" t="n">
        <f aca="false">-33.2777664550812</f>
        <v>-33.2777664550812</v>
      </c>
      <c r="B983" s="1" t="n">
        <v>-9.98444575216295</v>
      </c>
    </row>
    <row r="984" customFormat="false" ht="15" hidden="false" customHeight="false" outlineLevel="0" collapsed="false">
      <c r="A984" s="1" t="n">
        <v>34.8496613283767</v>
      </c>
      <c r="B984" s="1" t="n">
        <v>-7.12665187431498</v>
      </c>
    </row>
    <row r="985" customFormat="false" ht="15" hidden="false" customHeight="false" outlineLevel="0" collapsed="false">
      <c r="A985" s="1" t="n">
        <v>11.5681020858027</v>
      </c>
      <c r="B985" s="1" t="n">
        <v>4.57524348933043</v>
      </c>
    </row>
    <row r="986" customFormat="false" ht="15" hidden="false" customHeight="false" outlineLevel="0" collapsed="false">
      <c r="A986" s="1" t="n">
        <f aca="false">-33.8570471049854</f>
        <v>-33.8570471049854</v>
      </c>
      <c r="B986" s="1" t="n">
        <v>-18.6766118347836</v>
      </c>
    </row>
    <row r="987" customFormat="false" ht="15" hidden="false" customHeight="false" outlineLevel="0" collapsed="false">
      <c r="A987" s="1" t="n">
        <f aca="false">-26.3165157259981</f>
        <v>-26.3165157259981</v>
      </c>
      <c r="B987" s="1" t="n">
        <v>-11.5536751650631</v>
      </c>
    </row>
    <row r="988" customFormat="false" ht="15" hidden="false" customHeight="false" outlineLevel="0" collapsed="false">
      <c r="A988" s="1" t="n">
        <v>34.4046444375765</v>
      </c>
      <c r="B988" s="1" t="n">
        <v>-8.53729199766328</v>
      </c>
    </row>
    <row r="989" customFormat="false" ht="15" hidden="false" customHeight="false" outlineLevel="0" collapsed="false">
      <c r="A989" s="1" t="n">
        <v>4.98619970567079</v>
      </c>
      <c r="B989" s="1" t="n">
        <v>7.68082917403997</v>
      </c>
    </row>
    <row r="990" customFormat="false" ht="15" hidden="false" customHeight="false" outlineLevel="0" collapsed="false">
      <c r="A990" s="1" t="n">
        <f aca="false">-15.771877026746</f>
        <v>-15.771877026746</v>
      </c>
      <c r="B990" s="1" t="n">
        <v>-18.8583272346632</v>
      </c>
    </row>
    <row r="991" customFormat="false" ht="15" hidden="false" customHeight="false" outlineLevel="0" collapsed="false">
      <c r="A991" s="1" t="n">
        <f aca="false">-33.797571268315</f>
        <v>-33.797571268315</v>
      </c>
      <c r="B991" s="1" t="n">
        <v>-16.8726144366563</v>
      </c>
    </row>
    <row r="992" customFormat="false" ht="15" hidden="false" customHeight="false" outlineLevel="0" collapsed="false">
      <c r="A992" s="1" t="n">
        <v>29.1617404727943</v>
      </c>
      <c r="B992" s="1" t="n">
        <v>-2.68930619356224</v>
      </c>
    </row>
    <row r="993" customFormat="false" ht="15" hidden="false" customHeight="false" outlineLevel="0" collapsed="false">
      <c r="A993" s="1" t="n">
        <f aca="false">-20.8893316678125</f>
        <v>-20.8893316678125</v>
      </c>
      <c r="B993" s="1" t="n">
        <v>-10.7563841646981</v>
      </c>
    </row>
    <row r="994" customFormat="false" ht="15" hidden="false" customHeight="false" outlineLevel="0" collapsed="false">
      <c r="A994" s="1" t="n">
        <f aca="false">-32.2731039149961</f>
        <v>-32.2731039149961</v>
      </c>
      <c r="B994" s="1" t="n">
        <v>-18.0575401226567</v>
      </c>
    </row>
    <row r="995" customFormat="false" ht="15" hidden="false" customHeight="false" outlineLevel="0" collapsed="false">
      <c r="A995" s="1" t="n">
        <f aca="false">-24.9854724121049</f>
        <v>-24.9854724121049</v>
      </c>
      <c r="B995" s="1" t="n">
        <v>-11.9973874503885</v>
      </c>
    </row>
    <row r="996" customFormat="false" ht="15" hidden="false" customHeight="false" outlineLevel="0" collapsed="false">
      <c r="A996" s="1" t="n">
        <v>33.8463694778519</v>
      </c>
      <c r="B996" s="1" t="n">
        <v>-0.964673200846885</v>
      </c>
    </row>
    <row r="997" customFormat="false" ht="15" hidden="false" customHeight="false" outlineLevel="0" collapsed="false">
      <c r="A997" s="1" t="n">
        <v>22.9359204267214</v>
      </c>
      <c r="B997" s="1" t="n">
        <v>-3.88844789732506</v>
      </c>
    </row>
    <row r="998" customFormat="false" ht="15" hidden="false" customHeight="false" outlineLevel="0" collapsed="false">
      <c r="A998" s="1" t="n">
        <v>29.4693820736614</v>
      </c>
      <c r="B998" s="1" t="n">
        <v>-2.27513156585947</v>
      </c>
    </row>
    <row r="999" customFormat="false" ht="15" hidden="false" customHeight="false" outlineLevel="0" collapsed="false">
      <c r="A999" s="1" t="n">
        <f aca="false">-35.1971740768004</f>
        <v>-35.1971740768004</v>
      </c>
      <c r="B999" s="1" t="n">
        <v>-17.4792906089315</v>
      </c>
    </row>
    <row r="1000" customFormat="false" ht="15" hidden="false" customHeight="false" outlineLevel="0" collapsed="false">
      <c r="A1000" s="1" t="n">
        <v>-0.995072094602869</v>
      </c>
      <c r="B1000" s="1" t="n">
        <v>6.35131025881081</v>
      </c>
    </row>
    <row r="1001" customFormat="false" ht="15" hidden="false" customHeight="false" outlineLevel="0" collapsed="false">
      <c r="A1001" s="1" t="n">
        <v>-3.7312251402968</v>
      </c>
      <c r="B1001" s="1" t="n">
        <v>8.3879478081772</v>
      </c>
    </row>
    <row r="1002" customFormat="false" ht="15" hidden="false" customHeight="false" outlineLevel="0" collapsed="false">
      <c r="A1002" s="1" t="n">
        <v>2.03134752050429</v>
      </c>
      <c r="B1002" s="1" t="n">
        <v>6.39496210416399</v>
      </c>
    </row>
    <row r="1003" customFormat="false" ht="15" hidden="false" customHeight="false" outlineLevel="0" collapsed="false">
      <c r="A1003" s="1" t="n">
        <v>22.0705986801653</v>
      </c>
      <c r="B1003" s="1" t="n">
        <v>-9.00545109309998</v>
      </c>
    </row>
    <row r="1004" customFormat="false" ht="15" hidden="false" customHeight="false" outlineLevel="0" collapsed="false">
      <c r="A1004" s="1" t="n">
        <v>35.0873864367541</v>
      </c>
      <c r="B1004" s="1" t="n">
        <v>0.0478971118683233</v>
      </c>
    </row>
    <row r="1005" customFormat="false" ht="15" hidden="false" customHeight="false" outlineLevel="0" collapsed="false">
      <c r="A1005" s="1" t="n">
        <f aca="false">-20.1902282268983</f>
        <v>-20.1902282268983</v>
      </c>
      <c r="B1005" s="1" t="n">
        <v>-14.8441809183498</v>
      </c>
    </row>
    <row r="1006" customFormat="false" ht="15" hidden="false" customHeight="false" outlineLevel="0" collapsed="false">
      <c r="A1006" s="1" t="n">
        <v>-0.15254854943803</v>
      </c>
      <c r="B1006" s="1" t="n">
        <v>5.31856192762741</v>
      </c>
    </row>
    <row r="1007" customFormat="false" ht="15" hidden="false" customHeight="false" outlineLevel="0" collapsed="false">
      <c r="A1007" s="1" t="n">
        <f aca="false">-22.2223777379882</f>
        <v>-22.2223777379882</v>
      </c>
      <c r="B1007" s="1" t="n">
        <v>-12.1042633082902</v>
      </c>
    </row>
    <row r="1008" customFormat="false" ht="15" hidden="false" customHeight="false" outlineLevel="0" collapsed="false">
      <c r="A1008" s="1" t="n">
        <f aca="false">-33.2245405884004</f>
        <v>-33.2245405884004</v>
      </c>
      <c r="B1008" s="1" t="n">
        <v>-10.9600156775252</v>
      </c>
    </row>
    <row r="1009" customFormat="false" ht="15" hidden="false" customHeight="false" outlineLevel="0" collapsed="false">
      <c r="A1009" s="1" t="n">
        <v>10.072466688559</v>
      </c>
      <c r="B1009" s="1" t="n">
        <v>3.53923185059142</v>
      </c>
    </row>
    <row r="1010" customFormat="false" ht="15" hidden="false" customHeight="false" outlineLevel="0" collapsed="false">
      <c r="A1010" s="1" t="n">
        <f aca="false">-28.9477659499271</f>
        <v>-28.9477659499271</v>
      </c>
      <c r="B1010" s="1" t="n">
        <v>-17.1944428574583</v>
      </c>
    </row>
    <row r="1011" customFormat="false" ht="15" hidden="false" customHeight="false" outlineLevel="0" collapsed="false">
      <c r="A1011" s="1" t="n">
        <v>-5.52383973419809</v>
      </c>
      <c r="B1011" s="1" t="n">
        <v>1.8427436794468</v>
      </c>
    </row>
    <row r="1012" customFormat="false" ht="15" hidden="false" customHeight="false" outlineLevel="0" collapsed="false">
      <c r="A1012" s="1" t="n">
        <f aca="false">-3.78327344098913</f>
        <v>-3.78327344098913</v>
      </c>
      <c r="B1012" s="1" t="n">
        <v>-0.316157757236221</v>
      </c>
    </row>
    <row r="1013" customFormat="false" ht="15" hidden="false" customHeight="false" outlineLevel="0" collapsed="false">
      <c r="A1013" s="1" t="n">
        <v>11.2055785283245</v>
      </c>
      <c r="B1013" s="1" t="n">
        <v>3.58622247394141</v>
      </c>
    </row>
    <row r="1014" customFormat="false" ht="15" hidden="false" customHeight="false" outlineLevel="0" collapsed="false">
      <c r="A1014" s="1" t="n">
        <v>-2.75012776446477</v>
      </c>
      <c r="B1014" s="1" t="n">
        <v>0.381504618263598</v>
      </c>
    </row>
    <row r="1015" customFormat="false" ht="15" hidden="false" customHeight="false" outlineLevel="0" collapsed="false">
      <c r="A1015" s="1" t="n">
        <v>28.5498396419268</v>
      </c>
      <c r="B1015" s="1" t="n">
        <v>-3.05515924160355</v>
      </c>
    </row>
    <row r="1016" customFormat="false" ht="15" hidden="false" customHeight="false" outlineLevel="0" collapsed="false">
      <c r="A1016" s="1" t="n">
        <v>6.51327576754604</v>
      </c>
      <c r="B1016" s="1" t="n">
        <v>9.60885002310623</v>
      </c>
    </row>
    <row r="1017" customFormat="false" ht="15" hidden="false" customHeight="false" outlineLevel="0" collapsed="false">
      <c r="A1017" s="1" t="n">
        <v>8.35299051335843</v>
      </c>
      <c r="B1017" s="1" t="n">
        <v>1.85930206343307</v>
      </c>
    </row>
    <row r="1018" customFormat="false" ht="15" hidden="false" customHeight="false" outlineLevel="0" collapsed="false">
      <c r="A1018" s="1" t="n">
        <v>1.32129369288631</v>
      </c>
      <c r="B1018" s="1" t="n">
        <v>3.89041679001506</v>
      </c>
    </row>
    <row r="1019" customFormat="false" ht="15" hidden="false" customHeight="false" outlineLevel="0" collapsed="false">
      <c r="A1019" s="1" t="n">
        <v>27.1219464166111</v>
      </c>
      <c r="B1019" s="1" t="n">
        <v>-3.17456172429632</v>
      </c>
    </row>
    <row r="1020" customFormat="false" ht="15" hidden="false" customHeight="false" outlineLevel="0" collapsed="false">
      <c r="A1020" s="1" t="n">
        <v>37.5051057516895</v>
      </c>
      <c r="B1020" s="1" t="n">
        <v>-4.56450028972231</v>
      </c>
    </row>
    <row r="1021" customFormat="false" ht="15" hidden="false" customHeight="false" outlineLevel="0" collapsed="false">
      <c r="A1021" s="1" t="n">
        <f aca="false">-25.6812648404415</f>
        <v>-25.6812648404415</v>
      </c>
      <c r="B1021" s="1" t="n">
        <v>-11.979928223631</v>
      </c>
    </row>
    <row r="1022" customFormat="false" ht="15" hidden="false" customHeight="false" outlineLevel="0" collapsed="false">
      <c r="A1022" s="1" t="n">
        <v>31.6055779631954</v>
      </c>
      <c r="B1022" s="1" t="n">
        <v>-0.921482030628128</v>
      </c>
    </row>
    <row r="1023" customFormat="false" ht="15" hidden="false" customHeight="false" outlineLevel="0" collapsed="false">
      <c r="A1023" s="1" t="n">
        <f aca="false">-34.657486727659</f>
        <v>-34.657486727659</v>
      </c>
      <c r="B1023" s="1" t="n">
        <v>-15.7374438274885</v>
      </c>
    </row>
    <row r="1024" customFormat="false" ht="15" hidden="false" customHeight="false" outlineLevel="0" collapsed="false">
      <c r="A1024" s="1" t="n">
        <v>12.7516572216846</v>
      </c>
      <c r="B1024" s="1" t="n">
        <v>6.97232945773837</v>
      </c>
    </row>
    <row r="1025" customFormat="false" ht="15" hidden="false" customHeight="false" outlineLevel="0" collapsed="false">
      <c r="A1025" s="1" t="n">
        <v>-5.00787213372686</v>
      </c>
      <c r="B1025" s="1" t="n">
        <v>5.29622867231401</v>
      </c>
    </row>
    <row r="1026" customFormat="false" ht="15" hidden="false" customHeight="false" outlineLevel="0" collapsed="false">
      <c r="A1026" s="1" t="n">
        <f aca="false">-22.596235370799</f>
        <v>-22.596235370799</v>
      </c>
      <c r="B1026" s="1" t="n">
        <v>-15.9502106662662</v>
      </c>
    </row>
    <row r="1027" customFormat="false" ht="15" hidden="false" customHeight="false" outlineLevel="0" collapsed="false">
      <c r="A1027" s="1" t="n">
        <v>37.9470902990202</v>
      </c>
      <c r="B1027" s="1" t="n">
        <v>-8.70733533177014</v>
      </c>
    </row>
    <row r="1028" customFormat="false" ht="15" hidden="false" customHeight="false" outlineLevel="0" collapsed="false">
      <c r="A1028" s="1" t="n">
        <f aca="false">-18.9896934966403</f>
        <v>-18.9896934966403</v>
      </c>
      <c r="B1028" s="1" t="n">
        <v>-15.4876350714261</v>
      </c>
    </row>
    <row r="1029" customFormat="false" ht="15" hidden="false" customHeight="false" outlineLevel="0" collapsed="false">
      <c r="A1029" s="1" t="n">
        <v>13.4671954844568</v>
      </c>
      <c r="B1029" s="1" t="n">
        <v>4.83879447475259</v>
      </c>
    </row>
    <row r="1030" customFormat="false" ht="15" hidden="false" customHeight="false" outlineLevel="0" collapsed="false">
      <c r="A1030" s="1" t="n">
        <f aca="false">-17.1391721617016</f>
        <v>-17.1391721617016</v>
      </c>
      <c r="B1030" s="1" t="n">
        <v>-14.9856249372174</v>
      </c>
    </row>
    <row r="1031" customFormat="false" ht="15" hidden="false" customHeight="false" outlineLevel="0" collapsed="false">
      <c r="A1031" s="1" t="n">
        <f aca="false">-33.7900753860637</f>
        <v>-33.7900753860637</v>
      </c>
      <c r="B1031" s="1" t="n">
        <v>-11.534976978113</v>
      </c>
    </row>
    <row r="1032" customFormat="false" ht="15" hidden="false" customHeight="false" outlineLevel="0" collapsed="false">
      <c r="A1032" s="1" t="n">
        <v>1.09182050445878</v>
      </c>
      <c r="B1032" s="1" t="n">
        <v>8.97631636846393</v>
      </c>
    </row>
    <row r="1033" customFormat="false" ht="15" hidden="false" customHeight="false" outlineLevel="0" collapsed="false">
      <c r="A1033" s="1" t="n">
        <v>-1.72322308412422</v>
      </c>
      <c r="B1033" s="1" t="n">
        <v>0.682822278854684</v>
      </c>
    </row>
    <row r="1034" customFormat="false" ht="15" hidden="false" customHeight="false" outlineLevel="0" collapsed="false">
      <c r="A1034" s="1" t="n">
        <v>32.7945383496461</v>
      </c>
      <c r="B1034" s="1" t="n">
        <v>-4.2880599766916</v>
      </c>
    </row>
    <row r="1035" customFormat="false" ht="15" hidden="false" customHeight="false" outlineLevel="0" collapsed="false">
      <c r="A1035" s="1" t="n">
        <v>10.3139767661133</v>
      </c>
      <c r="B1035" s="1" t="n">
        <v>6.55314715607588</v>
      </c>
    </row>
    <row r="1036" customFormat="false" ht="15" hidden="false" customHeight="false" outlineLevel="0" collapsed="false">
      <c r="A1036" s="1" t="n">
        <f aca="false">-21.1477601276264</f>
        <v>-21.1477601276264</v>
      </c>
      <c r="B1036" s="1" t="n">
        <v>-18.181950661867</v>
      </c>
    </row>
    <row r="1037" customFormat="false" ht="15" hidden="false" customHeight="false" outlineLevel="0" collapsed="false">
      <c r="A1037" s="1" t="n">
        <f aca="false">-32.5337437642345</f>
        <v>-32.5337437642345</v>
      </c>
      <c r="B1037" s="1" t="n">
        <v>-13.1640065804387</v>
      </c>
    </row>
    <row r="1038" customFormat="false" ht="15" hidden="false" customHeight="false" outlineLevel="0" collapsed="false">
      <c r="A1038" s="1" t="n">
        <v>10.4161786804601</v>
      </c>
      <c r="B1038" s="1" t="n">
        <v>0.965436279872989</v>
      </c>
    </row>
    <row r="1039" customFormat="false" ht="15" hidden="false" customHeight="false" outlineLevel="0" collapsed="false">
      <c r="A1039" s="1" t="n">
        <v>-4.44145553511072</v>
      </c>
      <c r="B1039" s="1" t="n">
        <v>3.44587870507533</v>
      </c>
    </row>
    <row r="1040" customFormat="false" ht="15" hidden="false" customHeight="false" outlineLevel="0" collapsed="false">
      <c r="A1040" s="1" t="n">
        <v>26.8904531669718</v>
      </c>
      <c r="B1040" s="1" t="n">
        <v>-8.53335067292497</v>
      </c>
    </row>
    <row r="1041" customFormat="false" ht="15" hidden="false" customHeight="false" outlineLevel="0" collapsed="false">
      <c r="A1041" s="1" t="n">
        <f aca="false">-25.2061683555218</f>
        <v>-25.2061683555218</v>
      </c>
      <c r="B1041" s="1" t="n">
        <v>-9.7444098928845</v>
      </c>
    </row>
    <row r="1042" customFormat="false" ht="15" hidden="false" customHeight="false" outlineLevel="0" collapsed="false">
      <c r="A1042" s="1" t="n">
        <v>4.82145475208114</v>
      </c>
      <c r="B1042" s="1" t="n">
        <v>6.0750548037428</v>
      </c>
    </row>
    <row r="1043" customFormat="false" ht="15" hidden="false" customHeight="false" outlineLevel="0" collapsed="false">
      <c r="A1043" s="1" t="n">
        <v>8.88150123268722</v>
      </c>
      <c r="B1043" s="1" t="n">
        <v>3.72134988724989</v>
      </c>
    </row>
    <row r="1044" customFormat="false" ht="15" hidden="false" customHeight="false" outlineLevel="0" collapsed="false">
      <c r="A1044" s="1" t="n">
        <f aca="false">-20.7863489497198</f>
        <v>-20.7863489497198</v>
      </c>
      <c r="B1044" s="1" t="n">
        <v>-18.3551420272913</v>
      </c>
    </row>
    <row r="1045" customFormat="false" ht="15" hidden="false" customHeight="false" outlineLevel="0" collapsed="false">
      <c r="A1045" s="1" t="n">
        <v>30.7529784577229</v>
      </c>
      <c r="B1045" s="1" t="n">
        <v>-9.47062335490461</v>
      </c>
    </row>
    <row r="1046" customFormat="false" ht="15" hidden="false" customHeight="false" outlineLevel="0" collapsed="false">
      <c r="A1046" s="1" t="n">
        <f aca="false">-34.3546072680417</f>
        <v>-34.3546072680417</v>
      </c>
      <c r="B1046" s="1" t="n">
        <v>-14.4447773399997</v>
      </c>
    </row>
    <row r="1047" customFormat="false" ht="15" hidden="false" customHeight="false" outlineLevel="0" collapsed="false">
      <c r="A1047" s="1" t="n">
        <v>40.0830460466907</v>
      </c>
      <c r="B1047" s="1" t="n">
        <v>-0.711524303643413</v>
      </c>
    </row>
    <row r="1048" customFormat="false" ht="15" hidden="false" customHeight="false" outlineLevel="0" collapsed="false">
      <c r="A1048" s="1" t="n">
        <v>11.7231302625415</v>
      </c>
      <c r="B1048" s="1" t="n">
        <v>6.75101886938188</v>
      </c>
    </row>
    <row r="1049" customFormat="false" ht="15" hidden="false" customHeight="false" outlineLevel="0" collapsed="false">
      <c r="A1049" s="1" t="n">
        <f aca="false">-32.7171529699194</f>
        <v>-32.7171529699194</v>
      </c>
      <c r="B1049" s="1" t="n">
        <v>-9.98554290055455</v>
      </c>
    </row>
    <row r="1050" customFormat="false" ht="15" hidden="false" customHeight="false" outlineLevel="0" collapsed="false">
      <c r="A1050" s="1" t="n">
        <f aca="false">-31.7827560641065</f>
        <v>-31.7827560641065</v>
      </c>
      <c r="B1050" s="1" t="n">
        <v>-18.2296173664963</v>
      </c>
    </row>
    <row r="1051" customFormat="false" ht="15" hidden="false" customHeight="false" outlineLevel="0" collapsed="false">
      <c r="A1051" s="1" t="n">
        <v>32.1980159365887</v>
      </c>
      <c r="B1051" s="1" t="n">
        <v>0.0469077511733608</v>
      </c>
    </row>
    <row r="1052" customFormat="false" ht="15" hidden="false" customHeight="false" outlineLevel="0" collapsed="false">
      <c r="A1052" s="1" t="n">
        <v>37.7218118425893</v>
      </c>
      <c r="B1052" s="1" t="n">
        <v>-2.28602360497332</v>
      </c>
    </row>
    <row r="1053" customFormat="false" ht="15" hidden="false" customHeight="false" outlineLevel="0" collapsed="false">
      <c r="A1053" s="1" t="n">
        <v>31.6608678944279</v>
      </c>
      <c r="B1053" s="1" t="n">
        <v>-7.02704219249735</v>
      </c>
    </row>
    <row r="1054" customFormat="false" ht="15" hidden="false" customHeight="false" outlineLevel="0" collapsed="false">
      <c r="A1054" s="1" t="n">
        <v>38.9352455974092</v>
      </c>
      <c r="B1054" s="1" t="n">
        <v>-3.26686136181432</v>
      </c>
    </row>
    <row r="1055" customFormat="false" ht="15" hidden="false" customHeight="false" outlineLevel="0" collapsed="false">
      <c r="A1055" s="1" t="n">
        <v>4.49019897420914</v>
      </c>
      <c r="B1055" s="1" t="n">
        <v>4.81719703381667</v>
      </c>
    </row>
    <row r="1056" customFormat="false" ht="15" hidden="false" customHeight="false" outlineLevel="0" collapsed="false">
      <c r="A1056" s="1" t="n">
        <v>3.03770152566081</v>
      </c>
      <c r="B1056" s="1" t="n">
        <v>0.790039145002142</v>
      </c>
    </row>
    <row r="1057" customFormat="false" ht="15" hidden="false" customHeight="false" outlineLevel="0" collapsed="false">
      <c r="A1057" s="1" t="n">
        <f aca="false">-24.9960836434043</f>
        <v>-24.9960836434043</v>
      </c>
      <c r="B1057" s="1" t="n">
        <v>-16.5269664060988</v>
      </c>
    </row>
    <row r="1058" customFormat="false" ht="15" hidden="false" customHeight="false" outlineLevel="0" collapsed="false">
      <c r="A1058" s="1" t="n">
        <v>24.25293349963</v>
      </c>
      <c r="B1058" s="1" t="n">
        <v>-1.7046660459236</v>
      </c>
    </row>
    <row r="1059" customFormat="false" ht="15" hidden="false" customHeight="false" outlineLevel="0" collapsed="false">
      <c r="A1059" s="1" t="n">
        <v>21.0454520351771</v>
      </c>
      <c r="B1059" s="1" t="n">
        <v>-3.04354811891778</v>
      </c>
    </row>
    <row r="1060" customFormat="false" ht="15" hidden="false" customHeight="false" outlineLevel="0" collapsed="false">
      <c r="A1060" s="1" t="n">
        <f aca="false">-21.9848496872644</f>
        <v>-21.9848496872644</v>
      </c>
      <c r="B1060" s="1" t="n">
        <v>-13.2019764499788</v>
      </c>
    </row>
    <row r="1061" customFormat="false" ht="15" hidden="false" customHeight="false" outlineLevel="0" collapsed="false">
      <c r="A1061" s="1" t="n">
        <v>8.03976049216776</v>
      </c>
      <c r="B1061" s="1" t="n">
        <v>5.73759415348609</v>
      </c>
    </row>
    <row r="1062" customFormat="false" ht="15" hidden="false" customHeight="false" outlineLevel="0" collapsed="false">
      <c r="A1062" s="1" t="n">
        <v>29.7679618956635</v>
      </c>
      <c r="B1062" s="1" t="n">
        <v>-2.41938498921868</v>
      </c>
    </row>
    <row r="1063" customFormat="false" ht="15" hidden="false" customHeight="false" outlineLevel="0" collapsed="false">
      <c r="A1063" s="1" t="n">
        <v>2.89828642780916</v>
      </c>
      <c r="B1063" s="1" t="n">
        <v>1.99829624804988</v>
      </c>
    </row>
    <row r="1064" customFormat="false" ht="15" hidden="false" customHeight="false" outlineLevel="0" collapsed="false">
      <c r="A1064" s="1" t="n">
        <f aca="false">-24.0584103317623</f>
        <v>-24.0584103317623</v>
      </c>
      <c r="B1064" s="1" t="n">
        <v>-13.1998287184037</v>
      </c>
    </row>
    <row r="1065" customFormat="false" ht="15" hidden="false" customHeight="false" outlineLevel="0" collapsed="false">
      <c r="A1065" s="1" t="n">
        <v>4.52158073682474</v>
      </c>
      <c r="B1065" s="1" t="n">
        <v>3.18781963854087</v>
      </c>
    </row>
    <row r="1066" customFormat="false" ht="15" hidden="false" customHeight="false" outlineLevel="0" collapsed="false">
      <c r="A1066" s="1" t="n">
        <v>33.8390742459068</v>
      </c>
      <c r="B1066" s="1" t="n">
        <v>-1.99754589265709</v>
      </c>
    </row>
    <row r="1067" customFormat="false" ht="15" hidden="false" customHeight="false" outlineLevel="0" collapsed="false">
      <c r="A1067" s="1" t="n">
        <v>39.6774325898666</v>
      </c>
      <c r="B1067" s="1" t="n">
        <v>-6.11521288108313</v>
      </c>
    </row>
    <row r="1068" customFormat="false" ht="15" hidden="false" customHeight="false" outlineLevel="0" collapsed="false">
      <c r="A1068" s="1" t="n">
        <f aca="false">-32.3393507435923</f>
        <v>-32.3393507435923</v>
      </c>
      <c r="B1068" s="1" t="n">
        <v>-17.3316880326999</v>
      </c>
    </row>
    <row r="1069" customFormat="false" ht="15" hidden="false" customHeight="false" outlineLevel="0" collapsed="false">
      <c r="A1069" s="1" t="n">
        <f aca="false">-24.7390331220913</f>
        <v>-24.7390331220913</v>
      </c>
      <c r="B1069" s="1" t="n">
        <v>-18.6153244883623</v>
      </c>
    </row>
    <row r="1070" customFormat="false" ht="15" hidden="false" customHeight="false" outlineLevel="0" collapsed="false">
      <c r="A1070" s="1" t="n">
        <v>4.84597293050671</v>
      </c>
      <c r="B1070" s="1" t="n">
        <v>5.04860520077048</v>
      </c>
    </row>
    <row r="1071" customFormat="false" ht="15" hidden="false" customHeight="false" outlineLevel="0" collapsed="false">
      <c r="A1071" s="1" t="n">
        <v>7.36818875705268</v>
      </c>
      <c r="B1071" s="1" t="n">
        <v>0.831915231590325</v>
      </c>
    </row>
    <row r="1072" customFormat="false" ht="15" hidden="false" customHeight="false" outlineLevel="0" collapsed="false">
      <c r="A1072" s="1" t="n">
        <v>0.365434549093545</v>
      </c>
      <c r="B1072" s="1" t="n">
        <v>6.35742478881626</v>
      </c>
    </row>
    <row r="1073" customFormat="false" ht="15" hidden="false" customHeight="false" outlineLevel="0" collapsed="false">
      <c r="A1073" s="1" t="n">
        <v>6.44466935331115</v>
      </c>
      <c r="B1073" s="1" t="n">
        <v>8.82236820527874</v>
      </c>
    </row>
    <row r="1074" customFormat="false" ht="15" hidden="false" customHeight="false" outlineLevel="0" collapsed="false">
      <c r="A1074" s="1" t="n">
        <v>40.6475663326879</v>
      </c>
      <c r="B1074" s="1" t="n">
        <v>-5.48916147337724</v>
      </c>
    </row>
    <row r="1075" customFormat="false" ht="15" hidden="false" customHeight="false" outlineLevel="0" collapsed="false">
      <c r="A1075" s="1" t="n">
        <v>1.5826940382504</v>
      </c>
      <c r="B1075" s="1" t="n">
        <v>5.77662022323719</v>
      </c>
    </row>
    <row r="1076" customFormat="false" ht="15" hidden="false" customHeight="false" outlineLevel="0" collapsed="false">
      <c r="A1076" s="1" t="n">
        <f aca="false">-23.453607293914</f>
        <v>-23.453607293914</v>
      </c>
      <c r="B1076" s="1" t="n">
        <v>-18.1311402328466</v>
      </c>
    </row>
    <row r="1077" customFormat="false" ht="15" hidden="false" customHeight="false" outlineLevel="0" collapsed="false">
      <c r="A1077" s="1" t="n">
        <f aca="false">-30.8329826450388</f>
        <v>-30.8329826450388</v>
      </c>
      <c r="B1077" s="1" t="n">
        <v>-13.195544472944</v>
      </c>
    </row>
    <row r="1078" customFormat="false" ht="15" hidden="false" customHeight="false" outlineLevel="0" collapsed="false">
      <c r="A1078" s="1" t="n">
        <f aca="false">-28.026041642354</f>
        <v>-28.026041642354</v>
      </c>
      <c r="B1078" s="1" t="n">
        <v>-15.0660905483947</v>
      </c>
    </row>
    <row r="1079" customFormat="false" ht="15" hidden="false" customHeight="false" outlineLevel="0" collapsed="false">
      <c r="A1079" s="1" t="n">
        <v>-3.40155801638823</v>
      </c>
      <c r="B1079" s="1" t="n">
        <v>0.663925118789867</v>
      </c>
    </row>
    <row r="1080" customFormat="false" ht="15" hidden="false" customHeight="false" outlineLevel="0" collapsed="false">
      <c r="A1080" s="1" t="n">
        <v>4.14960747999921</v>
      </c>
      <c r="B1080" s="1" t="n">
        <v>6.89834238836866</v>
      </c>
    </row>
    <row r="1081" customFormat="false" ht="15" hidden="false" customHeight="false" outlineLevel="0" collapsed="false">
      <c r="A1081" s="1" t="n">
        <v>21.0047381063345</v>
      </c>
      <c r="B1081" s="1" t="n">
        <v>-6.06296585102767</v>
      </c>
    </row>
    <row r="1082" customFormat="false" ht="15" hidden="false" customHeight="false" outlineLevel="0" collapsed="false">
      <c r="A1082" s="1" t="n">
        <v>21.8600494971214</v>
      </c>
      <c r="B1082" s="1" t="n">
        <v>-4.04971106959451</v>
      </c>
    </row>
    <row r="1083" customFormat="false" ht="15" hidden="false" customHeight="false" outlineLevel="0" collapsed="false">
      <c r="A1083" s="1" t="n">
        <f aca="false">-25.2688312867519</f>
        <v>-25.2688312867519</v>
      </c>
      <c r="B1083" s="1" t="n">
        <v>-17.8682065116866</v>
      </c>
    </row>
    <row r="1084" customFormat="false" ht="15" hidden="false" customHeight="false" outlineLevel="0" collapsed="false">
      <c r="A1084" s="1" t="n">
        <v>29.5006162316342</v>
      </c>
      <c r="B1084" s="1" t="n">
        <v>-6.12721988322569</v>
      </c>
    </row>
    <row r="1085" customFormat="false" ht="15" hidden="false" customHeight="false" outlineLevel="0" collapsed="false">
      <c r="A1085" s="1" t="n">
        <v>11.5681043080946</v>
      </c>
      <c r="B1085" s="1" t="n">
        <v>5.98231742686954</v>
      </c>
    </row>
    <row r="1086" customFormat="false" ht="15" hidden="false" customHeight="false" outlineLevel="0" collapsed="false">
      <c r="A1086" s="1" t="n">
        <v>32.3557869060586</v>
      </c>
      <c r="B1086" s="1" t="n">
        <v>-8.61713007503776</v>
      </c>
    </row>
    <row r="1087" customFormat="false" ht="15" hidden="false" customHeight="false" outlineLevel="0" collapsed="false">
      <c r="A1087" s="1" t="n">
        <f aca="false">-15.478122536402</f>
        <v>-15.478122536402</v>
      </c>
      <c r="B1087" s="1" t="n">
        <v>-15.3629229828723</v>
      </c>
    </row>
    <row r="1088" customFormat="false" ht="15" hidden="false" customHeight="false" outlineLevel="0" collapsed="false">
      <c r="A1088" s="1" t="n">
        <f aca="false">-16.9705516091149</f>
        <v>-16.9705516091149</v>
      </c>
      <c r="B1088" s="1" t="n">
        <v>-16.5348443481376</v>
      </c>
    </row>
    <row r="1089" customFormat="false" ht="15" hidden="false" customHeight="false" outlineLevel="0" collapsed="false">
      <c r="A1089" s="1" t="n">
        <v>22.6584311255752</v>
      </c>
      <c r="B1089" s="1" t="n">
        <v>-5.20945135100432</v>
      </c>
    </row>
    <row r="1090" customFormat="false" ht="15" hidden="false" customHeight="false" outlineLevel="0" collapsed="false">
      <c r="A1090" s="1" t="n">
        <f aca="false">-29.3935996806525</f>
        <v>-29.3935996806525</v>
      </c>
      <c r="B1090" s="1" t="n">
        <v>-9.62061335774241</v>
      </c>
    </row>
    <row r="1091" customFormat="false" ht="15" hidden="false" customHeight="false" outlineLevel="0" collapsed="false">
      <c r="A1091" s="1" t="n">
        <f aca="false">-22.9353312354506</f>
        <v>-22.9353312354506</v>
      </c>
      <c r="B1091" s="1" t="n">
        <v>-9.72419301843242</v>
      </c>
    </row>
    <row r="1092" customFormat="false" ht="15" hidden="false" customHeight="false" outlineLevel="0" collapsed="false">
      <c r="A1092" s="1" t="n">
        <v>-4.14210034917766</v>
      </c>
      <c r="B1092" s="1" t="n">
        <v>2.68717074597518</v>
      </c>
    </row>
    <row r="1093" customFormat="false" ht="15" hidden="false" customHeight="false" outlineLevel="0" collapsed="false">
      <c r="A1093" s="1" t="n">
        <v>-5.65076086205492</v>
      </c>
      <c r="B1093" s="1" t="n">
        <v>7.15501267821343</v>
      </c>
    </row>
    <row r="1094" customFormat="false" ht="15" hidden="false" customHeight="false" outlineLevel="0" collapsed="false">
      <c r="A1094" s="1" t="n">
        <v>-2.5600120041642</v>
      </c>
      <c r="B1094" s="1" t="n">
        <v>7.45139714660106</v>
      </c>
    </row>
    <row r="1095" customFormat="false" ht="15" hidden="false" customHeight="false" outlineLevel="0" collapsed="false">
      <c r="A1095" s="1" t="n">
        <v>24.5207895736158</v>
      </c>
      <c r="B1095" s="1" t="n">
        <v>-4.21584307725067</v>
      </c>
    </row>
    <row r="1096" customFormat="false" ht="15" hidden="false" customHeight="false" outlineLevel="0" collapsed="false">
      <c r="A1096" s="1" t="n">
        <f aca="false">-30.3284366319138</f>
        <v>-30.3284366319138</v>
      </c>
      <c r="B1096" s="1" t="n">
        <v>-13.4678937178444</v>
      </c>
    </row>
    <row r="1097" customFormat="false" ht="15" hidden="false" customHeight="false" outlineLevel="0" collapsed="false">
      <c r="A1097" s="1" t="n">
        <v>36.6717214110521</v>
      </c>
      <c r="B1097" s="1" t="n">
        <v>-0.366781464962063</v>
      </c>
    </row>
    <row r="1098" customFormat="false" ht="15" hidden="false" customHeight="false" outlineLevel="0" collapsed="false">
      <c r="A1098" s="1" t="n">
        <v>-0.126585476727712</v>
      </c>
      <c r="B1098" s="1" t="n">
        <v>0.526001236411567</v>
      </c>
    </row>
    <row r="1099" customFormat="false" ht="15" hidden="false" customHeight="false" outlineLevel="0" collapsed="false">
      <c r="A1099" s="1" t="n">
        <f aca="false">-27.389501853941</f>
        <v>-27.389501853941</v>
      </c>
      <c r="B1099" s="1" t="n">
        <v>-12.0891968330099</v>
      </c>
    </row>
    <row r="1100" customFormat="false" ht="15" hidden="false" customHeight="false" outlineLevel="0" collapsed="false">
      <c r="A1100" s="1" t="n">
        <v>10.7125662293336</v>
      </c>
      <c r="B1100" s="1" t="n">
        <v>2.83625145464252</v>
      </c>
    </row>
    <row r="1101" customFormat="false" ht="15" hidden="false" customHeight="false" outlineLevel="0" collapsed="false">
      <c r="A1101" s="1" t="n">
        <v>22.8693499369185</v>
      </c>
      <c r="B1101" s="1" t="n">
        <v>-7.81106215217481</v>
      </c>
    </row>
    <row r="1102" customFormat="false" ht="15" hidden="false" customHeight="false" outlineLevel="0" collapsed="false">
      <c r="A1102" s="1" t="n">
        <v>4.3402229801781</v>
      </c>
      <c r="B1102" s="1" t="n">
        <v>5.94340615437446</v>
      </c>
    </row>
    <row r="1103" customFormat="false" ht="15" hidden="false" customHeight="false" outlineLevel="0" collapsed="false">
      <c r="A1103" s="1" t="n">
        <v>10.7985661213839</v>
      </c>
      <c r="B1103" s="1" t="n">
        <v>0.567456937080707</v>
      </c>
    </row>
    <row r="1104" customFormat="false" ht="15" hidden="false" customHeight="false" outlineLevel="0" collapsed="false">
      <c r="A1104" s="1" t="n">
        <f aca="false">-18.3232541648695</f>
        <v>-18.3232541648695</v>
      </c>
      <c r="B1104" s="1" t="n">
        <v>-15.1079489507409</v>
      </c>
    </row>
    <row r="1105" customFormat="false" ht="15" hidden="false" customHeight="false" outlineLevel="0" collapsed="false">
      <c r="A1105" s="1" t="n">
        <v>8.06195113361895</v>
      </c>
      <c r="B1105" s="1" t="n">
        <v>9.55734372344589</v>
      </c>
    </row>
    <row r="1106" customFormat="false" ht="15" hidden="false" customHeight="false" outlineLevel="0" collapsed="false">
      <c r="A1106" s="1" t="n">
        <v>28.2937061070011</v>
      </c>
      <c r="B1106" s="1" t="n">
        <v>-2.21400191296394</v>
      </c>
    </row>
    <row r="1107" customFormat="false" ht="15" hidden="false" customHeight="false" outlineLevel="0" collapsed="false">
      <c r="A1107" s="1" t="n">
        <v>39.9158282975859</v>
      </c>
      <c r="B1107" s="1" t="n">
        <v>-1.86258444057671</v>
      </c>
    </row>
    <row r="1108" customFormat="false" ht="15" hidden="false" customHeight="false" outlineLevel="0" collapsed="false">
      <c r="A1108" s="1" t="n">
        <f aca="false">-18.6572135969696</f>
        <v>-18.6572135969696</v>
      </c>
      <c r="B1108" s="1" t="n">
        <v>-15.0547054291266</v>
      </c>
    </row>
    <row r="1109" customFormat="false" ht="15" hidden="false" customHeight="false" outlineLevel="0" collapsed="false">
      <c r="A1109" s="1" t="n">
        <v>25.2780893201572</v>
      </c>
      <c r="B1109" s="1" t="n">
        <v>-9.42243412122972</v>
      </c>
    </row>
    <row r="1110" customFormat="false" ht="15" hidden="false" customHeight="false" outlineLevel="0" collapsed="false">
      <c r="A1110" s="1" t="n">
        <f aca="false">-25.0792540030557</f>
        <v>-25.0792540030557</v>
      </c>
      <c r="B1110" s="1" t="n">
        <v>-13.3931826079045</v>
      </c>
    </row>
    <row r="1111" customFormat="false" ht="15" hidden="false" customHeight="false" outlineLevel="0" collapsed="false">
      <c r="A1111" s="1" t="n">
        <f aca="false">-16.6040071933297</f>
        <v>-16.6040071933297</v>
      </c>
      <c r="B1111" s="1" t="n">
        <v>-12.8325233759605</v>
      </c>
    </row>
    <row r="1112" customFormat="false" ht="15" hidden="false" customHeight="false" outlineLevel="0" collapsed="false">
      <c r="A1112" s="1" t="n">
        <v>21.888746920811</v>
      </c>
      <c r="B1112" s="1" t="n">
        <v>-3.42925495833983</v>
      </c>
    </row>
    <row r="1113" customFormat="false" ht="15" hidden="false" customHeight="false" outlineLevel="0" collapsed="false">
      <c r="A1113" s="1" t="n">
        <f aca="false">-21.4718743801606</f>
        <v>-21.4718743801606</v>
      </c>
      <c r="B1113" s="1" t="n">
        <v>-14.0468965196076</v>
      </c>
    </row>
    <row r="1114" customFormat="false" ht="15" hidden="false" customHeight="false" outlineLevel="0" collapsed="false">
      <c r="A1114" s="1" t="n">
        <v>38.2172812937991</v>
      </c>
      <c r="B1114" s="1" t="n">
        <v>-9.35645113409463</v>
      </c>
    </row>
    <row r="1115" customFormat="false" ht="15" hidden="false" customHeight="false" outlineLevel="0" collapsed="false">
      <c r="A1115" s="1" t="n">
        <v>8.81075781515004</v>
      </c>
      <c r="B1115" s="1" t="n">
        <v>7.31393269865894</v>
      </c>
    </row>
    <row r="1116" customFormat="false" ht="15" hidden="false" customHeight="false" outlineLevel="0" collapsed="false">
      <c r="A1116" s="1" t="n">
        <v>8.9514584068641</v>
      </c>
      <c r="B1116" s="1" t="n">
        <v>6.60476699914228</v>
      </c>
    </row>
    <row r="1117" customFormat="false" ht="15" hidden="false" customHeight="false" outlineLevel="0" collapsed="false">
      <c r="A1117" s="1" t="n">
        <f aca="false">-16.426516462019</f>
        <v>-16.426516462019</v>
      </c>
      <c r="B1117" s="1" t="n">
        <v>-13.8297964405997</v>
      </c>
    </row>
    <row r="1118" customFormat="false" ht="15" hidden="false" customHeight="false" outlineLevel="0" collapsed="false">
      <c r="A1118" s="1" t="n">
        <f aca="false">-27.1162332614396</f>
        <v>-27.1162332614396</v>
      </c>
      <c r="B1118" s="1" t="n">
        <v>-10.6375803141278</v>
      </c>
    </row>
    <row r="1119" customFormat="false" ht="15" hidden="false" customHeight="false" outlineLevel="0" collapsed="false">
      <c r="A1119" s="1" t="n">
        <f aca="false">-15.3944941990002</f>
        <v>-15.3944941990002</v>
      </c>
      <c r="B1119" s="1" t="n">
        <v>-15.2345065826269</v>
      </c>
    </row>
    <row r="1120" customFormat="false" ht="15" hidden="false" customHeight="false" outlineLevel="0" collapsed="false">
      <c r="A1120" s="1" t="n">
        <v>10.1281471420326</v>
      </c>
      <c r="B1120" s="1" t="n">
        <v>7.2859419180005</v>
      </c>
    </row>
    <row r="1121" customFormat="false" ht="15" hidden="false" customHeight="false" outlineLevel="0" collapsed="false">
      <c r="A1121" s="1" t="n">
        <f aca="false">-33.2413121634406</f>
        <v>-33.2413121634406</v>
      </c>
      <c r="B1121" s="1" t="n">
        <v>-13.6595059315629</v>
      </c>
    </row>
    <row r="1122" customFormat="false" ht="15" hidden="false" customHeight="false" outlineLevel="0" collapsed="false">
      <c r="A1122" s="1" t="n">
        <v>29.5377141627638</v>
      </c>
      <c r="B1122" s="1" t="n">
        <v>-3.1075053722235</v>
      </c>
    </row>
    <row r="1123" customFormat="false" ht="15" hidden="false" customHeight="false" outlineLevel="0" collapsed="false">
      <c r="A1123" s="1" t="n">
        <f aca="false">-19.1794868667062</f>
        <v>-19.1794868667062</v>
      </c>
      <c r="B1123" s="1" t="n">
        <v>-13.3762695769242</v>
      </c>
    </row>
    <row r="1124" customFormat="false" ht="15" hidden="false" customHeight="false" outlineLevel="0" collapsed="false">
      <c r="A1124" s="1" t="n">
        <f aca="false">-22.7745172553559</f>
        <v>-22.7745172553559</v>
      </c>
      <c r="B1124" s="1" t="n">
        <v>-14.6899479466043</v>
      </c>
    </row>
    <row r="1125" customFormat="false" ht="15" hidden="false" customHeight="false" outlineLevel="0" collapsed="false">
      <c r="A1125" s="1" t="n">
        <v>8.34603283225927</v>
      </c>
      <c r="B1125" s="1" t="n">
        <v>4.46180069527744</v>
      </c>
    </row>
    <row r="1126" customFormat="false" ht="15" hidden="false" customHeight="false" outlineLevel="0" collapsed="false">
      <c r="A1126" s="1" t="n">
        <f aca="false">-25.1305331129571</f>
        <v>-25.1305331129571</v>
      </c>
      <c r="B1126" s="1" t="n">
        <v>-11.2893800215276</v>
      </c>
    </row>
    <row r="1127" customFormat="false" ht="15" hidden="false" customHeight="false" outlineLevel="0" collapsed="false">
      <c r="A1127" s="1" t="n">
        <f aca="false">-22.7118070412663</f>
        <v>-22.7118070412663</v>
      </c>
      <c r="B1127" s="1" t="n">
        <v>-18.3367013299547</v>
      </c>
    </row>
    <row r="1128" customFormat="false" ht="15" hidden="false" customHeight="false" outlineLevel="0" collapsed="false">
      <c r="A1128" s="1" t="n">
        <v>23.5536051802585</v>
      </c>
      <c r="B1128" s="1" t="n">
        <v>-6.14507742535042</v>
      </c>
    </row>
    <row r="1129" customFormat="false" ht="15" hidden="false" customHeight="false" outlineLevel="0" collapsed="false">
      <c r="A1129" s="1" t="n">
        <v>39.9433042701655</v>
      </c>
      <c r="B1129" s="1" t="n">
        <v>-7.62983377555433</v>
      </c>
    </row>
    <row r="1130" customFormat="false" ht="15" hidden="false" customHeight="false" outlineLevel="0" collapsed="false">
      <c r="A1130" s="1" t="n">
        <v>29.8449214980576</v>
      </c>
      <c r="B1130" s="1" t="n">
        <v>-9.22350481464211</v>
      </c>
    </row>
    <row r="1131" customFormat="false" ht="15" hidden="false" customHeight="false" outlineLevel="0" collapsed="false">
      <c r="A1131" s="1" t="n">
        <f aca="false">-28.054154797373</f>
        <v>-28.054154797373</v>
      </c>
      <c r="B1131" s="1" t="n">
        <v>-16.2441109998253</v>
      </c>
    </row>
    <row r="1132" customFormat="false" ht="15" hidden="false" customHeight="false" outlineLevel="0" collapsed="false">
      <c r="A1132" s="1" t="n">
        <v>1.86439081518884</v>
      </c>
      <c r="B1132" s="1" t="n">
        <v>3.01206213217914</v>
      </c>
    </row>
    <row r="1133" customFormat="false" ht="15" hidden="false" customHeight="false" outlineLevel="0" collapsed="false">
      <c r="A1133" s="1" t="n">
        <v>20.9804357619443</v>
      </c>
      <c r="B1133" s="1" t="n">
        <v>-8.30806400804575</v>
      </c>
    </row>
    <row r="1134" customFormat="false" ht="15" hidden="false" customHeight="false" outlineLevel="0" collapsed="false">
      <c r="A1134" s="1" t="n">
        <v>6.70117442840794</v>
      </c>
      <c r="B1134" s="1" t="n">
        <v>8.68831839841855</v>
      </c>
    </row>
    <row r="1135" customFormat="false" ht="15" hidden="false" customHeight="false" outlineLevel="0" collapsed="false">
      <c r="A1135" s="1" t="n">
        <f aca="false">-26.1197265483812</f>
        <v>-26.1197265483812</v>
      </c>
      <c r="B1135" s="1" t="n">
        <v>-9.51377735653857</v>
      </c>
    </row>
    <row r="1136" customFormat="false" ht="15" hidden="false" customHeight="false" outlineLevel="0" collapsed="false">
      <c r="A1136" s="1" t="n">
        <v>2.4368664514644</v>
      </c>
      <c r="B1136" s="1" t="n">
        <v>1.97882048456989</v>
      </c>
    </row>
    <row r="1137" customFormat="false" ht="15" hidden="false" customHeight="false" outlineLevel="0" collapsed="false">
      <c r="A1137" s="1" t="n">
        <f aca="false">-21.6414395576469</f>
        <v>-21.6414395576469</v>
      </c>
      <c r="B1137" s="1" t="n">
        <v>-18.5711172675228</v>
      </c>
    </row>
    <row r="1138" customFormat="false" ht="15" hidden="false" customHeight="false" outlineLevel="0" collapsed="false">
      <c r="A1138" s="1" t="n">
        <f aca="false">-31.276433538798</f>
        <v>-31.276433538798</v>
      </c>
      <c r="B1138" s="1" t="n">
        <v>-13.0684604730484</v>
      </c>
    </row>
    <row r="1139" customFormat="false" ht="15" hidden="false" customHeight="false" outlineLevel="0" collapsed="false">
      <c r="A1139" s="1" t="n">
        <f aca="false">-27.2859913541855</f>
        <v>-27.2859913541855</v>
      </c>
      <c r="B1139" s="1" t="n">
        <v>-10.241646652425</v>
      </c>
    </row>
    <row r="1140" customFormat="false" ht="15" hidden="false" customHeight="false" outlineLevel="0" collapsed="false">
      <c r="A1140" s="1" t="n">
        <v>33.8569414201003</v>
      </c>
      <c r="B1140" s="1" t="n">
        <v>-0.688860998476725</v>
      </c>
    </row>
    <row r="1141" customFormat="false" ht="15" hidden="false" customHeight="false" outlineLevel="0" collapsed="false">
      <c r="A1141" s="1" t="n">
        <f aca="false">-34.8433713030118</f>
        <v>-34.8433713030118</v>
      </c>
      <c r="B1141" s="1" t="n">
        <v>-11.2038913222549</v>
      </c>
    </row>
    <row r="1142" customFormat="false" ht="15" hidden="false" customHeight="false" outlineLevel="0" collapsed="false">
      <c r="A1142" s="1" t="n">
        <v>9.30465066828815</v>
      </c>
      <c r="B1142" s="1" t="n">
        <v>1.24099111888526</v>
      </c>
    </row>
    <row r="1143" customFormat="false" ht="15" hidden="false" customHeight="false" outlineLevel="0" collapsed="false">
      <c r="A1143" s="1" t="n">
        <f aca="false">-29.8054356203826</f>
        <v>-29.8054356203826</v>
      </c>
      <c r="B1143" s="1" t="n">
        <v>-17.8472705825711</v>
      </c>
    </row>
    <row r="1144" customFormat="false" ht="15" hidden="false" customHeight="false" outlineLevel="0" collapsed="false">
      <c r="A1144" s="1" t="n">
        <f aca="false">-32.2965418178453</f>
        <v>-32.2965418178453</v>
      </c>
      <c r="B1144" s="1" t="n">
        <v>-10.2525950194368</v>
      </c>
    </row>
    <row r="1145" customFormat="false" ht="15" hidden="false" customHeight="false" outlineLevel="0" collapsed="false">
      <c r="A1145" s="1" t="n">
        <v>9.69845102763051</v>
      </c>
      <c r="B1145" s="1" t="n">
        <v>7.44743519795505</v>
      </c>
    </row>
    <row r="1146" customFormat="false" ht="15" hidden="false" customHeight="false" outlineLevel="0" collapsed="false">
      <c r="A1146" s="1" t="n">
        <v>34.8915068923217</v>
      </c>
      <c r="B1146" s="1" t="n">
        <v>-0.933286068850911</v>
      </c>
    </row>
    <row r="1147" customFormat="false" ht="15" hidden="false" customHeight="false" outlineLevel="0" collapsed="false">
      <c r="A1147" s="1" t="n">
        <v>10.2908295260295</v>
      </c>
      <c r="B1147" s="1" t="n">
        <v>7.91675902052182</v>
      </c>
    </row>
    <row r="1148" customFormat="false" ht="15" hidden="false" customHeight="false" outlineLevel="0" collapsed="false">
      <c r="A1148" s="1" t="n">
        <v>9.11202824578653</v>
      </c>
      <c r="B1148" s="1" t="n">
        <v>5.89011914762473</v>
      </c>
    </row>
    <row r="1149" customFormat="false" ht="15" hidden="false" customHeight="false" outlineLevel="0" collapsed="false">
      <c r="A1149" s="1" t="n">
        <v>32.2505205644619</v>
      </c>
      <c r="B1149" s="1" t="n">
        <v>-5.73848614514516</v>
      </c>
    </row>
    <row r="1150" customFormat="false" ht="15" hidden="false" customHeight="false" outlineLevel="0" collapsed="false">
      <c r="A1150" s="1" t="n">
        <v>21.3677957741991</v>
      </c>
      <c r="B1150" s="1" t="n">
        <v>-4.51317236209409</v>
      </c>
    </row>
    <row r="1151" customFormat="false" ht="15" hidden="false" customHeight="false" outlineLevel="0" collapsed="false">
      <c r="A1151" s="1" t="n">
        <f aca="false">-16.3657581953431</f>
        <v>-16.3657581953431</v>
      </c>
      <c r="B1151" s="1" t="n">
        <v>-14.6875783110056</v>
      </c>
    </row>
    <row r="1152" customFormat="false" ht="15" hidden="false" customHeight="false" outlineLevel="0" collapsed="false">
      <c r="A1152" s="1" t="n">
        <f aca="false">-17.6954256442223</f>
        <v>-17.6954256442223</v>
      </c>
      <c r="B1152" s="1" t="n">
        <v>-10.4762426203698</v>
      </c>
    </row>
    <row r="1153" customFormat="false" ht="15" hidden="false" customHeight="false" outlineLevel="0" collapsed="false">
      <c r="A1153" s="1" t="n">
        <v>27.4465308500947</v>
      </c>
      <c r="B1153" s="1" t="n">
        <v>-5.10222647735766</v>
      </c>
    </row>
    <row r="1154" customFormat="false" ht="15" hidden="false" customHeight="false" outlineLevel="0" collapsed="false">
      <c r="A1154" s="1" t="n">
        <f aca="false">-31.3866339536541</f>
        <v>-31.3866339536541</v>
      </c>
      <c r="B1154" s="1" t="n">
        <v>-15.3050715748545</v>
      </c>
    </row>
    <row r="1155" customFormat="false" ht="15" hidden="false" customHeight="false" outlineLevel="0" collapsed="false">
      <c r="A1155" s="1" t="n">
        <v>27.5855326939813</v>
      </c>
      <c r="B1155" s="1" t="n">
        <v>-2.09162177008746</v>
      </c>
    </row>
    <row r="1156" customFormat="false" ht="15" hidden="false" customHeight="false" outlineLevel="0" collapsed="false">
      <c r="A1156" s="1" t="n">
        <f aca="false">-17.8205715131478</f>
        <v>-17.8205715131478</v>
      </c>
      <c r="B1156" s="1" t="n">
        <v>-13.0089507163951</v>
      </c>
    </row>
    <row r="1157" customFormat="false" ht="15" hidden="false" customHeight="false" outlineLevel="0" collapsed="false">
      <c r="A1157" s="1" t="n">
        <v>39.910811000108</v>
      </c>
      <c r="B1157" s="1" t="n">
        <v>-5.08099578616373</v>
      </c>
    </row>
    <row r="1158" customFormat="false" ht="15" hidden="false" customHeight="false" outlineLevel="0" collapsed="false">
      <c r="A1158" s="1" t="n">
        <v>34.4973538444143</v>
      </c>
      <c r="B1158" s="1" t="n">
        <v>-1.94377850195937</v>
      </c>
    </row>
    <row r="1159" customFormat="false" ht="15" hidden="false" customHeight="false" outlineLevel="0" collapsed="false">
      <c r="A1159" s="1" t="n">
        <v>40.4829647019147</v>
      </c>
      <c r="B1159" s="1" t="n">
        <v>-1.93882976970277</v>
      </c>
    </row>
    <row r="1160" customFormat="false" ht="15" hidden="false" customHeight="false" outlineLevel="0" collapsed="false">
      <c r="A1160" s="1" t="n">
        <f aca="false">-19.916177983753</f>
        <v>-19.916177983753</v>
      </c>
      <c r="B1160" s="1" t="n">
        <v>-16.2022583633224</v>
      </c>
    </row>
    <row r="1161" customFormat="false" ht="15" hidden="false" customHeight="false" outlineLevel="0" collapsed="false">
      <c r="A1161" s="1" t="n">
        <v>-3.07707184604584</v>
      </c>
      <c r="B1161" s="1" t="n">
        <v>6.66532332573257</v>
      </c>
    </row>
    <row r="1162" customFormat="false" ht="15" hidden="false" customHeight="false" outlineLevel="0" collapsed="false">
      <c r="A1162" s="1" t="n">
        <v>-4.62413863668295</v>
      </c>
      <c r="B1162" s="1" t="n">
        <v>2.51480277571909</v>
      </c>
    </row>
    <row r="1163" customFormat="false" ht="15" hidden="false" customHeight="false" outlineLevel="0" collapsed="false">
      <c r="A1163" s="1" t="n">
        <f aca="false">-33.6264798548336</f>
        <v>-33.6264798548336</v>
      </c>
      <c r="B1163" s="1" t="n">
        <v>-11.0715775566835</v>
      </c>
    </row>
    <row r="1164" customFormat="false" ht="15" hidden="false" customHeight="false" outlineLevel="0" collapsed="false">
      <c r="A1164" s="1" t="n">
        <v>40.1666618516711</v>
      </c>
      <c r="B1164" s="1" t="n">
        <v>-6.66238824735894</v>
      </c>
    </row>
    <row r="1165" customFormat="false" ht="15" hidden="false" customHeight="false" outlineLevel="0" collapsed="false">
      <c r="A1165" s="1" t="n">
        <v>31.3491232066508</v>
      </c>
      <c r="B1165" s="1" t="n">
        <v>0.0260679172962667</v>
      </c>
    </row>
    <row r="1166" customFormat="false" ht="15" hidden="false" customHeight="false" outlineLevel="0" collapsed="false">
      <c r="A1166" s="1" t="n">
        <v>9.15046130870285</v>
      </c>
      <c r="B1166" s="1" t="n">
        <v>3.23108942552112</v>
      </c>
    </row>
    <row r="1167" customFormat="false" ht="15" hidden="false" customHeight="false" outlineLevel="0" collapsed="false">
      <c r="A1167" s="1" t="n">
        <v>24.4317299087422</v>
      </c>
      <c r="B1167" s="1" t="n">
        <v>-5.90278405479123</v>
      </c>
    </row>
    <row r="1168" customFormat="false" ht="15" hidden="false" customHeight="false" outlineLevel="0" collapsed="false">
      <c r="A1168" s="1" t="n">
        <f aca="false">-25.4741219742508</f>
        <v>-25.4741219742508</v>
      </c>
      <c r="B1168" s="1" t="n">
        <v>-15.0078501582164</v>
      </c>
    </row>
    <row r="1169" customFormat="false" ht="15" hidden="false" customHeight="false" outlineLevel="0" collapsed="false">
      <c r="A1169" s="1" t="n">
        <v>-4.07134750504685</v>
      </c>
      <c r="B1169" s="1" t="n">
        <v>5.23974701847198</v>
      </c>
    </row>
    <row r="1170" customFormat="false" ht="15" hidden="false" customHeight="false" outlineLevel="0" collapsed="false">
      <c r="A1170" s="1" t="n">
        <v>8.85693464192608</v>
      </c>
      <c r="B1170" s="1" t="n">
        <v>2.25319083479294</v>
      </c>
    </row>
    <row r="1171" customFormat="false" ht="15" hidden="false" customHeight="false" outlineLevel="0" collapsed="false">
      <c r="A1171" s="1" t="n">
        <v>37.6641084027794</v>
      </c>
      <c r="B1171" s="1" t="n">
        <v>-7.62058526070941</v>
      </c>
    </row>
    <row r="1172" customFormat="false" ht="15" hidden="false" customHeight="false" outlineLevel="0" collapsed="false">
      <c r="A1172" s="1" t="n">
        <v>-2.23810653932337</v>
      </c>
      <c r="B1172" s="1" t="n">
        <v>5.37096717407004</v>
      </c>
    </row>
    <row r="1173" customFormat="false" ht="15" hidden="false" customHeight="false" outlineLevel="0" collapsed="false">
      <c r="A1173" s="1" t="n">
        <f aca="false">-29.7632894909314</f>
        <v>-29.7632894909314</v>
      </c>
      <c r="B1173" s="1" t="n">
        <v>-16.3769596999546</v>
      </c>
    </row>
    <row r="1174" customFormat="false" ht="15" hidden="false" customHeight="false" outlineLevel="0" collapsed="false">
      <c r="A1174" s="1" t="n">
        <f aca="false">-29.233351439176</f>
        <v>-29.233351439176</v>
      </c>
      <c r="B1174" s="1" t="n">
        <v>-15.8687375272175</v>
      </c>
    </row>
    <row r="1175" customFormat="false" ht="15" hidden="false" customHeight="false" outlineLevel="0" collapsed="false">
      <c r="A1175" s="1" t="n">
        <v>26.9341549682794</v>
      </c>
      <c r="B1175" s="1" t="n">
        <v>-1.56599721234348</v>
      </c>
    </row>
    <row r="1176" customFormat="false" ht="15" hidden="false" customHeight="false" outlineLevel="0" collapsed="false">
      <c r="A1176" s="1" t="n">
        <v>37.1148237752744</v>
      </c>
      <c r="B1176" s="1" t="n">
        <v>-8.15449959551489</v>
      </c>
    </row>
    <row r="1177" customFormat="false" ht="15" hidden="false" customHeight="false" outlineLevel="0" collapsed="false">
      <c r="A1177" s="1" t="n">
        <v>33.7275472384726</v>
      </c>
      <c r="B1177" s="1" t="n">
        <v>-7.95603745933531</v>
      </c>
    </row>
    <row r="1178" customFormat="false" ht="15" hidden="false" customHeight="false" outlineLevel="0" collapsed="false">
      <c r="A1178" s="1" t="n">
        <v>3.16747174264225</v>
      </c>
      <c r="B1178" s="1" t="n">
        <v>3.37509467644436</v>
      </c>
    </row>
    <row r="1179" customFormat="false" ht="15" hidden="false" customHeight="false" outlineLevel="0" collapsed="false">
      <c r="A1179" s="1" t="n">
        <f aca="false">-21.1362595207365</f>
        <v>-21.1362595207365</v>
      </c>
      <c r="B1179" s="1" t="n">
        <v>-15.0610215565412</v>
      </c>
    </row>
    <row r="1180" customFormat="false" ht="15" hidden="false" customHeight="false" outlineLevel="0" collapsed="false">
      <c r="A1180" s="1" t="n">
        <v>36.324038489263</v>
      </c>
      <c r="B1180" s="1" t="n">
        <v>-4.27267269669134</v>
      </c>
    </row>
    <row r="1181" customFormat="false" ht="15" hidden="false" customHeight="false" outlineLevel="0" collapsed="false">
      <c r="A1181" s="1" t="n">
        <v>20.8575279655394</v>
      </c>
      <c r="B1181" s="1" t="n">
        <v>-2.99003811609094</v>
      </c>
    </row>
    <row r="1182" customFormat="false" ht="15" hidden="false" customHeight="false" outlineLevel="0" collapsed="false">
      <c r="A1182" s="1" t="n">
        <v>38.2256478990219</v>
      </c>
      <c r="B1182" s="1" t="n">
        <v>-0.739269468803676</v>
      </c>
    </row>
    <row r="1183" customFormat="false" ht="15" hidden="false" customHeight="false" outlineLevel="0" collapsed="false">
      <c r="A1183" s="1" t="n">
        <v>-0.779515014853747</v>
      </c>
      <c r="B1183" s="1" t="n">
        <v>4.25089692399697</v>
      </c>
    </row>
    <row r="1184" customFormat="false" ht="15" hidden="false" customHeight="false" outlineLevel="0" collapsed="false">
      <c r="A1184" s="1" t="n">
        <v>26.4332128963612</v>
      </c>
      <c r="B1184" s="1" t="n">
        <v>-6.20761921467421</v>
      </c>
    </row>
    <row r="1185" customFormat="false" ht="15" hidden="false" customHeight="false" outlineLevel="0" collapsed="false">
      <c r="A1185" s="1" t="n">
        <v>25.1788028729585</v>
      </c>
      <c r="B1185" s="1" t="n">
        <v>-0.819965183426926</v>
      </c>
    </row>
    <row r="1186" customFormat="false" ht="15" hidden="false" customHeight="false" outlineLevel="0" collapsed="false">
      <c r="A1186" s="1" t="n">
        <f aca="false">-5.64448944167948</f>
        <v>-5.64448944167948</v>
      </c>
      <c r="B1186" s="1" t="n">
        <v>-0.283652088652105</v>
      </c>
    </row>
    <row r="1187" customFormat="false" ht="15" hidden="false" customHeight="false" outlineLevel="0" collapsed="false">
      <c r="A1187" s="1" t="n">
        <v>29.5756255859415</v>
      </c>
      <c r="B1187" s="1" t="n">
        <v>-3.03313704283222</v>
      </c>
    </row>
    <row r="1188" customFormat="false" ht="15" hidden="false" customHeight="false" outlineLevel="0" collapsed="false">
      <c r="A1188" s="1" t="n">
        <f aca="false">-21.4437351959082</f>
        <v>-21.4437351959082</v>
      </c>
      <c r="B1188" s="1" t="n">
        <v>-13.353874074381</v>
      </c>
    </row>
    <row r="1189" customFormat="false" ht="15" hidden="false" customHeight="false" outlineLevel="0" collapsed="false">
      <c r="A1189" s="1" t="n">
        <v>10.3108298313836</v>
      </c>
      <c r="B1189" s="1" t="n">
        <v>8.39614311039199</v>
      </c>
    </row>
    <row r="1190" customFormat="false" ht="15" hidden="false" customHeight="false" outlineLevel="0" collapsed="false">
      <c r="A1190" s="1" t="n">
        <v>4.41583739759596</v>
      </c>
      <c r="B1190" s="1" t="n">
        <v>8.59370412305682</v>
      </c>
    </row>
    <row r="1191" customFormat="false" ht="15" hidden="false" customHeight="false" outlineLevel="0" collapsed="false">
      <c r="A1191" s="1" t="n">
        <v>8.88933548510097</v>
      </c>
      <c r="B1191" s="1" t="n">
        <v>3.34886135923476</v>
      </c>
    </row>
    <row r="1192" customFormat="false" ht="15" hidden="false" customHeight="false" outlineLevel="0" collapsed="false">
      <c r="A1192" s="1" t="n">
        <v>32.7575340587432</v>
      </c>
      <c r="B1192" s="1" t="n">
        <v>-4.86239928770808</v>
      </c>
    </row>
    <row r="1193" customFormat="false" ht="15" hidden="false" customHeight="false" outlineLevel="0" collapsed="false">
      <c r="A1193" s="1" t="n">
        <v>-4.54458063549327</v>
      </c>
      <c r="B1193" s="1" t="n">
        <v>7.90619037150638</v>
      </c>
    </row>
    <row r="1194" customFormat="false" ht="15" hidden="false" customHeight="false" outlineLevel="0" collapsed="false">
      <c r="A1194" s="1" t="n">
        <f aca="false">-27.6052834345431</f>
        <v>-27.6052834345431</v>
      </c>
      <c r="B1194" s="1" t="n">
        <v>-15.023148694624</v>
      </c>
    </row>
    <row r="1195" customFormat="false" ht="15" hidden="false" customHeight="false" outlineLevel="0" collapsed="false">
      <c r="A1195" s="1" t="n">
        <f aca="false">-25.1630204152134</f>
        <v>-25.1630204152134</v>
      </c>
      <c r="B1195" s="1" t="n">
        <v>-11.7548231739775</v>
      </c>
    </row>
    <row r="1196" customFormat="false" ht="15" hidden="false" customHeight="false" outlineLevel="0" collapsed="false">
      <c r="A1196" s="1" t="n">
        <f aca="false">-21.3144477290687</f>
        <v>-21.3144477290687</v>
      </c>
      <c r="B1196" s="1" t="n">
        <v>-12.0475985860295</v>
      </c>
    </row>
    <row r="1197" customFormat="false" ht="15" hidden="false" customHeight="false" outlineLevel="0" collapsed="false">
      <c r="A1197" s="1" t="n">
        <v>33.8069119667385</v>
      </c>
      <c r="B1197" s="1" t="n">
        <v>-4.31725409537868</v>
      </c>
    </row>
    <row r="1198" customFormat="false" ht="15" hidden="false" customHeight="false" outlineLevel="0" collapsed="false">
      <c r="A1198" s="1" t="n">
        <f aca="false">-24.3109203307729</f>
        <v>-24.3109203307729</v>
      </c>
      <c r="B1198" s="1" t="n">
        <v>-16.444664896122</v>
      </c>
    </row>
    <row r="1199" customFormat="false" ht="15" hidden="false" customHeight="false" outlineLevel="0" collapsed="false">
      <c r="A1199" s="1" t="n">
        <f aca="false">-33.1467244240509</f>
        <v>-33.1467244240509</v>
      </c>
      <c r="B1199" s="1" t="n">
        <v>-14.1050372958044</v>
      </c>
    </row>
    <row r="1200" customFormat="false" ht="15" hidden="false" customHeight="false" outlineLevel="0" collapsed="false">
      <c r="A1200" s="1" t="n">
        <f aca="false">-34.6237537341727</f>
        <v>-34.6237537341727</v>
      </c>
      <c r="B1200" s="1" t="n">
        <v>-16.441832102466</v>
      </c>
    </row>
    <row r="1201" customFormat="false" ht="15" hidden="false" customHeight="false" outlineLevel="0" collapsed="false">
      <c r="A1201" s="1" t="n">
        <v>39.6334646298924</v>
      </c>
      <c r="B1201" s="1" t="n">
        <v>-0.652704164674704</v>
      </c>
    </row>
    <row r="1202" customFormat="false" ht="15" hidden="false" customHeight="false" outlineLevel="0" collapsed="false">
      <c r="A1202" s="1" t="n">
        <f aca="false">-26.0420989981883</f>
        <v>-26.0420989981883</v>
      </c>
      <c r="B1202" s="1" t="n">
        <v>-9.63837927823639</v>
      </c>
    </row>
    <row r="1203" customFormat="false" ht="15" hidden="false" customHeight="false" outlineLevel="0" collapsed="false">
      <c r="A1203" s="1" t="n">
        <v>3.15605867951461</v>
      </c>
      <c r="B1203" s="1" t="n">
        <v>0.0998249102411654</v>
      </c>
    </row>
    <row r="1204" customFormat="false" ht="15" hidden="false" customHeight="false" outlineLevel="0" collapsed="false">
      <c r="A1204" s="1" t="n">
        <v>37.2328767175019</v>
      </c>
      <c r="B1204" s="1" t="n">
        <v>-1.13846301657866</v>
      </c>
    </row>
    <row r="1205" customFormat="false" ht="15" hidden="false" customHeight="false" outlineLevel="0" collapsed="false">
      <c r="A1205" s="1" t="n">
        <f aca="false">-33.2311635458838</f>
        <v>-33.2311635458838</v>
      </c>
      <c r="B1205" s="1" t="n">
        <v>-15.7727732533428</v>
      </c>
    </row>
    <row r="1206" customFormat="false" ht="15" hidden="false" customHeight="false" outlineLevel="0" collapsed="false">
      <c r="A1206" s="1" t="n">
        <v>27.7483731859944</v>
      </c>
      <c r="B1206" s="1" t="n">
        <v>-2.15119884462558</v>
      </c>
    </row>
    <row r="1207" customFormat="false" ht="15" hidden="false" customHeight="false" outlineLevel="0" collapsed="false">
      <c r="A1207" s="1" t="n">
        <v>-1.21352616590213</v>
      </c>
      <c r="B1207" s="1" t="n">
        <v>8.06715125783086</v>
      </c>
    </row>
    <row r="1208" customFormat="false" ht="15" hidden="false" customHeight="false" outlineLevel="0" collapsed="false">
      <c r="A1208" s="1" t="n">
        <v>5.63854730894604</v>
      </c>
      <c r="B1208" s="1" t="n">
        <v>4.49712695423395</v>
      </c>
    </row>
    <row r="1209" customFormat="false" ht="15" hidden="false" customHeight="false" outlineLevel="0" collapsed="false">
      <c r="A1209" s="1" t="n">
        <v>36.2250141216743</v>
      </c>
      <c r="B1209" s="1" t="n">
        <v>-5.31432787794953</v>
      </c>
    </row>
    <row r="1210" customFormat="false" ht="15" hidden="false" customHeight="false" outlineLevel="0" collapsed="false">
      <c r="A1210" s="1" t="n">
        <f aca="false">-30.9909686868316</f>
        <v>-30.9909686868316</v>
      </c>
      <c r="B1210" s="1" t="n">
        <v>-16.5163892678282</v>
      </c>
    </row>
    <row r="1211" customFormat="false" ht="15" hidden="false" customHeight="false" outlineLevel="0" collapsed="false">
      <c r="A1211" s="1" t="n">
        <v>34.0198046330415</v>
      </c>
      <c r="B1211" s="1" t="n">
        <v>-6.45019601706179</v>
      </c>
    </row>
    <row r="1212" customFormat="false" ht="15" hidden="false" customHeight="false" outlineLevel="0" collapsed="false">
      <c r="A1212" s="1" t="n">
        <v>32.6635187709515</v>
      </c>
      <c r="B1212" s="1" t="n">
        <v>-2.68686112672412</v>
      </c>
    </row>
    <row r="1213" customFormat="false" ht="15" hidden="false" customHeight="false" outlineLevel="0" collapsed="false">
      <c r="A1213" s="1" t="n">
        <v>3.80492475690788</v>
      </c>
      <c r="B1213" s="1" t="n">
        <v>4.38182072546127</v>
      </c>
    </row>
    <row r="1214" customFormat="false" ht="15" hidden="false" customHeight="false" outlineLevel="0" collapsed="false">
      <c r="A1214" s="1" t="n">
        <v>6.9248485337423</v>
      </c>
      <c r="B1214" s="1" t="n">
        <v>9.12390158597883</v>
      </c>
    </row>
    <row r="1215" customFormat="false" ht="15" hidden="false" customHeight="false" outlineLevel="0" collapsed="false">
      <c r="A1215" s="1" t="n">
        <v>25.2269512948195</v>
      </c>
      <c r="B1215" s="1" t="n">
        <v>-3.45436887032669</v>
      </c>
    </row>
    <row r="1216" customFormat="false" ht="15" hidden="false" customHeight="false" outlineLevel="0" collapsed="false">
      <c r="A1216" s="1" t="n">
        <v>-5.91794134019529</v>
      </c>
      <c r="B1216" s="1" t="n">
        <v>8.23115568442623</v>
      </c>
    </row>
    <row r="1217" customFormat="false" ht="15" hidden="false" customHeight="false" outlineLevel="0" collapsed="false">
      <c r="A1217" s="1" t="n">
        <v>10.8249768195918</v>
      </c>
      <c r="B1217" s="1" t="n">
        <v>6.9783000760189</v>
      </c>
    </row>
    <row r="1218" customFormat="false" ht="15" hidden="false" customHeight="false" outlineLevel="0" collapsed="false">
      <c r="A1218" s="1" t="n">
        <v>-5.11026058362934</v>
      </c>
      <c r="B1218" s="1" t="n">
        <v>4.42070323616663</v>
      </c>
    </row>
    <row r="1219" customFormat="false" ht="15" hidden="false" customHeight="false" outlineLevel="0" collapsed="false">
      <c r="A1219" s="1" t="n">
        <f aca="false">-17.9509655228907</f>
        <v>-17.9509655228907</v>
      </c>
      <c r="B1219" s="1" t="n">
        <v>-12.1154789677161</v>
      </c>
    </row>
    <row r="1220" customFormat="false" ht="15" hidden="false" customHeight="false" outlineLevel="0" collapsed="false">
      <c r="A1220" s="1" t="n">
        <f aca="false">-21.1351420004245</f>
        <v>-21.1351420004245</v>
      </c>
      <c r="B1220" s="1" t="n">
        <v>-17.8689865232625</v>
      </c>
    </row>
    <row r="1221" customFormat="false" ht="15" hidden="false" customHeight="false" outlineLevel="0" collapsed="false">
      <c r="A1221" s="1" t="n">
        <f aca="false">-23.6671290424217</f>
        <v>-23.6671290424217</v>
      </c>
      <c r="B1221" s="1" t="n">
        <v>-17.2310824919636</v>
      </c>
    </row>
    <row r="1222" customFormat="false" ht="15" hidden="false" customHeight="false" outlineLevel="0" collapsed="false">
      <c r="A1222" s="1" t="n">
        <v>2.20006857251033</v>
      </c>
      <c r="B1222" s="1" t="n">
        <v>7.15404648617867</v>
      </c>
    </row>
    <row r="1223" customFormat="false" ht="15" hidden="false" customHeight="false" outlineLevel="0" collapsed="false">
      <c r="A1223" s="1" t="n">
        <f aca="false">-24.3610057424746</f>
        <v>-24.3610057424746</v>
      </c>
      <c r="B1223" s="1" t="n">
        <v>-10.3594783765349</v>
      </c>
    </row>
    <row r="1224" customFormat="false" ht="15" hidden="false" customHeight="false" outlineLevel="0" collapsed="false">
      <c r="A1224" s="1" t="n">
        <v>26.3008205113591</v>
      </c>
      <c r="B1224" s="1" t="n">
        <v>-9.06063490429835</v>
      </c>
    </row>
    <row r="1225" customFormat="false" ht="15" hidden="false" customHeight="false" outlineLevel="0" collapsed="false">
      <c r="A1225" s="1" t="n">
        <f aca="false">-32.7809103579036</f>
        <v>-32.7809103579036</v>
      </c>
      <c r="B1225" s="1" t="n">
        <v>-18.8069795075667</v>
      </c>
    </row>
    <row r="1226" customFormat="false" ht="15" hidden="false" customHeight="false" outlineLevel="0" collapsed="false">
      <c r="A1226" s="1" t="n">
        <v>33.3876388224054</v>
      </c>
      <c r="B1226" s="1" t="n">
        <v>-2.43371390927825</v>
      </c>
    </row>
    <row r="1227" customFormat="false" ht="15" hidden="false" customHeight="false" outlineLevel="0" collapsed="false">
      <c r="A1227" s="1" t="n">
        <f aca="false">-28.6807591208676</f>
        <v>-28.6807591208676</v>
      </c>
      <c r="B1227" s="1" t="n">
        <v>-13.9927761099544</v>
      </c>
    </row>
    <row r="1228" customFormat="false" ht="15" hidden="false" customHeight="false" outlineLevel="0" collapsed="false">
      <c r="A1228" s="1" t="n">
        <f aca="false">-19.2073767954264</f>
        <v>-19.2073767954264</v>
      </c>
      <c r="B1228" s="1" t="n">
        <v>-14.6867940477498</v>
      </c>
    </row>
    <row r="1229" customFormat="false" ht="15" hidden="false" customHeight="false" outlineLevel="0" collapsed="false">
      <c r="A1229" s="1" t="n">
        <f aca="false">-34.0415687289389</f>
        <v>-34.0415687289389</v>
      </c>
      <c r="B1229" s="1" t="n">
        <v>-13.891984048773</v>
      </c>
    </row>
    <row r="1230" customFormat="false" ht="15" hidden="false" customHeight="false" outlineLevel="0" collapsed="false">
      <c r="A1230" s="1" t="n">
        <v>8.77872492981486</v>
      </c>
      <c r="B1230" s="1" t="n">
        <v>0.392078252015932</v>
      </c>
    </row>
    <row r="1231" customFormat="false" ht="15" hidden="false" customHeight="false" outlineLevel="0" collapsed="false">
      <c r="A1231" s="1" t="n">
        <v>1.35020156610138</v>
      </c>
      <c r="B1231" s="1" t="n">
        <v>5.32688930927411</v>
      </c>
    </row>
    <row r="1232" customFormat="false" ht="15" hidden="false" customHeight="false" outlineLevel="0" collapsed="false">
      <c r="A1232" s="1" t="n">
        <v>8.84595221855196</v>
      </c>
      <c r="B1232" s="1" t="n">
        <v>5.11805218575151</v>
      </c>
    </row>
    <row r="1233" customFormat="false" ht="15" hidden="false" customHeight="false" outlineLevel="0" collapsed="false">
      <c r="A1233" s="1" t="n">
        <v>-2.44274455372351</v>
      </c>
      <c r="B1233" s="1" t="n">
        <v>6.88162905489823</v>
      </c>
    </row>
    <row r="1234" customFormat="false" ht="15" hidden="false" customHeight="false" outlineLevel="0" collapsed="false">
      <c r="A1234" s="1" t="n">
        <v>9.54558696759801</v>
      </c>
      <c r="B1234" s="1" t="n">
        <v>2.26192126516177</v>
      </c>
    </row>
    <row r="1235" customFormat="false" ht="15" hidden="false" customHeight="false" outlineLevel="0" collapsed="false">
      <c r="A1235" s="1" t="n">
        <v>23.3566776044911</v>
      </c>
      <c r="B1235" s="1" t="n">
        <v>-9.14144728312077</v>
      </c>
    </row>
    <row r="1236" customFormat="false" ht="15" hidden="false" customHeight="false" outlineLevel="0" collapsed="false">
      <c r="A1236" s="1" t="n">
        <f aca="false">-23.1770794767848</f>
        <v>-23.1770794767848</v>
      </c>
      <c r="B1236" s="1" t="n">
        <v>-19.0740776640951</v>
      </c>
    </row>
    <row r="1237" customFormat="false" ht="15" hidden="false" customHeight="false" outlineLevel="0" collapsed="false">
      <c r="A1237" s="1" t="n">
        <f aca="false">-32.1998936907003</f>
        <v>-32.1998936907003</v>
      </c>
      <c r="B1237" s="1" t="n">
        <v>-11.1291487555551</v>
      </c>
    </row>
    <row r="1238" customFormat="false" ht="15" hidden="false" customHeight="false" outlineLevel="0" collapsed="false">
      <c r="A1238" s="1" t="n">
        <f aca="false">-34.0880632534734</f>
        <v>-34.0880632534734</v>
      </c>
      <c r="B1238" s="1" t="n">
        <v>-9.91573876788529</v>
      </c>
    </row>
    <row r="1239" customFormat="false" ht="15" hidden="false" customHeight="false" outlineLevel="0" collapsed="false">
      <c r="A1239" s="1" t="n">
        <v>29.2733475817193</v>
      </c>
      <c r="B1239" s="1" t="n">
        <v>-0.132435411078319</v>
      </c>
    </row>
    <row r="1240" customFormat="false" ht="15" hidden="false" customHeight="false" outlineLevel="0" collapsed="false">
      <c r="A1240" s="1" t="n">
        <v>25.9496115610246</v>
      </c>
      <c r="B1240" s="1" t="n">
        <v>-3.06277810593857</v>
      </c>
    </row>
    <row r="1241" customFormat="false" ht="15" hidden="false" customHeight="false" outlineLevel="0" collapsed="false">
      <c r="A1241" s="1" t="n">
        <f aca="false">-22.8383278854917</f>
        <v>-22.8383278854917</v>
      </c>
      <c r="B1241" s="1" t="n">
        <v>-12.6648199484305</v>
      </c>
    </row>
    <row r="1242" customFormat="false" ht="15" hidden="false" customHeight="false" outlineLevel="0" collapsed="false">
      <c r="A1242" s="1" t="n">
        <v>25.5514120701393</v>
      </c>
      <c r="B1242" s="1" t="n">
        <v>-7.14702029006673</v>
      </c>
    </row>
    <row r="1243" customFormat="false" ht="15" hidden="false" customHeight="false" outlineLevel="0" collapsed="false">
      <c r="A1243" s="1" t="n">
        <f aca="false">-16.5258607075419</f>
        <v>-16.5258607075419</v>
      </c>
      <c r="B1243" s="1" t="n">
        <v>-13.8356434739037</v>
      </c>
    </row>
    <row r="1244" customFormat="false" ht="15" hidden="false" customHeight="false" outlineLevel="0" collapsed="false">
      <c r="A1244" s="1" t="n">
        <v>35.3003265260535</v>
      </c>
      <c r="B1244" s="1" t="n">
        <v>-1.76533316557968</v>
      </c>
    </row>
    <row r="1245" customFormat="false" ht="15" hidden="false" customHeight="false" outlineLevel="0" collapsed="false">
      <c r="A1245" s="1" t="n">
        <f aca="false">-17.1866703487973</f>
        <v>-17.1866703487973</v>
      </c>
      <c r="B1245" s="1" t="n">
        <v>-18.3159886675973</v>
      </c>
    </row>
    <row r="1246" customFormat="false" ht="15" hidden="false" customHeight="false" outlineLevel="0" collapsed="false">
      <c r="A1246" s="1" t="n">
        <v>10.2091235471269</v>
      </c>
      <c r="B1246" s="1" t="n">
        <v>0.64604486815956</v>
      </c>
    </row>
    <row r="1247" customFormat="false" ht="15" hidden="false" customHeight="false" outlineLevel="0" collapsed="false">
      <c r="A1247" s="1" t="n">
        <v>22.3308964346368</v>
      </c>
      <c r="B1247" s="1" t="n">
        <v>-1.97584483714859</v>
      </c>
    </row>
    <row r="1248" customFormat="false" ht="15" hidden="false" customHeight="false" outlineLevel="0" collapsed="false">
      <c r="A1248" s="1" t="n">
        <f aca="false">-24.4857289759283</f>
        <v>-24.4857289759283</v>
      </c>
      <c r="B1248" s="1" t="n">
        <v>-12.9837202196996</v>
      </c>
    </row>
    <row r="1249" customFormat="false" ht="15" hidden="false" customHeight="false" outlineLevel="0" collapsed="false">
      <c r="A1249" s="1" t="n">
        <f aca="false">-27.9175349286462</f>
        <v>-27.9175349286462</v>
      </c>
      <c r="B1249" s="1" t="n">
        <v>-12.044179703275</v>
      </c>
    </row>
    <row r="1250" customFormat="false" ht="15" hidden="false" customHeight="false" outlineLevel="0" collapsed="false">
      <c r="A1250" s="1" t="n">
        <f aca="false">-16.7562388365358</f>
        <v>-16.7562388365358</v>
      </c>
      <c r="B1250" s="1" t="n">
        <v>-13.3736351992295</v>
      </c>
    </row>
    <row r="1251" customFormat="false" ht="15" hidden="false" customHeight="false" outlineLevel="0" collapsed="false">
      <c r="A1251" s="1" t="n">
        <f aca="false">-17.1660786570451</f>
        <v>-17.1660786570451</v>
      </c>
      <c r="B1251" s="1" t="n">
        <v>-11.9758081370949</v>
      </c>
    </row>
    <row r="1252" customFormat="false" ht="15" hidden="false" customHeight="false" outlineLevel="0" collapsed="false">
      <c r="A1252" s="1" t="n">
        <f aca="false">-31.1693619393669</f>
        <v>-31.1693619393669</v>
      </c>
      <c r="B1252" s="1" t="n">
        <v>-9.68240528877171</v>
      </c>
    </row>
    <row r="1253" customFormat="false" ht="15" hidden="false" customHeight="false" outlineLevel="0" collapsed="false">
      <c r="A1253" s="1" t="n">
        <v>3.44569450885267</v>
      </c>
      <c r="B1253" s="1" t="n">
        <v>1.00486396465268</v>
      </c>
    </row>
    <row r="1254" customFormat="false" ht="15" hidden="false" customHeight="false" outlineLevel="0" collapsed="false">
      <c r="A1254" s="1" t="n">
        <v>-2.84800138984485</v>
      </c>
      <c r="B1254" s="1" t="n">
        <v>8.35055831269353</v>
      </c>
    </row>
    <row r="1255" customFormat="false" ht="15" hidden="false" customHeight="false" outlineLevel="0" collapsed="false">
      <c r="A1255" s="1" t="n">
        <v>29.7977897958594</v>
      </c>
      <c r="B1255" s="1" t="n">
        <v>-5.77541210826295</v>
      </c>
    </row>
    <row r="1256" customFormat="false" ht="15" hidden="false" customHeight="false" outlineLevel="0" collapsed="false">
      <c r="A1256" s="1" t="n">
        <f aca="false">-24.9257814335135</f>
        <v>-24.9257814335135</v>
      </c>
      <c r="B1256" s="1" t="n">
        <v>-14.7064947276941</v>
      </c>
    </row>
    <row r="1257" customFormat="false" ht="15" hidden="false" customHeight="false" outlineLevel="0" collapsed="false">
      <c r="A1257" s="1" t="n">
        <f aca="false">-17.860007921987</f>
        <v>-17.860007921987</v>
      </c>
      <c r="B1257" s="1" t="n">
        <v>-14.2456351163116</v>
      </c>
    </row>
    <row r="1258" customFormat="false" ht="15" hidden="false" customHeight="false" outlineLevel="0" collapsed="false">
      <c r="A1258" s="1" t="n">
        <f aca="false">-20.7669189739449</f>
        <v>-20.7669189739449</v>
      </c>
      <c r="B1258" s="1" t="n">
        <v>-16.0065656846778</v>
      </c>
    </row>
    <row r="1259" customFormat="false" ht="15" hidden="false" customHeight="false" outlineLevel="0" collapsed="false">
      <c r="A1259" s="1" t="n">
        <f aca="false">-31.1263939675658</f>
        <v>-31.1263939675658</v>
      </c>
      <c r="B1259" s="1" t="n">
        <v>-14.8665432173225</v>
      </c>
    </row>
    <row r="1260" customFormat="false" ht="15" hidden="false" customHeight="false" outlineLevel="0" collapsed="false">
      <c r="A1260" s="1" t="n">
        <v>27.7415523284923</v>
      </c>
      <c r="B1260" s="1" t="n">
        <v>-2.60508977780064</v>
      </c>
    </row>
    <row r="1261" customFormat="false" ht="15" hidden="false" customHeight="false" outlineLevel="0" collapsed="false">
      <c r="A1261" s="1" t="n">
        <v>39.2345378881671</v>
      </c>
      <c r="B1261" s="1" t="n">
        <v>-5.84986645725049</v>
      </c>
    </row>
    <row r="1262" customFormat="false" ht="15" hidden="false" customHeight="false" outlineLevel="0" collapsed="false">
      <c r="A1262" s="1" t="n">
        <v>28.5758467323394</v>
      </c>
      <c r="B1262" s="1" t="n">
        <v>-6.61595943948193</v>
      </c>
    </row>
    <row r="1263" customFormat="false" ht="15" hidden="false" customHeight="false" outlineLevel="0" collapsed="false">
      <c r="A1263" s="1" t="n">
        <v>22.2338030591634</v>
      </c>
      <c r="B1263" s="1" t="n">
        <v>-3.83919910609862</v>
      </c>
    </row>
    <row r="1264" customFormat="false" ht="15" hidden="false" customHeight="false" outlineLevel="0" collapsed="false">
      <c r="A1264" s="1" t="n">
        <v>22.4913789622173</v>
      </c>
      <c r="B1264" s="1" t="n">
        <v>0.106204023406137</v>
      </c>
    </row>
    <row r="1265" customFormat="false" ht="15" hidden="false" customHeight="false" outlineLevel="0" collapsed="false">
      <c r="A1265" s="1" t="n">
        <v>-3.50488705398947</v>
      </c>
      <c r="B1265" s="1" t="n">
        <v>5.9793644922183</v>
      </c>
    </row>
    <row r="1266" customFormat="false" ht="15" hidden="false" customHeight="false" outlineLevel="0" collapsed="false">
      <c r="A1266" s="1" t="n">
        <v>-5.2676689951409</v>
      </c>
      <c r="B1266" s="1" t="n">
        <v>5.85698660137661</v>
      </c>
    </row>
    <row r="1267" customFormat="false" ht="15" hidden="false" customHeight="false" outlineLevel="0" collapsed="false">
      <c r="A1267" s="1" t="n">
        <f aca="false">-27.1041176736276</f>
        <v>-27.1041176736276</v>
      </c>
      <c r="B1267" s="1" t="n">
        <v>-15.6885200744966</v>
      </c>
    </row>
    <row r="1268" customFormat="false" ht="15" hidden="false" customHeight="false" outlineLevel="0" collapsed="false">
      <c r="A1268" s="1" t="n">
        <v>8.25138041483039</v>
      </c>
      <c r="B1268" s="1" t="n">
        <v>1.9762211023439</v>
      </c>
    </row>
    <row r="1269" customFormat="false" ht="15" hidden="false" customHeight="false" outlineLevel="0" collapsed="false">
      <c r="A1269" s="1" t="n">
        <v>-0.672558314779492</v>
      </c>
      <c r="B1269" s="1" t="n">
        <v>5.12805251465584</v>
      </c>
    </row>
    <row r="1270" customFormat="false" ht="15" hidden="false" customHeight="false" outlineLevel="0" collapsed="false">
      <c r="A1270" s="1" t="n">
        <f aca="false">-28.6970205555284</f>
        <v>-28.6970205555284</v>
      </c>
      <c r="B1270" s="1" t="n">
        <v>-18.1990059928266</v>
      </c>
    </row>
    <row r="1271" customFormat="false" ht="15" hidden="false" customHeight="false" outlineLevel="0" collapsed="false">
      <c r="A1271" s="1" t="n">
        <f aca="false">-30.8277165340788</f>
        <v>-30.8277165340788</v>
      </c>
      <c r="B1271" s="1" t="n">
        <v>-15.8218586231221</v>
      </c>
    </row>
    <row r="1272" customFormat="false" ht="15" hidden="false" customHeight="false" outlineLevel="0" collapsed="false">
      <c r="A1272" s="1" t="n">
        <v>11.7827554839892</v>
      </c>
      <c r="B1272" s="1" t="n">
        <v>4.9159287334214</v>
      </c>
    </row>
    <row r="1273" customFormat="false" ht="15" hidden="false" customHeight="false" outlineLevel="0" collapsed="false">
      <c r="A1273" s="1" t="n">
        <v>35.1330401515447</v>
      </c>
      <c r="B1273" s="1" t="n">
        <v>0.0821654509757969</v>
      </c>
    </row>
    <row r="1274" customFormat="false" ht="15" hidden="false" customHeight="false" outlineLevel="0" collapsed="false">
      <c r="A1274" s="1" t="n">
        <f aca="false">-28.9356891473821</f>
        <v>-28.9356891473821</v>
      </c>
      <c r="B1274" s="1" t="n">
        <v>-17.6092670242578</v>
      </c>
    </row>
    <row r="1275" customFormat="false" ht="15" hidden="false" customHeight="false" outlineLevel="0" collapsed="false">
      <c r="A1275" s="1" t="n">
        <f aca="false">-33.9700964994364</f>
        <v>-33.9700964994364</v>
      </c>
      <c r="B1275" s="1" t="n">
        <v>-10.7335575726361</v>
      </c>
    </row>
    <row r="1276" customFormat="false" ht="15" hidden="false" customHeight="false" outlineLevel="0" collapsed="false">
      <c r="A1276" s="1" t="n">
        <f aca="false">-26.0966780943056</f>
        <v>-26.0966780943056</v>
      </c>
      <c r="B1276" s="1" t="n">
        <v>-14.6650733678548</v>
      </c>
    </row>
    <row r="1277" customFormat="false" ht="15" hidden="false" customHeight="false" outlineLevel="0" collapsed="false">
      <c r="A1277" s="1" t="n">
        <f aca="false">-16.3944045796876</f>
        <v>-16.3944045796876</v>
      </c>
      <c r="B1277" s="1" t="n">
        <v>-12.095739100198</v>
      </c>
    </row>
    <row r="1278" customFormat="false" ht="15" hidden="false" customHeight="false" outlineLevel="0" collapsed="false">
      <c r="A1278" s="1" t="n">
        <v>6.66966940851815</v>
      </c>
      <c r="B1278" s="1" t="n">
        <v>3.5409582209347</v>
      </c>
    </row>
    <row r="1279" customFormat="false" ht="15" hidden="false" customHeight="false" outlineLevel="0" collapsed="false">
      <c r="A1279" s="1" t="n">
        <f aca="false">-18.1637141120785</f>
        <v>-18.1637141120785</v>
      </c>
      <c r="B1279" s="1" t="n">
        <v>-9.82796241665457</v>
      </c>
    </row>
    <row r="1280" customFormat="false" ht="15" hidden="false" customHeight="false" outlineLevel="0" collapsed="false">
      <c r="A1280" s="1" t="n">
        <v>9.50560987331628</v>
      </c>
      <c r="B1280" s="1" t="n">
        <v>3.88563302985257</v>
      </c>
    </row>
    <row r="1281" customFormat="false" ht="15" hidden="false" customHeight="false" outlineLevel="0" collapsed="false">
      <c r="A1281" s="1" t="n">
        <v>29.3290435952232</v>
      </c>
      <c r="B1281" s="1" t="n">
        <v>-0.355690125015691</v>
      </c>
    </row>
    <row r="1282" customFormat="false" ht="15" hidden="false" customHeight="false" outlineLevel="0" collapsed="false">
      <c r="A1282" s="1" t="n">
        <v>22.0786207998067</v>
      </c>
      <c r="B1282" s="1" t="n">
        <v>-8.5346449214316</v>
      </c>
    </row>
    <row r="1283" customFormat="false" ht="15" hidden="false" customHeight="false" outlineLevel="0" collapsed="false">
      <c r="A1283" s="1" t="n">
        <f aca="false">-29.2170693339732</f>
        <v>-29.2170693339732</v>
      </c>
      <c r="B1283" s="1" t="n">
        <v>-13.2080737644084</v>
      </c>
    </row>
    <row r="1284" customFormat="false" ht="15" hidden="false" customHeight="false" outlineLevel="0" collapsed="false">
      <c r="A1284" s="1" t="n">
        <v>-6.12853557845349</v>
      </c>
      <c r="B1284" s="1" t="n">
        <v>4.19244398476727</v>
      </c>
    </row>
    <row r="1285" customFormat="false" ht="15" hidden="false" customHeight="false" outlineLevel="0" collapsed="false">
      <c r="A1285" s="1" t="n">
        <v>22.9302816610282</v>
      </c>
      <c r="B1285" s="1" t="n">
        <v>-0.147558582839792</v>
      </c>
    </row>
    <row r="1286" customFormat="false" ht="15" hidden="false" customHeight="false" outlineLevel="0" collapsed="false">
      <c r="A1286" s="1" t="n">
        <v>23.128911086133</v>
      </c>
      <c r="B1286" s="1" t="n">
        <v>-8.82383661892705</v>
      </c>
    </row>
    <row r="1287" customFormat="false" ht="15" hidden="false" customHeight="false" outlineLevel="0" collapsed="false">
      <c r="A1287" s="1" t="n">
        <v>38.4891260780861</v>
      </c>
      <c r="B1287" s="1" t="n">
        <v>-2.57149451159752</v>
      </c>
    </row>
    <row r="1288" customFormat="false" ht="15" hidden="false" customHeight="false" outlineLevel="0" collapsed="false">
      <c r="A1288" s="1" t="n">
        <v>3.34288641761258</v>
      </c>
      <c r="B1288" s="1" t="n">
        <v>0.578276362976119</v>
      </c>
    </row>
    <row r="1289" customFormat="false" ht="15" hidden="false" customHeight="false" outlineLevel="0" collapsed="false">
      <c r="A1289" s="1" t="n">
        <v>28.7118131382404</v>
      </c>
      <c r="B1289" s="1" t="n">
        <v>-4.359935090035</v>
      </c>
    </row>
    <row r="1290" customFormat="false" ht="15" hidden="false" customHeight="false" outlineLevel="0" collapsed="false">
      <c r="A1290" s="1" t="n">
        <v>9.40042995084349</v>
      </c>
      <c r="B1290" s="1" t="n">
        <v>7.38800930693324</v>
      </c>
    </row>
    <row r="1291" customFormat="false" ht="15" hidden="false" customHeight="false" outlineLevel="0" collapsed="false">
      <c r="A1291" s="1" t="n">
        <v>5.78178356058005</v>
      </c>
      <c r="B1291" s="1" t="n">
        <v>1.87304815085644</v>
      </c>
    </row>
    <row r="1292" customFormat="false" ht="15" hidden="false" customHeight="false" outlineLevel="0" collapsed="false">
      <c r="A1292" s="1" t="n">
        <v>36.7199897929661</v>
      </c>
      <c r="B1292" s="1" t="n">
        <v>-2.13911966688838</v>
      </c>
    </row>
    <row r="1293" customFormat="false" ht="15" hidden="false" customHeight="false" outlineLevel="0" collapsed="false">
      <c r="A1293" s="1" t="n">
        <f aca="false">-34.94187216808</f>
        <v>-34.94187216808</v>
      </c>
      <c r="B1293" s="1" t="n">
        <v>-15.7749204506226</v>
      </c>
    </row>
    <row r="1294" customFormat="false" ht="15" hidden="false" customHeight="false" outlineLevel="0" collapsed="false">
      <c r="A1294" s="1" t="n">
        <f aca="false">-28.2791516736128</f>
        <v>-28.2791516736128</v>
      </c>
      <c r="B1294" s="1" t="n">
        <v>-15.1981920769783</v>
      </c>
    </row>
    <row r="1295" customFormat="false" ht="15" hidden="false" customHeight="false" outlineLevel="0" collapsed="false">
      <c r="A1295" s="1" t="n">
        <v>-1.85925196397749</v>
      </c>
      <c r="B1295" s="1" t="n">
        <v>2.55731125344821</v>
      </c>
    </row>
    <row r="1296" customFormat="false" ht="15" hidden="false" customHeight="false" outlineLevel="0" collapsed="false">
      <c r="A1296" s="1" t="n">
        <f aca="false">-20.6114246140038</f>
        <v>-20.6114246140038</v>
      </c>
      <c r="B1296" s="1" t="n">
        <v>-14.5235374160459</v>
      </c>
    </row>
    <row r="1297" customFormat="false" ht="15" hidden="false" customHeight="false" outlineLevel="0" collapsed="false">
      <c r="A1297" s="1" t="n">
        <f aca="false">-25.8797142583909</f>
        <v>-25.8797142583909</v>
      </c>
      <c r="B1297" s="1" t="n">
        <v>-10.9452179555643</v>
      </c>
    </row>
    <row r="1298" customFormat="false" ht="15" hidden="false" customHeight="false" outlineLevel="0" collapsed="false">
      <c r="A1298" s="1" t="n">
        <v>-0.305268144227347</v>
      </c>
      <c r="B1298" s="1" t="n">
        <v>6.11852713365295</v>
      </c>
    </row>
    <row r="1299" customFormat="false" ht="15" hidden="false" customHeight="false" outlineLevel="0" collapsed="false">
      <c r="A1299" s="1" t="n">
        <v>7.28738002988702</v>
      </c>
      <c r="B1299" s="1" t="n">
        <v>0.246573513783147</v>
      </c>
    </row>
    <row r="1300" customFormat="false" ht="15" hidden="false" customHeight="false" outlineLevel="0" collapsed="false">
      <c r="A1300" s="1" t="n">
        <v>1.79782089322877</v>
      </c>
      <c r="B1300" s="1" t="n">
        <v>9.09256075845241</v>
      </c>
    </row>
    <row r="1301" customFormat="false" ht="15" hidden="false" customHeight="false" outlineLevel="0" collapsed="false">
      <c r="A1301" s="1" t="n">
        <f aca="false">-25.4705299112513</f>
        <v>-25.4705299112513</v>
      </c>
      <c r="B1301" s="1" t="n">
        <v>-15.0334163371601</v>
      </c>
    </row>
    <row r="1302" customFormat="false" ht="15" hidden="false" customHeight="false" outlineLevel="0" collapsed="false">
      <c r="A1302" s="1" t="n">
        <v>38.6501373300977</v>
      </c>
      <c r="B1302" s="1" t="n">
        <v>-8.73197775448551</v>
      </c>
    </row>
    <row r="1303" customFormat="false" ht="15" hidden="false" customHeight="false" outlineLevel="0" collapsed="false">
      <c r="A1303" s="1" t="n">
        <f aca="false">-18.3766711023964</f>
        <v>-18.3766711023964</v>
      </c>
      <c r="B1303" s="1" t="n">
        <v>-14.563519721587</v>
      </c>
    </row>
    <row r="1304" customFormat="false" ht="15" hidden="false" customHeight="false" outlineLevel="0" collapsed="false">
      <c r="A1304" s="1" t="n">
        <f aca="false">-28.2030716967172</f>
        <v>-28.2030716967172</v>
      </c>
      <c r="B1304" s="1" t="n">
        <v>-18.1587240901809</v>
      </c>
    </row>
    <row r="1305" customFormat="false" ht="15" hidden="false" customHeight="false" outlineLevel="0" collapsed="false">
      <c r="A1305" s="1" t="n">
        <f aca="false">-27.4801611367775</f>
        <v>-27.4801611367775</v>
      </c>
      <c r="B1305" s="1" t="n">
        <v>-18.1060065404913</v>
      </c>
    </row>
    <row r="1306" customFormat="false" ht="15" hidden="false" customHeight="false" outlineLevel="0" collapsed="false">
      <c r="A1306" s="1" t="n">
        <f aca="false">-19.5512923688194</f>
        <v>-19.5512923688194</v>
      </c>
      <c r="B1306" s="1" t="n">
        <v>-18.7314652456485</v>
      </c>
    </row>
    <row r="1307" customFormat="false" ht="15" hidden="false" customHeight="false" outlineLevel="0" collapsed="false">
      <c r="A1307" s="1" t="n">
        <f aca="false">-20.9892446889887</f>
        <v>-20.9892446889887</v>
      </c>
      <c r="B1307" s="1" t="n">
        <v>-14.6881223428923</v>
      </c>
    </row>
    <row r="1308" customFormat="false" ht="15" hidden="false" customHeight="false" outlineLevel="0" collapsed="false">
      <c r="A1308" s="1" t="n">
        <f aca="false">-18.3694360032583</f>
        <v>-18.3694360032583</v>
      </c>
      <c r="B1308" s="1" t="n">
        <v>-17.248121783868</v>
      </c>
    </row>
    <row r="1309" customFormat="false" ht="15" hidden="false" customHeight="false" outlineLevel="0" collapsed="false">
      <c r="A1309" s="1" t="n">
        <f aca="false">-18.2351468008175</f>
        <v>-18.2351468008175</v>
      </c>
      <c r="B1309" s="1" t="n">
        <v>-9.7195952754114</v>
      </c>
    </row>
    <row r="1310" customFormat="false" ht="15" hidden="false" customHeight="false" outlineLevel="0" collapsed="false">
      <c r="A1310" s="1" t="n">
        <f aca="false">-21.8826846741973</f>
        <v>-21.8826846741973</v>
      </c>
      <c r="B1310" s="1" t="n">
        <v>-9.73145324410996</v>
      </c>
    </row>
    <row r="1311" customFormat="false" ht="15" hidden="false" customHeight="false" outlineLevel="0" collapsed="false">
      <c r="A1311" s="1" t="n">
        <v>3.94312589099862</v>
      </c>
      <c r="B1311" s="1" t="n">
        <v>-0.341609110988396</v>
      </c>
    </row>
    <row r="1312" customFormat="false" ht="15" hidden="false" customHeight="false" outlineLevel="0" collapsed="false">
      <c r="A1312" s="1" t="n">
        <v>37.8059771135056</v>
      </c>
      <c r="B1312" s="1" t="n">
        <v>-1.96288527008456</v>
      </c>
    </row>
    <row r="1313" customFormat="false" ht="15" hidden="false" customHeight="false" outlineLevel="0" collapsed="false">
      <c r="A1313" s="1" t="n">
        <v>10.2256613828281</v>
      </c>
      <c r="B1313" s="1" t="n">
        <v>4.58542725021856</v>
      </c>
    </row>
    <row r="1314" customFormat="false" ht="15" hidden="false" customHeight="false" outlineLevel="0" collapsed="false">
      <c r="A1314" s="1" t="n">
        <v>5.16995650598498</v>
      </c>
      <c r="B1314" s="1" t="n">
        <v>4.88531148606403</v>
      </c>
    </row>
    <row r="1315" customFormat="false" ht="15" hidden="false" customHeight="false" outlineLevel="0" collapsed="false">
      <c r="A1315" s="1" t="n">
        <v>4.51625046781446</v>
      </c>
      <c r="B1315" s="1" t="n">
        <v>9.50734407982853</v>
      </c>
    </row>
    <row r="1316" customFormat="false" ht="15" hidden="false" customHeight="false" outlineLevel="0" collapsed="false">
      <c r="A1316" s="1" t="n">
        <f aca="false">-33.438856229447</f>
        <v>-33.438856229447</v>
      </c>
      <c r="B1316" s="1" t="n">
        <v>-15.0548811776556</v>
      </c>
    </row>
    <row r="1317" customFormat="false" ht="15" hidden="false" customHeight="false" outlineLevel="0" collapsed="false">
      <c r="A1317" s="1" t="n">
        <v>37.9348654001859</v>
      </c>
      <c r="B1317" s="1" t="n">
        <v>-0.815681777809178</v>
      </c>
    </row>
    <row r="1318" customFormat="false" ht="15" hidden="false" customHeight="false" outlineLevel="0" collapsed="false">
      <c r="A1318" s="1" t="n">
        <v>29.1524901182631</v>
      </c>
      <c r="B1318" s="1" t="n">
        <v>-8.64400360958146</v>
      </c>
    </row>
    <row r="1319" customFormat="false" ht="15" hidden="false" customHeight="false" outlineLevel="0" collapsed="false">
      <c r="A1319" s="1" t="n">
        <f aca="false">-25.4563386428771</f>
        <v>-25.4563386428771</v>
      </c>
      <c r="B1319" s="1" t="n">
        <v>-16.1216771313168</v>
      </c>
    </row>
    <row r="1320" customFormat="false" ht="15" hidden="false" customHeight="false" outlineLevel="0" collapsed="false">
      <c r="A1320" s="1" t="n">
        <f aca="false">-24.0090091828845</f>
        <v>-24.0090091828845</v>
      </c>
      <c r="B1320" s="1" t="n">
        <v>-15.5638140604369</v>
      </c>
    </row>
    <row r="1321" customFormat="false" ht="15" hidden="false" customHeight="false" outlineLevel="0" collapsed="false">
      <c r="A1321" s="1" t="n">
        <v>40.7013627476471</v>
      </c>
      <c r="B1321" s="1" t="n">
        <v>-1.95736356108822</v>
      </c>
    </row>
    <row r="1322" customFormat="false" ht="15" hidden="false" customHeight="false" outlineLevel="0" collapsed="false">
      <c r="A1322" s="1" t="n">
        <f aca="false">-19.7699564635086</f>
        <v>-19.7699564635086</v>
      </c>
      <c r="B1322" s="1" t="n">
        <v>-17.6179331112345</v>
      </c>
    </row>
    <row r="1323" customFormat="false" ht="15" hidden="false" customHeight="false" outlineLevel="0" collapsed="false">
      <c r="A1323" s="1" t="n">
        <f aca="false">-28.7862551405083</f>
        <v>-28.7862551405083</v>
      </c>
      <c r="B1323" s="1" t="n">
        <v>-17.0185973599735</v>
      </c>
    </row>
    <row r="1324" customFormat="false" ht="15" hidden="false" customHeight="false" outlineLevel="0" collapsed="false">
      <c r="A1324" s="1" t="n">
        <v>-1.61947106443039</v>
      </c>
      <c r="B1324" s="1" t="n">
        <v>1.6420996810663</v>
      </c>
    </row>
    <row r="1325" customFormat="false" ht="15" hidden="false" customHeight="false" outlineLevel="0" collapsed="false">
      <c r="A1325" s="1" t="n">
        <f aca="false">-33.02436637193</f>
        <v>-33.02436637193</v>
      </c>
      <c r="B1325" s="1" t="n">
        <v>-17.8657264834006</v>
      </c>
    </row>
    <row r="1326" customFormat="false" ht="15" hidden="false" customHeight="false" outlineLevel="0" collapsed="false">
      <c r="A1326" s="1" t="n">
        <f aca="false">-26.3904703549294</f>
        <v>-26.3904703549294</v>
      </c>
      <c r="B1326" s="1" t="n">
        <v>-15.1104934492823</v>
      </c>
    </row>
    <row r="1327" customFormat="false" ht="15" hidden="false" customHeight="false" outlineLevel="0" collapsed="false">
      <c r="A1327" s="1" t="n">
        <v>25.6208190015216</v>
      </c>
      <c r="B1327" s="1" t="n">
        <v>-0.480957878336292</v>
      </c>
    </row>
    <row r="1328" customFormat="false" ht="15" hidden="false" customHeight="false" outlineLevel="0" collapsed="false">
      <c r="A1328" s="1" t="n">
        <v>4.04929667609279</v>
      </c>
      <c r="B1328" s="1" t="n">
        <v>6.62845943389356</v>
      </c>
    </row>
    <row r="1329" customFormat="false" ht="15" hidden="false" customHeight="false" outlineLevel="0" collapsed="false">
      <c r="A1329" s="1" t="n">
        <v>-4.87708218364195</v>
      </c>
      <c r="B1329" s="1" t="n">
        <v>0.327256161359343</v>
      </c>
    </row>
    <row r="1330" customFormat="false" ht="15" hidden="false" customHeight="false" outlineLevel="0" collapsed="false">
      <c r="A1330" s="1" t="n">
        <v>39.0946060596263</v>
      </c>
      <c r="B1330" s="1" t="n">
        <v>-5.03019862839348</v>
      </c>
    </row>
    <row r="1331" customFormat="false" ht="15" hidden="false" customHeight="false" outlineLevel="0" collapsed="false">
      <c r="A1331" s="1" t="n">
        <v>5.58667829764737</v>
      </c>
      <c r="B1331" s="1" t="n">
        <v>5.92048392894643</v>
      </c>
    </row>
    <row r="1332" customFormat="false" ht="15" hidden="false" customHeight="false" outlineLevel="0" collapsed="false">
      <c r="A1332" s="1" t="n">
        <v>26.0901389285173</v>
      </c>
      <c r="B1332" s="1" t="n">
        <v>-8.84916293735093</v>
      </c>
    </row>
    <row r="1333" customFormat="false" ht="15" hidden="false" customHeight="false" outlineLevel="0" collapsed="false">
      <c r="A1333" s="1" t="n">
        <v>-3.10891851311473</v>
      </c>
      <c r="B1333" s="1" t="n">
        <v>4.19294068289805</v>
      </c>
    </row>
    <row r="1334" customFormat="false" ht="15" hidden="false" customHeight="false" outlineLevel="0" collapsed="false">
      <c r="A1334" s="1" t="n">
        <f aca="false">-26.3576812930611</f>
        <v>-26.3576812930611</v>
      </c>
      <c r="B1334" s="1" t="n">
        <v>-14.422552053338</v>
      </c>
    </row>
    <row r="1335" customFormat="false" ht="15" hidden="false" customHeight="false" outlineLevel="0" collapsed="false">
      <c r="A1335" s="1" t="n">
        <v>8.6097858373205</v>
      </c>
      <c r="B1335" s="1" t="n">
        <v>4.26106324208259</v>
      </c>
    </row>
    <row r="1336" customFormat="false" ht="15" hidden="false" customHeight="false" outlineLevel="0" collapsed="false">
      <c r="A1336" s="1" t="n">
        <f aca="false">-23.9794328179006</f>
        <v>-23.9794328179006</v>
      </c>
      <c r="B1336" s="1" t="n">
        <v>-14.9365782106401</v>
      </c>
    </row>
    <row r="1337" customFormat="false" ht="15" hidden="false" customHeight="false" outlineLevel="0" collapsed="false">
      <c r="A1337" s="1" t="n">
        <f aca="false">-30.2432929711289</f>
        <v>-30.2432929711289</v>
      </c>
      <c r="B1337" s="1" t="n">
        <v>-13.4599959805369</v>
      </c>
    </row>
    <row r="1338" customFormat="false" ht="15" hidden="false" customHeight="false" outlineLevel="0" collapsed="false">
      <c r="A1338" s="1" t="n">
        <v>23.7625759658712</v>
      </c>
      <c r="B1338" s="1" t="n">
        <v>-6.38422330354486</v>
      </c>
    </row>
    <row r="1339" customFormat="false" ht="15" hidden="false" customHeight="false" outlineLevel="0" collapsed="false">
      <c r="A1339" s="1" t="n">
        <v>22.5257446550645</v>
      </c>
      <c r="B1339" s="1" t="n">
        <v>-6.65056399398765</v>
      </c>
    </row>
    <row r="1340" customFormat="false" ht="15" hidden="false" customHeight="false" outlineLevel="0" collapsed="false">
      <c r="A1340" s="1" t="n">
        <f aca="false">-17.197446539712</f>
        <v>-17.197446539712</v>
      </c>
      <c r="B1340" s="1" t="n">
        <v>-11.9255530043558</v>
      </c>
    </row>
    <row r="1341" customFormat="false" ht="15" hidden="false" customHeight="false" outlineLevel="0" collapsed="false">
      <c r="A1341" s="1" t="n">
        <f aca="false">-29.5181597000546</f>
        <v>-29.5181597000546</v>
      </c>
      <c r="B1341" s="1" t="n">
        <v>-19.3337870893543</v>
      </c>
    </row>
    <row r="1342" customFormat="false" ht="15" hidden="false" customHeight="false" outlineLevel="0" collapsed="false">
      <c r="A1342" s="1" t="n">
        <f aca="false">-19.9432399085699</f>
        <v>-19.9432399085699</v>
      </c>
      <c r="B1342" s="1" t="n">
        <v>-13.1853581499673</v>
      </c>
    </row>
    <row r="1343" customFormat="false" ht="15" hidden="false" customHeight="false" outlineLevel="0" collapsed="false">
      <c r="A1343" s="1" t="n">
        <v>25.37606037694</v>
      </c>
      <c r="B1343" s="1" t="n">
        <v>-3.5630022737097</v>
      </c>
    </row>
    <row r="1344" customFormat="false" ht="15" hidden="false" customHeight="false" outlineLevel="0" collapsed="false">
      <c r="A1344" s="1" t="n">
        <f aca="false">-19.4975344972726</f>
        <v>-19.4975344972726</v>
      </c>
      <c r="B1344" s="1" t="n">
        <v>-16.1238647362793</v>
      </c>
    </row>
    <row r="1345" customFormat="false" ht="15" hidden="false" customHeight="false" outlineLevel="0" collapsed="false">
      <c r="A1345" s="1" t="n">
        <f aca="false">-28.7597460474681</f>
        <v>-28.7597460474681</v>
      </c>
      <c r="B1345" s="1" t="n">
        <v>-13.4986110476955</v>
      </c>
    </row>
    <row r="1346" customFormat="false" ht="15" hidden="false" customHeight="false" outlineLevel="0" collapsed="false">
      <c r="A1346" s="1" t="n">
        <v>8.42610020863141</v>
      </c>
      <c r="B1346" s="1" t="n">
        <v>0.113501198074885</v>
      </c>
    </row>
    <row r="1347" customFormat="false" ht="15" hidden="false" customHeight="false" outlineLevel="0" collapsed="false">
      <c r="A1347" s="1" t="n">
        <v>10.6431507009123</v>
      </c>
      <c r="B1347" s="1" t="n">
        <v>0.875149597284367</v>
      </c>
    </row>
    <row r="1348" customFormat="false" ht="15" hidden="false" customHeight="false" outlineLevel="0" collapsed="false">
      <c r="A1348" s="1" t="n">
        <v>-3.53068129573595</v>
      </c>
      <c r="B1348" s="1" t="n">
        <v>4.84500837513793</v>
      </c>
    </row>
    <row r="1349" customFormat="false" ht="15" hidden="false" customHeight="false" outlineLevel="0" collapsed="false">
      <c r="A1349" s="1" t="n">
        <v>13.4431240928612</v>
      </c>
      <c r="B1349" s="1" t="n">
        <v>8.40774110226868</v>
      </c>
    </row>
    <row r="1350" customFormat="false" ht="15" hidden="false" customHeight="false" outlineLevel="0" collapsed="false">
      <c r="A1350" s="1" t="n">
        <v>6.22577023444783</v>
      </c>
      <c r="B1350" s="1" t="n">
        <v>2.07570855384564</v>
      </c>
    </row>
    <row r="1351" customFormat="false" ht="15" hidden="false" customHeight="false" outlineLevel="0" collapsed="false">
      <c r="A1351" s="1" t="n">
        <v>0.44601715992109</v>
      </c>
      <c r="B1351" s="1" t="n">
        <v>9.64683687705726</v>
      </c>
    </row>
    <row r="1352" customFormat="false" ht="15" hidden="false" customHeight="false" outlineLevel="0" collapsed="false">
      <c r="A1352" s="1" t="n">
        <v>26.0679697916011</v>
      </c>
      <c r="B1352" s="1" t="n">
        <v>-6.11067901078358</v>
      </c>
    </row>
    <row r="1353" customFormat="false" ht="15" hidden="false" customHeight="false" outlineLevel="0" collapsed="false">
      <c r="A1353" s="1" t="n">
        <f aca="false">-18.9385210536933</f>
        <v>-18.9385210536933</v>
      </c>
      <c r="B1353" s="1" t="n">
        <v>-19.1493651599861</v>
      </c>
    </row>
    <row r="1354" customFormat="false" ht="15" hidden="false" customHeight="false" outlineLevel="0" collapsed="false">
      <c r="A1354" s="1" t="n">
        <f aca="false">-22.4192370282593</f>
        <v>-22.4192370282593</v>
      </c>
      <c r="B1354" s="1" t="n">
        <v>-18.2993492300265</v>
      </c>
    </row>
    <row r="1355" customFormat="false" ht="15" hidden="false" customHeight="false" outlineLevel="0" collapsed="false">
      <c r="A1355" s="1" t="n">
        <v>-5.52138637229211</v>
      </c>
      <c r="B1355" s="1" t="n">
        <v>0.104149026069777</v>
      </c>
    </row>
    <row r="1356" customFormat="false" ht="15" hidden="false" customHeight="false" outlineLevel="0" collapsed="false">
      <c r="A1356" s="1" t="n">
        <f aca="false">-22.6567055034883</f>
        <v>-22.6567055034883</v>
      </c>
      <c r="B1356" s="1" t="n">
        <v>-11.8141349736397</v>
      </c>
    </row>
    <row r="1357" customFormat="false" ht="15" hidden="false" customHeight="false" outlineLevel="0" collapsed="false">
      <c r="A1357" s="1" t="n">
        <v>21.4907334191859</v>
      </c>
      <c r="B1357" s="1" t="n">
        <v>-7.53256316352366</v>
      </c>
    </row>
    <row r="1358" customFormat="false" ht="15" hidden="false" customHeight="false" outlineLevel="0" collapsed="false">
      <c r="A1358" s="1" t="n">
        <v>33.3666783973948</v>
      </c>
      <c r="B1358" s="1" t="n">
        <v>-9.60085330824296</v>
      </c>
    </row>
    <row r="1359" customFormat="false" ht="15" hidden="false" customHeight="false" outlineLevel="0" collapsed="false">
      <c r="A1359" s="1" t="n">
        <f aca="false">-26.1399008710214</f>
        <v>-26.1399008710214</v>
      </c>
      <c r="B1359" s="1" t="n">
        <v>-16.3209459412235</v>
      </c>
    </row>
    <row r="1360" customFormat="false" ht="15" hidden="false" customHeight="false" outlineLevel="0" collapsed="false">
      <c r="A1360" s="1" t="n">
        <f aca="false">-28.0420019060445</f>
        <v>-28.0420019060445</v>
      </c>
      <c r="B1360" s="1" t="n">
        <v>-17.1865063271628</v>
      </c>
    </row>
    <row r="1361" customFormat="false" ht="15" hidden="false" customHeight="false" outlineLevel="0" collapsed="false">
      <c r="A1361" s="1" t="n">
        <v>22.4637284320584</v>
      </c>
      <c r="B1361" s="1" t="n">
        <v>-9.47961217459007</v>
      </c>
    </row>
    <row r="1362" customFormat="false" ht="15" hidden="false" customHeight="false" outlineLevel="0" collapsed="false">
      <c r="A1362" s="1" t="n">
        <f aca="false">-24.580236553059</f>
        <v>-24.580236553059</v>
      </c>
      <c r="B1362" s="1" t="n">
        <v>-10.5116450293899</v>
      </c>
    </row>
    <row r="1363" customFormat="false" ht="15" hidden="false" customHeight="false" outlineLevel="0" collapsed="false">
      <c r="A1363" s="1" t="n">
        <f aca="false">-17.564080620272</f>
        <v>-17.564080620272</v>
      </c>
      <c r="B1363" s="1" t="n">
        <v>-18.5748068060595</v>
      </c>
    </row>
    <row r="1364" customFormat="false" ht="15" hidden="false" customHeight="false" outlineLevel="0" collapsed="false">
      <c r="A1364" s="1" t="n">
        <f aca="false">-19.3027323845836</f>
        <v>-19.3027323845836</v>
      </c>
      <c r="B1364" s="1" t="n">
        <v>-9.5300748138665</v>
      </c>
    </row>
    <row r="1365" customFormat="false" ht="15" hidden="false" customHeight="false" outlineLevel="0" collapsed="false">
      <c r="A1365" s="1" t="n">
        <v>8.72303273326984</v>
      </c>
      <c r="B1365" s="1" t="n">
        <v>0.381600320219484</v>
      </c>
    </row>
    <row r="1366" customFormat="false" ht="15" hidden="false" customHeight="false" outlineLevel="0" collapsed="false">
      <c r="A1366" s="1" t="n">
        <v>36.612394434022</v>
      </c>
      <c r="B1366" s="1" t="n">
        <v>-9.00953585415797</v>
      </c>
    </row>
    <row r="1367" customFormat="false" ht="15" hidden="false" customHeight="false" outlineLevel="0" collapsed="false">
      <c r="A1367" s="1" t="n">
        <v>13.0847720222057</v>
      </c>
      <c r="B1367" s="1" t="n">
        <v>3.13771326657524</v>
      </c>
    </row>
    <row r="1368" customFormat="false" ht="15" hidden="false" customHeight="false" outlineLevel="0" collapsed="false">
      <c r="A1368" s="1" t="n">
        <v>35.2542024174613</v>
      </c>
      <c r="B1368" s="1" t="n">
        <v>-8.1718339192977</v>
      </c>
    </row>
    <row r="1369" customFormat="false" ht="15" hidden="false" customHeight="false" outlineLevel="0" collapsed="false">
      <c r="A1369" s="1" t="n">
        <v>8.46221833784773</v>
      </c>
      <c r="B1369" s="1" t="n">
        <v>5.81314763388165</v>
      </c>
    </row>
    <row r="1370" customFormat="false" ht="15" hidden="false" customHeight="false" outlineLevel="0" collapsed="false">
      <c r="A1370" s="1" t="n">
        <f aca="false">-25.8536459486206</f>
        <v>-25.8536459486206</v>
      </c>
      <c r="B1370" s="1" t="n">
        <v>-13.1818594540748</v>
      </c>
    </row>
    <row r="1371" customFormat="false" ht="15" hidden="false" customHeight="false" outlineLevel="0" collapsed="false">
      <c r="A1371" s="1" t="n">
        <v>4.82889509898638</v>
      </c>
      <c r="B1371" s="1" t="n">
        <v>2.17902865054167</v>
      </c>
    </row>
    <row r="1372" customFormat="false" ht="15" hidden="false" customHeight="false" outlineLevel="0" collapsed="false">
      <c r="A1372" s="1" t="n">
        <f aca="false">-27.5278634886964</f>
        <v>-27.5278634886964</v>
      </c>
      <c r="B1372" s="1" t="n">
        <v>-13.5030679472993</v>
      </c>
    </row>
    <row r="1373" customFormat="false" ht="15" hidden="false" customHeight="false" outlineLevel="0" collapsed="false">
      <c r="A1373" s="1" t="n">
        <v>-5.78099756587559</v>
      </c>
      <c r="B1373" s="1" t="n">
        <v>1.15096483937515</v>
      </c>
    </row>
    <row r="1374" customFormat="false" ht="15" hidden="false" customHeight="false" outlineLevel="0" collapsed="false">
      <c r="A1374" s="1" t="n">
        <f aca="false">-30.1249728088606</f>
        <v>-30.1249728088606</v>
      </c>
      <c r="B1374" s="1" t="n">
        <v>-10.368476190629</v>
      </c>
    </row>
    <row r="1375" customFormat="false" ht="15" hidden="false" customHeight="false" outlineLevel="0" collapsed="false">
      <c r="A1375" s="1" t="n">
        <f aca="false">-26.182435224522</f>
        <v>-26.182435224522</v>
      </c>
      <c r="B1375" s="1" t="n">
        <v>-13.0165848489004</v>
      </c>
    </row>
    <row r="1376" customFormat="false" ht="15" hidden="false" customHeight="false" outlineLevel="0" collapsed="false">
      <c r="A1376" s="1" t="n">
        <f aca="false">-16.5523188572342</f>
        <v>-16.5523188572342</v>
      </c>
      <c r="B1376" s="1" t="n">
        <v>-18.2776254360343</v>
      </c>
    </row>
    <row r="1377" customFormat="false" ht="15" hidden="false" customHeight="false" outlineLevel="0" collapsed="false">
      <c r="A1377" s="1" t="n">
        <v>2.34550230592573</v>
      </c>
      <c r="B1377" s="1" t="n">
        <v>7.08866118197198</v>
      </c>
    </row>
    <row r="1378" customFormat="false" ht="15" hidden="false" customHeight="false" outlineLevel="0" collapsed="false">
      <c r="A1378" s="1" t="n">
        <f aca="false">-20.365378810994</f>
        <v>-20.365378810994</v>
      </c>
      <c r="B1378" s="1" t="n">
        <v>-11.6404360155025</v>
      </c>
    </row>
    <row r="1379" customFormat="false" ht="15" hidden="false" customHeight="false" outlineLevel="0" collapsed="false">
      <c r="A1379" s="1" t="n">
        <f aca="false">-16.2837156921278</f>
        <v>-16.2837156921278</v>
      </c>
      <c r="B1379" s="1" t="n">
        <v>-9.96555758132665</v>
      </c>
    </row>
    <row r="1380" customFormat="false" ht="15" hidden="false" customHeight="false" outlineLevel="0" collapsed="false">
      <c r="A1380" s="1" t="n">
        <v>-2.92704323441221</v>
      </c>
      <c r="B1380" s="1" t="n">
        <v>6.32451089299116</v>
      </c>
    </row>
    <row r="1381" customFormat="false" ht="15" hidden="false" customHeight="false" outlineLevel="0" collapsed="false">
      <c r="A1381" s="1" t="n">
        <v>4.15737464292123</v>
      </c>
      <c r="B1381" s="1" t="n">
        <v>3.3792381638315</v>
      </c>
    </row>
    <row r="1382" customFormat="false" ht="15" hidden="false" customHeight="false" outlineLevel="0" collapsed="false">
      <c r="A1382" s="1" t="n">
        <v>0.686303586704991</v>
      </c>
      <c r="B1382" s="1" t="n">
        <v>2.06602039911025</v>
      </c>
    </row>
    <row r="1383" customFormat="false" ht="15" hidden="false" customHeight="false" outlineLevel="0" collapsed="false">
      <c r="A1383" s="1" t="n">
        <f aca="false">-31.5496284198876</f>
        <v>-31.5496284198876</v>
      </c>
      <c r="B1383" s="1" t="n">
        <v>-16.581374392098</v>
      </c>
    </row>
    <row r="1384" customFormat="false" ht="15" hidden="false" customHeight="false" outlineLevel="0" collapsed="false">
      <c r="A1384" s="1" t="n">
        <v>6.74729724526878</v>
      </c>
      <c r="B1384" s="1" t="n">
        <v>8.5165843171544</v>
      </c>
    </row>
    <row r="1385" customFormat="false" ht="15" hidden="false" customHeight="false" outlineLevel="0" collapsed="false">
      <c r="A1385" s="1" t="n">
        <f aca="false">-26.3912228325819</f>
        <v>-26.3912228325819</v>
      </c>
      <c r="B1385" s="1" t="n">
        <v>-14.4829182624189</v>
      </c>
    </row>
    <row r="1386" customFormat="false" ht="15" hidden="false" customHeight="false" outlineLevel="0" collapsed="false">
      <c r="A1386" s="1" t="n">
        <v>25.1760120337445</v>
      </c>
      <c r="B1386" s="1" t="n">
        <v>-6.00644569408238</v>
      </c>
    </row>
    <row r="1387" customFormat="false" ht="15" hidden="false" customHeight="false" outlineLevel="0" collapsed="false">
      <c r="A1387" s="1" t="n">
        <f aca="false">-35.1707398355126</f>
        <v>-35.1707398355126</v>
      </c>
      <c r="B1387" s="1" t="n">
        <v>-16.1127980842308</v>
      </c>
    </row>
    <row r="1388" customFormat="false" ht="15" hidden="false" customHeight="false" outlineLevel="0" collapsed="false">
      <c r="A1388" s="1" t="n">
        <v>12.7414238838677</v>
      </c>
      <c r="B1388" s="1" t="n">
        <v>8.96864587626398</v>
      </c>
    </row>
    <row r="1389" customFormat="false" ht="15" hidden="false" customHeight="false" outlineLevel="0" collapsed="false">
      <c r="A1389" s="1" t="n">
        <v>35.5887733434617</v>
      </c>
      <c r="B1389" s="1" t="n">
        <v>0.207067581060519</v>
      </c>
    </row>
    <row r="1390" customFormat="false" ht="15" hidden="false" customHeight="false" outlineLevel="0" collapsed="false">
      <c r="A1390" s="1" t="n">
        <f aca="false">-29.9190530444464</f>
        <v>-29.9190530444464</v>
      </c>
      <c r="B1390" s="1" t="n">
        <v>-16.4521213874953</v>
      </c>
    </row>
    <row r="1391" customFormat="false" ht="15" hidden="false" customHeight="false" outlineLevel="0" collapsed="false">
      <c r="A1391" s="1" t="n">
        <f aca="false">-15.8368879520395</f>
        <v>-15.8368879520395</v>
      </c>
      <c r="B1391" s="1" t="n">
        <v>-15.3217976063448</v>
      </c>
    </row>
    <row r="1392" customFormat="false" ht="15" hidden="false" customHeight="false" outlineLevel="0" collapsed="false">
      <c r="A1392" s="1" t="n">
        <v>5.33137852143738</v>
      </c>
      <c r="B1392" s="1" t="n">
        <v>4.76993189705834</v>
      </c>
    </row>
    <row r="1393" customFormat="false" ht="15" hidden="false" customHeight="false" outlineLevel="0" collapsed="false">
      <c r="A1393" s="1" t="n">
        <v>-2.68039315391425</v>
      </c>
      <c r="B1393" s="1" t="n">
        <v>6.44911670323355</v>
      </c>
    </row>
    <row r="1394" customFormat="false" ht="15" hidden="false" customHeight="false" outlineLevel="0" collapsed="false">
      <c r="A1394" s="1" t="n">
        <v>3.70320683234668</v>
      </c>
      <c r="B1394" s="1" t="n">
        <v>8.92026739636258</v>
      </c>
    </row>
    <row r="1395" customFormat="false" ht="15" hidden="false" customHeight="false" outlineLevel="0" collapsed="false">
      <c r="A1395" s="1" t="n">
        <v>33.4949309196596</v>
      </c>
      <c r="B1395" s="1" t="n">
        <v>-2.13792240351708</v>
      </c>
    </row>
    <row r="1396" customFormat="false" ht="15" hidden="false" customHeight="false" outlineLevel="0" collapsed="false">
      <c r="A1396" s="1" t="n">
        <v>24.1549439263935</v>
      </c>
      <c r="B1396" s="1" t="n">
        <v>-3.62880053441995</v>
      </c>
    </row>
    <row r="1397" customFormat="false" ht="15" hidden="false" customHeight="false" outlineLevel="0" collapsed="false">
      <c r="A1397" s="1" t="n">
        <v>33.3269220336321</v>
      </c>
      <c r="B1397" s="1" t="n">
        <v>-7.78053500977846</v>
      </c>
    </row>
    <row r="1398" customFormat="false" ht="15" hidden="false" customHeight="false" outlineLevel="0" collapsed="false">
      <c r="A1398" s="1" t="n">
        <f aca="false">-34.190138104785</f>
        <v>-34.190138104785</v>
      </c>
      <c r="B1398" s="1" t="n">
        <v>-14.5760733932292</v>
      </c>
    </row>
    <row r="1399" customFormat="false" ht="15" hidden="false" customHeight="false" outlineLevel="0" collapsed="false">
      <c r="A1399" s="1" t="n">
        <f aca="false">-18.4226871564228</f>
        <v>-18.4226871564228</v>
      </c>
      <c r="B1399" s="1" t="n">
        <v>-12.9142246068189</v>
      </c>
    </row>
    <row r="1400" customFormat="false" ht="15" hidden="false" customHeight="false" outlineLevel="0" collapsed="false">
      <c r="A1400" s="1" t="n">
        <v>-0.362578060702685</v>
      </c>
      <c r="B1400" s="1" t="n">
        <v>5.2597244494871</v>
      </c>
    </row>
    <row r="1401" customFormat="false" ht="15" hidden="false" customHeight="false" outlineLevel="0" collapsed="false">
      <c r="A1401" s="1" t="n">
        <v>25.0668824640093</v>
      </c>
      <c r="B1401" s="1" t="n">
        <v>-1.68556260829459</v>
      </c>
    </row>
    <row r="1402" customFormat="false" ht="15" hidden="false" customHeight="false" outlineLevel="0" collapsed="false">
      <c r="A1402" s="1" t="n">
        <v>1.47876896238664</v>
      </c>
      <c r="B1402" s="1" t="n">
        <v>8.47831646089211</v>
      </c>
    </row>
    <row r="1403" customFormat="false" ht="15" hidden="false" customHeight="false" outlineLevel="0" collapsed="false">
      <c r="A1403" s="1" t="n">
        <v>37.586277003486</v>
      </c>
      <c r="B1403" s="1" t="n">
        <v>-7.53601325061751</v>
      </c>
    </row>
    <row r="1404" customFormat="false" ht="15" hidden="false" customHeight="false" outlineLevel="0" collapsed="false">
      <c r="A1404" s="1" t="n">
        <f aca="false">-18.8973292464393</f>
        <v>-18.8973292464393</v>
      </c>
      <c r="B1404" s="1" t="n">
        <v>-10.7599566611412</v>
      </c>
    </row>
    <row r="1405" customFormat="false" ht="15" hidden="false" customHeight="false" outlineLevel="0" collapsed="false">
      <c r="A1405" s="1" t="n">
        <f aca="false">-18.1556314704374</f>
        <v>-18.1556314704374</v>
      </c>
      <c r="B1405" s="1" t="n">
        <v>-16.277390907185</v>
      </c>
    </row>
    <row r="1406" customFormat="false" ht="15" hidden="false" customHeight="false" outlineLevel="0" collapsed="false">
      <c r="A1406" s="1" t="n">
        <v>-3.80415338840618</v>
      </c>
      <c r="B1406" s="1" t="n">
        <v>4.00526436562225</v>
      </c>
    </row>
    <row r="1407" customFormat="false" ht="15" hidden="false" customHeight="false" outlineLevel="0" collapsed="false">
      <c r="A1407" s="1" t="n">
        <v>23.6919407504715</v>
      </c>
      <c r="B1407" s="1" t="n">
        <v>-8.21176552231298</v>
      </c>
    </row>
    <row r="1408" customFormat="false" ht="15" hidden="false" customHeight="false" outlineLevel="0" collapsed="false">
      <c r="A1408" s="1" t="n">
        <v>3.48265306515549</v>
      </c>
      <c r="B1408" s="1" t="n">
        <v>3.16356659374684</v>
      </c>
    </row>
    <row r="1409" customFormat="false" ht="15" hidden="false" customHeight="false" outlineLevel="0" collapsed="false">
      <c r="A1409" s="1" t="n">
        <v>23.2747986258101</v>
      </c>
      <c r="B1409" s="1" t="n">
        <v>-6.65257077615774</v>
      </c>
    </row>
    <row r="1410" customFormat="false" ht="15" hidden="false" customHeight="false" outlineLevel="0" collapsed="false">
      <c r="A1410" s="1" t="n">
        <f aca="false">-29.4200830739571</f>
        <v>-29.4200830739571</v>
      </c>
      <c r="B1410" s="1" t="n">
        <v>-12.1633764342061</v>
      </c>
    </row>
    <row r="1411" customFormat="false" ht="15" hidden="false" customHeight="false" outlineLevel="0" collapsed="false">
      <c r="A1411" s="1" t="n">
        <f aca="false">-23.4138988096246</f>
        <v>-23.4138988096246</v>
      </c>
      <c r="B1411" s="1" t="n">
        <v>-15.488794003622</v>
      </c>
    </row>
    <row r="1412" customFormat="false" ht="15" hidden="false" customHeight="false" outlineLevel="0" collapsed="false">
      <c r="A1412" s="1" t="n">
        <v>-0.639312955216156</v>
      </c>
      <c r="B1412" s="1" t="n">
        <v>9.18413241158334</v>
      </c>
    </row>
    <row r="1413" customFormat="false" ht="15" hidden="false" customHeight="false" outlineLevel="0" collapsed="false">
      <c r="A1413" s="1" t="n">
        <f aca="false">-22.4080127421591</f>
        <v>-22.4080127421591</v>
      </c>
      <c r="B1413" s="1" t="n">
        <v>-17.2486789803377</v>
      </c>
    </row>
    <row r="1414" customFormat="false" ht="15" hidden="false" customHeight="false" outlineLevel="0" collapsed="false">
      <c r="A1414" s="1" t="n">
        <f aca="false">-32.0517807141656</f>
        <v>-32.0517807141656</v>
      </c>
      <c r="B1414" s="1" t="n">
        <v>-12.0451546824854</v>
      </c>
    </row>
    <row r="1415" customFormat="false" ht="15" hidden="false" customHeight="false" outlineLevel="0" collapsed="false">
      <c r="A1415" s="1" t="n">
        <v>3.99993564292863</v>
      </c>
      <c r="B1415" s="1" t="n">
        <v>-0.0240796574734389</v>
      </c>
    </row>
    <row r="1416" customFormat="false" ht="15" hidden="false" customHeight="false" outlineLevel="0" collapsed="false">
      <c r="A1416" s="1" t="n">
        <v>30.0810835781929</v>
      </c>
      <c r="B1416" s="1" t="n">
        <v>-4.37844675533085</v>
      </c>
    </row>
    <row r="1417" customFormat="false" ht="15" hidden="false" customHeight="false" outlineLevel="0" collapsed="false">
      <c r="A1417" s="1" t="n">
        <v>22.1900450478878</v>
      </c>
      <c r="B1417" s="1" t="n">
        <v>-8.56433097668652</v>
      </c>
    </row>
    <row r="1418" customFormat="false" ht="15" hidden="false" customHeight="false" outlineLevel="0" collapsed="false">
      <c r="A1418" s="1" t="n">
        <f aca="false">-16.4282223018455</f>
        <v>-16.4282223018455</v>
      </c>
      <c r="B1418" s="1" t="n">
        <v>-10.874460125156</v>
      </c>
    </row>
    <row r="1419" customFormat="false" ht="15" hidden="false" customHeight="false" outlineLevel="0" collapsed="false">
      <c r="A1419" s="1" t="n">
        <v>34.9721651941344</v>
      </c>
      <c r="B1419" s="1" t="n">
        <v>-6.20939251191549</v>
      </c>
    </row>
    <row r="1420" customFormat="false" ht="15" hidden="false" customHeight="false" outlineLevel="0" collapsed="false">
      <c r="A1420" s="1" t="n">
        <v>24.1260872026966</v>
      </c>
      <c r="B1420" s="1" t="n">
        <v>-2.65246290882598</v>
      </c>
    </row>
    <row r="1421" customFormat="false" ht="15" hidden="false" customHeight="false" outlineLevel="0" collapsed="false">
      <c r="A1421" s="1" t="n">
        <v>31.0610631445274</v>
      </c>
      <c r="B1421" s="1" t="n">
        <v>-0.276335527063279</v>
      </c>
    </row>
    <row r="1422" customFormat="false" ht="15" hidden="false" customHeight="false" outlineLevel="0" collapsed="false">
      <c r="A1422" s="1" t="n">
        <f aca="false">-33.3900473130049</f>
        <v>-33.3900473130049</v>
      </c>
      <c r="B1422" s="1" t="n">
        <v>-18.3024569873312</v>
      </c>
    </row>
    <row r="1423" customFormat="false" ht="15" hidden="false" customHeight="false" outlineLevel="0" collapsed="false">
      <c r="A1423" s="1" t="n">
        <f aca="false">-18.7106676440709</f>
        <v>-18.7106676440709</v>
      </c>
      <c r="B1423" s="1" t="n">
        <v>-17.2527824996859</v>
      </c>
    </row>
    <row r="1424" customFormat="false" ht="15" hidden="false" customHeight="false" outlineLevel="0" collapsed="false">
      <c r="A1424" s="1" t="n">
        <v>39.3236006890887</v>
      </c>
      <c r="B1424" s="1" t="n">
        <v>-1.95549496061652</v>
      </c>
    </row>
    <row r="1425" customFormat="false" ht="15" hidden="false" customHeight="false" outlineLevel="0" collapsed="false">
      <c r="A1425" s="1" t="n">
        <f aca="false">-31.5890693235402</f>
        <v>-31.5890693235402</v>
      </c>
      <c r="B1425" s="1" t="n">
        <v>-11.76462819971</v>
      </c>
    </row>
    <row r="1426" customFormat="false" ht="15" hidden="false" customHeight="false" outlineLevel="0" collapsed="false">
      <c r="A1426" s="1" t="n">
        <f aca="false">-25.604982434441</f>
        <v>-25.604982434441</v>
      </c>
      <c r="B1426" s="1" t="n">
        <v>-10.823805107635</v>
      </c>
    </row>
    <row r="1427" customFormat="false" ht="15" hidden="false" customHeight="false" outlineLevel="0" collapsed="false">
      <c r="A1427" s="1" t="n">
        <v>12.2690242883604</v>
      </c>
      <c r="B1427" s="1" t="n">
        <v>3.89245658922226</v>
      </c>
    </row>
    <row r="1428" customFormat="false" ht="15" hidden="false" customHeight="false" outlineLevel="0" collapsed="false">
      <c r="A1428" s="1" t="n">
        <f aca="false">-29.3531169162695</f>
        <v>-29.3531169162695</v>
      </c>
      <c r="B1428" s="1" t="n">
        <v>-17.0183336035876</v>
      </c>
    </row>
    <row r="1429" customFormat="false" ht="15" hidden="false" customHeight="false" outlineLevel="0" collapsed="false">
      <c r="A1429" s="1" t="n">
        <f aca="false">-29.5136780660033</f>
        <v>-29.5136780660033</v>
      </c>
      <c r="B1429" s="1" t="n">
        <v>-11.0752020761655</v>
      </c>
    </row>
    <row r="1430" customFormat="false" ht="15" hidden="false" customHeight="false" outlineLevel="0" collapsed="false">
      <c r="A1430" s="1" t="n">
        <v>23.4961398954884</v>
      </c>
      <c r="B1430" s="1" t="n">
        <v>-4.57621593961266</v>
      </c>
    </row>
    <row r="1431" customFormat="false" ht="15" hidden="false" customHeight="false" outlineLevel="0" collapsed="false">
      <c r="A1431" s="1" t="n">
        <v>22.9795419691564</v>
      </c>
      <c r="B1431" s="1" t="n">
        <v>-1.77700975595879</v>
      </c>
    </row>
    <row r="1432" customFormat="false" ht="15" hidden="false" customHeight="false" outlineLevel="0" collapsed="false">
      <c r="A1432" s="1" t="n">
        <v>37.1091083711106</v>
      </c>
      <c r="B1432" s="1" t="n">
        <v>-0.32523460748046</v>
      </c>
    </row>
    <row r="1433" customFormat="false" ht="15" hidden="false" customHeight="false" outlineLevel="0" collapsed="false">
      <c r="A1433" s="1" t="n">
        <f aca="false">-25.6098432486591</f>
        <v>-25.6098432486591</v>
      </c>
      <c r="B1433" s="1" t="n">
        <v>-12.9447851905681</v>
      </c>
    </row>
    <row r="1434" customFormat="false" ht="15" hidden="false" customHeight="false" outlineLevel="0" collapsed="false">
      <c r="A1434" s="1" t="n">
        <v>0.000602883625790084</v>
      </c>
      <c r="B1434" s="1" t="n">
        <v>5.68432102046855</v>
      </c>
    </row>
    <row r="1435" customFormat="false" ht="15" hidden="false" customHeight="false" outlineLevel="0" collapsed="false">
      <c r="A1435" s="1" t="n">
        <v>39.1544888509709</v>
      </c>
      <c r="B1435" s="1" t="n">
        <v>-5.23717333916422</v>
      </c>
    </row>
    <row r="1436" customFormat="false" ht="15" hidden="false" customHeight="false" outlineLevel="0" collapsed="false">
      <c r="A1436" s="1" t="n">
        <f aca="false">-17.1474596797771</f>
        <v>-17.1474596797771</v>
      </c>
      <c r="B1436" s="1" t="n">
        <v>-13.1918640855692</v>
      </c>
    </row>
    <row r="1437" customFormat="false" ht="15" hidden="false" customHeight="false" outlineLevel="0" collapsed="false">
      <c r="A1437" s="1" t="n">
        <v>37.3710337102119</v>
      </c>
      <c r="B1437" s="1" t="n">
        <v>-7.83371914010379</v>
      </c>
    </row>
    <row r="1438" customFormat="false" ht="15" hidden="false" customHeight="false" outlineLevel="0" collapsed="false">
      <c r="A1438" s="1" t="n">
        <v>6.39003648319786</v>
      </c>
      <c r="B1438" s="1" t="n">
        <v>6.25703179480279</v>
      </c>
    </row>
    <row r="1439" customFormat="false" ht="15" hidden="false" customHeight="false" outlineLevel="0" collapsed="false">
      <c r="A1439" s="1" t="n">
        <f aca="false">-18.7859287876742</f>
        <v>-18.7859287876742</v>
      </c>
      <c r="B1439" s="1" t="n">
        <v>-11.8700496089982</v>
      </c>
    </row>
    <row r="1440" customFormat="false" ht="15" hidden="false" customHeight="false" outlineLevel="0" collapsed="false">
      <c r="A1440" s="1" t="n">
        <f aca="false">-21.8866973491053</f>
        <v>-21.8866973491053</v>
      </c>
      <c r="B1440" s="1" t="n">
        <v>-10.6855511248142</v>
      </c>
    </row>
    <row r="1441" customFormat="false" ht="15" hidden="false" customHeight="false" outlineLevel="0" collapsed="false">
      <c r="A1441" s="1" t="n">
        <f aca="false">-16.8963416370087</f>
        <v>-16.8963416370087</v>
      </c>
      <c r="B1441" s="1" t="n">
        <v>-13.7126493307089</v>
      </c>
    </row>
    <row r="1442" customFormat="false" ht="15" hidden="false" customHeight="false" outlineLevel="0" collapsed="false">
      <c r="A1442" s="1" t="n">
        <f aca="false">-15.6896733039129</f>
        <v>-15.6896733039129</v>
      </c>
      <c r="B1442" s="1" t="n">
        <v>-16.584344284612</v>
      </c>
    </row>
    <row r="1443" customFormat="false" ht="15" hidden="false" customHeight="false" outlineLevel="0" collapsed="false">
      <c r="A1443" s="1" t="n">
        <v>8.49830868775908</v>
      </c>
      <c r="B1443" s="1" t="n">
        <v>7.54908262417173</v>
      </c>
    </row>
    <row r="1444" customFormat="false" ht="15" hidden="false" customHeight="false" outlineLevel="0" collapsed="false">
      <c r="A1444" s="1" t="n">
        <f aca="false">-18.9607330344076</f>
        <v>-18.9607330344076</v>
      </c>
      <c r="B1444" s="1" t="n">
        <v>-9.65616720214228</v>
      </c>
    </row>
    <row r="1445" customFormat="false" ht="15" hidden="false" customHeight="false" outlineLevel="0" collapsed="false">
      <c r="A1445" s="1" t="n">
        <v>10.8932637022266</v>
      </c>
      <c r="B1445" s="1" t="n">
        <v>4.79578862144022</v>
      </c>
    </row>
    <row r="1446" customFormat="false" ht="15" hidden="false" customHeight="false" outlineLevel="0" collapsed="false">
      <c r="A1446" s="1" t="n">
        <v>32.0515968290791</v>
      </c>
      <c r="B1446" s="1" t="n">
        <v>-1.71298019763589</v>
      </c>
    </row>
    <row r="1447" customFormat="false" ht="15" hidden="false" customHeight="false" outlineLevel="0" collapsed="false">
      <c r="A1447" s="1" t="n">
        <v>27.8044358103183</v>
      </c>
      <c r="B1447" s="1" t="n">
        <v>-1.40302943668364</v>
      </c>
    </row>
    <row r="1448" customFormat="false" ht="15" hidden="false" customHeight="false" outlineLevel="0" collapsed="false">
      <c r="A1448" s="1" t="n">
        <f aca="false">-32.0598956040507</f>
        <v>-32.0598956040507</v>
      </c>
      <c r="B1448" s="1" t="n">
        <v>-18.4225216957095</v>
      </c>
    </row>
    <row r="1449" customFormat="false" ht="15" hidden="false" customHeight="false" outlineLevel="0" collapsed="false">
      <c r="A1449" s="1" t="n">
        <v>4.34775892699525</v>
      </c>
      <c r="B1449" s="1" t="n">
        <v>3.2032229711165</v>
      </c>
    </row>
    <row r="1450" customFormat="false" ht="15" hidden="false" customHeight="false" outlineLevel="0" collapsed="false">
      <c r="A1450" s="1" t="n">
        <v>34.9671519719325</v>
      </c>
      <c r="B1450" s="1" t="n">
        <v>-6.3740532881699</v>
      </c>
    </row>
    <row r="1451" customFormat="false" ht="15" hidden="false" customHeight="false" outlineLevel="0" collapsed="false">
      <c r="A1451" s="1" t="n">
        <f aca="false">-17.9555660105851</f>
        <v>-17.9555660105851</v>
      </c>
      <c r="B1451" s="1" t="n">
        <v>-9.46681305232814</v>
      </c>
    </row>
    <row r="1452" customFormat="false" ht="15" hidden="false" customHeight="false" outlineLevel="0" collapsed="false">
      <c r="A1452" s="1" t="n">
        <f aca="false">-30.2179513453772</f>
        <v>-30.2179513453772</v>
      </c>
      <c r="B1452" s="1" t="n">
        <v>-17.5660450349434</v>
      </c>
    </row>
    <row r="1453" customFormat="false" ht="15" hidden="false" customHeight="false" outlineLevel="0" collapsed="false">
      <c r="A1453" s="1" t="n">
        <v>7.34317771120328</v>
      </c>
      <c r="B1453" s="1" t="n">
        <v>1.54705677095017</v>
      </c>
    </row>
    <row r="1454" customFormat="false" ht="15" hidden="false" customHeight="false" outlineLevel="0" collapsed="false">
      <c r="A1454" s="1" t="n">
        <v>1.44291796213083</v>
      </c>
      <c r="B1454" s="1" t="n">
        <v>8.27538640081657</v>
      </c>
    </row>
    <row r="1455" customFormat="false" ht="15" hidden="false" customHeight="false" outlineLevel="0" collapsed="false">
      <c r="A1455" s="1" t="n">
        <v>8.95575099548174</v>
      </c>
      <c r="B1455" s="1" t="n">
        <v>2.71219541236938</v>
      </c>
    </row>
    <row r="1456" customFormat="false" ht="15" hidden="false" customHeight="false" outlineLevel="0" collapsed="false">
      <c r="A1456" s="1" t="n">
        <v>21.2258550517686</v>
      </c>
      <c r="B1456" s="1" t="n">
        <v>-1.21835759312548</v>
      </c>
    </row>
    <row r="1457" customFormat="false" ht="15" hidden="false" customHeight="false" outlineLevel="0" collapsed="false">
      <c r="A1457" s="1" t="n">
        <v>33.2635502835596</v>
      </c>
      <c r="B1457" s="1" t="n">
        <v>-0.474235456687058</v>
      </c>
    </row>
    <row r="1458" customFormat="false" ht="15" hidden="false" customHeight="false" outlineLevel="0" collapsed="false">
      <c r="A1458" s="1" t="n">
        <v>9.45615502946659</v>
      </c>
      <c r="B1458" s="1" t="n">
        <v>5.6687313778957</v>
      </c>
    </row>
    <row r="1459" customFormat="false" ht="15" hidden="false" customHeight="false" outlineLevel="0" collapsed="false">
      <c r="A1459" s="1" t="n">
        <v>35.8525093980434</v>
      </c>
      <c r="B1459" s="1" t="n">
        <v>-1.3906710368005</v>
      </c>
    </row>
    <row r="1460" customFormat="false" ht="15" hidden="false" customHeight="false" outlineLevel="0" collapsed="false">
      <c r="A1460" s="1" t="n">
        <f aca="false">-22.3974710114386</f>
        <v>-22.3974710114386</v>
      </c>
      <c r="B1460" s="1" t="n">
        <v>-16.2289178708306</v>
      </c>
    </row>
    <row r="1461" customFormat="false" ht="15" hidden="false" customHeight="false" outlineLevel="0" collapsed="false">
      <c r="A1461" s="1" t="n">
        <v>3.85215415975568</v>
      </c>
      <c r="B1461" s="1" t="n">
        <v>2.49619672765431</v>
      </c>
    </row>
    <row r="1462" customFormat="false" ht="15" hidden="false" customHeight="false" outlineLevel="0" collapsed="false">
      <c r="A1462" s="1" t="n">
        <v>5.17460281787502</v>
      </c>
      <c r="B1462" s="1" t="n">
        <v>7.46756693439233</v>
      </c>
    </row>
    <row r="1463" customFormat="false" ht="15" hidden="false" customHeight="false" outlineLevel="0" collapsed="false">
      <c r="A1463" s="1" t="n">
        <v>-4.62986008267405</v>
      </c>
      <c r="B1463" s="1" t="n">
        <v>7.80671253082258</v>
      </c>
    </row>
    <row r="1464" customFormat="false" ht="15" hidden="false" customHeight="false" outlineLevel="0" collapsed="false">
      <c r="A1464" s="1" t="n">
        <v>-1.82966777099437</v>
      </c>
      <c r="B1464" s="1" t="n">
        <v>1.13552040434693</v>
      </c>
    </row>
    <row r="1465" customFormat="false" ht="15" hidden="false" customHeight="false" outlineLevel="0" collapsed="false">
      <c r="A1465" s="1" t="n">
        <v>24.2416696371022</v>
      </c>
      <c r="B1465" s="1" t="n">
        <v>-5.51008167587436</v>
      </c>
    </row>
    <row r="1466" customFormat="false" ht="15" hidden="false" customHeight="false" outlineLevel="0" collapsed="false">
      <c r="A1466" s="1" t="n">
        <v>-3.33304363410449</v>
      </c>
      <c r="B1466" s="1" t="n">
        <v>5.08800651825533</v>
      </c>
    </row>
    <row r="1467" customFormat="false" ht="15" hidden="false" customHeight="false" outlineLevel="0" collapsed="false">
      <c r="A1467" s="1" t="n">
        <v>21.0402051733347</v>
      </c>
      <c r="B1467" s="1" t="n">
        <v>-0.551246274696136</v>
      </c>
    </row>
    <row r="1468" customFormat="false" ht="15" hidden="false" customHeight="false" outlineLevel="0" collapsed="false">
      <c r="A1468" s="1" t="n">
        <f aca="false">-31.778205839829</f>
        <v>-31.778205839829</v>
      </c>
      <c r="B1468" s="1" t="n">
        <v>-18.8674447506073</v>
      </c>
    </row>
    <row r="1469" customFormat="false" ht="15" hidden="false" customHeight="false" outlineLevel="0" collapsed="false">
      <c r="A1469" s="1" t="n">
        <f aca="false">-33.2170411108642</f>
        <v>-33.2170411108642</v>
      </c>
      <c r="B1469" s="1" t="n">
        <v>-19.1053305050701</v>
      </c>
    </row>
    <row r="1470" customFormat="false" ht="15" hidden="false" customHeight="false" outlineLevel="0" collapsed="false">
      <c r="A1470" s="1" t="n">
        <v>5.03310054632464</v>
      </c>
      <c r="B1470" s="1" t="n">
        <v>9.11429993917916</v>
      </c>
    </row>
    <row r="1471" customFormat="false" ht="15" hidden="false" customHeight="false" outlineLevel="0" collapsed="false">
      <c r="A1471" s="1" t="n">
        <v>31.0800602748023</v>
      </c>
      <c r="B1471" s="1" t="n">
        <v>-5.30290564786925</v>
      </c>
    </row>
    <row r="1472" customFormat="false" ht="15" hidden="false" customHeight="false" outlineLevel="0" collapsed="false">
      <c r="A1472" s="1" t="n">
        <f aca="false">-25.4374985636008</f>
        <v>-25.4374985636008</v>
      </c>
      <c r="B1472" s="1" t="n">
        <v>-15.2306462512113</v>
      </c>
    </row>
    <row r="1473" customFormat="false" ht="15" hidden="false" customHeight="false" outlineLevel="0" collapsed="false">
      <c r="A1473" s="1" t="n">
        <v>35.3384140019444</v>
      </c>
      <c r="B1473" s="1" t="n">
        <v>-5.58617180497053</v>
      </c>
    </row>
    <row r="1474" customFormat="false" ht="15" hidden="false" customHeight="false" outlineLevel="0" collapsed="false">
      <c r="A1474" s="1" t="n">
        <f aca="false">-33.6218292872803</f>
        <v>-33.6218292872803</v>
      </c>
      <c r="B1474" s="1" t="n">
        <v>-15.1129755246494</v>
      </c>
    </row>
    <row r="1475" customFormat="false" ht="15" hidden="false" customHeight="false" outlineLevel="0" collapsed="false">
      <c r="A1475" s="1" t="n">
        <v>29.7284906079747</v>
      </c>
      <c r="B1475" s="1" t="n">
        <v>-7.97738858950587</v>
      </c>
    </row>
    <row r="1476" customFormat="false" ht="15" hidden="false" customHeight="false" outlineLevel="0" collapsed="false">
      <c r="A1476" s="1" t="n">
        <v>30.3155437410094</v>
      </c>
      <c r="B1476" s="1" t="n">
        <v>-8.64742876227084</v>
      </c>
    </row>
    <row r="1477" customFormat="false" ht="15" hidden="false" customHeight="false" outlineLevel="0" collapsed="false">
      <c r="A1477" s="1" t="n">
        <f aca="false">-25.2782323183813</f>
        <v>-25.2782323183813</v>
      </c>
      <c r="B1477" s="1" t="n">
        <v>-16.7578547812034</v>
      </c>
    </row>
    <row r="1478" customFormat="false" ht="15" hidden="false" customHeight="false" outlineLevel="0" collapsed="false">
      <c r="A1478" s="1" t="n">
        <v>-6.30026021565055</v>
      </c>
      <c r="B1478" s="1" t="n">
        <v>4.10113222114931</v>
      </c>
    </row>
    <row r="1479" customFormat="false" ht="15" hidden="false" customHeight="false" outlineLevel="0" collapsed="false">
      <c r="A1479" s="1" t="n">
        <f aca="false">-29.7320322118684</f>
        <v>-29.7320322118684</v>
      </c>
      <c r="B1479" s="1" t="n">
        <v>-15.3023820544548</v>
      </c>
    </row>
    <row r="1480" customFormat="false" ht="15" hidden="false" customHeight="false" outlineLevel="0" collapsed="false">
      <c r="A1480" s="1" t="n">
        <f aca="false">-17.6287965095435</f>
        <v>-17.6287965095435</v>
      </c>
      <c r="B1480" s="1" t="n">
        <v>-13.5014413533874</v>
      </c>
    </row>
    <row r="1481" customFormat="false" ht="15" hidden="false" customHeight="false" outlineLevel="0" collapsed="false">
      <c r="A1481" s="1" t="n">
        <v>3.62829268336944</v>
      </c>
      <c r="B1481" s="1" t="n">
        <v>3.77895510982274</v>
      </c>
    </row>
    <row r="1482" customFormat="false" ht="15" hidden="false" customHeight="false" outlineLevel="0" collapsed="false">
      <c r="A1482" s="1" t="n">
        <f aca="false">-24.3267040363983</f>
        <v>-24.3267040363983</v>
      </c>
      <c r="B1482" s="1" t="n">
        <v>-15.1293353310199</v>
      </c>
    </row>
    <row r="1483" customFormat="false" ht="15" hidden="false" customHeight="false" outlineLevel="0" collapsed="false">
      <c r="A1483" s="1" t="n">
        <f aca="false">-22.6814517271728</f>
        <v>-22.6814517271728</v>
      </c>
      <c r="B1483" s="1" t="n">
        <v>-13.7855114464856</v>
      </c>
    </row>
    <row r="1484" customFormat="false" ht="15" hidden="false" customHeight="false" outlineLevel="0" collapsed="false">
      <c r="A1484" s="1" t="n">
        <v>7.93497335951896</v>
      </c>
      <c r="B1484" s="1" t="n">
        <v>0.514718503215867</v>
      </c>
    </row>
    <row r="1485" customFormat="false" ht="15" hidden="false" customHeight="false" outlineLevel="0" collapsed="false">
      <c r="A1485" s="1" t="n">
        <v>36.6001026732598</v>
      </c>
      <c r="B1485" s="1" t="n">
        <v>-4.11959581393712</v>
      </c>
    </row>
    <row r="1486" customFormat="false" ht="15" hidden="false" customHeight="false" outlineLevel="0" collapsed="false">
      <c r="A1486" s="1" t="n">
        <f aca="false">-31.7678494569153</f>
        <v>-31.7678494569153</v>
      </c>
      <c r="B1486" s="1" t="n">
        <v>-18.5193989520551</v>
      </c>
    </row>
    <row r="1487" customFormat="false" ht="15" hidden="false" customHeight="false" outlineLevel="0" collapsed="false">
      <c r="A1487" s="1" t="n">
        <f aca="false">-32.923507353393</f>
        <v>-32.923507353393</v>
      </c>
      <c r="B1487" s="1" t="n">
        <v>-16.0621388273819</v>
      </c>
    </row>
    <row r="1488" customFormat="false" ht="15" hidden="false" customHeight="false" outlineLevel="0" collapsed="false">
      <c r="A1488" s="1" t="n">
        <v>-0.0655439592914346</v>
      </c>
      <c r="B1488" s="1" t="n">
        <v>2.78955294534572</v>
      </c>
    </row>
    <row r="1489" customFormat="false" ht="15" hidden="false" customHeight="false" outlineLevel="0" collapsed="false">
      <c r="A1489" s="1" t="n">
        <v>12.9812463417676</v>
      </c>
      <c r="B1489" s="1" t="n">
        <v>4.59661754197869</v>
      </c>
    </row>
    <row r="1490" customFormat="false" ht="15" hidden="false" customHeight="false" outlineLevel="0" collapsed="false">
      <c r="A1490" s="1" t="n">
        <f aca="false">-18.5996953442253</f>
        <v>-18.5996953442253</v>
      </c>
      <c r="B1490" s="1" t="n">
        <v>-16.7602336677184</v>
      </c>
    </row>
    <row r="1491" customFormat="false" ht="15" hidden="false" customHeight="false" outlineLevel="0" collapsed="false">
      <c r="A1491" s="1" t="n">
        <f aca="false">-15.9123812372766</f>
        <v>-15.9123812372766</v>
      </c>
      <c r="B1491" s="1" t="n">
        <v>-10.2422364908581</v>
      </c>
    </row>
    <row r="1492" customFormat="false" ht="15" hidden="false" customHeight="false" outlineLevel="0" collapsed="false">
      <c r="A1492" s="1" t="n">
        <v>38.3798936418733</v>
      </c>
      <c r="B1492" s="1" t="n">
        <v>-1.14262495724578</v>
      </c>
    </row>
    <row r="1493" customFormat="false" ht="15" hidden="false" customHeight="false" outlineLevel="0" collapsed="false">
      <c r="A1493" s="1" t="n">
        <f aca="false">-27.30955493499</f>
        <v>-27.30955493499</v>
      </c>
      <c r="B1493" s="1" t="n">
        <v>-17.3460424645177</v>
      </c>
    </row>
    <row r="1494" customFormat="false" ht="15" hidden="false" customHeight="false" outlineLevel="0" collapsed="false">
      <c r="A1494" s="1" t="n">
        <v>27.5204853305971</v>
      </c>
      <c r="B1494" s="1" t="n">
        <v>-7.8495971755502</v>
      </c>
    </row>
    <row r="1495" customFormat="false" ht="15" hidden="false" customHeight="false" outlineLevel="0" collapsed="false">
      <c r="A1495" s="1" t="n">
        <v>-4.98402206558954</v>
      </c>
      <c r="B1495" s="1" t="n">
        <v>9.37250260028822</v>
      </c>
    </row>
    <row r="1496" customFormat="false" ht="15" hidden="false" customHeight="false" outlineLevel="0" collapsed="false">
      <c r="A1496" s="1" t="n">
        <v>-5.36776574863954</v>
      </c>
      <c r="B1496" s="1" t="n">
        <v>7.44855816513453</v>
      </c>
    </row>
    <row r="1497" customFormat="false" ht="15" hidden="false" customHeight="false" outlineLevel="0" collapsed="false">
      <c r="A1497" s="1" t="n">
        <f aca="false">-31.2339493773612</f>
        <v>-31.2339493773612</v>
      </c>
      <c r="B1497" s="1" t="n">
        <v>-13.4440840618041</v>
      </c>
    </row>
    <row r="1498" customFormat="false" ht="15" hidden="false" customHeight="false" outlineLevel="0" collapsed="false">
      <c r="A1498" s="1" t="n">
        <f aca="false">-30.1356758637936</f>
        <v>-30.1356758637936</v>
      </c>
      <c r="B1498" s="1" t="n">
        <v>-10.7259399080964</v>
      </c>
    </row>
    <row r="1499" customFormat="false" ht="15" hidden="false" customHeight="false" outlineLevel="0" collapsed="false">
      <c r="A1499" s="1" t="n">
        <v>28.079445335043</v>
      </c>
      <c r="B1499" s="1" t="n">
        <v>-0.827808742642089</v>
      </c>
    </row>
    <row r="1500" customFormat="false" ht="15" hidden="false" customHeight="false" outlineLevel="0" collapsed="false">
      <c r="A1500" s="1" t="n">
        <f aca="false">-35.0682259179813</f>
        <v>-35.0682259179813</v>
      </c>
      <c r="B1500" s="1" t="n">
        <v>-16.5160155917754</v>
      </c>
    </row>
    <row r="1501" customFormat="false" ht="15" hidden="false" customHeight="false" outlineLevel="0" collapsed="false">
      <c r="A1501" s="1" t="n">
        <v>28.4383003432597</v>
      </c>
      <c r="B1501" s="1" t="n">
        <v>-7.34434162235244</v>
      </c>
    </row>
    <row r="1502" customFormat="false" ht="15" hidden="false" customHeight="false" outlineLevel="0" collapsed="false">
      <c r="A1502" s="1" t="n">
        <v>9.23202051709221</v>
      </c>
      <c r="B1502" s="1" t="n">
        <v>0.143410901145174</v>
      </c>
    </row>
    <row r="1503" customFormat="false" ht="15" hidden="false" customHeight="false" outlineLevel="0" collapsed="false">
      <c r="A1503" s="1" t="n">
        <f aca="false">-23.3739768560457</f>
        <v>-23.3739768560457</v>
      </c>
      <c r="B1503" s="1" t="n">
        <v>-14.2244118958185</v>
      </c>
    </row>
    <row r="1504" customFormat="false" ht="15" hidden="false" customHeight="false" outlineLevel="0" collapsed="false">
      <c r="A1504" s="1" t="n">
        <f aca="false">-31.3502021581736</f>
        <v>-31.3502021581736</v>
      </c>
      <c r="B1504" s="1" t="n">
        <v>-11.0738039752617</v>
      </c>
    </row>
    <row r="1505" customFormat="false" ht="15" hidden="false" customHeight="false" outlineLevel="0" collapsed="false">
      <c r="A1505" s="1" t="n">
        <v>23.7368173445676</v>
      </c>
      <c r="B1505" s="1" t="n">
        <v>-3.80128698206232</v>
      </c>
    </row>
    <row r="1506" customFormat="false" ht="15" hidden="false" customHeight="false" outlineLevel="0" collapsed="false">
      <c r="A1506" s="1" t="n">
        <v>31.0008125898456</v>
      </c>
      <c r="B1506" s="1" t="n">
        <v>-0.777858511890166</v>
      </c>
    </row>
    <row r="1507" customFormat="false" ht="15" hidden="false" customHeight="false" outlineLevel="0" collapsed="false">
      <c r="A1507" s="1" t="n">
        <f aca="false">-15.6618841927157</f>
        <v>-15.6618841927157</v>
      </c>
      <c r="B1507" s="1" t="n">
        <v>-13.0168996905594</v>
      </c>
    </row>
    <row r="1508" customFormat="false" ht="15" hidden="false" customHeight="false" outlineLevel="0" collapsed="false">
      <c r="A1508" s="1" t="n">
        <f aca="false">-31.9894505703677</f>
        <v>-31.9894505703677</v>
      </c>
      <c r="B1508" s="1" t="n">
        <v>-11.6942847358164</v>
      </c>
    </row>
    <row r="1509" customFormat="false" ht="15" hidden="false" customHeight="false" outlineLevel="0" collapsed="false">
      <c r="A1509" s="1" t="n">
        <f aca="false">-26.4465461855055</f>
        <v>-26.4465461855055</v>
      </c>
      <c r="B1509" s="1" t="n">
        <v>-12.9941363619915</v>
      </c>
    </row>
    <row r="1510" customFormat="false" ht="15" hidden="false" customHeight="false" outlineLevel="0" collapsed="false">
      <c r="A1510" s="1" t="n">
        <v>13.1809679378184</v>
      </c>
      <c r="B1510" s="1" t="n">
        <v>0.743175522628745</v>
      </c>
    </row>
    <row r="1511" customFormat="false" ht="15" hidden="false" customHeight="false" outlineLevel="0" collapsed="false">
      <c r="A1511" s="1" t="n">
        <v>-3.43509258311006</v>
      </c>
      <c r="B1511" s="1" t="n">
        <v>6.43056971720768</v>
      </c>
    </row>
    <row r="1512" customFormat="false" ht="15" hidden="false" customHeight="false" outlineLevel="0" collapsed="false">
      <c r="A1512" s="1" t="n">
        <v>5.29873457041693</v>
      </c>
      <c r="B1512" s="1" t="n">
        <v>2.38387312609094</v>
      </c>
    </row>
    <row r="1513" customFormat="false" ht="15" hidden="false" customHeight="false" outlineLevel="0" collapsed="false">
      <c r="A1513" s="1" t="n">
        <v>30.9613533253735</v>
      </c>
      <c r="B1513" s="1" t="n">
        <v>-5.18737065525947</v>
      </c>
    </row>
    <row r="1514" customFormat="false" ht="15" hidden="false" customHeight="false" outlineLevel="0" collapsed="false">
      <c r="A1514" s="1" t="n">
        <f aca="false">-25.8157452927731</f>
        <v>-25.8157452927731</v>
      </c>
      <c r="B1514" s="1" t="n">
        <v>-16.8638742320526</v>
      </c>
    </row>
    <row r="1515" customFormat="false" ht="15" hidden="false" customHeight="false" outlineLevel="0" collapsed="false">
      <c r="A1515" s="1" t="n">
        <v>40.0510513929068</v>
      </c>
      <c r="B1515" s="1" t="n">
        <v>-2.15974855570591</v>
      </c>
    </row>
    <row r="1516" customFormat="false" ht="15" hidden="false" customHeight="false" outlineLevel="0" collapsed="false">
      <c r="A1516" s="1" t="n">
        <v>23.1025343724425</v>
      </c>
      <c r="B1516" s="1" t="n">
        <v>-4.82303163457455</v>
      </c>
    </row>
    <row r="1517" customFormat="false" ht="15" hidden="false" customHeight="false" outlineLevel="0" collapsed="false">
      <c r="A1517" s="1" t="n">
        <v>1.76231141666729</v>
      </c>
      <c r="B1517" s="1" t="n">
        <v>5.90493832534243</v>
      </c>
    </row>
    <row r="1518" customFormat="false" ht="15" hidden="false" customHeight="false" outlineLevel="0" collapsed="false">
      <c r="A1518" s="1" t="n">
        <f aca="false">-25.3067539399669</f>
        <v>-25.3067539399669</v>
      </c>
      <c r="B1518" s="1" t="n">
        <v>-14.783081089908</v>
      </c>
    </row>
    <row r="1519" customFormat="false" ht="15" hidden="false" customHeight="false" outlineLevel="0" collapsed="false">
      <c r="A1519" s="1" t="n">
        <f aca="false">-29.9124933515323</f>
        <v>-29.9124933515323</v>
      </c>
      <c r="B1519" s="1" t="n">
        <v>-11.1687315858674</v>
      </c>
    </row>
    <row r="1520" customFormat="false" ht="15" hidden="false" customHeight="false" outlineLevel="0" collapsed="false">
      <c r="A1520" s="1" t="n">
        <f aca="false">-17.8111778874778</f>
        <v>-17.8111778874778</v>
      </c>
      <c r="B1520" s="1" t="n">
        <v>-17.4305040055053</v>
      </c>
    </row>
    <row r="1521" customFormat="false" ht="15" hidden="false" customHeight="false" outlineLevel="0" collapsed="false">
      <c r="A1521" s="1" t="n">
        <v>12.1853768451522</v>
      </c>
      <c r="B1521" s="1" t="n">
        <v>1.47152068952815</v>
      </c>
    </row>
    <row r="1522" customFormat="false" ht="15" hidden="false" customHeight="false" outlineLevel="0" collapsed="false">
      <c r="A1522" s="1" t="n">
        <f aca="false">-30.4181806104096</f>
        <v>-30.4181806104096</v>
      </c>
      <c r="B1522" s="1" t="n">
        <v>-13.6203815028507</v>
      </c>
    </row>
    <row r="1523" customFormat="false" ht="15" hidden="false" customHeight="false" outlineLevel="0" collapsed="false">
      <c r="A1523" s="1" t="n">
        <v>32.7210851946383</v>
      </c>
      <c r="B1523" s="1" t="n">
        <v>-9.60677358301907</v>
      </c>
    </row>
    <row r="1524" customFormat="false" ht="15" hidden="false" customHeight="false" outlineLevel="0" collapsed="false">
      <c r="A1524" s="1" t="n">
        <f aca="false">-30.5714030580189</f>
        <v>-30.5714030580189</v>
      </c>
      <c r="B1524" s="1" t="n">
        <v>-19.4091534300977</v>
      </c>
    </row>
    <row r="1525" customFormat="false" ht="15" hidden="false" customHeight="false" outlineLevel="0" collapsed="false">
      <c r="A1525" s="1" t="n">
        <f aca="false">-26.3391597038119</f>
        <v>-26.3391597038119</v>
      </c>
      <c r="B1525" s="1" t="n">
        <v>-14.7428654507477</v>
      </c>
    </row>
    <row r="1526" customFormat="false" ht="15" hidden="false" customHeight="false" outlineLevel="0" collapsed="false">
      <c r="A1526" s="1" t="n">
        <f aca="false">-20.801631967529</f>
        <v>-20.801631967529</v>
      </c>
      <c r="B1526" s="1" t="n">
        <v>-12.3645945456434</v>
      </c>
    </row>
    <row r="1527" customFormat="false" ht="15" hidden="false" customHeight="false" outlineLevel="0" collapsed="false">
      <c r="A1527" s="1" t="n">
        <f aca="false">-29.0262913009991</f>
        <v>-29.0262913009991</v>
      </c>
      <c r="B1527" s="1" t="n">
        <v>-18.5650608464315</v>
      </c>
    </row>
    <row r="1528" customFormat="false" ht="15" hidden="false" customHeight="false" outlineLevel="0" collapsed="false">
      <c r="A1528" s="1" t="n">
        <v>25.8551340941692</v>
      </c>
      <c r="B1528" s="1" t="n">
        <v>-0.33487805476048</v>
      </c>
    </row>
    <row r="1529" customFormat="false" ht="15" hidden="false" customHeight="false" outlineLevel="0" collapsed="false">
      <c r="A1529" s="1" t="n">
        <f aca="false">-17.2318026189824</f>
        <v>-17.2318026189824</v>
      </c>
      <c r="B1529" s="1" t="n">
        <v>-14.6157453918269</v>
      </c>
    </row>
    <row r="1530" customFormat="false" ht="15" hidden="false" customHeight="false" outlineLevel="0" collapsed="false">
      <c r="A1530" s="1" t="n">
        <v>1.13548307794909</v>
      </c>
      <c r="B1530" s="1" t="n">
        <v>3.39550063092407</v>
      </c>
    </row>
    <row r="1531" customFormat="false" ht="15" hidden="false" customHeight="false" outlineLevel="0" collapsed="false">
      <c r="A1531" s="1" t="n">
        <f aca="false">-23.2003940555056</f>
        <v>-23.2003940555056</v>
      </c>
      <c r="B1531" s="1" t="n">
        <v>-14.8959206542035</v>
      </c>
    </row>
    <row r="1532" customFormat="false" ht="15" hidden="false" customHeight="false" outlineLevel="0" collapsed="false">
      <c r="A1532" s="1" t="n">
        <v>35.5367065271224</v>
      </c>
      <c r="B1532" s="1" t="n">
        <v>0.0582433328774207</v>
      </c>
    </row>
    <row r="1533" customFormat="false" ht="15" hidden="false" customHeight="false" outlineLevel="0" collapsed="false">
      <c r="A1533" s="1" t="n">
        <f aca="false">-23.9940428838656</f>
        <v>-23.9940428838656</v>
      </c>
      <c r="B1533" s="1" t="n">
        <v>-9.43097820940232</v>
      </c>
    </row>
    <row r="1534" customFormat="false" ht="15" hidden="false" customHeight="false" outlineLevel="0" collapsed="false">
      <c r="A1534" s="1" t="n">
        <v>12.8836082055226</v>
      </c>
      <c r="B1534" s="1" t="n">
        <v>1.34269473012596</v>
      </c>
    </row>
    <row r="1535" customFormat="false" ht="15" hidden="false" customHeight="false" outlineLevel="0" collapsed="false">
      <c r="A1535" s="1" t="n">
        <v>38.2286853938998</v>
      </c>
      <c r="B1535" s="1" t="n">
        <v>-7.22433775236528</v>
      </c>
    </row>
    <row r="1536" customFormat="false" ht="15" hidden="false" customHeight="false" outlineLevel="0" collapsed="false">
      <c r="A1536" s="1" t="n">
        <v>10.2699800221263</v>
      </c>
      <c r="B1536" s="1" t="n">
        <v>5.40769131004391</v>
      </c>
    </row>
    <row r="1537" customFormat="false" ht="15" hidden="false" customHeight="false" outlineLevel="0" collapsed="false">
      <c r="A1537" s="1" t="n">
        <v>-4.60230955648937</v>
      </c>
      <c r="B1537" s="1" t="n">
        <v>4.62919468165346</v>
      </c>
    </row>
    <row r="1538" customFormat="false" ht="15" hidden="false" customHeight="false" outlineLevel="0" collapsed="false">
      <c r="A1538" s="1" t="n">
        <v>23.6097796188554</v>
      </c>
      <c r="B1538" s="1" t="n">
        <v>-6.20005422745917</v>
      </c>
    </row>
    <row r="1539" customFormat="false" ht="15" hidden="false" customHeight="false" outlineLevel="0" collapsed="false">
      <c r="A1539" s="1" t="n">
        <v>11.6157257503007</v>
      </c>
      <c r="B1539" s="1" t="n">
        <v>3.05088868319316</v>
      </c>
    </row>
    <row r="1540" customFormat="false" ht="15" hidden="false" customHeight="false" outlineLevel="0" collapsed="false">
      <c r="A1540" s="1" t="n">
        <v>-5.85121644047722</v>
      </c>
      <c r="B1540" s="1" t="n">
        <v>9.56275119529476</v>
      </c>
    </row>
    <row r="1541" customFormat="false" ht="15" hidden="false" customHeight="false" outlineLevel="0" collapsed="false">
      <c r="A1541" s="1" t="n">
        <f aca="false">-25.5617113712362</f>
        <v>-25.5617113712362</v>
      </c>
      <c r="B1541" s="1" t="n">
        <v>-17.8406172414446</v>
      </c>
    </row>
    <row r="1542" customFormat="false" ht="15" hidden="false" customHeight="false" outlineLevel="0" collapsed="false">
      <c r="A1542" s="1" t="n">
        <v>6.50321456249082</v>
      </c>
      <c r="B1542" s="1" t="n">
        <v>1.7190937046939</v>
      </c>
    </row>
    <row r="1543" customFormat="false" ht="15" hidden="false" customHeight="false" outlineLevel="0" collapsed="false">
      <c r="A1543" s="1" t="n">
        <v>39.0032328899774</v>
      </c>
      <c r="B1543" s="1" t="n">
        <v>-1.01839713536287</v>
      </c>
    </row>
    <row r="1544" customFormat="false" ht="15" hidden="false" customHeight="false" outlineLevel="0" collapsed="false">
      <c r="A1544" s="1" t="n">
        <f aca="false">-20.5257417076458</f>
        <v>-20.5257417076458</v>
      </c>
      <c r="B1544" s="1" t="n">
        <v>-11.4522688004641</v>
      </c>
    </row>
    <row r="1545" customFormat="false" ht="15" hidden="false" customHeight="false" outlineLevel="0" collapsed="false">
      <c r="A1545" s="1" t="n">
        <v>26.6244387448688</v>
      </c>
      <c r="B1545" s="1" t="n">
        <v>-6.78936361205805</v>
      </c>
    </row>
    <row r="1546" customFormat="false" ht="15" hidden="false" customHeight="false" outlineLevel="0" collapsed="false">
      <c r="A1546" s="1" t="n">
        <f aca="false">-22.7414504079386</f>
        <v>-22.7414504079386</v>
      </c>
      <c r="B1546" s="1" t="n">
        <v>-9.56545601957429</v>
      </c>
    </row>
    <row r="1547" customFormat="false" ht="15" hidden="false" customHeight="false" outlineLevel="0" collapsed="false">
      <c r="A1547" s="1" t="n">
        <f aca="false">-32.0543515733803</f>
        <v>-32.0543515733803</v>
      </c>
      <c r="B1547" s="1" t="n">
        <v>-14.3674539495353</v>
      </c>
    </row>
    <row r="1548" customFormat="false" ht="15" hidden="false" customHeight="false" outlineLevel="0" collapsed="false">
      <c r="A1548" s="1" t="n">
        <v>6.90747389420425</v>
      </c>
      <c r="B1548" s="1" t="n">
        <v>8.09668116148383</v>
      </c>
    </row>
    <row r="1549" customFormat="false" ht="15" hidden="false" customHeight="false" outlineLevel="0" collapsed="false">
      <c r="A1549" s="1" t="n">
        <v>7.98391566863031</v>
      </c>
      <c r="B1549" s="1" t="n">
        <v>1.78572270236444</v>
      </c>
    </row>
    <row r="1550" customFormat="false" ht="15" hidden="false" customHeight="false" outlineLevel="0" collapsed="false">
      <c r="A1550" s="1" t="n">
        <f aca="false">-22.1317651631966</f>
        <v>-22.1317651631966</v>
      </c>
      <c r="B1550" s="1" t="n">
        <v>-14.3111691364318</v>
      </c>
    </row>
    <row r="1551" customFormat="false" ht="15" hidden="false" customHeight="false" outlineLevel="0" collapsed="false">
      <c r="A1551" s="1" t="n">
        <f aca="false">-15.7016073106327</f>
        <v>-15.7016073106327</v>
      </c>
      <c r="B1551" s="1" t="n">
        <v>-14.5808052375993</v>
      </c>
    </row>
    <row r="1552" customFormat="false" ht="15" hidden="false" customHeight="false" outlineLevel="0" collapsed="false">
      <c r="A1552" s="1" t="n">
        <v>36.1506862124203</v>
      </c>
      <c r="B1552" s="1" t="n">
        <v>-3.07946516300762</v>
      </c>
    </row>
    <row r="1553" customFormat="false" ht="15" hidden="false" customHeight="false" outlineLevel="0" collapsed="false">
      <c r="A1553" s="1" t="n">
        <v>8.01243024598132</v>
      </c>
      <c r="B1553" s="1" t="n">
        <v>9.10116137807555</v>
      </c>
    </row>
    <row r="1554" customFormat="false" ht="15" hidden="false" customHeight="false" outlineLevel="0" collapsed="false">
      <c r="A1554" s="1" t="n">
        <v>0.238763696011862</v>
      </c>
      <c r="B1554" s="1" t="n">
        <v>8.71714489998103</v>
      </c>
    </row>
    <row r="1555" customFormat="false" ht="15" hidden="false" customHeight="false" outlineLevel="0" collapsed="false">
      <c r="A1555" s="1" t="n">
        <v>4.80256506935402</v>
      </c>
      <c r="B1555" s="1" t="n">
        <v>5.33007504366881</v>
      </c>
    </row>
    <row r="1556" customFormat="false" ht="15" hidden="false" customHeight="false" outlineLevel="0" collapsed="false">
      <c r="A1556" s="1" t="n">
        <f aca="false">-35.2643600870756</f>
        <v>-35.2643600870756</v>
      </c>
      <c r="B1556" s="1" t="n">
        <v>-10.8820351664704</v>
      </c>
    </row>
    <row r="1557" customFormat="false" ht="15" hidden="false" customHeight="false" outlineLevel="0" collapsed="false">
      <c r="A1557" s="1" t="n">
        <v>8.02826782384949</v>
      </c>
      <c r="B1557" s="1" t="n">
        <v>6.84365240599974</v>
      </c>
    </row>
    <row r="1558" customFormat="false" ht="15" hidden="false" customHeight="false" outlineLevel="0" collapsed="false">
      <c r="A1558" s="1" t="n">
        <f aca="false">-31.7562060331866</f>
        <v>-31.7562060331866</v>
      </c>
      <c r="B1558" s="1" t="n">
        <v>-10.5038525634348</v>
      </c>
    </row>
    <row r="1559" customFormat="false" ht="15" hidden="false" customHeight="false" outlineLevel="0" collapsed="false">
      <c r="A1559" s="1" t="n">
        <v>38.2948854568549</v>
      </c>
      <c r="B1559" s="1" t="n">
        <v>-7.69547745716864</v>
      </c>
    </row>
    <row r="1560" customFormat="false" ht="15" hidden="false" customHeight="false" outlineLevel="0" collapsed="false">
      <c r="A1560" s="1" t="n">
        <v>8.91071671100529</v>
      </c>
      <c r="B1560" s="1" t="n">
        <v>0.196495420559162</v>
      </c>
    </row>
    <row r="1561" customFormat="false" ht="15" hidden="false" customHeight="false" outlineLevel="0" collapsed="false">
      <c r="A1561" s="1" t="n">
        <v>22.8024105297174</v>
      </c>
      <c r="B1561" s="1" t="n">
        <v>-8.31479129422855</v>
      </c>
    </row>
    <row r="1562" customFormat="false" ht="15" hidden="false" customHeight="false" outlineLevel="0" collapsed="false">
      <c r="A1562" s="1" t="n">
        <v>2.80571030881284</v>
      </c>
      <c r="B1562" s="1" t="n">
        <v>-0.0155224761222891</v>
      </c>
    </row>
    <row r="1563" customFormat="false" ht="15" hidden="false" customHeight="false" outlineLevel="0" collapsed="false">
      <c r="A1563" s="1" t="n">
        <f aca="false">-23.4270696496082</f>
        <v>-23.4270696496082</v>
      </c>
      <c r="B1563" s="1" t="n">
        <v>-16.7210867704326</v>
      </c>
    </row>
    <row r="1564" customFormat="false" ht="15" hidden="false" customHeight="false" outlineLevel="0" collapsed="false">
      <c r="A1564" s="1" t="n">
        <f aca="false">-35.2293135403089</f>
        <v>-35.2293135403089</v>
      </c>
      <c r="B1564" s="1" t="n">
        <v>-17.2925201590496</v>
      </c>
    </row>
    <row r="1565" customFormat="false" ht="15" hidden="false" customHeight="false" outlineLevel="0" collapsed="false">
      <c r="A1565" s="1" t="n">
        <v>7.74387564607946</v>
      </c>
      <c r="B1565" s="1" t="n">
        <v>3.26986150550397</v>
      </c>
    </row>
    <row r="1566" customFormat="false" ht="15" hidden="false" customHeight="false" outlineLevel="0" collapsed="false">
      <c r="A1566" s="1" t="n">
        <f aca="false">-34.2097991855619</f>
        <v>-34.2097991855619</v>
      </c>
      <c r="B1566" s="1" t="n">
        <v>-11.3972992234384</v>
      </c>
    </row>
    <row r="1567" customFormat="false" ht="15" hidden="false" customHeight="false" outlineLevel="0" collapsed="false">
      <c r="A1567" s="1" t="n">
        <v>28.8209693143945</v>
      </c>
      <c r="B1567" s="1" t="n">
        <v>0.214169462129344</v>
      </c>
    </row>
    <row r="1568" customFormat="false" ht="15" hidden="false" customHeight="false" outlineLevel="0" collapsed="false">
      <c r="A1568" s="1" t="n">
        <v>40.3137988045123</v>
      </c>
      <c r="B1568" s="1" t="n">
        <v>-5.26773762870019</v>
      </c>
    </row>
    <row r="1569" customFormat="false" ht="15" hidden="false" customHeight="false" outlineLevel="0" collapsed="false">
      <c r="A1569" s="1" t="n">
        <v>32.5589494051906</v>
      </c>
      <c r="B1569" s="1" t="n">
        <v>-3.64235891965432</v>
      </c>
    </row>
    <row r="1570" customFormat="false" ht="15" hidden="false" customHeight="false" outlineLevel="0" collapsed="false">
      <c r="A1570" s="1" t="n">
        <v>22.3251316822552</v>
      </c>
      <c r="B1570" s="1" t="n">
        <v>-4.90913255780131</v>
      </c>
    </row>
    <row r="1571" customFormat="false" ht="15" hidden="false" customHeight="false" outlineLevel="0" collapsed="false">
      <c r="A1571" s="1" t="n">
        <v>8.23971011722353</v>
      </c>
      <c r="B1571" s="1" t="n">
        <v>4.53471825963113</v>
      </c>
    </row>
    <row r="1572" customFormat="false" ht="15" hidden="false" customHeight="false" outlineLevel="0" collapsed="false">
      <c r="A1572" s="1" t="n">
        <v>22.5232155976273</v>
      </c>
      <c r="B1572" s="1" t="n">
        <v>-1.48619333999247</v>
      </c>
    </row>
    <row r="1573" customFormat="false" ht="15" hidden="false" customHeight="false" outlineLevel="0" collapsed="false">
      <c r="A1573" s="1" t="n">
        <f aca="false">-30.3484818097308</f>
        <v>-30.3484818097308</v>
      </c>
      <c r="B1573" s="1" t="n">
        <v>-16.4936953186033</v>
      </c>
    </row>
    <row r="1574" customFormat="false" ht="15" hidden="false" customHeight="false" outlineLevel="0" collapsed="false">
      <c r="A1574" s="1" t="n">
        <v>33.5639245277151</v>
      </c>
      <c r="B1574" s="1" t="n">
        <v>-9.31455464048136</v>
      </c>
    </row>
    <row r="1575" customFormat="false" ht="15" hidden="false" customHeight="false" outlineLevel="0" collapsed="false">
      <c r="A1575" s="1" t="n">
        <v>34.2085680961305</v>
      </c>
      <c r="B1575" s="1" t="n">
        <v>-7.70608021967458</v>
      </c>
    </row>
    <row r="1576" customFormat="false" ht="15" hidden="false" customHeight="false" outlineLevel="0" collapsed="false">
      <c r="A1576" s="1" t="n">
        <v>28.7280569913435</v>
      </c>
      <c r="B1576" s="1" t="n">
        <v>-6.54645432301481</v>
      </c>
    </row>
    <row r="1577" customFormat="false" ht="15" hidden="false" customHeight="false" outlineLevel="0" collapsed="false">
      <c r="A1577" s="1" t="n">
        <f aca="false">-16.124300322059</f>
        <v>-16.124300322059</v>
      </c>
      <c r="B1577" s="1" t="n">
        <v>-13.8321234944748</v>
      </c>
    </row>
    <row r="1578" customFormat="false" ht="15" hidden="false" customHeight="false" outlineLevel="0" collapsed="false">
      <c r="A1578" s="1" t="n">
        <v>7.83955653701225</v>
      </c>
      <c r="B1578" s="1" t="n">
        <v>0.847916418320262</v>
      </c>
    </row>
    <row r="1579" customFormat="false" ht="15" hidden="false" customHeight="false" outlineLevel="0" collapsed="false">
      <c r="A1579" s="1" t="n">
        <v>36.5318993114655</v>
      </c>
      <c r="B1579" s="1" t="n">
        <v>-3.05520872373604</v>
      </c>
    </row>
    <row r="1580" customFormat="false" ht="15" hidden="false" customHeight="false" outlineLevel="0" collapsed="false">
      <c r="A1580" s="1" t="n">
        <f aca="false">-17.9105570181848</f>
        <v>-17.9105570181848</v>
      </c>
      <c r="B1580" s="1" t="n">
        <v>-13.010904711289</v>
      </c>
    </row>
    <row r="1581" customFormat="false" ht="15" hidden="false" customHeight="false" outlineLevel="0" collapsed="false">
      <c r="A1581" s="1" t="n">
        <v>4.10938279572692</v>
      </c>
      <c r="B1581" s="1" t="n">
        <v>8.18818040026515</v>
      </c>
    </row>
    <row r="1582" customFormat="false" ht="15" hidden="false" customHeight="false" outlineLevel="0" collapsed="false">
      <c r="A1582" s="1" t="n">
        <v>23.1330862645488</v>
      </c>
      <c r="B1582" s="1" t="n">
        <v>-5.5548522078355</v>
      </c>
    </row>
    <row r="1583" customFormat="false" ht="15" hidden="false" customHeight="false" outlineLevel="0" collapsed="false">
      <c r="A1583" s="1" t="n">
        <v>40.2837585196589</v>
      </c>
      <c r="B1583" s="1" t="n">
        <v>-3.10410501160534</v>
      </c>
    </row>
    <row r="1584" customFormat="false" ht="15" hidden="false" customHeight="false" outlineLevel="0" collapsed="false">
      <c r="A1584" s="1" t="n">
        <f aca="false">-6.28651966286684</f>
        <v>-6.28651966286684</v>
      </c>
      <c r="B1584" s="1" t="n">
        <v>-0.273987031660686</v>
      </c>
    </row>
    <row r="1585" customFormat="false" ht="15" hidden="false" customHeight="false" outlineLevel="0" collapsed="false">
      <c r="A1585" s="1" t="n">
        <v>28.9002639106699</v>
      </c>
      <c r="B1585" s="1" t="n">
        <v>-2.82806796575904</v>
      </c>
    </row>
    <row r="1586" customFormat="false" ht="15" hidden="false" customHeight="false" outlineLevel="0" collapsed="false">
      <c r="A1586" s="1" t="n">
        <v>28.8776836369588</v>
      </c>
      <c r="B1586" s="1" t="n">
        <v>-9.07466559906542</v>
      </c>
    </row>
    <row r="1587" customFormat="false" ht="15" hidden="false" customHeight="false" outlineLevel="0" collapsed="false">
      <c r="A1587" s="1" t="n">
        <v>35.3803521567636</v>
      </c>
      <c r="B1587" s="1" t="n">
        <v>-9.23068280121285</v>
      </c>
    </row>
    <row r="1588" customFormat="false" ht="15" hidden="false" customHeight="false" outlineLevel="0" collapsed="false">
      <c r="A1588" s="1" t="n">
        <v>1.34194861072217</v>
      </c>
      <c r="B1588" s="1" t="n">
        <v>6.33979480241666</v>
      </c>
    </row>
    <row r="1589" customFormat="false" ht="15" hidden="false" customHeight="false" outlineLevel="0" collapsed="false">
      <c r="A1589" s="1" t="n">
        <f aca="false">-22.8315869515311</f>
        <v>-22.8315869515311</v>
      </c>
      <c r="B1589" s="1" t="n">
        <v>-10.1968016626651</v>
      </c>
    </row>
    <row r="1590" customFormat="false" ht="15" hidden="false" customHeight="false" outlineLevel="0" collapsed="false">
      <c r="A1590" s="1" t="n">
        <f aca="false">-30.4232960123478</f>
        <v>-30.4232960123478</v>
      </c>
      <c r="B1590" s="1" t="n">
        <v>-11.4989062831556</v>
      </c>
    </row>
    <row r="1591" customFormat="false" ht="15" hidden="false" customHeight="false" outlineLevel="0" collapsed="false">
      <c r="A1591" s="1" t="n">
        <v>40.3830021930401</v>
      </c>
      <c r="B1591" s="1" t="n">
        <v>0.159256367654377</v>
      </c>
    </row>
    <row r="1592" customFormat="false" ht="15" hidden="false" customHeight="false" outlineLevel="0" collapsed="false">
      <c r="A1592" s="1" t="n">
        <f aca="false">-16.584575590038</f>
        <v>-16.584575590038</v>
      </c>
      <c r="B1592" s="1" t="n">
        <v>-14.2231246289294</v>
      </c>
    </row>
    <row r="1593" customFormat="false" ht="15" hidden="false" customHeight="false" outlineLevel="0" collapsed="false">
      <c r="A1593" s="1" t="n">
        <v>2.66076091364971</v>
      </c>
      <c r="B1593" s="1" t="n">
        <v>4.26670151026099</v>
      </c>
    </row>
    <row r="1594" customFormat="false" ht="15" hidden="false" customHeight="false" outlineLevel="0" collapsed="false">
      <c r="A1594" s="1" t="n">
        <f aca="false">-24.1961381254291</f>
        <v>-24.1961381254291</v>
      </c>
      <c r="B1594" s="1" t="n">
        <v>-17.2099962979545</v>
      </c>
    </row>
    <row r="1595" customFormat="false" ht="15" hidden="false" customHeight="false" outlineLevel="0" collapsed="false">
      <c r="A1595" s="1" t="n">
        <v>32.5983609802419</v>
      </c>
      <c r="B1595" s="1" t="n">
        <v>-7.4668157738755</v>
      </c>
    </row>
    <row r="1596" customFormat="false" ht="15" hidden="false" customHeight="false" outlineLevel="0" collapsed="false">
      <c r="A1596" s="1" t="n">
        <v>4.24740132799574</v>
      </c>
      <c r="B1596" s="1" t="n">
        <v>2.15683817369502</v>
      </c>
    </row>
    <row r="1597" customFormat="false" ht="15" hidden="false" customHeight="false" outlineLevel="0" collapsed="false">
      <c r="A1597" s="1" t="n">
        <v>1.30502844481881</v>
      </c>
      <c r="B1597" s="1" t="n">
        <v>6.11118086899818</v>
      </c>
    </row>
    <row r="1598" customFormat="false" ht="15" hidden="false" customHeight="false" outlineLevel="0" collapsed="false">
      <c r="A1598" s="1" t="n">
        <v>8.43554261515074</v>
      </c>
      <c r="B1598" s="1" t="n">
        <v>-0.125652627003301</v>
      </c>
    </row>
    <row r="1599" customFormat="false" ht="15" hidden="false" customHeight="false" outlineLevel="0" collapsed="false">
      <c r="A1599" s="1" t="n">
        <v>35.9009939024486</v>
      </c>
      <c r="B1599" s="1" t="n">
        <v>-8.4658511382887</v>
      </c>
    </row>
    <row r="1600" customFormat="false" ht="15" hidden="false" customHeight="false" outlineLevel="0" collapsed="false">
      <c r="A1600" s="1" t="n">
        <v>40.1675523343968</v>
      </c>
      <c r="B1600" s="1" t="n">
        <v>-9.19397970364534</v>
      </c>
    </row>
    <row r="1601" customFormat="false" ht="15" hidden="false" customHeight="false" outlineLevel="0" collapsed="false">
      <c r="A1601" s="1" t="n">
        <v>11.7952290461328</v>
      </c>
      <c r="B1601" s="1" t="n">
        <v>1.96015410802606</v>
      </c>
    </row>
    <row r="1602" customFormat="false" ht="15" hidden="false" customHeight="false" outlineLevel="0" collapsed="false">
      <c r="A1602" s="1" t="n">
        <v>2.08869368674107</v>
      </c>
      <c r="B1602" s="1" t="n">
        <v>8.03468587056488</v>
      </c>
    </row>
    <row r="1603" customFormat="false" ht="15" hidden="false" customHeight="false" outlineLevel="0" collapsed="false">
      <c r="A1603" s="1" t="n">
        <f aca="false">-32.7304886491342</f>
        <v>-32.7304886491342</v>
      </c>
      <c r="B1603" s="1" t="n">
        <v>-15.5232284755014</v>
      </c>
    </row>
    <row r="1604" customFormat="false" ht="15" hidden="false" customHeight="false" outlineLevel="0" collapsed="false">
      <c r="A1604" s="1" t="n">
        <v>0.651848310076829</v>
      </c>
      <c r="B1604" s="1" t="n">
        <v>9.52074164572373</v>
      </c>
    </row>
    <row r="1605" customFormat="false" ht="15" hidden="false" customHeight="false" outlineLevel="0" collapsed="false">
      <c r="A1605" s="1" t="n">
        <f aca="false">-26.6956786805782</f>
        <v>-26.6956786805782</v>
      </c>
      <c r="B1605" s="1" t="n">
        <v>-17.6235822577297</v>
      </c>
    </row>
    <row r="1606" customFormat="false" ht="15" hidden="false" customHeight="false" outlineLevel="0" collapsed="false">
      <c r="A1606" s="1" t="n">
        <v>-4.81739160567092</v>
      </c>
      <c r="B1606" s="1" t="n">
        <v>5.59411497863118</v>
      </c>
    </row>
    <row r="1607" customFormat="false" ht="15" hidden="false" customHeight="false" outlineLevel="0" collapsed="false">
      <c r="A1607" s="1" t="n">
        <v>38.061332350453</v>
      </c>
      <c r="B1607" s="1" t="n">
        <v>-6.74457736263755</v>
      </c>
    </row>
    <row r="1608" customFormat="false" ht="15" hidden="false" customHeight="false" outlineLevel="0" collapsed="false">
      <c r="A1608" s="1" t="n">
        <v>28.0471072712424</v>
      </c>
      <c r="B1608" s="1" t="n">
        <v>-2.48684490723077</v>
      </c>
    </row>
    <row r="1609" customFormat="false" ht="15" hidden="false" customHeight="false" outlineLevel="0" collapsed="false">
      <c r="A1609" s="1" t="n">
        <f aca="false">-23.7885518852706</f>
        <v>-23.7885518852706</v>
      </c>
      <c r="B1609" s="1" t="n">
        <v>-14.1136526053725</v>
      </c>
    </row>
    <row r="1610" customFormat="false" ht="15" hidden="false" customHeight="false" outlineLevel="0" collapsed="false">
      <c r="A1610" s="1" t="n">
        <v>1.96822021135119</v>
      </c>
      <c r="B1610" s="1" t="n">
        <v>-0.296891135272363</v>
      </c>
    </row>
    <row r="1611" customFormat="false" ht="15" hidden="false" customHeight="false" outlineLevel="0" collapsed="false">
      <c r="A1611" s="1" t="n">
        <v>2.79243835760457</v>
      </c>
      <c r="B1611" s="1" t="n">
        <v>2.48990581760429</v>
      </c>
    </row>
    <row r="1612" customFormat="false" ht="15" hidden="false" customHeight="false" outlineLevel="0" collapsed="false">
      <c r="A1612" s="1" t="n">
        <v>13.3505748832575</v>
      </c>
      <c r="B1612" s="1" t="n">
        <v>4.21006190092999</v>
      </c>
    </row>
    <row r="1613" customFormat="false" ht="15" hidden="false" customHeight="false" outlineLevel="0" collapsed="false">
      <c r="A1613" s="1" t="n">
        <f aca="false">-30.5260819886332</f>
        <v>-30.5260819886332</v>
      </c>
      <c r="B1613" s="1" t="n">
        <v>-11.0067072279515</v>
      </c>
    </row>
    <row r="1614" customFormat="false" ht="15" hidden="false" customHeight="false" outlineLevel="0" collapsed="false">
      <c r="A1614" s="1" t="n">
        <f aca="false">-29.0354291363705</f>
        <v>-29.0354291363705</v>
      </c>
      <c r="B1614" s="1" t="n">
        <v>-17.9909745131902</v>
      </c>
    </row>
    <row r="1615" customFormat="false" ht="15" hidden="false" customHeight="false" outlineLevel="0" collapsed="false">
      <c r="A1615" s="1" t="n">
        <f aca="false">-20.1138648344352</f>
        <v>-20.1138648344352</v>
      </c>
      <c r="B1615" s="1" t="n">
        <v>-13.8413735593691</v>
      </c>
    </row>
    <row r="1616" customFormat="false" ht="15" hidden="false" customHeight="false" outlineLevel="0" collapsed="false">
      <c r="A1616" s="1" t="n">
        <v>11.9527785727159</v>
      </c>
      <c r="B1616" s="1" t="n">
        <v>9.46836007434508</v>
      </c>
    </row>
    <row r="1617" customFormat="false" ht="15" hidden="false" customHeight="false" outlineLevel="0" collapsed="false">
      <c r="A1617" s="1" t="n">
        <v>23.8798220421457</v>
      </c>
      <c r="B1617" s="1" t="n">
        <v>-2.69055710266343</v>
      </c>
    </row>
    <row r="1618" customFormat="false" ht="15" hidden="false" customHeight="false" outlineLevel="0" collapsed="false">
      <c r="A1618" s="1" t="n">
        <v>3.39145244098572</v>
      </c>
      <c r="B1618" s="1" t="n">
        <v>1.51131602703969</v>
      </c>
    </row>
    <row r="1619" customFormat="false" ht="15" hidden="false" customHeight="false" outlineLevel="0" collapsed="false">
      <c r="A1619" s="1" t="n">
        <v>32.7035204002257</v>
      </c>
      <c r="B1619" s="1" t="n">
        <v>-9.5998953108477</v>
      </c>
    </row>
    <row r="1620" customFormat="false" ht="15" hidden="false" customHeight="false" outlineLevel="0" collapsed="false">
      <c r="A1620" s="1" t="n">
        <v>3.98427536480227</v>
      </c>
      <c r="B1620" s="1" t="n">
        <v>3.50382752727368</v>
      </c>
    </row>
    <row r="1621" customFormat="false" ht="15" hidden="false" customHeight="false" outlineLevel="0" collapsed="false">
      <c r="A1621" s="1" t="n">
        <f aca="false">-27.010129024779</f>
        <v>-27.010129024779</v>
      </c>
      <c r="B1621" s="1" t="n">
        <v>-18.6508630169217</v>
      </c>
    </row>
    <row r="1622" customFormat="false" ht="15" hidden="false" customHeight="false" outlineLevel="0" collapsed="false">
      <c r="A1622" s="1" t="n">
        <f aca="false">-17.214339161092</f>
        <v>-17.214339161092</v>
      </c>
      <c r="B1622" s="1" t="n">
        <v>-17.1599327287269</v>
      </c>
    </row>
    <row r="1623" customFormat="false" ht="15" hidden="false" customHeight="false" outlineLevel="0" collapsed="false">
      <c r="A1623" s="1" t="n">
        <v>21.1502118921921</v>
      </c>
      <c r="B1623" s="1" t="n">
        <v>-0.6380207790294</v>
      </c>
    </row>
    <row r="1624" customFormat="false" ht="15" hidden="false" customHeight="false" outlineLevel="0" collapsed="false">
      <c r="A1624" s="1" t="n">
        <f aca="false">-34.9474237409446</f>
        <v>-34.9474237409446</v>
      </c>
      <c r="B1624" s="1" t="n">
        <v>-10.115024022293</v>
      </c>
    </row>
    <row r="1625" customFormat="false" ht="15" hidden="false" customHeight="false" outlineLevel="0" collapsed="false">
      <c r="A1625" s="1" t="n">
        <f aca="false">-31.5738129652547</f>
        <v>-31.5738129652547</v>
      </c>
      <c r="B1625" s="1" t="n">
        <v>-19.4160755222263</v>
      </c>
    </row>
    <row r="1626" customFormat="false" ht="15" hidden="false" customHeight="false" outlineLevel="0" collapsed="false">
      <c r="A1626" s="1" t="n">
        <v>9.47824228141418</v>
      </c>
      <c r="B1626" s="1" t="n">
        <v>9.42066354447946</v>
      </c>
    </row>
    <row r="1627" customFormat="false" ht="15" hidden="false" customHeight="false" outlineLevel="0" collapsed="false">
      <c r="A1627" s="1" t="n">
        <v>3.56660960964461</v>
      </c>
      <c r="B1627" s="1" t="n">
        <v>0.34502341117622</v>
      </c>
    </row>
    <row r="1628" customFormat="false" ht="15" hidden="false" customHeight="false" outlineLevel="0" collapsed="false">
      <c r="A1628" s="1" t="n">
        <f aca="false">-15.4242384776773</f>
        <v>-15.4242384776773</v>
      </c>
      <c r="B1628" s="1" t="n">
        <v>-19.2468398594265</v>
      </c>
    </row>
    <row r="1629" customFormat="false" ht="15" hidden="false" customHeight="false" outlineLevel="0" collapsed="false">
      <c r="A1629" s="1" t="n">
        <v>38.6305036843684</v>
      </c>
      <c r="B1629" s="1" t="n">
        <v>-6.77106807725676</v>
      </c>
    </row>
    <row r="1630" customFormat="false" ht="15" hidden="false" customHeight="false" outlineLevel="0" collapsed="false">
      <c r="A1630" s="1" t="n">
        <f aca="false">-15.9428965009934</f>
        <v>-15.9428965009934</v>
      </c>
      <c r="B1630" s="1" t="n">
        <v>-15.8184819387871</v>
      </c>
    </row>
    <row r="1631" customFormat="false" ht="15" hidden="false" customHeight="false" outlineLevel="0" collapsed="false">
      <c r="A1631" s="1" t="n">
        <v>24.1160444270351</v>
      </c>
      <c r="B1631" s="1" t="n">
        <v>-2.63883044701636</v>
      </c>
    </row>
    <row r="1632" customFormat="false" ht="15" hidden="false" customHeight="false" outlineLevel="0" collapsed="false">
      <c r="A1632" s="1" t="n">
        <f aca="false">-34.2942399653872</f>
        <v>-34.2942399653872</v>
      </c>
      <c r="B1632" s="1" t="n">
        <v>-12.6602762823984</v>
      </c>
    </row>
    <row r="1633" customFormat="false" ht="15" hidden="false" customHeight="false" outlineLevel="0" collapsed="false">
      <c r="A1633" s="1" t="n">
        <v>4.55300804645951</v>
      </c>
      <c r="B1633" s="1" t="n">
        <v>5.87745114209634</v>
      </c>
    </row>
    <row r="1634" customFormat="false" ht="15" hidden="false" customHeight="false" outlineLevel="0" collapsed="false">
      <c r="A1634" s="1" t="n">
        <f aca="false">-24.6363213647216</f>
        <v>-24.6363213647216</v>
      </c>
      <c r="B1634" s="1" t="n">
        <v>-14.3252337655335</v>
      </c>
    </row>
    <row r="1635" customFormat="false" ht="15" hidden="false" customHeight="false" outlineLevel="0" collapsed="false">
      <c r="A1635" s="1" t="n">
        <v>9.22524453863341</v>
      </c>
      <c r="B1635" s="1" t="n">
        <v>0.260043255309559</v>
      </c>
    </row>
    <row r="1636" customFormat="false" ht="15" hidden="false" customHeight="false" outlineLevel="0" collapsed="false">
      <c r="A1636" s="1" t="n">
        <v>24.1272859451764</v>
      </c>
      <c r="B1636" s="1" t="n">
        <v>-8.84950627143186</v>
      </c>
    </row>
    <row r="1637" customFormat="false" ht="15" hidden="false" customHeight="false" outlineLevel="0" collapsed="false">
      <c r="A1637" s="1" t="n">
        <f aca="false">-15.9133967626517</f>
        <v>-15.9133967626517</v>
      </c>
      <c r="B1637" s="1" t="n">
        <v>-15.4772179559671</v>
      </c>
    </row>
    <row r="1638" customFormat="false" ht="15" hidden="false" customHeight="false" outlineLevel="0" collapsed="false">
      <c r="A1638" s="1" t="n">
        <v>7.28581862787048</v>
      </c>
      <c r="B1638" s="1" t="n">
        <v>4.61101936303376</v>
      </c>
    </row>
    <row r="1639" customFormat="false" ht="15" hidden="false" customHeight="false" outlineLevel="0" collapsed="false">
      <c r="A1639" s="1" t="n">
        <f aca="false">-25.272355849879</f>
        <v>-25.272355849879</v>
      </c>
      <c r="B1639" s="1" t="n">
        <v>-11.0894607174517</v>
      </c>
    </row>
    <row r="1640" customFormat="false" ht="15" hidden="false" customHeight="false" outlineLevel="0" collapsed="false">
      <c r="A1640" s="1" t="n">
        <f aca="false">-29.6820474746357</f>
        <v>-29.6820474746357</v>
      </c>
      <c r="B1640" s="1" t="n">
        <v>-17.7786629791669</v>
      </c>
    </row>
    <row r="1641" customFormat="false" ht="15" hidden="false" customHeight="false" outlineLevel="0" collapsed="false">
      <c r="A1641" s="1" t="n">
        <v>0.592660433081419</v>
      </c>
      <c r="B1641" s="1" t="n">
        <v>2.68352626787986</v>
      </c>
    </row>
    <row r="1642" customFormat="false" ht="15" hidden="false" customHeight="false" outlineLevel="0" collapsed="false">
      <c r="A1642" s="1" t="n">
        <v>11.3911044757327</v>
      </c>
      <c r="B1642" s="1" t="n">
        <v>4.35231366267025</v>
      </c>
    </row>
    <row r="1643" customFormat="false" ht="15" hidden="false" customHeight="false" outlineLevel="0" collapsed="false">
      <c r="A1643" s="1" t="n">
        <v>-5.14422926669968</v>
      </c>
      <c r="B1643" s="1" t="n">
        <v>5.2322109658621</v>
      </c>
    </row>
    <row r="1644" customFormat="false" ht="15" hidden="false" customHeight="false" outlineLevel="0" collapsed="false">
      <c r="A1644" s="1" t="n">
        <v>3.43451291307158</v>
      </c>
      <c r="B1644" s="1" t="n">
        <v>3.91908898167595</v>
      </c>
    </row>
    <row r="1645" customFormat="false" ht="15" hidden="false" customHeight="false" outlineLevel="0" collapsed="false">
      <c r="A1645" s="1" t="n">
        <f aca="false">-30.2310043233513</f>
        <v>-30.2310043233513</v>
      </c>
      <c r="B1645" s="1" t="n">
        <v>-13.9303004894228</v>
      </c>
    </row>
    <row r="1646" customFormat="false" ht="15" hidden="false" customHeight="false" outlineLevel="0" collapsed="false">
      <c r="A1646" s="1" t="n">
        <f aca="false">-30.7763681601796</f>
        <v>-30.7763681601796</v>
      </c>
      <c r="B1646" s="1" t="n">
        <v>-14.1029006780153</v>
      </c>
    </row>
    <row r="1647" customFormat="false" ht="15" hidden="false" customHeight="false" outlineLevel="0" collapsed="false">
      <c r="A1647" s="1" t="n">
        <f aca="false">-26.0143779824727</f>
        <v>-26.0143779824727</v>
      </c>
      <c r="B1647" s="1" t="n">
        <v>-13.0988552050167</v>
      </c>
    </row>
    <row r="1648" customFormat="false" ht="15" hidden="false" customHeight="false" outlineLevel="0" collapsed="false">
      <c r="A1648" s="1" t="n">
        <v>12.352611729123</v>
      </c>
      <c r="B1648" s="1" t="n">
        <v>4.81982735568022</v>
      </c>
    </row>
    <row r="1649" customFormat="false" ht="15" hidden="false" customHeight="false" outlineLevel="0" collapsed="false">
      <c r="A1649" s="1" t="n">
        <f aca="false">-26.0761142691621</f>
        <v>-26.0761142691621</v>
      </c>
      <c r="B1649" s="1" t="n">
        <v>-16.7234114568057</v>
      </c>
    </row>
    <row r="1650" customFormat="false" ht="15" hidden="false" customHeight="false" outlineLevel="0" collapsed="false">
      <c r="A1650" s="1" t="n">
        <f aca="false">-29.0771812233762</f>
        <v>-29.0771812233762</v>
      </c>
      <c r="B1650" s="1" t="n">
        <v>-12.2925852248527</v>
      </c>
    </row>
    <row r="1651" customFormat="false" ht="15" hidden="false" customHeight="false" outlineLevel="0" collapsed="false">
      <c r="A1651" s="1" t="n">
        <v>31.5979753635053</v>
      </c>
      <c r="B1651" s="1" t="n">
        <v>-5.04891700568522</v>
      </c>
    </row>
    <row r="1652" customFormat="false" ht="15" hidden="false" customHeight="false" outlineLevel="0" collapsed="false">
      <c r="A1652" s="1" t="n">
        <v>-4.6270332207431</v>
      </c>
      <c r="B1652" s="1" t="n">
        <v>9.32104596073452</v>
      </c>
    </row>
    <row r="1653" customFormat="false" ht="15" hidden="false" customHeight="false" outlineLevel="0" collapsed="false">
      <c r="A1653" s="1" t="n">
        <f aca="false">-30.7379593341295</f>
        <v>-30.7379593341295</v>
      </c>
      <c r="B1653" s="1" t="n">
        <v>-9.52620861117015</v>
      </c>
    </row>
    <row r="1654" customFormat="false" ht="15" hidden="false" customHeight="false" outlineLevel="0" collapsed="false">
      <c r="A1654" s="1" t="n">
        <f aca="false">-33.6797249240359</f>
        <v>-33.6797249240359</v>
      </c>
      <c r="B1654" s="1" t="n">
        <v>-12.3415154002478</v>
      </c>
    </row>
    <row r="1655" customFormat="false" ht="15" hidden="false" customHeight="false" outlineLevel="0" collapsed="false">
      <c r="A1655" s="1" t="n">
        <v>29.8399274415012</v>
      </c>
      <c r="B1655" s="1" t="n">
        <v>-3.13480186396464</v>
      </c>
    </row>
    <row r="1656" customFormat="false" ht="15" hidden="false" customHeight="false" outlineLevel="0" collapsed="false">
      <c r="A1656" s="1" t="n">
        <v>30.1064974694434</v>
      </c>
      <c r="B1656" s="1" t="n">
        <v>-5.15963180031677</v>
      </c>
    </row>
    <row r="1657" customFormat="false" ht="15" hidden="false" customHeight="false" outlineLevel="0" collapsed="false">
      <c r="A1657" s="1" t="n">
        <v>33.0859448887142</v>
      </c>
      <c r="B1657" s="1" t="n">
        <v>-2.02798143886549</v>
      </c>
    </row>
    <row r="1658" customFormat="false" ht="15" hidden="false" customHeight="false" outlineLevel="0" collapsed="false">
      <c r="A1658" s="1" t="n">
        <f aca="false">-34.9088956006567</f>
        <v>-34.9088956006567</v>
      </c>
      <c r="B1658" s="1" t="n">
        <v>-16.4090527971708</v>
      </c>
    </row>
    <row r="1659" customFormat="false" ht="15" hidden="false" customHeight="false" outlineLevel="0" collapsed="false">
      <c r="A1659" s="1" t="n">
        <v>35.1781381584636</v>
      </c>
      <c r="B1659" s="1" t="n">
        <v>-7.73539900395075</v>
      </c>
    </row>
    <row r="1660" customFormat="false" ht="15" hidden="false" customHeight="false" outlineLevel="0" collapsed="false">
      <c r="A1660" s="1" t="n">
        <v>-1.83472842342838</v>
      </c>
      <c r="B1660" s="1" t="n">
        <v>4.40349422398685</v>
      </c>
    </row>
    <row r="1661" customFormat="false" ht="15" hidden="false" customHeight="false" outlineLevel="0" collapsed="false">
      <c r="A1661" s="1" t="n">
        <v>-2.90009762825635</v>
      </c>
      <c r="B1661" s="1" t="n">
        <v>1.41163568074763</v>
      </c>
    </row>
    <row r="1662" customFormat="false" ht="15" hidden="false" customHeight="false" outlineLevel="0" collapsed="false">
      <c r="A1662" s="1" t="n">
        <v>0.00185765877356036</v>
      </c>
      <c r="B1662" s="1" t="n">
        <v>3.50313795399185</v>
      </c>
    </row>
    <row r="1663" customFormat="false" ht="15" hidden="false" customHeight="false" outlineLevel="0" collapsed="false">
      <c r="A1663" s="1" t="n">
        <v>-3.80155957198512</v>
      </c>
      <c r="B1663" s="1" t="n">
        <v>1.09364864369543</v>
      </c>
    </row>
    <row r="1664" customFormat="false" ht="15" hidden="false" customHeight="false" outlineLevel="0" collapsed="false">
      <c r="A1664" s="1" t="n">
        <v>29.6136501992147</v>
      </c>
      <c r="B1664" s="1" t="n">
        <v>-8.66708097389024</v>
      </c>
    </row>
    <row r="1665" customFormat="false" ht="15" hidden="false" customHeight="false" outlineLevel="0" collapsed="false">
      <c r="A1665" s="1" t="n">
        <f aca="false">-22.4828764470098</f>
        <v>-22.4828764470098</v>
      </c>
      <c r="B1665" s="1" t="n">
        <v>-17.7904820595122</v>
      </c>
    </row>
    <row r="1666" customFormat="false" ht="15" hidden="false" customHeight="false" outlineLevel="0" collapsed="false">
      <c r="A1666" s="1" t="n">
        <v>23.134843233014</v>
      </c>
      <c r="B1666" s="1" t="n">
        <v>-5.90740249693612</v>
      </c>
    </row>
    <row r="1667" customFormat="false" ht="15" hidden="false" customHeight="false" outlineLevel="0" collapsed="false">
      <c r="A1667" s="1" t="n">
        <f aca="false">-31.9683918131628</f>
        <v>-31.9683918131628</v>
      </c>
      <c r="B1667" s="1" t="n">
        <v>-14.8620746162881</v>
      </c>
    </row>
    <row r="1668" customFormat="false" ht="15" hidden="false" customHeight="false" outlineLevel="0" collapsed="false">
      <c r="A1668" s="1" t="n">
        <f aca="false">-27.6726057678832</f>
        <v>-27.6726057678832</v>
      </c>
      <c r="B1668" s="1" t="n">
        <v>-18.1690265519425</v>
      </c>
    </row>
    <row r="1669" customFormat="false" ht="15" hidden="false" customHeight="false" outlineLevel="0" collapsed="false">
      <c r="A1669" s="1" t="n">
        <f aca="false">-19.2064518657645</f>
        <v>-19.2064518657645</v>
      </c>
      <c r="B1669" s="1" t="n">
        <v>-9.99736659679516</v>
      </c>
    </row>
    <row r="1670" customFormat="false" ht="15" hidden="false" customHeight="false" outlineLevel="0" collapsed="false">
      <c r="A1670" s="1" t="n">
        <v>21.7859128651912</v>
      </c>
      <c r="B1670" s="1" t="n">
        <v>-8.81275758374066</v>
      </c>
    </row>
    <row r="1671" customFormat="false" ht="15" hidden="false" customHeight="false" outlineLevel="0" collapsed="false">
      <c r="A1671" s="1" t="n">
        <v>30.6895399539178</v>
      </c>
      <c r="B1671" s="1" t="n">
        <v>-6.96533892557194</v>
      </c>
    </row>
    <row r="1672" customFormat="false" ht="15" hidden="false" customHeight="false" outlineLevel="0" collapsed="false">
      <c r="A1672" s="1" t="n">
        <v>7.66019248141968</v>
      </c>
      <c r="B1672" s="1" t="n">
        <v>6.67409701318452</v>
      </c>
    </row>
    <row r="1673" customFormat="false" ht="15" hidden="false" customHeight="false" outlineLevel="0" collapsed="false">
      <c r="A1673" s="1" t="n">
        <v>1.62959445740292</v>
      </c>
      <c r="B1673" s="1" t="n">
        <v>7.8908311710478</v>
      </c>
    </row>
    <row r="1674" customFormat="false" ht="15" hidden="false" customHeight="false" outlineLevel="0" collapsed="false">
      <c r="A1674" s="1" t="n">
        <v>37.2224756212147</v>
      </c>
      <c r="B1674" s="1" t="n">
        <v>-6.74505421767239</v>
      </c>
    </row>
    <row r="1675" customFormat="false" ht="15" hidden="false" customHeight="false" outlineLevel="0" collapsed="false">
      <c r="A1675" s="1" t="n">
        <v>26.7579718565128</v>
      </c>
      <c r="B1675" s="1" t="n">
        <v>-0.54022376413387</v>
      </c>
    </row>
    <row r="1676" customFormat="false" ht="15" hidden="false" customHeight="false" outlineLevel="0" collapsed="false">
      <c r="A1676" s="1" t="n">
        <v>39.4271485477047</v>
      </c>
      <c r="B1676" s="1" t="n">
        <v>-5.66156781977172</v>
      </c>
    </row>
    <row r="1677" customFormat="false" ht="15" hidden="false" customHeight="false" outlineLevel="0" collapsed="false">
      <c r="A1677" s="1" t="n">
        <v>30.8592181766208</v>
      </c>
      <c r="B1677" s="1" t="n">
        <v>-0.873710308591912</v>
      </c>
    </row>
    <row r="1678" customFormat="false" ht="15" hidden="false" customHeight="false" outlineLevel="0" collapsed="false">
      <c r="A1678" s="1" t="n">
        <f aca="false">-33.3734388324023</f>
        <v>-33.3734388324023</v>
      </c>
      <c r="B1678" s="1" t="n">
        <v>-9.96237423709827</v>
      </c>
    </row>
    <row r="1679" customFormat="false" ht="15" hidden="false" customHeight="false" outlineLevel="0" collapsed="false">
      <c r="A1679" s="1" t="n">
        <v>0.628561534115491</v>
      </c>
      <c r="B1679" s="1" t="n">
        <v>3.62558427596591</v>
      </c>
    </row>
    <row r="1680" customFormat="false" ht="15" hidden="false" customHeight="false" outlineLevel="0" collapsed="false">
      <c r="A1680" s="1" t="n">
        <v>7.7754774319344</v>
      </c>
      <c r="B1680" s="1" t="n">
        <v>6.76347258227365</v>
      </c>
    </row>
    <row r="1681" customFormat="false" ht="15" hidden="false" customHeight="false" outlineLevel="0" collapsed="false">
      <c r="A1681" s="1" t="n">
        <f aca="false">-29.1455708505257</f>
        <v>-29.1455708505257</v>
      </c>
      <c r="B1681" s="1" t="n">
        <v>-13.9817383373132</v>
      </c>
    </row>
    <row r="1682" customFormat="false" ht="15" hidden="false" customHeight="false" outlineLevel="0" collapsed="false">
      <c r="A1682" s="1" t="n">
        <v>-2.77900091429325</v>
      </c>
      <c r="B1682" s="1" t="n">
        <v>3.10071949912608</v>
      </c>
    </row>
    <row r="1683" customFormat="false" ht="15" hidden="false" customHeight="false" outlineLevel="0" collapsed="false">
      <c r="A1683" s="1" t="n">
        <v>38.3945097902899</v>
      </c>
      <c r="B1683" s="1" t="n">
        <v>-1.50394306187928</v>
      </c>
    </row>
    <row r="1684" customFormat="false" ht="15" hidden="false" customHeight="false" outlineLevel="0" collapsed="false">
      <c r="A1684" s="1" t="n">
        <v>-5.3013524308073</v>
      </c>
      <c r="B1684" s="1" t="n">
        <v>3.08191263560061</v>
      </c>
    </row>
    <row r="1685" customFormat="false" ht="15" hidden="false" customHeight="false" outlineLevel="0" collapsed="false">
      <c r="A1685" s="1" t="n">
        <v>2.94959298784997</v>
      </c>
      <c r="B1685" s="1" t="n">
        <v>4.22103967876104</v>
      </c>
    </row>
    <row r="1686" customFormat="false" ht="15" hidden="false" customHeight="false" outlineLevel="0" collapsed="false">
      <c r="A1686" s="1" t="n">
        <f aca="false">-24.0525696815142</f>
        <v>-24.0525696815142</v>
      </c>
      <c r="B1686" s="1" t="n">
        <v>-12.3227334591143</v>
      </c>
    </row>
    <row r="1687" customFormat="false" ht="15" hidden="false" customHeight="false" outlineLevel="0" collapsed="false">
      <c r="A1687" s="1" t="n">
        <v>31.8667153812324</v>
      </c>
      <c r="B1687" s="1" t="n">
        <v>-6.60828373547596</v>
      </c>
    </row>
    <row r="1688" customFormat="false" ht="15" hidden="false" customHeight="false" outlineLevel="0" collapsed="false">
      <c r="A1688" s="1" t="n">
        <v>29.023300985178</v>
      </c>
      <c r="B1688" s="1" t="n">
        <v>-3.33387792163209</v>
      </c>
    </row>
    <row r="1689" customFormat="false" ht="15" hidden="false" customHeight="false" outlineLevel="0" collapsed="false">
      <c r="A1689" s="1" t="n">
        <v>32.9612172130283</v>
      </c>
      <c r="B1689" s="1" t="n">
        <v>-3.57586190889766</v>
      </c>
    </row>
    <row r="1690" customFormat="false" ht="15" hidden="false" customHeight="false" outlineLevel="0" collapsed="false">
      <c r="A1690" s="1" t="n">
        <f aca="false">-27.3442202969876</f>
        <v>-27.3442202969876</v>
      </c>
      <c r="B1690" s="1" t="n">
        <v>-19.3785295825239</v>
      </c>
    </row>
    <row r="1691" customFormat="false" ht="15" hidden="false" customHeight="false" outlineLevel="0" collapsed="false">
      <c r="A1691" s="1" t="n">
        <f aca="false">-24.1006983872977</f>
        <v>-24.1006983872977</v>
      </c>
      <c r="B1691" s="1" t="n">
        <v>-16.0938157219907</v>
      </c>
    </row>
    <row r="1692" customFormat="false" ht="15" hidden="false" customHeight="false" outlineLevel="0" collapsed="false">
      <c r="A1692" s="1" t="n">
        <f aca="false">-20.8371507981624</f>
        <v>-20.8371507981624</v>
      </c>
      <c r="B1692" s="1" t="n">
        <v>-11.8360354196757</v>
      </c>
    </row>
    <row r="1693" customFormat="false" ht="15" hidden="false" customHeight="false" outlineLevel="0" collapsed="false">
      <c r="A1693" s="1" t="n">
        <v>12.9010808256134</v>
      </c>
      <c r="B1693" s="1" t="n">
        <v>7.80389192658617</v>
      </c>
    </row>
    <row r="1694" customFormat="false" ht="15" hidden="false" customHeight="false" outlineLevel="0" collapsed="false">
      <c r="A1694" s="1" t="n">
        <f aca="false">-25.7646260192791</f>
        <v>-25.7646260192791</v>
      </c>
      <c r="B1694" s="1" t="n">
        <v>-9.54612744912872</v>
      </c>
    </row>
    <row r="1695" customFormat="false" ht="15" hidden="false" customHeight="false" outlineLevel="0" collapsed="false">
      <c r="A1695" s="1" t="n">
        <f aca="false">-16.6422940507319</f>
        <v>-16.6422940507319</v>
      </c>
      <c r="B1695" s="1" t="n">
        <v>-16.3460089461524</v>
      </c>
    </row>
    <row r="1696" customFormat="false" ht="15" hidden="false" customHeight="false" outlineLevel="0" collapsed="false">
      <c r="A1696" s="1" t="n">
        <v>7.28923294191019</v>
      </c>
      <c r="B1696" s="1" t="n">
        <v>4.84390242417429</v>
      </c>
    </row>
    <row r="1697" customFormat="false" ht="15" hidden="false" customHeight="false" outlineLevel="0" collapsed="false">
      <c r="A1697" s="1" t="n">
        <f aca="false">-16.1134175216252</f>
        <v>-16.1134175216252</v>
      </c>
      <c r="B1697" s="1" t="n">
        <v>-14.1096403234751</v>
      </c>
    </row>
    <row r="1698" customFormat="false" ht="15" hidden="false" customHeight="false" outlineLevel="0" collapsed="false">
      <c r="A1698" s="1" t="n">
        <v>2.5574581663939</v>
      </c>
      <c r="B1698" s="1" t="n">
        <v>8.05910648813758</v>
      </c>
    </row>
    <row r="1699" customFormat="false" ht="15" hidden="false" customHeight="false" outlineLevel="0" collapsed="false">
      <c r="A1699" s="1" t="n">
        <v>-1.54997904509582</v>
      </c>
      <c r="B1699" s="1" t="n">
        <v>9.42430589256086</v>
      </c>
    </row>
    <row r="1700" customFormat="false" ht="15" hidden="false" customHeight="false" outlineLevel="0" collapsed="false">
      <c r="A1700" s="1" t="n">
        <v>34.0820482983095</v>
      </c>
      <c r="B1700" s="1" t="n">
        <v>-8.77267884327884</v>
      </c>
    </row>
    <row r="1701" customFormat="false" ht="15" hidden="false" customHeight="false" outlineLevel="0" collapsed="false">
      <c r="A1701" s="1" t="n">
        <f aca="false">-29.8018287946863</f>
        <v>-29.8018287946863</v>
      </c>
      <c r="B1701" s="1" t="n">
        <v>-15.0871991345743</v>
      </c>
    </row>
    <row r="1702" customFormat="false" ht="15" hidden="false" customHeight="false" outlineLevel="0" collapsed="false">
      <c r="A1702" s="1" t="n">
        <v>29.5551703045875</v>
      </c>
      <c r="B1702" s="1" t="n">
        <v>-9.19144211928571</v>
      </c>
    </row>
    <row r="1703" customFormat="false" ht="15" hidden="false" customHeight="false" outlineLevel="0" collapsed="false">
      <c r="A1703" s="1" t="n">
        <v>13.015648944865</v>
      </c>
      <c r="B1703" s="1" t="n">
        <v>1.6114098108512</v>
      </c>
    </row>
    <row r="1704" customFormat="false" ht="15" hidden="false" customHeight="false" outlineLevel="0" collapsed="false">
      <c r="A1704" s="1" t="n">
        <f aca="false">-20.2431678842261</f>
        <v>-20.2431678842261</v>
      </c>
      <c r="B1704" s="1" t="n">
        <v>-12.7079259500587</v>
      </c>
    </row>
    <row r="1705" customFormat="false" ht="15" hidden="false" customHeight="false" outlineLevel="0" collapsed="false">
      <c r="A1705" s="1" t="n">
        <f aca="false">-30.9188896706378</f>
        <v>-30.9188896706378</v>
      </c>
      <c r="B1705" s="1" t="n">
        <v>-10.9937736732949</v>
      </c>
    </row>
    <row r="1706" customFormat="false" ht="15" hidden="false" customHeight="false" outlineLevel="0" collapsed="false">
      <c r="A1706" s="1" t="n">
        <v>30.8112993523729</v>
      </c>
      <c r="B1706" s="1" t="n">
        <v>-4.64600886901701</v>
      </c>
    </row>
    <row r="1707" customFormat="false" ht="15" hidden="false" customHeight="false" outlineLevel="0" collapsed="false">
      <c r="A1707" s="1" t="n">
        <v>-3.86704897884987</v>
      </c>
      <c r="B1707" s="1" t="n">
        <v>3.49872093612748</v>
      </c>
    </row>
    <row r="1708" customFormat="false" ht="15" hidden="false" customHeight="false" outlineLevel="0" collapsed="false">
      <c r="A1708" s="1" t="n">
        <v>29.7828737417724</v>
      </c>
      <c r="B1708" s="1" t="n">
        <v>-0.833717697604178</v>
      </c>
    </row>
    <row r="1709" customFormat="false" ht="15" hidden="false" customHeight="false" outlineLevel="0" collapsed="false">
      <c r="A1709" s="1" t="n">
        <v>5.79122856599759</v>
      </c>
      <c r="B1709" s="1" t="n">
        <v>0.777727467122138</v>
      </c>
    </row>
    <row r="1710" customFormat="false" ht="15" hidden="false" customHeight="false" outlineLevel="0" collapsed="false">
      <c r="A1710" s="1" t="n">
        <v>-5.20378375658223</v>
      </c>
      <c r="B1710" s="1" t="n">
        <v>0.56858221451268</v>
      </c>
    </row>
    <row r="1711" customFormat="false" ht="15" hidden="false" customHeight="false" outlineLevel="0" collapsed="false">
      <c r="A1711" s="1" t="n">
        <v>38.2835719490936</v>
      </c>
      <c r="B1711" s="1" t="n">
        <v>-0.845610403340813</v>
      </c>
    </row>
    <row r="1712" customFormat="false" ht="15" hidden="false" customHeight="false" outlineLevel="0" collapsed="false">
      <c r="A1712" s="1" t="n">
        <v>0.236883747485071</v>
      </c>
      <c r="B1712" s="1" t="n">
        <v>5.40095779989361</v>
      </c>
    </row>
    <row r="1713" customFormat="false" ht="15" hidden="false" customHeight="false" outlineLevel="0" collapsed="false">
      <c r="A1713" s="1" t="n">
        <f aca="false">-22.0047800620948</f>
        <v>-22.0047800620948</v>
      </c>
      <c r="B1713" s="1" t="n">
        <v>-13.4259967741669</v>
      </c>
    </row>
    <row r="1714" customFormat="false" ht="15" hidden="false" customHeight="false" outlineLevel="0" collapsed="false">
      <c r="A1714" s="1" t="n">
        <v>8.25704811157841</v>
      </c>
      <c r="B1714" s="1" t="n">
        <v>4.11837531605252</v>
      </c>
    </row>
    <row r="1715" customFormat="false" ht="15" hidden="false" customHeight="false" outlineLevel="0" collapsed="false">
      <c r="A1715" s="1" t="n">
        <v>25.9464475248735</v>
      </c>
      <c r="B1715" s="1" t="n">
        <v>-3.15518900327874</v>
      </c>
    </row>
    <row r="1716" customFormat="false" ht="15" hidden="false" customHeight="false" outlineLevel="0" collapsed="false">
      <c r="A1716" s="1" t="n">
        <v>40.6915417437067</v>
      </c>
      <c r="B1716" s="1" t="n">
        <v>-8.62899102872299</v>
      </c>
    </row>
    <row r="1717" customFormat="false" ht="15" hidden="false" customHeight="false" outlineLevel="0" collapsed="false">
      <c r="A1717" s="1" t="n">
        <f aca="false">-18.3594452159339</f>
        <v>-18.3594452159339</v>
      </c>
      <c r="B1717" s="1" t="n">
        <v>-15.136790864826</v>
      </c>
    </row>
    <row r="1718" customFormat="false" ht="15" hidden="false" customHeight="false" outlineLevel="0" collapsed="false">
      <c r="A1718" s="1" t="n">
        <f aca="false">-32.8342121079041</f>
        <v>-32.8342121079041</v>
      </c>
      <c r="B1718" s="1" t="n">
        <v>-17.3801530445268</v>
      </c>
    </row>
    <row r="1719" customFormat="false" ht="15" hidden="false" customHeight="false" outlineLevel="0" collapsed="false">
      <c r="A1719" s="1" t="n">
        <v>2.95833866841238</v>
      </c>
      <c r="B1719" s="1" t="n">
        <v>1.23057020137132</v>
      </c>
    </row>
    <row r="1720" customFormat="false" ht="15" hidden="false" customHeight="false" outlineLevel="0" collapsed="false">
      <c r="A1720" s="1" t="n">
        <v>36.028613272795</v>
      </c>
      <c r="B1720" s="1" t="n">
        <v>-7.75952767793481</v>
      </c>
    </row>
    <row r="1721" customFormat="false" ht="15" hidden="false" customHeight="false" outlineLevel="0" collapsed="false">
      <c r="A1721" s="1" t="n">
        <v>5.01356302645279</v>
      </c>
      <c r="B1721" s="1" t="n">
        <v>7.78511177741965</v>
      </c>
    </row>
    <row r="1722" customFormat="false" ht="15" hidden="false" customHeight="false" outlineLevel="0" collapsed="false">
      <c r="A1722" s="1" t="n">
        <v>-5.60616911798561</v>
      </c>
      <c r="B1722" s="1" t="n">
        <v>1.7352368826596</v>
      </c>
    </row>
    <row r="1723" customFormat="false" ht="15" hidden="false" customHeight="false" outlineLevel="0" collapsed="false">
      <c r="A1723" s="1" t="n">
        <f aca="false">-16.8487826996318</f>
        <v>-16.8487826996318</v>
      </c>
      <c r="B1723" s="1" t="n">
        <v>-14.9720406049815</v>
      </c>
    </row>
    <row r="1724" customFormat="false" ht="15" hidden="false" customHeight="false" outlineLevel="0" collapsed="false">
      <c r="A1724" s="1" t="n">
        <v>5.13901172786391</v>
      </c>
      <c r="B1724" s="1" t="n">
        <v>4.13212116095903</v>
      </c>
    </row>
    <row r="1725" customFormat="false" ht="15" hidden="false" customHeight="false" outlineLevel="0" collapsed="false">
      <c r="A1725" s="1" t="n">
        <f aca="false">-21.8335380288701</f>
        <v>-21.8335380288701</v>
      </c>
      <c r="B1725" s="1" t="n">
        <v>-14.7883188927352</v>
      </c>
    </row>
    <row r="1726" customFormat="false" ht="15" hidden="false" customHeight="false" outlineLevel="0" collapsed="false">
      <c r="A1726" s="1" t="n">
        <v>8.13602756054605</v>
      </c>
      <c r="B1726" s="1" t="n">
        <v>1.25732721542024</v>
      </c>
    </row>
    <row r="1727" customFormat="false" ht="15" hidden="false" customHeight="false" outlineLevel="0" collapsed="false">
      <c r="A1727" s="1" t="n">
        <v>10.2817854230124</v>
      </c>
      <c r="B1727" s="1" t="n">
        <v>8.75611815517412</v>
      </c>
    </row>
    <row r="1728" customFormat="false" ht="15" hidden="false" customHeight="false" outlineLevel="0" collapsed="false">
      <c r="A1728" s="1" t="n">
        <f aca="false">-20.3216898258471</f>
        <v>-20.3216898258471</v>
      </c>
      <c r="B1728" s="1" t="n">
        <v>-13.1371341108563</v>
      </c>
    </row>
    <row r="1729" customFormat="false" ht="15" hidden="false" customHeight="false" outlineLevel="0" collapsed="false">
      <c r="A1729" s="1" t="n">
        <f aca="false">-34.3931663538497</f>
        <v>-34.3931663538497</v>
      </c>
      <c r="B1729" s="1" t="n">
        <v>-9.48375691409795</v>
      </c>
    </row>
    <row r="1730" customFormat="false" ht="15" hidden="false" customHeight="false" outlineLevel="0" collapsed="false">
      <c r="A1730" s="1" t="n">
        <v>-2.26298159010044</v>
      </c>
      <c r="B1730" s="1" t="n">
        <v>6.65527857665875</v>
      </c>
    </row>
    <row r="1731" customFormat="false" ht="15" hidden="false" customHeight="false" outlineLevel="0" collapsed="false">
      <c r="A1731" s="1" t="n">
        <v>5.78184745321494</v>
      </c>
      <c r="B1731" s="1" t="n">
        <v>2.66880885441734</v>
      </c>
    </row>
    <row r="1732" customFormat="false" ht="15" hidden="false" customHeight="false" outlineLevel="0" collapsed="false">
      <c r="A1732" s="1" t="n">
        <v>39.2319562480761</v>
      </c>
      <c r="B1732" s="1" t="n">
        <v>-5.57467165980681</v>
      </c>
    </row>
    <row r="1733" customFormat="false" ht="15" hidden="false" customHeight="false" outlineLevel="0" collapsed="false">
      <c r="A1733" s="1" t="n">
        <v>2.53447999084213</v>
      </c>
      <c r="B1733" s="1" t="n">
        <v>6.27654300435013</v>
      </c>
    </row>
    <row r="1734" customFormat="false" ht="15" hidden="false" customHeight="false" outlineLevel="0" collapsed="false">
      <c r="A1734" s="1" t="n">
        <v>37.8272187187711</v>
      </c>
      <c r="B1734" s="1" t="n">
        <v>-9.15033488495422</v>
      </c>
    </row>
    <row r="1735" customFormat="false" ht="15" hidden="false" customHeight="false" outlineLevel="0" collapsed="false">
      <c r="A1735" s="1" t="n">
        <f aca="false">-32.7125122815895</f>
        <v>-32.7125122815895</v>
      </c>
      <c r="B1735" s="1" t="n">
        <v>-12.4436993155213</v>
      </c>
    </row>
    <row r="1736" customFormat="false" ht="15" hidden="false" customHeight="false" outlineLevel="0" collapsed="false">
      <c r="A1736" s="1" t="n">
        <v>-5.07124875618186</v>
      </c>
      <c r="B1736" s="1" t="n">
        <v>6.10416171286588</v>
      </c>
    </row>
    <row r="1737" customFormat="false" ht="15" hidden="false" customHeight="false" outlineLevel="0" collapsed="false">
      <c r="A1737" s="1" t="n">
        <f aca="false">-28.1310555403424</f>
        <v>-28.1310555403424</v>
      </c>
      <c r="B1737" s="1" t="n">
        <v>-19.0860455169877</v>
      </c>
    </row>
    <row r="1738" customFormat="false" ht="15" hidden="false" customHeight="false" outlineLevel="0" collapsed="false">
      <c r="A1738" s="1" t="n">
        <v>-2.85036146855123</v>
      </c>
      <c r="B1738" s="1" t="n">
        <v>4.78764418979182</v>
      </c>
    </row>
    <row r="1739" customFormat="false" ht="15" hidden="false" customHeight="false" outlineLevel="0" collapsed="false">
      <c r="A1739" s="1" t="n">
        <f aca="false">-29.4729519768369</f>
        <v>-29.4729519768369</v>
      </c>
      <c r="B1739" s="1" t="n">
        <v>-16.3102389389522</v>
      </c>
    </row>
    <row r="1740" customFormat="false" ht="15" hidden="false" customHeight="false" outlineLevel="0" collapsed="false">
      <c r="A1740" s="1" t="n">
        <v>30.4818095896341</v>
      </c>
      <c r="B1740" s="1" t="n">
        <v>-4.27643025891588</v>
      </c>
    </row>
    <row r="1741" customFormat="false" ht="15" hidden="false" customHeight="false" outlineLevel="0" collapsed="false">
      <c r="A1741" s="1" t="n">
        <f aca="false">-33.6713116974772</f>
        <v>-33.6713116974772</v>
      </c>
      <c r="B1741" s="1" t="n">
        <v>-13.4807719250825</v>
      </c>
    </row>
    <row r="1742" customFormat="false" ht="15" hidden="false" customHeight="false" outlineLevel="0" collapsed="false">
      <c r="A1742" s="1" t="n">
        <v>37.4753141667079</v>
      </c>
      <c r="B1742" s="1" t="n">
        <v>-4.7842503948429</v>
      </c>
    </row>
    <row r="1743" customFormat="false" ht="15" hidden="false" customHeight="false" outlineLevel="0" collapsed="false">
      <c r="A1743" s="1" t="n">
        <v>22.6765434137236</v>
      </c>
      <c r="B1743" s="1" t="n">
        <v>-0.246004438253365</v>
      </c>
    </row>
    <row r="1744" customFormat="false" ht="15" hidden="false" customHeight="false" outlineLevel="0" collapsed="false">
      <c r="A1744" s="1" t="n">
        <v>11.674331942896</v>
      </c>
      <c r="B1744" s="1" t="n">
        <v>1.75844477281687</v>
      </c>
    </row>
    <row r="1745" customFormat="false" ht="15" hidden="false" customHeight="false" outlineLevel="0" collapsed="false">
      <c r="A1745" s="1" t="n">
        <v>35.1859944495517</v>
      </c>
      <c r="B1745" s="1" t="n">
        <v>-4.55113907042196</v>
      </c>
    </row>
    <row r="1746" customFormat="false" ht="15" hidden="false" customHeight="false" outlineLevel="0" collapsed="false">
      <c r="A1746" s="1" t="n">
        <f aca="false">-26.4065562663807</f>
        <v>-26.4065562663807</v>
      </c>
      <c r="B1746" s="1" t="n">
        <v>-12.2616831979662</v>
      </c>
    </row>
    <row r="1747" customFormat="false" ht="15" hidden="false" customHeight="false" outlineLevel="0" collapsed="false">
      <c r="A1747" s="1" t="n">
        <v>26.4366916266556</v>
      </c>
      <c r="B1747" s="1" t="n">
        <v>-3.41734868475714</v>
      </c>
    </row>
    <row r="1748" customFormat="false" ht="15" hidden="false" customHeight="false" outlineLevel="0" collapsed="false">
      <c r="A1748" s="1" t="n">
        <v>36.5155132437648</v>
      </c>
      <c r="B1748" s="1" t="n">
        <v>-7.98347258174546</v>
      </c>
    </row>
    <row r="1749" customFormat="false" ht="15" hidden="false" customHeight="false" outlineLevel="0" collapsed="false">
      <c r="A1749" s="1" t="n">
        <f aca="false">-21.7315274782035</f>
        <v>-21.7315274782035</v>
      </c>
      <c r="B1749" s="1" t="n">
        <v>-11.7358578119665</v>
      </c>
    </row>
    <row r="1750" customFormat="false" ht="15" hidden="false" customHeight="false" outlineLevel="0" collapsed="false">
      <c r="A1750" s="1" t="n">
        <v>6.39823550893978</v>
      </c>
      <c r="B1750" s="1" t="n">
        <v>2.76940148065658</v>
      </c>
    </row>
    <row r="1751" customFormat="false" ht="15" hidden="false" customHeight="false" outlineLevel="0" collapsed="false">
      <c r="A1751" s="1" t="n">
        <v>0.964570013459634</v>
      </c>
      <c r="B1751" s="1" t="n">
        <v>1.92573157357495</v>
      </c>
    </row>
    <row r="1752" customFormat="false" ht="15" hidden="false" customHeight="false" outlineLevel="0" collapsed="false">
      <c r="A1752" s="1" t="n">
        <f aca="false">-18.8535850945292</f>
        <v>-18.8535850945292</v>
      </c>
      <c r="B1752" s="1" t="n">
        <v>-11.7430117358472</v>
      </c>
    </row>
    <row r="1753" customFormat="false" ht="15" hidden="false" customHeight="false" outlineLevel="0" collapsed="false">
      <c r="A1753" s="1" t="n">
        <f aca="false">-17.8244936996404</f>
        <v>-17.8244936996404</v>
      </c>
      <c r="B1753" s="1" t="n">
        <v>-13.6062422492903</v>
      </c>
    </row>
    <row r="1754" customFormat="false" ht="15" hidden="false" customHeight="false" outlineLevel="0" collapsed="false">
      <c r="A1754" s="1" t="n">
        <f aca="false">-16.5445092432323</f>
        <v>-16.5445092432323</v>
      </c>
      <c r="B1754" s="1" t="n">
        <v>-17.0002091518815</v>
      </c>
    </row>
    <row r="1755" customFormat="false" ht="15" hidden="false" customHeight="false" outlineLevel="0" collapsed="false">
      <c r="A1755" s="1" t="n">
        <v>9.76004864170902</v>
      </c>
      <c r="B1755" s="1" t="n">
        <v>8.51416597866068</v>
      </c>
    </row>
    <row r="1756" customFormat="false" ht="15" hidden="false" customHeight="false" outlineLevel="0" collapsed="false">
      <c r="A1756" s="1" t="n">
        <f aca="false">-15.9833716979983</f>
        <v>-15.9833716979983</v>
      </c>
      <c r="B1756" s="1" t="n">
        <v>-12.4686199621245</v>
      </c>
    </row>
    <row r="1757" customFormat="false" ht="15" hidden="false" customHeight="false" outlineLevel="0" collapsed="false">
      <c r="A1757" s="1" t="n">
        <f aca="false">-28.3671142690597</f>
        <v>-28.3671142690597</v>
      </c>
      <c r="B1757" s="1" t="n">
        <v>-16.9434164441789</v>
      </c>
    </row>
    <row r="1758" customFormat="false" ht="15" hidden="false" customHeight="false" outlineLevel="0" collapsed="false">
      <c r="A1758" s="1" t="n">
        <v>8.54991693270443</v>
      </c>
      <c r="B1758" s="1" t="n">
        <v>2.80914653123329</v>
      </c>
    </row>
    <row r="1759" customFormat="false" ht="15" hidden="false" customHeight="false" outlineLevel="0" collapsed="false">
      <c r="A1759" s="1" t="n">
        <v>8.69910835997015</v>
      </c>
      <c r="B1759" s="1" t="n">
        <v>2.67388074401034</v>
      </c>
    </row>
    <row r="1760" customFormat="false" ht="15" hidden="false" customHeight="false" outlineLevel="0" collapsed="false">
      <c r="A1760" s="1" t="n">
        <v>3.13175782795755</v>
      </c>
      <c r="B1760" s="1" t="n">
        <v>3.15524161024271</v>
      </c>
    </row>
    <row r="1761" customFormat="false" ht="15" hidden="false" customHeight="false" outlineLevel="0" collapsed="false">
      <c r="A1761" s="1" t="n">
        <f aca="false">-25.5796910544204</f>
        <v>-25.5796910544204</v>
      </c>
      <c r="B1761" s="1" t="n">
        <v>-15.3529362783104</v>
      </c>
    </row>
    <row r="1762" customFormat="false" ht="15" hidden="false" customHeight="false" outlineLevel="0" collapsed="false">
      <c r="A1762" s="1" t="n">
        <v>35.9880741948683</v>
      </c>
      <c r="B1762" s="1" t="n">
        <v>-2.35091790143922</v>
      </c>
    </row>
    <row r="1763" customFormat="false" ht="15" hidden="false" customHeight="false" outlineLevel="0" collapsed="false">
      <c r="A1763" s="1" t="n">
        <f aca="false">-35.0949155830614</f>
        <v>-35.0949155830614</v>
      </c>
      <c r="B1763" s="1" t="n">
        <v>-17.5542300041788</v>
      </c>
    </row>
    <row r="1764" customFormat="false" ht="15" hidden="false" customHeight="false" outlineLevel="0" collapsed="false">
      <c r="A1764" s="1" t="n">
        <f aca="false">-26.0017131375962</f>
        <v>-26.0017131375962</v>
      </c>
      <c r="B1764" s="1" t="n">
        <v>-16.7318386602685</v>
      </c>
    </row>
    <row r="1765" customFormat="false" ht="15" hidden="false" customHeight="false" outlineLevel="0" collapsed="false">
      <c r="A1765" s="1" t="n">
        <f aca="false">-15.9220606196308</f>
        <v>-15.9220606196308</v>
      </c>
      <c r="B1765" s="1" t="n">
        <v>-16.35995135325</v>
      </c>
    </row>
    <row r="1766" customFormat="false" ht="15" hidden="false" customHeight="false" outlineLevel="0" collapsed="false">
      <c r="A1766" s="1" t="n">
        <f aca="false">-27.3151001903116</f>
        <v>-27.3151001903116</v>
      </c>
      <c r="B1766" s="1" t="n">
        <v>-17.0478621086504</v>
      </c>
    </row>
    <row r="1767" customFormat="false" ht="15" hidden="false" customHeight="false" outlineLevel="0" collapsed="false">
      <c r="A1767" s="1" t="n">
        <v>27.0906952219454</v>
      </c>
      <c r="B1767" s="1" t="n">
        <v>-1.78322966647303</v>
      </c>
    </row>
    <row r="1768" customFormat="false" ht="15" hidden="false" customHeight="false" outlineLevel="0" collapsed="false">
      <c r="A1768" s="1" t="n">
        <f aca="false">-24.8826311680652</f>
        <v>-24.8826311680652</v>
      </c>
      <c r="B1768" s="1" t="n">
        <v>-16.4526219048227</v>
      </c>
    </row>
    <row r="1769" customFormat="false" ht="15" hidden="false" customHeight="false" outlineLevel="0" collapsed="false">
      <c r="A1769" s="1" t="n">
        <v>21.5828976717251</v>
      </c>
      <c r="B1769" s="1" t="n">
        <v>-2.94248602302328</v>
      </c>
    </row>
    <row r="1770" customFormat="false" ht="15" hidden="false" customHeight="false" outlineLevel="0" collapsed="false">
      <c r="A1770" s="1" t="n">
        <f aca="false">-18.9609453684558</f>
        <v>-18.9609453684558</v>
      </c>
      <c r="B1770" s="1" t="n">
        <v>-16.1397266859648</v>
      </c>
    </row>
    <row r="1771" customFormat="false" ht="15" hidden="false" customHeight="false" outlineLevel="0" collapsed="false">
      <c r="A1771" s="1" t="n">
        <v>11.1008521244233</v>
      </c>
      <c r="B1771" s="1" t="n">
        <v>8.70890079853911</v>
      </c>
    </row>
    <row r="1772" customFormat="false" ht="15" hidden="false" customHeight="false" outlineLevel="0" collapsed="false">
      <c r="A1772" s="1" t="n">
        <v>30.1106541000904</v>
      </c>
      <c r="B1772" s="1" t="n">
        <v>-7.08246608485417</v>
      </c>
    </row>
    <row r="1773" customFormat="false" ht="15" hidden="false" customHeight="false" outlineLevel="0" collapsed="false">
      <c r="A1773" s="1" t="n">
        <f aca="false">-16.3563479505121</f>
        <v>-16.3563479505121</v>
      </c>
      <c r="B1773" s="1" t="n">
        <v>-14.587333012645</v>
      </c>
    </row>
    <row r="1774" customFormat="false" ht="15" hidden="false" customHeight="false" outlineLevel="0" collapsed="false">
      <c r="A1774" s="1" t="n">
        <f aca="false">-16.6108451372436</f>
        <v>-16.6108451372436</v>
      </c>
      <c r="B1774" s="1" t="n">
        <v>-14.1646209679916</v>
      </c>
    </row>
    <row r="1775" customFormat="false" ht="15" hidden="false" customHeight="false" outlineLevel="0" collapsed="false">
      <c r="A1775" s="1" t="n">
        <v>9.29903457282727</v>
      </c>
      <c r="B1775" s="1" t="n">
        <v>0.17830501022693</v>
      </c>
    </row>
    <row r="1776" customFormat="false" ht="15" hidden="false" customHeight="false" outlineLevel="0" collapsed="false">
      <c r="A1776" s="1" t="n">
        <v>-3.88189636184019</v>
      </c>
      <c r="B1776" s="1" t="n">
        <v>0.328986782448885</v>
      </c>
    </row>
    <row r="1777" customFormat="false" ht="15" hidden="false" customHeight="false" outlineLevel="0" collapsed="false">
      <c r="A1777" s="1" t="n">
        <f aca="false">-22.1073954540951</f>
        <v>-22.1073954540951</v>
      </c>
      <c r="B1777" s="1" t="n">
        <v>-12.3446040217267</v>
      </c>
    </row>
    <row r="1778" customFormat="false" ht="15" hidden="false" customHeight="false" outlineLevel="0" collapsed="false">
      <c r="A1778" s="1" t="n">
        <v>-6.08130929338831</v>
      </c>
      <c r="B1778" s="1" t="n">
        <v>0.514516706699111</v>
      </c>
    </row>
    <row r="1779" customFormat="false" ht="15" hidden="false" customHeight="false" outlineLevel="0" collapsed="false">
      <c r="A1779" s="1" t="n">
        <v>32.9560151831437</v>
      </c>
      <c r="B1779" s="1" t="n">
        <v>-3.02789493247778</v>
      </c>
    </row>
    <row r="1780" customFormat="false" ht="15" hidden="false" customHeight="false" outlineLevel="0" collapsed="false">
      <c r="A1780" s="1" t="n">
        <v>37.1822788557128</v>
      </c>
      <c r="B1780" s="1" t="n">
        <v>-2.98135082792197</v>
      </c>
    </row>
    <row r="1781" customFormat="false" ht="15" hidden="false" customHeight="false" outlineLevel="0" collapsed="false">
      <c r="A1781" s="1" t="n">
        <v>37.0293636207102</v>
      </c>
      <c r="B1781" s="1" t="n">
        <v>-8.704055041455</v>
      </c>
    </row>
    <row r="1782" customFormat="false" ht="15" hidden="false" customHeight="false" outlineLevel="0" collapsed="false">
      <c r="A1782" s="1" t="n">
        <v>6.27960842916232</v>
      </c>
      <c r="B1782" s="1" t="n">
        <v>2.40119708243604</v>
      </c>
    </row>
    <row r="1783" customFormat="false" ht="15" hidden="false" customHeight="false" outlineLevel="0" collapsed="false">
      <c r="A1783" s="1" t="n">
        <v>8.19321734381284</v>
      </c>
      <c r="B1783" s="1" t="n">
        <v>4.49950247163536</v>
      </c>
    </row>
    <row r="1784" customFormat="false" ht="15" hidden="false" customHeight="false" outlineLevel="0" collapsed="false">
      <c r="A1784" s="1" t="n">
        <v>12.9589921398677</v>
      </c>
      <c r="B1784" s="1" t="n">
        <v>6.1063897059515</v>
      </c>
    </row>
    <row r="1785" customFormat="false" ht="15" hidden="false" customHeight="false" outlineLevel="0" collapsed="false">
      <c r="A1785" s="1" t="n">
        <v>32.7469641856505</v>
      </c>
      <c r="B1785" s="1" t="n">
        <v>-5.61479328384394</v>
      </c>
    </row>
    <row r="1786" customFormat="false" ht="15" hidden="false" customHeight="false" outlineLevel="0" collapsed="false">
      <c r="A1786" s="1" t="n">
        <v>26.6151817146302</v>
      </c>
      <c r="B1786" s="1" t="n">
        <v>-6.72334913465826</v>
      </c>
    </row>
    <row r="1787" customFormat="false" ht="15" hidden="false" customHeight="false" outlineLevel="0" collapsed="false">
      <c r="A1787" s="1" t="n">
        <v>6.87244616979021</v>
      </c>
      <c r="B1787" s="1" t="n">
        <v>3.75292363413688</v>
      </c>
    </row>
    <row r="1788" customFormat="false" ht="15" hidden="false" customHeight="false" outlineLevel="0" collapsed="false">
      <c r="A1788" s="1" t="n">
        <f aca="false">-29.0589872327743</f>
        <v>-29.0589872327743</v>
      </c>
      <c r="B1788" s="1" t="n">
        <v>-9.92254329167165</v>
      </c>
    </row>
    <row r="1789" customFormat="false" ht="15" hidden="false" customHeight="false" outlineLevel="0" collapsed="false">
      <c r="A1789" s="1" t="n">
        <v>26.2524958345667</v>
      </c>
      <c r="B1789" s="1" t="n">
        <v>-8.87515205393225</v>
      </c>
    </row>
    <row r="1790" customFormat="false" ht="15" hidden="false" customHeight="false" outlineLevel="0" collapsed="false">
      <c r="A1790" s="1" t="n">
        <v>-2.80855860458953</v>
      </c>
      <c r="B1790" s="1" t="n">
        <v>1.40211083174813</v>
      </c>
    </row>
    <row r="1791" customFormat="false" ht="15" hidden="false" customHeight="false" outlineLevel="0" collapsed="false">
      <c r="A1791" s="1" t="n">
        <v>8.90465190229563</v>
      </c>
      <c r="B1791" s="1" t="n">
        <v>2.57316781575306</v>
      </c>
    </row>
    <row r="1792" customFormat="false" ht="15" hidden="false" customHeight="false" outlineLevel="0" collapsed="false">
      <c r="A1792" s="1" t="n">
        <v>6.88393401267813</v>
      </c>
      <c r="B1792" s="1" t="n">
        <v>0.663665356653452</v>
      </c>
    </row>
    <row r="1793" customFormat="false" ht="15" hidden="false" customHeight="false" outlineLevel="0" collapsed="false">
      <c r="A1793" s="1" t="n">
        <v>39.9783274996366</v>
      </c>
      <c r="B1793" s="1" t="n">
        <v>-2.59688062152411</v>
      </c>
    </row>
    <row r="1794" customFormat="false" ht="15" hidden="false" customHeight="false" outlineLevel="0" collapsed="false">
      <c r="A1794" s="1" t="n">
        <v>34.5076165129208</v>
      </c>
      <c r="B1794" s="1" t="n">
        <v>-4.60744805793522</v>
      </c>
    </row>
    <row r="1795" customFormat="false" ht="15" hidden="false" customHeight="false" outlineLevel="0" collapsed="false">
      <c r="A1795" s="1" t="n">
        <v>2.08378214392117</v>
      </c>
      <c r="B1795" s="1" t="n">
        <v>0.476161269735358</v>
      </c>
    </row>
    <row r="1796" customFormat="false" ht="15" hidden="false" customHeight="false" outlineLevel="0" collapsed="false">
      <c r="A1796" s="1" t="n">
        <v>23.4924480176993</v>
      </c>
      <c r="B1796" s="1" t="n">
        <v>-4.20335007089501</v>
      </c>
    </row>
    <row r="1797" customFormat="false" ht="15" hidden="false" customHeight="false" outlineLevel="0" collapsed="false">
      <c r="A1797" s="1" t="n">
        <v>7.57880895647756</v>
      </c>
      <c r="B1797" s="1" t="n">
        <v>4.48982965028114</v>
      </c>
    </row>
    <row r="1798" customFormat="false" ht="15" hidden="false" customHeight="false" outlineLevel="0" collapsed="false">
      <c r="A1798" s="1" t="n">
        <v>11.2012266704317</v>
      </c>
      <c r="B1798" s="1" t="n">
        <v>8.68483752497688</v>
      </c>
    </row>
    <row r="1799" customFormat="false" ht="15" hidden="false" customHeight="false" outlineLevel="0" collapsed="false">
      <c r="A1799" s="1" t="n">
        <f aca="false">-26.0303410184123</f>
        <v>-26.0303410184123</v>
      </c>
      <c r="B1799" s="1" t="n">
        <v>-18.424065878841</v>
      </c>
    </row>
    <row r="1800" customFormat="false" ht="15" hidden="false" customHeight="false" outlineLevel="0" collapsed="false">
      <c r="A1800" s="1" t="n">
        <v>28.2118479946189</v>
      </c>
      <c r="B1800" s="1" t="n">
        <v>-7.20377384992351</v>
      </c>
    </row>
    <row r="1801" customFormat="false" ht="15" hidden="false" customHeight="false" outlineLevel="0" collapsed="false">
      <c r="A1801" s="1" t="n">
        <v>-2.10215423845432</v>
      </c>
      <c r="B1801" s="1" t="n">
        <v>4.69920065053845</v>
      </c>
    </row>
    <row r="1802" customFormat="false" ht="15" hidden="false" customHeight="false" outlineLevel="0" collapsed="false">
      <c r="A1802" s="1" t="n">
        <f aca="false">-15.5574664830837</f>
        <v>-15.5574664830837</v>
      </c>
      <c r="B1802" s="1" t="n">
        <v>-12.8481265938935</v>
      </c>
    </row>
    <row r="1803" customFormat="false" ht="15" hidden="false" customHeight="false" outlineLevel="0" collapsed="false">
      <c r="A1803" s="1" t="n">
        <v>20.7735841396286</v>
      </c>
      <c r="B1803" s="1" t="n">
        <v>-4.9010108418392</v>
      </c>
    </row>
    <row r="1804" customFormat="false" ht="15" hidden="false" customHeight="false" outlineLevel="0" collapsed="false">
      <c r="A1804" s="1" t="n">
        <f aca="false">-20.0744673345728</f>
        <v>-20.0744673345728</v>
      </c>
      <c r="B1804" s="1" t="n">
        <v>-10.5952656149144</v>
      </c>
    </row>
    <row r="1805" customFormat="false" ht="15" hidden="false" customHeight="false" outlineLevel="0" collapsed="false">
      <c r="A1805" s="1" t="n">
        <v>4.4935040274401</v>
      </c>
      <c r="B1805" s="1" t="n">
        <v>3.01852861136687</v>
      </c>
    </row>
    <row r="1806" customFormat="false" ht="15" hidden="false" customHeight="false" outlineLevel="0" collapsed="false">
      <c r="A1806" s="1" t="n">
        <v>27.2187700995183</v>
      </c>
      <c r="B1806" s="1" t="n">
        <v>-0.545040204037576</v>
      </c>
    </row>
    <row r="1807" customFormat="false" ht="15" hidden="false" customHeight="false" outlineLevel="0" collapsed="false">
      <c r="A1807" s="1" t="n">
        <v>0.784354955960055</v>
      </c>
      <c r="B1807" s="1" t="n">
        <v>2.80715462904773</v>
      </c>
    </row>
    <row r="1808" customFormat="false" ht="15" hidden="false" customHeight="false" outlineLevel="0" collapsed="false">
      <c r="A1808" s="1" t="n">
        <v>30.8563880729139</v>
      </c>
      <c r="B1808" s="1" t="n">
        <v>-8.20010274157592</v>
      </c>
    </row>
    <row r="1809" customFormat="false" ht="15" hidden="false" customHeight="false" outlineLevel="0" collapsed="false">
      <c r="A1809" s="1" t="n">
        <v>31.5164141188048</v>
      </c>
      <c r="B1809" s="1" t="n">
        <v>-8.52285094864619</v>
      </c>
    </row>
    <row r="1810" customFormat="false" ht="15" hidden="false" customHeight="false" outlineLevel="0" collapsed="false">
      <c r="A1810" s="1" t="n">
        <v>40.3744637166473</v>
      </c>
      <c r="B1810" s="1" t="n">
        <v>-2.47676272315917</v>
      </c>
    </row>
    <row r="1811" customFormat="false" ht="15" hidden="false" customHeight="false" outlineLevel="0" collapsed="false">
      <c r="A1811" s="1" t="n">
        <v>36.8464927732631</v>
      </c>
      <c r="B1811" s="1" t="n">
        <v>-6.39547881517691</v>
      </c>
    </row>
    <row r="1812" customFormat="false" ht="15" hidden="false" customHeight="false" outlineLevel="0" collapsed="false">
      <c r="A1812" s="1" t="n">
        <v>20.7973659921777</v>
      </c>
      <c r="B1812" s="1" t="n">
        <v>-4.58194235669399</v>
      </c>
    </row>
    <row r="1813" customFormat="false" ht="15" hidden="false" customHeight="false" outlineLevel="0" collapsed="false">
      <c r="A1813" s="1" t="n">
        <f aca="false">-17.0703864919002</f>
        <v>-17.0703864919002</v>
      </c>
      <c r="B1813" s="1" t="n">
        <v>-17.3044531315762</v>
      </c>
    </row>
    <row r="1814" customFormat="false" ht="15" hidden="false" customHeight="false" outlineLevel="0" collapsed="false">
      <c r="A1814" s="1" t="n">
        <f aca="false">-24.5918703561144</f>
        <v>-24.5918703561144</v>
      </c>
      <c r="B1814" s="1" t="n">
        <v>-16.9901939586133</v>
      </c>
    </row>
    <row r="1815" customFormat="false" ht="15" hidden="false" customHeight="false" outlineLevel="0" collapsed="false">
      <c r="A1815" s="1" t="n">
        <v>7.22655861570257</v>
      </c>
      <c r="B1815" s="1" t="n">
        <v>4.09942448010538</v>
      </c>
    </row>
    <row r="1816" customFormat="false" ht="15" hidden="false" customHeight="false" outlineLevel="0" collapsed="false">
      <c r="A1816" s="1" t="n">
        <f aca="false">-28.7747168541931</f>
        <v>-28.7747168541931</v>
      </c>
      <c r="B1816" s="1" t="n">
        <v>-16.1802893193722</v>
      </c>
    </row>
    <row r="1817" customFormat="false" ht="15" hidden="false" customHeight="false" outlineLevel="0" collapsed="false">
      <c r="A1817" s="1" t="n">
        <f aca="false">-24.3580399047406</f>
        <v>-24.3580399047406</v>
      </c>
      <c r="B1817" s="1" t="n">
        <v>-13.9992476364416</v>
      </c>
    </row>
    <row r="1818" customFormat="false" ht="15" hidden="false" customHeight="false" outlineLevel="0" collapsed="false">
      <c r="A1818" s="1" t="n">
        <v>-4.70512753550094</v>
      </c>
      <c r="B1818" s="1" t="n">
        <v>3.97687707371524</v>
      </c>
    </row>
    <row r="1819" customFormat="false" ht="15" hidden="false" customHeight="false" outlineLevel="0" collapsed="false">
      <c r="A1819" s="1" t="n">
        <f aca="false">-27.6513143792005</f>
        <v>-27.6513143792005</v>
      </c>
      <c r="B1819" s="1" t="n">
        <v>-15.0646128853358</v>
      </c>
    </row>
    <row r="1820" customFormat="false" ht="15" hidden="false" customHeight="false" outlineLevel="0" collapsed="false">
      <c r="A1820" s="1" t="n">
        <v>30.0657549675754</v>
      </c>
      <c r="B1820" s="1" t="n">
        <v>-0.643729755265583</v>
      </c>
    </row>
    <row r="1821" customFormat="false" ht="15" hidden="false" customHeight="false" outlineLevel="0" collapsed="false">
      <c r="A1821" s="1" t="n">
        <f aca="false">-22.3136744078827</f>
        <v>-22.3136744078827</v>
      </c>
      <c r="B1821" s="1" t="n">
        <v>-10.8430051253781</v>
      </c>
    </row>
    <row r="1822" customFormat="false" ht="15" hidden="false" customHeight="false" outlineLevel="0" collapsed="false">
      <c r="A1822" s="1" t="n">
        <f aca="false">-22.0672947774384</f>
        <v>-22.0672947774384</v>
      </c>
      <c r="B1822" s="1" t="n">
        <v>-11.850005113534</v>
      </c>
    </row>
    <row r="1823" customFormat="false" ht="15" hidden="false" customHeight="false" outlineLevel="0" collapsed="false">
      <c r="A1823" s="1" t="n">
        <f aca="false">-0.632319673425455</f>
        <v>-0.632319673425455</v>
      </c>
      <c r="B1823" s="1" t="n">
        <v>-0.322114499942066</v>
      </c>
    </row>
    <row r="1824" customFormat="false" ht="15" hidden="false" customHeight="false" outlineLevel="0" collapsed="false">
      <c r="A1824" s="1" t="n">
        <f aca="false">-16.8094082324427</f>
        <v>-16.8094082324427</v>
      </c>
      <c r="B1824" s="1" t="n">
        <v>-16.3513436915309</v>
      </c>
    </row>
    <row r="1825" customFormat="false" ht="15" hidden="false" customHeight="false" outlineLevel="0" collapsed="false">
      <c r="A1825" s="1" t="n">
        <v>22.7089639800989</v>
      </c>
      <c r="B1825" s="1" t="n">
        <v>0.0390641911870943</v>
      </c>
    </row>
    <row r="1826" customFormat="false" ht="15" hidden="false" customHeight="false" outlineLevel="0" collapsed="false">
      <c r="A1826" s="1" t="n">
        <f aca="false">-26.2286560995914</f>
        <v>-26.2286560995914</v>
      </c>
      <c r="B1826" s="1" t="n">
        <v>-18.5533970662497</v>
      </c>
    </row>
    <row r="1827" customFormat="false" ht="15" hidden="false" customHeight="false" outlineLevel="0" collapsed="false">
      <c r="A1827" s="1" t="n">
        <v>9.1278187634732</v>
      </c>
      <c r="B1827" s="1" t="n">
        <v>7.62727367638262</v>
      </c>
    </row>
    <row r="1828" customFormat="false" ht="15" hidden="false" customHeight="false" outlineLevel="0" collapsed="false">
      <c r="A1828" s="1" t="n">
        <v>23.1001598101119</v>
      </c>
      <c r="B1828" s="1" t="n">
        <v>-5.34682861020653</v>
      </c>
    </row>
    <row r="1829" customFormat="false" ht="15" hidden="false" customHeight="false" outlineLevel="0" collapsed="false">
      <c r="A1829" s="1" t="n">
        <v>40.1391653606613</v>
      </c>
      <c r="B1829" s="1" t="n">
        <v>-4.50484834970855</v>
      </c>
    </row>
    <row r="1830" customFormat="false" ht="15" hidden="false" customHeight="false" outlineLevel="0" collapsed="false">
      <c r="A1830" s="1" t="n">
        <v>11.5494407493638</v>
      </c>
      <c r="B1830" s="1" t="n">
        <v>1.16466748590711</v>
      </c>
    </row>
    <row r="1831" customFormat="false" ht="15" hidden="false" customHeight="false" outlineLevel="0" collapsed="false">
      <c r="A1831" s="1" t="n">
        <v>-2.25916674333854</v>
      </c>
      <c r="B1831" s="1" t="n">
        <v>1.65227857188595</v>
      </c>
    </row>
    <row r="1832" customFormat="false" ht="15" hidden="false" customHeight="false" outlineLevel="0" collapsed="false">
      <c r="A1832" s="1" t="n">
        <f aca="false">-19.3414387595419</f>
        <v>-19.3414387595419</v>
      </c>
      <c r="B1832" s="1" t="n">
        <v>-11.6431450834534</v>
      </c>
    </row>
    <row r="1833" customFormat="false" ht="15" hidden="false" customHeight="false" outlineLevel="0" collapsed="false">
      <c r="A1833" s="1" t="n">
        <v>38.4704036921202</v>
      </c>
      <c r="B1833" s="1" t="n">
        <v>-6.45240721893325</v>
      </c>
    </row>
    <row r="1834" customFormat="false" ht="15" hidden="false" customHeight="false" outlineLevel="0" collapsed="false">
      <c r="A1834" s="1" t="n">
        <v>12.6534700076122</v>
      </c>
      <c r="B1834" s="1" t="n">
        <v>6.45877439691732</v>
      </c>
    </row>
    <row r="1835" customFormat="false" ht="15" hidden="false" customHeight="false" outlineLevel="0" collapsed="false">
      <c r="A1835" s="1" t="n">
        <f aca="false">-22.6170369379548</f>
        <v>-22.6170369379548</v>
      </c>
      <c r="B1835" s="1" t="n">
        <v>-19.2483870972956</v>
      </c>
    </row>
    <row r="1836" customFormat="false" ht="15" hidden="false" customHeight="false" outlineLevel="0" collapsed="false">
      <c r="A1836" s="1" t="n">
        <f aca="false">-26.6195403463776</f>
        <v>-26.6195403463776</v>
      </c>
      <c r="B1836" s="1" t="n">
        <v>-12.4881569586654</v>
      </c>
    </row>
    <row r="1837" customFormat="false" ht="15" hidden="false" customHeight="false" outlineLevel="0" collapsed="false">
      <c r="A1837" s="1" t="n">
        <v>10.6037021219893</v>
      </c>
      <c r="B1837" s="1" t="n">
        <v>4.16944055870224</v>
      </c>
    </row>
    <row r="1838" customFormat="false" ht="15" hidden="false" customHeight="false" outlineLevel="0" collapsed="false">
      <c r="A1838" s="1" t="n">
        <f aca="false">-22.2634068360157</f>
        <v>-22.2634068360157</v>
      </c>
      <c r="B1838" s="1" t="n">
        <v>-17.4907703777186</v>
      </c>
    </row>
    <row r="1839" customFormat="false" ht="15" hidden="false" customHeight="false" outlineLevel="0" collapsed="false">
      <c r="A1839" s="1" t="n">
        <f aca="false">-16.3086609043525</f>
        <v>-16.3086609043525</v>
      </c>
      <c r="B1839" s="1" t="n">
        <v>-13.8057686695736</v>
      </c>
    </row>
    <row r="1840" customFormat="false" ht="15" hidden="false" customHeight="false" outlineLevel="0" collapsed="false">
      <c r="A1840" s="1" t="n">
        <v>28.9493227646028</v>
      </c>
      <c r="B1840" s="1" t="n">
        <v>-9.04359636814991</v>
      </c>
    </row>
    <row r="1841" customFormat="false" ht="15" hidden="false" customHeight="false" outlineLevel="0" collapsed="false">
      <c r="A1841" s="1" t="n">
        <v>32.9854613880678</v>
      </c>
      <c r="B1841" s="1" t="n">
        <v>-0.781545703498466</v>
      </c>
    </row>
    <row r="1842" customFormat="false" ht="15" hidden="false" customHeight="false" outlineLevel="0" collapsed="false">
      <c r="A1842" s="1" t="n">
        <f aca="false">-32.9708348494867</f>
        <v>-32.9708348494867</v>
      </c>
      <c r="B1842" s="1" t="n">
        <v>-12.6616695097685</v>
      </c>
    </row>
    <row r="1843" customFormat="false" ht="15" hidden="false" customHeight="false" outlineLevel="0" collapsed="false">
      <c r="A1843" s="1" t="n">
        <v>28.7088003859035</v>
      </c>
      <c r="B1843" s="1" t="n">
        <v>-8.3944524837809</v>
      </c>
    </row>
    <row r="1844" customFormat="false" ht="15" hidden="false" customHeight="false" outlineLevel="0" collapsed="false">
      <c r="A1844" s="1" t="n">
        <v>32.7938155193901</v>
      </c>
      <c r="B1844" s="1" t="n">
        <v>-4.49044934142421</v>
      </c>
    </row>
    <row r="1845" customFormat="false" ht="15" hidden="false" customHeight="false" outlineLevel="0" collapsed="false">
      <c r="A1845" s="1" t="n">
        <v>29.9181690416922</v>
      </c>
      <c r="B1845" s="1" t="n">
        <v>-1.9226960530471</v>
      </c>
    </row>
    <row r="1846" customFormat="false" ht="15" hidden="false" customHeight="false" outlineLevel="0" collapsed="false">
      <c r="A1846" s="1" t="n">
        <v>6.13767505518495</v>
      </c>
      <c r="B1846" s="1" t="n">
        <v>2.84371968829051</v>
      </c>
    </row>
    <row r="1847" customFormat="false" ht="15" hidden="false" customHeight="false" outlineLevel="0" collapsed="false">
      <c r="A1847" s="1" t="n">
        <v>21.1389069987907</v>
      </c>
      <c r="B1847" s="1" t="n">
        <v>-7.07991541090237</v>
      </c>
    </row>
    <row r="1848" customFormat="false" ht="15" hidden="false" customHeight="false" outlineLevel="0" collapsed="false">
      <c r="A1848" s="1" t="n">
        <v>2.40397369302861</v>
      </c>
      <c r="B1848" s="1" t="n">
        <v>1.13420250344042</v>
      </c>
    </row>
    <row r="1849" customFormat="false" ht="15" hidden="false" customHeight="false" outlineLevel="0" collapsed="false">
      <c r="A1849" s="1" t="n">
        <v>-5.01027013412404</v>
      </c>
      <c r="B1849" s="1" t="n">
        <v>6.08747619108519</v>
      </c>
    </row>
    <row r="1850" customFormat="false" ht="15" hidden="false" customHeight="false" outlineLevel="0" collapsed="false">
      <c r="A1850" s="1" t="n">
        <v>38.3368018954084</v>
      </c>
      <c r="B1850" s="1" t="n">
        <v>-3.10229980068389</v>
      </c>
    </row>
    <row r="1851" customFormat="false" ht="15" hidden="false" customHeight="false" outlineLevel="0" collapsed="false">
      <c r="A1851" s="1" t="n">
        <f aca="false">-27.7026743079337</f>
        <v>-27.7026743079337</v>
      </c>
      <c r="B1851" s="1" t="n">
        <v>-18.3854532661483</v>
      </c>
    </row>
    <row r="1852" customFormat="false" ht="15" hidden="false" customHeight="false" outlineLevel="0" collapsed="false">
      <c r="A1852" s="1" t="n">
        <v>9.68146741406089</v>
      </c>
      <c r="B1852" s="1" t="n">
        <v>0.259935089327843</v>
      </c>
    </row>
    <row r="1853" customFormat="false" ht="15" hidden="false" customHeight="false" outlineLevel="0" collapsed="false">
      <c r="A1853" s="1" t="n">
        <v>-2.95210237727689</v>
      </c>
      <c r="B1853" s="1" t="n">
        <v>1.52511887416652</v>
      </c>
    </row>
    <row r="1854" customFormat="false" ht="15" hidden="false" customHeight="false" outlineLevel="0" collapsed="false">
      <c r="A1854" s="1" t="n">
        <v>13.4787534049508</v>
      </c>
      <c r="B1854" s="1" t="n">
        <v>-0.234082642943142</v>
      </c>
    </row>
    <row r="1855" customFormat="false" ht="15" hidden="false" customHeight="false" outlineLevel="0" collapsed="false">
      <c r="A1855" s="1" t="n">
        <f aca="false">-20.6366565570688</f>
        <v>-20.6366565570688</v>
      </c>
      <c r="B1855" s="1" t="n">
        <v>-10.7094528175744</v>
      </c>
    </row>
    <row r="1856" customFormat="false" ht="15" hidden="false" customHeight="false" outlineLevel="0" collapsed="false">
      <c r="A1856" s="1" t="n">
        <v>-5.45316144088403</v>
      </c>
      <c r="B1856" s="1" t="n">
        <v>6.98402970557965</v>
      </c>
    </row>
    <row r="1857" customFormat="false" ht="15" hidden="false" customHeight="false" outlineLevel="0" collapsed="false">
      <c r="A1857" s="1" t="n">
        <v>11.3419586762681</v>
      </c>
      <c r="B1857" s="1" t="n">
        <v>8.89843309875079</v>
      </c>
    </row>
    <row r="1858" customFormat="false" ht="15" hidden="false" customHeight="false" outlineLevel="0" collapsed="false">
      <c r="A1858" s="1" t="n">
        <v>34.3574952573343</v>
      </c>
      <c r="B1858" s="1" t="n">
        <v>-5.52952154502953</v>
      </c>
    </row>
    <row r="1859" customFormat="false" ht="15" hidden="false" customHeight="false" outlineLevel="0" collapsed="false">
      <c r="A1859" s="1" t="n">
        <v>-0.529279428957477</v>
      </c>
      <c r="B1859" s="1" t="n">
        <v>5.48312314852785</v>
      </c>
    </row>
    <row r="1860" customFormat="false" ht="15" hidden="false" customHeight="false" outlineLevel="0" collapsed="false">
      <c r="A1860" s="1" t="n">
        <v>38.8175727332114</v>
      </c>
      <c r="B1860" s="1" t="n">
        <v>-2.03620577103906</v>
      </c>
    </row>
    <row r="1861" customFormat="false" ht="15" hidden="false" customHeight="false" outlineLevel="0" collapsed="false">
      <c r="A1861" s="1" t="n">
        <v>8.90798959117645</v>
      </c>
      <c r="B1861" s="1" t="n">
        <v>2.87497334498286</v>
      </c>
    </row>
    <row r="1862" customFormat="false" ht="15" hidden="false" customHeight="false" outlineLevel="0" collapsed="false">
      <c r="A1862" s="1" t="n">
        <f aca="false">-15.7519395051596</f>
        <v>-15.7519395051596</v>
      </c>
      <c r="B1862" s="1" t="n">
        <v>-14.4385634875746</v>
      </c>
    </row>
    <row r="1863" customFormat="false" ht="15" hidden="false" customHeight="false" outlineLevel="0" collapsed="false">
      <c r="A1863" s="1" t="n">
        <f aca="false">-23.7391995163161</f>
        <v>-23.7391995163161</v>
      </c>
      <c r="B1863" s="1" t="n">
        <v>-11.9406586891959</v>
      </c>
    </row>
    <row r="1864" customFormat="false" ht="15" hidden="false" customHeight="false" outlineLevel="0" collapsed="false">
      <c r="A1864" s="1" t="n">
        <v>-0.69618124654129</v>
      </c>
      <c r="B1864" s="1" t="n">
        <v>4.53336060340701</v>
      </c>
    </row>
    <row r="1865" customFormat="false" ht="15" hidden="false" customHeight="false" outlineLevel="0" collapsed="false">
      <c r="A1865" s="1" t="n">
        <f aca="false">-32.001916469607</f>
        <v>-32.001916469607</v>
      </c>
      <c r="B1865" s="1" t="n">
        <v>-14.3408465387821</v>
      </c>
    </row>
    <row r="1866" customFormat="false" ht="15" hidden="false" customHeight="false" outlineLevel="0" collapsed="false">
      <c r="A1866" s="1" t="n">
        <v>21.3587789310618</v>
      </c>
      <c r="B1866" s="1" t="n">
        <v>-5.73636014161851</v>
      </c>
    </row>
    <row r="1867" customFormat="false" ht="15" hidden="false" customHeight="false" outlineLevel="0" collapsed="false">
      <c r="A1867" s="1" t="n">
        <v>35.6091387489585</v>
      </c>
      <c r="B1867" s="1" t="n">
        <v>-1.91493773030405</v>
      </c>
    </row>
    <row r="1868" customFormat="false" ht="15" hidden="false" customHeight="false" outlineLevel="0" collapsed="false">
      <c r="A1868" s="1" t="n">
        <v>10.1016082502053</v>
      </c>
      <c r="B1868" s="1" t="n">
        <v>7.14893491323572</v>
      </c>
    </row>
    <row r="1869" customFormat="false" ht="15" hidden="false" customHeight="false" outlineLevel="0" collapsed="false">
      <c r="A1869" s="1" t="n">
        <v>38.3897190834103</v>
      </c>
      <c r="B1869" s="1" t="n">
        <v>-2.13542197342044</v>
      </c>
    </row>
    <row r="1870" customFormat="false" ht="15" hidden="false" customHeight="false" outlineLevel="0" collapsed="false">
      <c r="A1870" s="1" t="n">
        <f aca="false">-24.2887491138333</f>
        <v>-24.2887491138333</v>
      </c>
      <c r="B1870" s="1" t="n">
        <v>-11.3120576544348</v>
      </c>
    </row>
    <row r="1871" customFormat="false" ht="15" hidden="false" customHeight="false" outlineLevel="0" collapsed="false">
      <c r="A1871" s="1" t="n">
        <v>-4.34765954315937</v>
      </c>
      <c r="B1871" s="1" t="n">
        <v>4.67341495692612</v>
      </c>
    </row>
    <row r="1872" customFormat="false" ht="15" hidden="false" customHeight="false" outlineLevel="0" collapsed="false">
      <c r="A1872" s="1" t="n">
        <v>-6.15763865872272</v>
      </c>
      <c r="B1872" s="1" t="n">
        <v>3.43860827605407</v>
      </c>
    </row>
    <row r="1873" customFormat="false" ht="15" hidden="false" customHeight="false" outlineLevel="0" collapsed="false">
      <c r="A1873" s="1" t="n">
        <f aca="false">-29.3607969143346</f>
        <v>-29.3607969143346</v>
      </c>
      <c r="B1873" s="1" t="n">
        <v>-10.8481603264283</v>
      </c>
    </row>
    <row r="1874" customFormat="false" ht="15" hidden="false" customHeight="false" outlineLevel="0" collapsed="false">
      <c r="A1874" s="1" t="n">
        <v>27.7404142149073</v>
      </c>
      <c r="B1874" s="1" t="n">
        <v>-0.286159799525695</v>
      </c>
    </row>
    <row r="1875" customFormat="false" ht="15" hidden="false" customHeight="false" outlineLevel="0" collapsed="false">
      <c r="A1875" s="1" t="n">
        <v>28.705245111715</v>
      </c>
      <c r="B1875" s="1" t="n">
        <v>-3.24838432684872</v>
      </c>
    </row>
    <row r="1876" customFormat="false" ht="15" hidden="false" customHeight="false" outlineLevel="0" collapsed="false">
      <c r="A1876" s="1" t="n">
        <f aca="false">-34.3130848627288</f>
        <v>-34.3130848627288</v>
      </c>
      <c r="B1876" s="1" t="n">
        <v>-13.6697832340612</v>
      </c>
    </row>
    <row r="1877" customFormat="false" ht="15" hidden="false" customHeight="false" outlineLevel="0" collapsed="false">
      <c r="A1877" s="1" t="n">
        <v>39.4263879400947</v>
      </c>
      <c r="B1877" s="1" t="n">
        <v>-7.82936335809014</v>
      </c>
    </row>
    <row r="1878" customFormat="false" ht="15" hidden="false" customHeight="false" outlineLevel="0" collapsed="false">
      <c r="A1878" s="1" t="n">
        <f aca="false">-32.285724185425</f>
        <v>-32.285724185425</v>
      </c>
      <c r="B1878" s="1" t="n">
        <v>-11.7470235865778</v>
      </c>
    </row>
    <row r="1879" customFormat="false" ht="15" hidden="false" customHeight="false" outlineLevel="0" collapsed="false">
      <c r="A1879" s="1" t="n">
        <f aca="false">-20.6904581415797</f>
        <v>-20.6904581415797</v>
      </c>
      <c r="B1879" s="1" t="n">
        <v>-19.1578583816624</v>
      </c>
    </row>
    <row r="1880" customFormat="false" ht="15" hidden="false" customHeight="false" outlineLevel="0" collapsed="false">
      <c r="A1880" s="1" t="n">
        <v>2.61933191276351</v>
      </c>
      <c r="B1880" s="1" t="n">
        <v>7.86324103648231</v>
      </c>
    </row>
    <row r="1881" customFormat="false" ht="15" hidden="false" customHeight="false" outlineLevel="0" collapsed="false">
      <c r="A1881" s="1" t="n">
        <v>30.8672987918986</v>
      </c>
      <c r="B1881" s="1" t="n">
        <v>-2.48003005300908</v>
      </c>
    </row>
    <row r="1882" customFormat="false" ht="15" hidden="false" customHeight="false" outlineLevel="0" collapsed="false">
      <c r="A1882" s="1" t="n">
        <f aca="false">-16.6997339370053</f>
        <v>-16.6997339370053</v>
      </c>
      <c r="B1882" s="1" t="n">
        <v>-11.1263528392529</v>
      </c>
    </row>
    <row r="1883" customFormat="false" ht="15" hidden="false" customHeight="false" outlineLevel="0" collapsed="false">
      <c r="A1883" s="1" t="n">
        <f aca="false">-33.792362480917</f>
        <v>-33.792362480917</v>
      </c>
      <c r="B1883" s="1" t="n">
        <v>-10.8571857670681</v>
      </c>
    </row>
    <row r="1884" customFormat="false" ht="15" hidden="false" customHeight="false" outlineLevel="0" collapsed="false">
      <c r="A1884" s="1" t="n">
        <v>-4.38124579069818</v>
      </c>
      <c r="B1884" s="1" t="n">
        <v>9.31758191474315</v>
      </c>
    </row>
    <row r="1885" customFormat="false" ht="15" hidden="false" customHeight="false" outlineLevel="0" collapsed="false">
      <c r="A1885" s="1" t="n">
        <v>10.1181351179386</v>
      </c>
      <c r="B1885" s="1" t="n">
        <v>2.00596204896409</v>
      </c>
    </row>
    <row r="1886" customFormat="false" ht="15" hidden="false" customHeight="false" outlineLevel="0" collapsed="false">
      <c r="A1886" s="1" t="n">
        <f aca="false">-19.4686513954303</f>
        <v>-19.4686513954303</v>
      </c>
      <c r="B1886" s="1" t="n">
        <v>-19.3868903690596</v>
      </c>
    </row>
    <row r="1887" customFormat="false" ht="15" hidden="false" customHeight="false" outlineLevel="0" collapsed="false">
      <c r="A1887" s="1" t="n">
        <v>32.5963879815493</v>
      </c>
      <c r="B1887" s="1" t="n">
        <v>-7.85330102078718</v>
      </c>
    </row>
    <row r="1888" customFormat="false" ht="15" hidden="false" customHeight="false" outlineLevel="0" collapsed="false">
      <c r="A1888" s="1" t="n">
        <v>35.3809559124939</v>
      </c>
      <c r="B1888" s="1" t="n">
        <v>-5.45423321725268</v>
      </c>
    </row>
    <row r="1889" customFormat="false" ht="15" hidden="false" customHeight="false" outlineLevel="0" collapsed="false">
      <c r="A1889" s="1" t="n">
        <v>-4.74096702515175</v>
      </c>
      <c r="B1889" s="1" t="n">
        <v>4.86453403611497</v>
      </c>
    </row>
    <row r="1890" customFormat="false" ht="15" hidden="false" customHeight="false" outlineLevel="0" collapsed="false">
      <c r="A1890" s="1" t="n">
        <v>13.2840307300846</v>
      </c>
      <c r="B1890" s="1" t="n">
        <v>5.32093465241244</v>
      </c>
    </row>
    <row r="1891" customFormat="false" ht="15" hidden="false" customHeight="false" outlineLevel="0" collapsed="false">
      <c r="A1891" s="1" t="n">
        <v>-4.32196071725819</v>
      </c>
      <c r="B1891" s="1" t="n">
        <v>7.78089231197296</v>
      </c>
    </row>
    <row r="1892" customFormat="false" ht="15" hidden="false" customHeight="false" outlineLevel="0" collapsed="false">
      <c r="A1892" s="1" t="n">
        <v>10.0595108534758</v>
      </c>
      <c r="B1892" s="1" t="n">
        <v>4.80643073286016</v>
      </c>
    </row>
    <row r="1893" customFormat="false" ht="15" hidden="false" customHeight="false" outlineLevel="0" collapsed="false">
      <c r="A1893" s="1" t="n">
        <v>22.0611968323982</v>
      </c>
      <c r="B1893" s="1" t="n">
        <v>-4.15870708729875</v>
      </c>
    </row>
    <row r="1894" customFormat="false" ht="15" hidden="false" customHeight="false" outlineLevel="0" collapsed="false">
      <c r="A1894" s="1" t="n">
        <v>33.5086110837226</v>
      </c>
      <c r="B1894" s="1" t="n">
        <v>-2.86562569584178</v>
      </c>
    </row>
    <row r="1895" customFormat="false" ht="15" hidden="false" customHeight="false" outlineLevel="0" collapsed="false">
      <c r="A1895" s="1" t="n">
        <f aca="false">-32.2433200744529</f>
        <v>-32.2433200744529</v>
      </c>
      <c r="B1895" s="1" t="n">
        <v>-16.2982538058176</v>
      </c>
    </row>
    <row r="1896" customFormat="false" ht="15" hidden="false" customHeight="false" outlineLevel="0" collapsed="false">
      <c r="A1896" s="1" t="n">
        <v>-3.56717682469842</v>
      </c>
      <c r="B1896" s="1" t="n">
        <v>6.50366687316811</v>
      </c>
    </row>
    <row r="1897" customFormat="false" ht="15" hidden="false" customHeight="false" outlineLevel="0" collapsed="false">
      <c r="A1897" s="1" t="n">
        <v>-4.79096895871386</v>
      </c>
      <c r="B1897" s="1" t="n">
        <v>0.390276589764102</v>
      </c>
    </row>
    <row r="1898" customFormat="false" ht="15" hidden="false" customHeight="false" outlineLevel="0" collapsed="false">
      <c r="A1898" s="1" t="n">
        <f aca="false">-32.3220222764434</f>
        <v>-32.3220222764434</v>
      </c>
      <c r="B1898" s="1" t="n">
        <v>-18.6885035898356</v>
      </c>
    </row>
    <row r="1899" customFormat="false" ht="15" hidden="false" customHeight="false" outlineLevel="0" collapsed="false">
      <c r="A1899" s="1" t="n">
        <f aca="false">-21.3353253080416</f>
        <v>-21.3353253080416</v>
      </c>
      <c r="B1899" s="1" t="n">
        <v>-14.7518530256492</v>
      </c>
    </row>
    <row r="1900" customFormat="false" ht="15" hidden="false" customHeight="false" outlineLevel="0" collapsed="false">
      <c r="A1900" s="1" t="n">
        <v>9.32476306370638</v>
      </c>
      <c r="B1900" s="1" t="n">
        <v>2.78951908550586</v>
      </c>
    </row>
    <row r="1901" customFormat="false" ht="15" hidden="false" customHeight="false" outlineLevel="0" collapsed="false">
      <c r="A1901" s="1" t="n">
        <f aca="false">-22.4489134508638</f>
        <v>-22.4489134508638</v>
      </c>
      <c r="B1901" s="1" t="n">
        <v>-19.1103223664279</v>
      </c>
    </row>
    <row r="1902" customFormat="false" ht="15" hidden="false" customHeight="false" outlineLevel="0" collapsed="false">
      <c r="A1902" s="1" t="n">
        <v>29.3536593839884</v>
      </c>
      <c r="B1902" s="1" t="n">
        <v>-9.36792060174759</v>
      </c>
    </row>
    <row r="1903" customFormat="false" ht="15" hidden="false" customHeight="false" outlineLevel="0" collapsed="false">
      <c r="A1903" s="1" t="n">
        <f aca="false">-26.1375017175216</f>
        <v>-26.1375017175216</v>
      </c>
      <c r="B1903" s="1" t="n">
        <v>-14.251845067937</v>
      </c>
    </row>
    <row r="1904" customFormat="false" ht="15" hidden="false" customHeight="false" outlineLevel="0" collapsed="false">
      <c r="A1904" s="1" t="n">
        <f aca="false">-30.739181724772</f>
        <v>-30.739181724772</v>
      </c>
      <c r="B1904" s="1" t="n">
        <v>-12.4703058371269</v>
      </c>
    </row>
    <row r="1905" customFormat="false" ht="15" hidden="false" customHeight="false" outlineLevel="0" collapsed="false">
      <c r="A1905" s="1" t="n">
        <v>27.8742909764868</v>
      </c>
      <c r="B1905" s="1" t="n">
        <v>-8.53941248946517</v>
      </c>
    </row>
    <row r="1906" customFormat="false" ht="15" hidden="false" customHeight="false" outlineLevel="0" collapsed="false">
      <c r="A1906" s="1" t="n">
        <v>23.6124908070952</v>
      </c>
      <c r="B1906" s="1" t="n">
        <v>-8.32311911748465</v>
      </c>
    </row>
    <row r="1907" customFormat="false" ht="15" hidden="false" customHeight="false" outlineLevel="0" collapsed="false">
      <c r="A1907" s="1" t="n">
        <f aca="false">-28.2410317620023</f>
        <v>-28.2410317620023</v>
      </c>
      <c r="B1907" s="1" t="n">
        <v>-9.63027790653633</v>
      </c>
    </row>
    <row r="1908" customFormat="false" ht="15" hidden="false" customHeight="false" outlineLevel="0" collapsed="false">
      <c r="A1908" s="1" t="n">
        <f aca="false">-18.8673276145387</f>
        <v>-18.8673276145387</v>
      </c>
      <c r="B1908" s="1" t="n">
        <v>-14.6829566168955</v>
      </c>
    </row>
    <row r="1909" customFormat="false" ht="15" hidden="false" customHeight="false" outlineLevel="0" collapsed="false">
      <c r="A1909" s="1" t="n">
        <v>-4.67742199675417</v>
      </c>
      <c r="B1909" s="1" t="n">
        <v>3.64730714135455</v>
      </c>
    </row>
    <row r="1910" customFormat="false" ht="15" hidden="false" customHeight="false" outlineLevel="0" collapsed="false">
      <c r="A1910" s="1" t="n">
        <f aca="false">-25.1434695429218</f>
        <v>-25.1434695429218</v>
      </c>
      <c r="B1910" s="1" t="n">
        <v>-16.9820496067143</v>
      </c>
    </row>
    <row r="1911" customFormat="false" ht="15" hidden="false" customHeight="false" outlineLevel="0" collapsed="false">
      <c r="A1911" s="1" t="n">
        <v>12.1566294576978</v>
      </c>
      <c r="B1911" s="1" t="n">
        <v>4.91721880541205</v>
      </c>
    </row>
    <row r="1912" customFormat="false" ht="15" hidden="false" customHeight="false" outlineLevel="0" collapsed="false">
      <c r="A1912" s="1" t="n">
        <f aca="false">-32.1837781723759</f>
        <v>-32.1837781723759</v>
      </c>
      <c r="B1912" s="1" t="n">
        <v>-10.2771179155371</v>
      </c>
    </row>
    <row r="1913" customFormat="false" ht="15" hidden="false" customHeight="false" outlineLevel="0" collapsed="false">
      <c r="A1913" s="1" t="n">
        <v>35.19696577217</v>
      </c>
      <c r="B1913" s="1" t="n">
        <v>-2.53804697622137</v>
      </c>
    </row>
    <row r="1914" customFormat="false" ht="15" hidden="false" customHeight="false" outlineLevel="0" collapsed="false">
      <c r="A1914" s="1" t="n">
        <f aca="false">-31.8335362763491</f>
        <v>-31.8335362763491</v>
      </c>
      <c r="B1914" s="1" t="n">
        <v>-17.9591678268628</v>
      </c>
    </row>
    <row r="1915" customFormat="false" ht="15" hidden="false" customHeight="false" outlineLevel="0" collapsed="false">
      <c r="A1915" s="1" t="n">
        <v>34.1288363362496</v>
      </c>
      <c r="B1915" s="1" t="n">
        <v>-6.39953280761918</v>
      </c>
    </row>
    <row r="1916" customFormat="false" ht="15" hidden="false" customHeight="false" outlineLevel="0" collapsed="false">
      <c r="A1916" s="1" t="n">
        <v>21.3256139178982</v>
      </c>
      <c r="B1916" s="1" t="n">
        <v>-6.03475624727205</v>
      </c>
    </row>
    <row r="1917" customFormat="false" ht="15" hidden="false" customHeight="false" outlineLevel="0" collapsed="false">
      <c r="A1917" s="1" t="n">
        <v>22.9192644680204</v>
      </c>
      <c r="B1917" s="1" t="n">
        <v>-6.05798910318701</v>
      </c>
    </row>
    <row r="1918" customFormat="false" ht="15" hidden="false" customHeight="false" outlineLevel="0" collapsed="false">
      <c r="A1918" s="1" t="n">
        <v>7.52583350020847</v>
      </c>
      <c r="B1918" s="1" t="n">
        <v>5.2818206862077</v>
      </c>
    </row>
    <row r="1919" customFormat="false" ht="15" hidden="false" customHeight="false" outlineLevel="0" collapsed="false">
      <c r="A1919" s="1" t="n">
        <v>-5.6160672928108</v>
      </c>
      <c r="B1919" s="1" t="n">
        <v>2.6480011500053</v>
      </c>
    </row>
    <row r="1920" customFormat="false" ht="15" hidden="false" customHeight="false" outlineLevel="0" collapsed="false">
      <c r="A1920" s="1" t="n">
        <v>28.136989683428</v>
      </c>
      <c r="B1920" s="1" t="n">
        <v>-7.09886112325768</v>
      </c>
    </row>
    <row r="1921" customFormat="false" ht="15" hidden="false" customHeight="false" outlineLevel="0" collapsed="false">
      <c r="A1921" s="1" t="n">
        <f aca="false">-27.7801669572794</f>
        <v>-27.7801669572794</v>
      </c>
      <c r="B1921" s="1" t="n">
        <v>-11.76363320854</v>
      </c>
    </row>
    <row r="1922" customFormat="false" ht="15" hidden="false" customHeight="false" outlineLevel="0" collapsed="false">
      <c r="A1922" s="1" t="n">
        <v>13.3641755541466</v>
      </c>
      <c r="B1922" s="1" t="n">
        <v>8.87552045574406</v>
      </c>
    </row>
    <row r="1923" customFormat="false" ht="15" hidden="false" customHeight="false" outlineLevel="0" collapsed="false">
      <c r="A1923" s="1" t="n">
        <v>33.6980791303468</v>
      </c>
      <c r="B1923" s="1" t="n">
        <v>-6.80334766703205</v>
      </c>
    </row>
    <row r="1924" customFormat="false" ht="15" hidden="false" customHeight="false" outlineLevel="0" collapsed="false">
      <c r="A1924" s="1" t="n">
        <v>33.5703432737913</v>
      </c>
      <c r="B1924" s="1" t="n">
        <v>-5.189758559731</v>
      </c>
    </row>
    <row r="1925" customFormat="false" ht="15" hidden="false" customHeight="false" outlineLevel="0" collapsed="false">
      <c r="A1925" s="1" t="n">
        <f aca="false">-16.9564462965124</f>
        <v>-16.9564462965124</v>
      </c>
      <c r="B1925" s="1" t="n">
        <v>-14.2816483168703</v>
      </c>
    </row>
    <row r="1926" customFormat="false" ht="15" hidden="false" customHeight="false" outlineLevel="0" collapsed="false">
      <c r="A1926" s="1" t="n">
        <v>31.1753573267387</v>
      </c>
      <c r="B1926" s="1" t="n">
        <v>-0.406028951614555</v>
      </c>
    </row>
    <row r="1927" customFormat="false" ht="15" hidden="false" customHeight="false" outlineLevel="0" collapsed="false">
      <c r="A1927" s="1" t="n">
        <v>37.82763059527</v>
      </c>
      <c r="B1927" s="1" t="n">
        <v>-5.91949202368051</v>
      </c>
    </row>
    <row r="1928" customFormat="false" ht="15" hidden="false" customHeight="false" outlineLevel="0" collapsed="false">
      <c r="A1928" s="1" t="n">
        <f aca="false">-20.5680466960168</f>
        <v>-20.5680466960168</v>
      </c>
      <c r="B1928" s="1" t="n">
        <v>-11.8577941720013</v>
      </c>
    </row>
    <row r="1929" customFormat="false" ht="15" hidden="false" customHeight="false" outlineLevel="0" collapsed="false">
      <c r="A1929" s="1" t="n">
        <v>7.46098596837902</v>
      </c>
      <c r="B1929" s="1" t="n">
        <v>0.143861833066687</v>
      </c>
    </row>
    <row r="1930" customFormat="false" ht="15" hidden="false" customHeight="false" outlineLevel="0" collapsed="false">
      <c r="A1930" s="1" t="n">
        <v>30.117352559853</v>
      </c>
      <c r="B1930" s="1" t="n">
        <v>0.273711978118866</v>
      </c>
    </row>
    <row r="1931" customFormat="false" ht="15" hidden="false" customHeight="false" outlineLevel="0" collapsed="false">
      <c r="A1931" s="1" t="n">
        <v>33.8462786541853</v>
      </c>
      <c r="B1931" s="1" t="n">
        <v>-2.09134177683161</v>
      </c>
    </row>
    <row r="1932" customFormat="false" ht="15" hidden="false" customHeight="false" outlineLevel="0" collapsed="false">
      <c r="A1932" s="1" t="n">
        <v>31.2072547279933</v>
      </c>
      <c r="B1932" s="1" t="n">
        <v>-3.37380408325407</v>
      </c>
    </row>
    <row r="1933" customFormat="false" ht="15" hidden="false" customHeight="false" outlineLevel="0" collapsed="false">
      <c r="A1933" s="1" t="n">
        <f aca="false">-18.4355068544456</f>
        <v>-18.4355068544456</v>
      </c>
      <c r="B1933" s="1" t="n">
        <v>-11.6550433540728</v>
      </c>
    </row>
    <row r="1934" customFormat="false" ht="15" hidden="false" customHeight="false" outlineLevel="0" collapsed="false">
      <c r="A1934" s="1" t="n">
        <f aca="false">-31.5714857997719</f>
        <v>-31.5714857997719</v>
      </c>
      <c r="B1934" s="1" t="n">
        <v>-15.0922127839949</v>
      </c>
    </row>
    <row r="1935" customFormat="false" ht="15" hidden="false" customHeight="false" outlineLevel="0" collapsed="false">
      <c r="A1935" s="1" t="n">
        <f aca="false">-22.3713744914885</f>
        <v>-22.3713744914885</v>
      </c>
      <c r="B1935" s="1" t="n">
        <v>-14.4027903041895</v>
      </c>
    </row>
    <row r="1936" customFormat="false" ht="15" hidden="false" customHeight="false" outlineLevel="0" collapsed="false">
      <c r="A1936" s="1" t="n">
        <v>38.070853660554</v>
      </c>
      <c r="B1936" s="1" t="n">
        <v>-7.29620633971072</v>
      </c>
    </row>
    <row r="1937" customFormat="false" ht="15" hidden="false" customHeight="false" outlineLevel="0" collapsed="false">
      <c r="A1937" s="1" t="n">
        <f aca="false">-15.5452240813672</f>
        <v>-15.5452240813672</v>
      </c>
      <c r="B1937" s="1" t="n">
        <v>-19.3808471787709</v>
      </c>
    </row>
    <row r="1938" customFormat="false" ht="15" hidden="false" customHeight="false" outlineLevel="0" collapsed="false">
      <c r="A1938" s="1" t="n">
        <v>3.67349844712665</v>
      </c>
      <c r="B1938" s="1" t="n">
        <v>6.01393957780654</v>
      </c>
    </row>
    <row r="1939" customFormat="false" ht="15" hidden="false" customHeight="false" outlineLevel="0" collapsed="false">
      <c r="A1939" s="1" t="n">
        <v>3.30821546674734</v>
      </c>
      <c r="B1939" s="1" t="n">
        <v>0.247437575054702</v>
      </c>
    </row>
    <row r="1940" customFormat="false" ht="15" hidden="false" customHeight="false" outlineLevel="0" collapsed="false">
      <c r="A1940" s="1" t="n">
        <v>8.37273188292249</v>
      </c>
      <c r="B1940" s="1" t="n">
        <v>3.55434268492351</v>
      </c>
    </row>
    <row r="1941" customFormat="false" ht="15" hidden="false" customHeight="false" outlineLevel="0" collapsed="false">
      <c r="A1941" s="1" t="n">
        <f aca="false">-24.448725557782</f>
        <v>-24.448725557782</v>
      </c>
      <c r="B1941" s="1" t="n">
        <v>-12.0447278836004</v>
      </c>
    </row>
    <row r="1942" customFormat="false" ht="15" hidden="false" customHeight="false" outlineLevel="0" collapsed="false">
      <c r="A1942" s="1" t="n">
        <v>35.2818134267989</v>
      </c>
      <c r="B1942" s="1" t="n">
        <v>-8.98165762607367</v>
      </c>
    </row>
    <row r="1943" customFormat="false" ht="15" hidden="false" customHeight="false" outlineLevel="0" collapsed="false">
      <c r="A1943" s="1" t="n">
        <v>37.4223376713916</v>
      </c>
      <c r="B1943" s="1" t="n">
        <v>-3.92911975952175</v>
      </c>
    </row>
    <row r="1944" customFormat="false" ht="15" hidden="false" customHeight="false" outlineLevel="0" collapsed="false">
      <c r="A1944" s="1" t="n">
        <v>11.2685931315732</v>
      </c>
      <c r="B1944" s="1" t="n">
        <v>4.78760790241781</v>
      </c>
    </row>
    <row r="1945" customFormat="false" ht="15" hidden="false" customHeight="false" outlineLevel="0" collapsed="false">
      <c r="A1945" s="1" t="n">
        <f aca="false">-5.27303570958311</f>
        <v>-5.27303570958311</v>
      </c>
      <c r="B1945" s="1" t="n">
        <v>-0.11571926852229</v>
      </c>
    </row>
    <row r="1946" customFormat="false" ht="15" hidden="false" customHeight="false" outlineLevel="0" collapsed="false">
      <c r="A1946" s="1" t="n">
        <v>39.1855824939903</v>
      </c>
      <c r="B1946" s="1" t="n">
        <v>-5.39012965129209</v>
      </c>
    </row>
    <row r="1947" customFormat="false" ht="15" hidden="false" customHeight="false" outlineLevel="0" collapsed="false">
      <c r="A1947" s="1" t="n">
        <f aca="false">-29.1157554258287</f>
        <v>-29.1157554258287</v>
      </c>
      <c r="B1947" s="1" t="n">
        <v>-11.8928930037644</v>
      </c>
    </row>
    <row r="1948" customFormat="false" ht="15" hidden="false" customHeight="false" outlineLevel="0" collapsed="false">
      <c r="A1948" s="1" t="n">
        <v>39.963708929556</v>
      </c>
      <c r="B1948" s="1" t="n">
        <v>-7.60205065534799</v>
      </c>
    </row>
    <row r="1949" customFormat="false" ht="15" hidden="false" customHeight="false" outlineLevel="0" collapsed="false">
      <c r="A1949" s="1" t="n">
        <v>26.4157006219871</v>
      </c>
      <c r="B1949" s="1" t="n">
        <v>-8.5787034520154</v>
      </c>
    </row>
    <row r="1950" customFormat="false" ht="15" hidden="false" customHeight="false" outlineLevel="0" collapsed="false">
      <c r="A1950" s="1" t="n">
        <v>7.96440358709552</v>
      </c>
      <c r="B1950" s="1" t="n">
        <v>1.31313319542528</v>
      </c>
    </row>
    <row r="1951" customFormat="false" ht="15" hidden="false" customHeight="false" outlineLevel="0" collapsed="false">
      <c r="A1951" s="1" t="n">
        <v>27.3174291615202</v>
      </c>
      <c r="B1951" s="1" t="n">
        <v>-5.05814974231246</v>
      </c>
    </row>
    <row r="1952" customFormat="false" ht="15" hidden="false" customHeight="false" outlineLevel="0" collapsed="false">
      <c r="A1952" s="1" t="n">
        <v>24.7214172338082</v>
      </c>
      <c r="B1952" s="1" t="n">
        <v>-2.61529330098577</v>
      </c>
    </row>
    <row r="1953" customFormat="false" ht="15" hidden="false" customHeight="false" outlineLevel="0" collapsed="false">
      <c r="A1953" s="1" t="n">
        <f aca="false">-21.4706891677737</f>
        <v>-21.4706891677737</v>
      </c>
      <c r="B1953" s="1" t="n">
        <v>-16.9909601773223</v>
      </c>
    </row>
    <row r="1954" customFormat="false" ht="15" hidden="false" customHeight="false" outlineLevel="0" collapsed="false">
      <c r="A1954" s="1" t="n">
        <v>7.49095545383767</v>
      </c>
      <c r="B1954" s="1" t="n">
        <v>3.93282685840609</v>
      </c>
    </row>
    <row r="1955" customFormat="false" ht="15" hidden="false" customHeight="false" outlineLevel="0" collapsed="false">
      <c r="A1955" s="1" t="n">
        <v>28.0136056099225</v>
      </c>
      <c r="B1955" s="1" t="n">
        <v>-0.381422916538419</v>
      </c>
    </row>
    <row r="1956" customFormat="false" ht="15" hidden="false" customHeight="false" outlineLevel="0" collapsed="false">
      <c r="A1956" s="1" t="n">
        <v>2.95425234869151</v>
      </c>
      <c r="B1956" s="1" t="n">
        <v>2.99335160744922</v>
      </c>
    </row>
    <row r="1957" customFormat="false" ht="15" hidden="false" customHeight="false" outlineLevel="0" collapsed="false">
      <c r="A1957" s="1" t="n">
        <v>27.5216924518209</v>
      </c>
      <c r="B1957" s="1" t="n">
        <v>-1.72760965703942</v>
      </c>
    </row>
    <row r="1958" customFormat="false" ht="15" hidden="false" customHeight="false" outlineLevel="0" collapsed="false">
      <c r="A1958" s="1" t="n">
        <v>8.36529646212366</v>
      </c>
      <c r="B1958" s="1" t="n">
        <v>3.44398242610659</v>
      </c>
    </row>
    <row r="1959" customFormat="false" ht="15" hidden="false" customHeight="false" outlineLevel="0" collapsed="false">
      <c r="A1959" s="1" t="n">
        <f aca="false">-28.5579078785906</f>
        <v>-28.5579078785906</v>
      </c>
      <c r="B1959" s="1" t="n">
        <v>-16.2298628569837</v>
      </c>
    </row>
    <row r="1960" customFormat="false" ht="15" hidden="false" customHeight="false" outlineLevel="0" collapsed="false">
      <c r="A1960" s="1" t="n">
        <v>-0.883657808449423</v>
      </c>
      <c r="B1960" s="1" t="n">
        <v>0.359138993980162</v>
      </c>
    </row>
    <row r="1961" customFormat="false" ht="15" hidden="false" customHeight="false" outlineLevel="0" collapsed="false">
      <c r="A1961" s="1" t="n">
        <f aca="false">-21.0293844980471</f>
        <v>-21.0293844980471</v>
      </c>
      <c r="B1961" s="1" t="n">
        <v>-13.306086590343</v>
      </c>
    </row>
    <row r="1962" customFormat="false" ht="15" hidden="false" customHeight="false" outlineLevel="0" collapsed="false">
      <c r="A1962" s="1" t="n">
        <f aca="false">-26.6648646238374</f>
        <v>-26.6648646238374</v>
      </c>
      <c r="B1962" s="1" t="n">
        <v>-18.6394336191824</v>
      </c>
    </row>
    <row r="1963" customFormat="false" ht="15" hidden="false" customHeight="false" outlineLevel="0" collapsed="false">
      <c r="A1963" s="1" t="n">
        <v>5.49005851012319</v>
      </c>
      <c r="B1963" s="1" t="n">
        <v>4.00203632258775</v>
      </c>
    </row>
    <row r="1964" customFormat="false" ht="15" hidden="false" customHeight="false" outlineLevel="0" collapsed="false">
      <c r="A1964" s="1" t="n">
        <v>-2.73898392372773</v>
      </c>
      <c r="B1964" s="1" t="n">
        <v>4.83010040857377</v>
      </c>
    </row>
    <row r="1965" customFormat="false" ht="15" hidden="false" customHeight="false" outlineLevel="0" collapsed="false">
      <c r="A1965" s="1" t="n">
        <v>0.813546036663058</v>
      </c>
      <c r="B1965" s="1" t="n">
        <v>8.4768443191257</v>
      </c>
    </row>
    <row r="1966" customFormat="false" ht="15" hidden="false" customHeight="false" outlineLevel="0" collapsed="false">
      <c r="A1966" s="1" t="n">
        <f aca="false">-24.9052289746621</f>
        <v>-24.9052289746621</v>
      </c>
      <c r="B1966" s="1" t="n">
        <v>-18.6155276545614</v>
      </c>
    </row>
    <row r="1967" customFormat="false" ht="15" hidden="false" customHeight="false" outlineLevel="0" collapsed="false">
      <c r="A1967" s="1" t="n">
        <v>10.546041517814</v>
      </c>
      <c r="B1967" s="1" t="n">
        <v>4.13617440191605</v>
      </c>
    </row>
    <row r="1968" customFormat="false" ht="15" hidden="false" customHeight="false" outlineLevel="0" collapsed="false">
      <c r="A1968" s="1" t="n">
        <f aca="false">-16.459565975865</f>
        <v>-16.459565975865</v>
      </c>
      <c r="B1968" s="1" t="n">
        <v>-13.8083325001108</v>
      </c>
    </row>
    <row r="1969" customFormat="false" ht="15" hidden="false" customHeight="false" outlineLevel="0" collapsed="false">
      <c r="A1969" s="1" t="n">
        <v>-5.43426158747496</v>
      </c>
      <c r="B1969" s="1" t="n">
        <v>2.38129138719844</v>
      </c>
    </row>
    <row r="1970" customFormat="false" ht="15" hidden="false" customHeight="false" outlineLevel="0" collapsed="false">
      <c r="A1970" s="1" t="n">
        <f aca="false">-16.8994435396203</f>
        <v>-16.8994435396203</v>
      </c>
      <c r="B1970" s="1" t="n">
        <v>-11.7035149594992</v>
      </c>
    </row>
    <row r="1971" customFormat="false" ht="15" hidden="false" customHeight="false" outlineLevel="0" collapsed="false">
      <c r="A1971" s="1" t="n">
        <v>40.328954132076</v>
      </c>
      <c r="B1971" s="1" t="n">
        <v>-4.39093961343927</v>
      </c>
    </row>
    <row r="1972" customFormat="false" ht="15" hidden="false" customHeight="false" outlineLevel="0" collapsed="false">
      <c r="A1972" s="1" t="n">
        <f aca="false">-25.7069881206535</f>
        <v>-25.7069881206535</v>
      </c>
      <c r="B1972" s="1" t="n">
        <v>-10.9013519904233</v>
      </c>
    </row>
    <row r="1973" customFormat="false" ht="15" hidden="false" customHeight="false" outlineLevel="0" collapsed="false">
      <c r="A1973" s="1" t="n">
        <v>29.1019901870224</v>
      </c>
      <c r="B1973" s="1" t="n">
        <v>-6.17553693849246</v>
      </c>
    </row>
    <row r="1974" customFormat="false" ht="15" hidden="false" customHeight="false" outlineLevel="0" collapsed="false">
      <c r="A1974" s="1" t="n">
        <v>22.2704039255751</v>
      </c>
      <c r="B1974" s="1" t="n">
        <v>-0.76089592615088</v>
      </c>
    </row>
    <row r="1975" customFormat="false" ht="15" hidden="false" customHeight="false" outlineLevel="0" collapsed="false">
      <c r="A1975" s="1" t="n">
        <v>35.1026733703303</v>
      </c>
      <c r="B1975" s="1" t="n">
        <v>-3.75066611194186</v>
      </c>
    </row>
    <row r="1976" customFormat="false" ht="15" hidden="false" customHeight="false" outlineLevel="0" collapsed="false">
      <c r="A1976" s="1" t="n">
        <v>0.789877818455596</v>
      </c>
      <c r="B1976" s="1" t="n">
        <v>8.22047408262653</v>
      </c>
    </row>
    <row r="1977" customFormat="false" ht="15" hidden="false" customHeight="false" outlineLevel="0" collapsed="false">
      <c r="A1977" s="1" t="n">
        <v>-2.1618203142286</v>
      </c>
      <c r="B1977" s="1" t="n">
        <v>8.59262293519376</v>
      </c>
    </row>
    <row r="1978" customFormat="false" ht="15" hidden="false" customHeight="false" outlineLevel="0" collapsed="false">
      <c r="A1978" s="1" t="n">
        <v>24.9558285617031</v>
      </c>
      <c r="B1978" s="1" t="n">
        <v>-7.61602111100584</v>
      </c>
    </row>
    <row r="1979" customFormat="false" ht="15" hidden="false" customHeight="false" outlineLevel="0" collapsed="false">
      <c r="A1979" s="1" t="n">
        <f aca="false">-24.1051113424189</f>
        <v>-24.1051113424189</v>
      </c>
      <c r="B1979" s="1" t="n">
        <v>-10.4152381506892</v>
      </c>
    </row>
    <row r="1980" customFormat="false" ht="15" hidden="false" customHeight="false" outlineLevel="0" collapsed="false">
      <c r="A1980" s="1" t="n">
        <f aca="false">-32.3878679860553</f>
        <v>-32.3878679860553</v>
      </c>
      <c r="B1980" s="1" t="n">
        <v>-11.5997987492268</v>
      </c>
    </row>
    <row r="1981" customFormat="false" ht="15" hidden="false" customHeight="false" outlineLevel="0" collapsed="false">
      <c r="A1981" s="1" t="n">
        <v>8.43149737657533</v>
      </c>
      <c r="B1981" s="1" t="n">
        <v>8.99489042065216</v>
      </c>
    </row>
    <row r="1982" customFormat="false" ht="15" hidden="false" customHeight="false" outlineLevel="0" collapsed="false">
      <c r="A1982" s="1" t="n">
        <f aca="false">-22.2036607420435</f>
        <v>-22.2036607420435</v>
      </c>
      <c r="B1982" s="1" t="n">
        <v>-16.4423343191217</v>
      </c>
    </row>
    <row r="1983" customFormat="false" ht="15" hidden="false" customHeight="false" outlineLevel="0" collapsed="false">
      <c r="A1983" s="1" t="n">
        <v>11.5863811823489</v>
      </c>
      <c r="B1983" s="1" t="n">
        <v>6.45084697226601</v>
      </c>
    </row>
    <row r="1984" customFormat="false" ht="15" hidden="false" customHeight="false" outlineLevel="0" collapsed="false">
      <c r="A1984" s="1" t="n">
        <v>8.48122278609504</v>
      </c>
      <c r="B1984" s="1" t="n">
        <v>4.92944481383756</v>
      </c>
    </row>
    <row r="1985" customFormat="false" ht="15" hidden="false" customHeight="false" outlineLevel="0" collapsed="false">
      <c r="A1985" s="1" t="n">
        <f aca="false">-19.5302222072975</f>
        <v>-19.5302222072975</v>
      </c>
      <c r="B1985" s="1" t="n">
        <v>-14.1052278300648</v>
      </c>
    </row>
    <row r="1986" customFormat="false" ht="15" hidden="false" customHeight="false" outlineLevel="0" collapsed="false">
      <c r="A1986" s="1" t="n">
        <v>25.9952863581814</v>
      </c>
      <c r="B1986" s="1" t="n">
        <v>-3.76630347219938</v>
      </c>
    </row>
    <row r="1987" customFormat="false" ht="15" hidden="false" customHeight="false" outlineLevel="0" collapsed="false">
      <c r="A1987" s="1" t="n">
        <v>24.3963320579362</v>
      </c>
      <c r="B1987" s="1" t="n">
        <v>-3.7208806880879</v>
      </c>
    </row>
    <row r="1988" customFormat="false" ht="15" hidden="false" customHeight="false" outlineLevel="0" collapsed="false">
      <c r="A1988" s="1" t="n">
        <v>32.100853291084</v>
      </c>
      <c r="B1988" s="1" t="n">
        <v>-6.70348424462534</v>
      </c>
    </row>
    <row r="1989" customFormat="false" ht="15" hidden="false" customHeight="false" outlineLevel="0" collapsed="false">
      <c r="A1989" s="1" t="n">
        <f aca="false">-23.3441720487745</f>
        <v>-23.3441720487745</v>
      </c>
      <c r="B1989" s="1" t="n">
        <v>-13.5275611303051</v>
      </c>
    </row>
    <row r="1990" customFormat="false" ht="15" hidden="false" customHeight="false" outlineLevel="0" collapsed="false">
      <c r="A1990" s="1" t="n">
        <v>5.318614527678</v>
      </c>
      <c r="B1990" s="1" t="n">
        <v>4.93052337877995</v>
      </c>
    </row>
    <row r="1991" customFormat="false" ht="15" hidden="false" customHeight="false" outlineLevel="0" collapsed="false">
      <c r="A1991" s="1" t="n">
        <v>38.1904184394357</v>
      </c>
      <c r="B1991" s="1" t="n">
        <v>-5.18526002162252</v>
      </c>
    </row>
    <row r="1992" customFormat="false" ht="15" hidden="false" customHeight="false" outlineLevel="0" collapsed="false">
      <c r="A1992" s="1" t="n">
        <v>-4.77337731204548</v>
      </c>
      <c r="B1992" s="1" t="n">
        <v>1.86996401580332</v>
      </c>
    </row>
    <row r="1993" customFormat="false" ht="15" hidden="false" customHeight="false" outlineLevel="0" collapsed="false">
      <c r="A1993" s="1" t="n">
        <v>29.2465135594518</v>
      </c>
      <c r="B1993" s="1" t="n">
        <v>-8.80088860369319</v>
      </c>
    </row>
    <row r="1994" customFormat="false" ht="15" hidden="false" customHeight="false" outlineLevel="0" collapsed="false">
      <c r="A1994" s="1" t="n">
        <v>24.8301298948012</v>
      </c>
      <c r="B1994" s="1" t="n">
        <v>-3.5743310778781</v>
      </c>
    </row>
    <row r="1995" customFormat="false" ht="15" hidden="false" customHeight="false" outlineLevel="0" collapsed="false">
      <c r="A1995" s="1" t="n">
        <v>37.0541233855437</v>
      </c>
      <c r="B1995" s="1" t="n">
        <v>-7.25386960627992</v>
      </c>
    </row>
    <row r="1996" customFormat="false" ht="15" hidden="false" customHeight="false" outlineLevel="0" collapsed="false">
      <c r="A1996" s="1" t="n">
        <f aca="false">-21.4015761507417</f>
        <v>-21.4015761507417</v>
      </c>
      <c r="B1996" s="1" t="n">
        <v>-17.2501584841134</v>
      </c>
    </row>
    <row r="1997" customFormat="false" ht="15" hidden="false" customHeight="false" outlineLevel="0" collapsed="false">
      <c r="A1997" s="1" t="n">
        <f aca="false">-25.1138161058452</f>
        <v>-25.1138161058452</v>
      </c>
      <c r="B1997" s="1" t="n">
        <v>-16.297360730662</v>
      </c>
    </row>
    <row r="1998" customFormat="false" ht="15" hidden="false" customHeight="false" outlineLevel="0" collapsed="false">
      <c r="A1998" s="1" t="n">
        <v>-2.2441263793541</v>
      </c>
      <c r="B1998" s="1" t="n">
        <v>1.53806245567738</v>
      </c>
    </row>
    <row r="1999" customFormat="false" ht="15" hidden="false" customHeight="false" outlineLevel="0" collapsed="false">
      <c r="A1999" s="1" t="n">
        <v>31.6197248254384</v>
      </c>
      <c r="B1999" s="1" t="n">
        <v>-8.35281127299824</v>
      </c>
    </row>
    <row r="2000" customFormat="false" ht="15" hidden="false" customHeight="false" outlineLevel="0" collapsed="false">
      <c r="A2000" s="1" t="n">
        <f aca="false">-26.885433146948</f>
        <v>-26.885433146948</v>
      </c>
      <c r="B2000" s="1" t="n">
        <v>-10.0973274034744</v>
      </c>
    </row>
    <row r="2001" customFormat="false" ht="15" hidden="false" customHeight="false" outlineLevel="0" collapsed="false">
      <c r="A2001" s="1" t="n">
        <v>1.27434473978292</v>
      </c>
      <c r="B2001" s="1" t="n">
        <v>1.62592353473318</v>
      </c>
    </row>
    <row r="2002" customFormat="false" ht="15" hidden="false" customHeight="false" outlineLevel="0" collapsed="false">
      <c r="A2002" s="1" t="n">
        <f aca="false">-23.2625054919851</f>
        <v>-23.2625054919851</v>
      </c>
      <c r="B2002" s="1" t="n">
        <v>-11.1491740675194</v>
      </c>
    </row>
    <row r="2003" customFormat="false" ht="15" hidden="false" customHeight="false" outlineLevel="0" collapsed="false">
      <c r="A2003" s="1" t="n">
        <v>13.3627853816967</v>
      </c>
      <c r="B2003" s="1" t="n">
        <v>7.19232778339445</v>
      </c>
    </row>
    <row r="2004" customFormat="false" ht="15" hidden="false" customHeight="false" outlineLevel="0" collapsed="false">
      <c r="A2004" s="1" t="n">
        <v>1.16677370338048</v>
      </c>
      <c r="B2004" s="1" t="n">
        <v>-0.185943989343095</v>
      </c>
    </row>
    <row r="2005" customFormat="false" ht="15" hidden="false" customHeight="false" outlineLevel="0" collapsed="false">
      <c r="A2005" s="1" t="n">
        <f aca="false">-32.7357487269147</f>
        <v>-32.7357487269147</v>
      </c>
      <c r="B2005" s="1" t="n">
        <v>-12.1932734351825</v>
      </c>
    </row>
    <row r="2006" customFormat="false" ht="15" hidden="false" customHeight="false" outlineLevel="0" collapsed="false">
      <c r="A2006" s="1" t="n">
        <v>22.6733155715303</v>
      </c>
      <c r="B2006" s="1" t="n">
        <v>-1.35238543726348</v>
      </c>
    </row>
    <row r="2007" customFormat="false" ht="15" hidden="false" customHeight="false" outlineLevel="0" collapsed="false">
      <c r="A2007" s="1" t="n">
        <f aca="false">-34.0163752793672</f>
        <v>-34.0163752793672</v>
      </c>
      <c r="B2007" s="1" t="n">
        <v>-18.8586413008214</v>
      </c>
    </row>
    <row r="2008" customFormat="false" ht="15" hidden="false" customHeight="false" outlineLevel="0" collapsed="false">
      <c r="A2008" s="1" t="n">
        <v>0.825336198203527</v>
      </c>
      <c r="B2008" s="1" t="n">
        <v>6.44046275605067</v>
      </c>
    </row>
    <row r="2009" customFormat="false" ht="15" hidden="false" customHeight="false" outlineLevel="0" collapsed="false">
      <c r="A2009" s="1" t="n">
        <f aca="false">-16.0595458608283</f>
        <v>-16.0595458608283</v>
      </c>
      <c r="B2009" s="1" t="n">
        <v>-15.1064303645257</v>
      </c>
    </row>
    <row r="2010" customFormat="false" ht="15" hidden="false" customHeight="false" outlineLevel="0" collapsed="false">
      <c r="A2010" s="1" t="n">
        <v>-4.66924851171521</v>
      </c>
      <c r="B2010" s="1" t="n">
        <v>1.64143956547922</v>
      </c>
    </row>
    <row r="2011" customFormat="false" ht="15" hidden="false" customHeight="false" outlineLevel="0" collapsed="false">
      <c r="A2011" s="1" t="n">
        <v>35.9955859191291</v>
      </c>
      <c r="B2011" s="1" t="n">
        <v>-4.55242301180975</v>
      </c>
    </row>
    <row r="2012" customFormat="false" ht="15" hidden="false" customHeight="false" outlineLevel="0" collapsed="false">
      <c r="A2012" s="1" t="n">
        <f aca="false">-16.6481959739933</f>
        <v>-16.6481959739933</v>
      </c>
      <c r="B2012" s="1" t="n">
        <v>-9.97475478158803</v>
      </c>
    </row>
    <row r="2013" customFormat="false" ht="15" hidden="false" customHeight="false" outlineLevel="0" collapsed="false">
      <c r="A2013" s="1" t="n">
        <v>29.0252542005588</v>
      </c>
      <c r="B2013" s="1" t="n">
        <v>-2.7624744946836</v>
      </c>
    </row>
    <row r="2014" customFormat="false" ht="15" hidden="false" customHeight="false" outlineLevel="0" collapsed="false">
      <c r="A2014" s="1" t="n">
        <f aca="false">-22.7153581143563</f>
        <v>-22.7153581143563</v>
      </c>
      <c r="B2014" s="1" t="n">
        <v>-12.497369972903</v>
      </c>
    </row>
    <row r="2015" customFormat="false" ht="15" hidden="false" customHeight="false" outlineLevel="0" collapsed="false">
      <c r="A2015" s="1" t="n">
        <v>13.4298815847406</v>
      </c>
      <c r="B2015" s="1" t="n">
        <v>5.59787201578841</v>
      </c>
    </row>
    <row r="2016" customFormat="false" ht="15" hidden="false" customHeight="false" outlineLevel="0" collapsed="false">
      <c r="A2016" s="1" t="n">
        <f aca="false">-25.8168258707264</f>
        <v>-25.8168258707264</v>
      </c>
      <c r="B2016" s="1" t="n">
        <v>-10.6968802403648</v>
      </c>
    </row>
    <row r="2017" customFormat="false" ht="15" hidden="false" customHeight="false" outlineLevel="0" collapsed="false">
      <c r="A2017" s="1" t="n">
        <v>9.75145432519113</v>
      </c>
      <c r="B2017" s="1" t="n">
        <v>4.24639618562326</v>
      </c>
    </row>
    <row r="2018" customFormat="false" ht="15" hidden="false" customHeight="false" outlineLevel="0" collapsed="false">
      <c r="A2018" s="1" t="n">
        <v>36.7061716576093</v>
      </c>
      <c r="B2018" s="1" t="n">
        <v>-0.670891601459041</v>
      </c>
    </row>
    <row r="2019" customFormat="false" ht="15" hidden="false" customHeight="false" outlineLevel="0" collapsed="false">
      <c r="A2019" s="1" t="n">
        <v>-3.99854181212789</v>
      </c>
      <c r="B2019" s="1" t="n">
        <v>6.29780539600945</v>
      </c>
    </row>
    <row r="2020" customFormat="false" ht="15" hidden="false" customHeight="false" outlineLevel="0" collapsed="false">
      <c r="A2020" s="1" t="n">
        <v>5.82734178263223</v>
      </c>
      <c r="B2020" s="1" t="n">
        <v>3.42280957081963</v>
      </c>
    </row>
    <row r="2021" customFormat="false" ht="15" hidden="false" customHeight="false" outlineLevel="0" collapsed="false">
      <c r="A2021" s="1" t="n">
        <f aca="false">-29.775887704408</f>
        <v>-29.775887704408</v>
      </c>
      <c r="B2021" s="1" t="n">
        <v>-18.7354215004443</v>
      </c>
    </row>
    <row r="2022" customFormat="false" ht="15" hidden="false" customHeight="false" outlineLevel="0" collapsed="false">
      <c r="A2022" s="1" t="n">
        <v>8.2424267925291</v>
      </c>
      <c r="B2022" s="1" t="n">
        <v>4.12076913667235</v>
      </c>
    </row>
    <row r="2023" customFormat="false" ht="15" hidden="false" customHeight="false" outlineLevel="0" collapsed="false">
      <c r="A2023" s="1" t="n">
        <f aca="false">-15.9016169350611</f>
        <v>-15.9016169350611</v>
      </c>
      <c r="B2023" s="1" t="n">
        <v>-15.9431398639567</v>
      </c>
    </row>
    <row r="2024" customFormat="false" ht="15" hidden="false" customHeight="false" outlineLevel="0" collapsed="false">
      <c r="A2024" s="1" t="n">
        <v>6.46031533488749</v>
      </c>
      <c r="B2024" s="1" t="n">
        <v>6.8931740283205</v>
      </c>
    </row>
    <row r="2025" customFormat="false" ht="15" hidden="false" customHeight="false" outlineLevel="0" collapsed="false">
      <c r="A2025" s="1" t="n">
        <v>21.6953800823638</v>
      </c>
      <c r="B2025" s="1" t="n">
        <v>0.128883917786442</v>
      </c>
    </row>
    <row r="2026" customFormat="false" ht="15" hidden="false" customHeight="false" outlineLevel="0" collapsed="false">
      <c r="A2026" s="1" t="n">
        <v>12.0052088705044</v>
      </c>
      <c r="B2026" s="1" t="n">
        <v>1.66267064474044</v>
      </c>
    </row>
    <row r="2027" customFormat="false" ht="15" hidden="false" customHeight="false" outlineLevel="0" collapsed="false">
      <c r="A2027" s="1" t="n">
        <f aca="false">-20.2510105623922</f>
        <v>-20.2510105623922</v>
      </c>
      <c r="B2027" s="1" t="n">
        <v>-10.9476939651734</v>
      </c>
    </row>
    <row r="2028" customFormat="false" ht="15" hidden="false" customHeight="false" outlineLevel="0" collapsed="false">
      <c r="A2028" s="1" t="n">
        <v>5.95919527959844</v>
      </c>
      <c r="B2028" s="1" t="n">
        <v>0.760412076073798</v>
      </c>
    </row>
    <row r="2029" customFormat="false" ht="15" hidden="false" customHeight="false" outlineLevel="0" collapsed="false">
      <c r="A2029" s="1" t="n">
        <v>40.4559154931037</v>
      </c>
      <c r="B2029" s="1" t="n">
        <v>-4.39104818486474</v>
      </c>
    </row>
    <row r="2030" customFormat="false" ht="15" hidden="false" customHeight="false" outlineLevel="0" collapsed="false">
      <c r="A2030" s="1" t="n">
        <v>38.1588988681402</v>
      </c>
      <c r="B2030" s="1" t="n">
        <v>-4.19973993855876</v>
      </c>
    </row>
    <row r="2031" customFormat="false" ht="15" hidden="false" customHeight="false" outlineLevel="0" collapsed="false">
      <c r="A2031" s="1" t="n">
        <v>37.2306266112357</v>
      </c>
      <c r="B2031" s="1" t="n">
        <v>-5.06528521061143</v>
      </c>
    </row>
    <row r="2032" customFormat="false" ht="15" hidden="false" customHeight="false" outlineLevel="0" collapsed="false">
      <c r="A2032" s="1" t="n">
        <v>8.75428339662719</v>
      </c>
      <c r="B2032" s="1" t="n">
        <v>5.50800226278936</v>
      </c>
    </row>
    <row r="2033" customFormat="false" ht="15" hidden="false" customHeight="false" outlineLevel="0" collapsed="false">
      <c r="A2033" s="1" t="n">
        <v>38.3340103461928</v>
      </c>
      <c r="B2033" s="1" t="n">
        <v>0.213107037316724</v>
      </c>
    </row>
    <row r="2034" customFormat="false" ht="15" hidden="false" customHeight="false" outlineLevel="0" collapsed="false">
      <c r="A2034" s="1" t="n">
        <f aca="false">-3.04000798222114</f>
        <v>-3.04000798222114</v>
      </c>
      <c r="B2034" s="1" t="n">
        <v>-0.305120439690866</v>
      </c>
    </row>
    <row r="2035" customFormat="false" ht="15" hidden="false" customHeight="false" outlineLevel="0" collapsed="false">
      <c r="A2035" s="1" t="n">
        <f aca="false">-25.6314658658811</f>
        <v>-25.6314658658811</v>
      </c>
      <c r="B2035" s="1" t="n">
        <v>-17.0757518998837</v>
      </c>
    </row>
    <row r="2036" customFormat="false" ht="15" hidden="false" customHeight="false" outlineLevel="0" collapsed="false">
      <c r="A2036" s="1" t="n">
        <f aca="false">-29.7927639427883</f>
        <v>-29.7927639427883</v>
      </c>
      <c r="B2036" s="1" t="n">
        <v>-14.1720195847933</v>
      </c>
    </row>
    <row r="2037" customFormat="false" ht="15" hidden="false" customHeight="false" outlineLevel="0" collapsed="false">
      <c r="A2037" s="1" t="n">
        <v>-5.89939609101776</v>
      </c>
      <c r="B2037" s="1" t="n">
        <v>9.41073638612172</v>
      </c>
    </row>
    <row r="2038" customFormat="false" ht="15" hidden="false" customHeight="false" outlineLevel="0" collapsed="false">
      <c r="A2038" s="1" t="n">
        <v>27.917596159786</v>
      </c>
      <c r="B2038" s="1" t="n">
        <v>-9.11803414463805</v>
      </c>
    </row>
    <row r="2039" customFormat="false" ht="15" hidden="false" customHeight="false" outlineLevel="0" collapsed="false">
      <c r="A2039" s="1" t="n">
        <v>38.4856439045025</v>
      </c>
      <c r="B2039" s="1" t="n">
        <v>-0.232786697151793</v>
      </c>
    </row>
    <row r="2040" customFormat="false" ht="15" hidden="false" customHeight="false" outlineLevel="0" collapsed="false">
      <c r="A2040" s="1" t="n">
        <v>27.5235021452161</v>
      </c>
      <c r="B2040" s="1" t="n">
        <v>0.0585930718113711</v>
      </c>
    </row>
    <row r="2041" customFormat="false" ht="15" hidden="false" customHeight="false" outlineLevel="0" collapsed="false">
      <c r="A2041" s="1" t="n">
        <v>2.08651602887258</v>
      </c>
      <c r="B2041" s="1" t="n">
        <v>4.50700344086834</v>
      </c>
    </row>
    <row r="2042" customFormat="false" ht="15" hidden="false" customHeight="false" outlineLevel="0" collapsed="false">
      <c r="A2042" s="1" t="n">
        <v>4.85793249695052</v>
      </c>
      <c r="B2042" s="1" t="n">
        <v>6.49506230456821</v>
      </c>
    </row>
    <row r="2043" customFormat="false" ht="15" hidden="false" customHeight="false" outlineLevel="0" collapsed="false">
      <c r="A2043" s="1" t="n">
        <v>0.280634794164382</v>
      </c>
      <c r="B2043" s="1" t="n">
        <v>8.75745347554161</v>
      </c>
    </row>
    <row r="2044" customFormat="false" ht="15" hidden="false" customHeight="false" outlineLevel="0" collapsed="false">
      <c r="A2044" s="1" t="n">
        <v>13.2146083960265</v>
      </c>
      <c r="B2044" s="1" t="n">
        <v>5.32526351902365</v>
      </c>
    </row>
    <row r="2045" customFormat="false" ht="15" hidden="false" customHeight="false" outlineLevel="0" collapsed="false">
      <c r="A2045" s="1" t="n">
        <v>30.8810406311849</v>
      </c>
      <c r="B2045" s="1" t="n">
        <v>-7.52727221614753</v>
      </c>
    </row>
    <row r="2046" customFormat="false" ht="15" hidden="false" customHeight="false" outlineLevel="0" collapsed="false">
      <c r="A2046" s="1" t="n">
        <v>32.5849942134833</v>
      </c>
      <c r="B2046" s="1" t="n">
        <v>-6.43097046429949</v>
      </c>
    </row>
    <row r="2047" customFormat="false" ht="15" hidden="false" customHeight="false" outlineLevel="0" collapsed="false">
      <c r="A2047" s="1" t="n">
        <v>1.0582190157341</v>
      </c>
      <c r="B2047" s="1" t="n">
        <v>5.63745938140745</v>
      </c>
    </row>
    <row r="2048" customFormat="false" ht="15" hidden="false" customHeight="false" outlineLevel="0" collapsed="false">
      <c r="A2048" s="1" t="n">
        <v>12.2998713034793</v>
      </c>
      <c r="B2048" s="1" t="n">
        <v>7.23063739832239</v>
      </c>
    </row>
    <row r="2049" customFormat="false" ht="15" hidden="false" customHeight="false" outlineLevel="0" collapsed="false">
      <c r="A2049" s="1" t="n">
        <v>24.9934650627052</v>
      </c>
      <c r="B2049" s="1" t="n">
        <v>-0.950682286813304</v>
      </c>
    </row>
    <row r="2050" customFormat="false" ht="15" hidden="false" customHeight="false" outlineLevel="0" collapsed="false">
      <c r="A2050" s="1" t="n">
        <v>39.2003961878666</v>
      </c>
      <c r="B2050" s="1" t="n">
        <v>-8.34008644354504</v>
      </c>
    </row>
    <row r="2051" customFormat="false" ht="15" hidden="false" customHeight="false" outlineLevel="0" collapsed="false">
      <c r="A2051" s="1" t="n">
        <v>0.961288857839609</v>
      </c>
      <c r="B2051" s="1" t="n">
        <v>2.63357345395396</v>
      </c>
    </row>
    <row r="2052" customFormat="false" ht="15" hidden="false" customHeight="false" outlineLevel="0" collapsed="false">
      <c r="A2052" s="1" t="n">
        <f aca="false">-15.5482950281116</f>
        <v>-15.5482950281116</v>
      </c>
      <c r="B2052" s="1" t="n">
        <v>-16.3486702601168</v>
      </c>
    </row>
    <row r="2053" customFormat="false" ht="15" hidden="false" customHeight="false" outlineLevel="0" collapsed="false">
      <c r="A2053" s="1" t="n">
        <f aca="false">-34.3299264062091</f>
        <v>-34.3299264062091</v>
      </c>
      <c r="B2053" s="1" t="n">
        <v>-14.6280977130863</v>
      </c>
    </row>
    <row r="2054" customFormat="false" ht="15" hidden="false" customHeight="false" outlineLevel="0" collapsed="false">
      <c r="A2054" s="1" t="n">
        <v>27.3699090378325</v>
      </c>
      <c r="B2054" s="1" t="n">
        <v>-3.03006641335171</v>
      </c>
    </row>
    <row r="2055" customFormat="false" ht="15" hidden="false" customHeight="false" outlineLevel="0" collapsed="false">
      <c r="A2055" s="1" t="n">
        <v>39.1103153243333</v>
      </c>
      <c r="B2055" s="1" t="n">
        <v>-5.53489869144186</v>
      </c>
    </row>
    <row r="2056" customFormat="false" ht="15" hidden="false" customHeight="false" outlineLevel="0" collapsed="false">
      <c r="A2056" s="1" t="n">
        <f aca="false">-32.7969917986756</f>
        <v>-32.7969917986756</v>
      </c>
      <c r="B2056" s="1" t="n">
        <v>-12.6607955769386</v>
      </c>
    </row>
    <row r="2057" customFormat="false" ht="15" hidden="false" customHeight="false" outlineLevel="0" collapsed="false">
      <c r="A2057" s="1" t="n">
        <f aca="false">-30.0043713390796</f>
        <v>-30.0043713390796</v>
      </c>
      <c r="B2057" s="1" t="n">
        <v>-14.8489439054913</v>
      </c>
    </row>
    <row r="2058" customFormat="false" ht="15" hidden="false" customHeight="false" outlineLevel="0" collapsed="false">
      <c r="A2058" s="1" t="n">
        <v>10.3793720232133</v>
      </c>
      <c r="B2058" s="1" t="n">
        <v>-0.0814487736896016</v>
      </c>
    </row>
    <row r="2059" customFormat="false" ht="15" hidden="false" customHeight="false" outlineLevel="0" collapsed="false">
      <c r="A2059" s="1" t="n">
        <f aca="false">-22.3856856295761</f>
        <v>-22.3856856295761</v>
      </c>
      <c r="B2059" s="1" t="n">
        <v>-12.2247163919464</v>
      </c>
    </row>
    <row r="2060" customFormat="false" ht="15" hidden="false" customHeight="false" outlineLevel="0" collapsed="false">
      <c r="A2060" s="1" t="n">
        <v>11.6604728206883</v>
      </c>
      <c r="B2060" s="1" t="n">
        <v>8.31274799480435</v>
      </c>
    </row>
    <row r="2061" customFormat="false" ht="15" hidden="false" customHeight="false" outlineLevel="0" collapsed="false">
      <c r="A2061" s="1" t="n">
        <f aca="false">-33.637028899912</f>
        <v>-33.637028899912</v>
      </c>
      <c r="B2061" s="1" t="n">
        <v>-14.4483285715242</v>
      </c>
    </row>
    <row r="2062" customFormat="false" ht="15" hidden="false" customHeight="false" outlineLevel="0" collapsed="false">
      <c r="A2062" s="1" t="n">
        <f aca="false">-22.8802105112364</f>
        <v>-22.8802105112364</v>
      </c>
      <c r="B2062" s="1" t="n">
        <v>-14.4001853935482</v>
      </c>
    </row>
    <row r="2063" customFormat="false" ht="15" hidden="false" customHeight="false" outlineLevel="0" collapsed="false">
      <c r="A2063" s="1" t="n">
        <v>37.924140237834</v>
      </c>
      <c r="B2063" s="1" t="n">
        <v>-2.99684761058684</v>
      </c>
    </row>
    <row r="2064" customFormat="false" ht="15" hidden="false" customHeight="false" outlineLevel="0" collapsed="false">
      <c r="A2064" s="1" t="n">
        <v>30.1188894844231</v>
      </c>
      <c r="B2064" s="1" t="n">
        <v>-4.92922367177665</v>
      </c>
    </row>
    <row r="2065" customFormat="false" ht="15" hidden="false" customHeight="false" outlineLevel="0" collapsed="false">
      <c r="A2065" s="1" t="n">
        <v>-3.20600861989817</v>
      </c>
      <c r="B2065" s="1" t="n">
        <v>1.06230718312792</v>
      </c>
    </row>
    <row r="2066" customFormat="false" ht="15" hidden="false" customHeight="false" outlineLevel="0" collapsed="false">
      <c r="A2066" s="1" t="n">
        <f aca="false">-27.0226294917779</f>
        <v>-27.0226294917779</v>
      </c>
      <c r="B2066" s="1" t="n">
        <v>-10.4926291464786</v>
      </c>
    </row>
    <row r="2067" customFormat="false" ht="15" hidden="false" customHeight="false" outlineLevel="0" collapsed="false">
      <c r="A2067" s="1" t="n">
        <f aca="false">-20.3376511922717</f>
        <v>-20.3376511922717</v>
      </c>
      <c r="B2067" s="1" t="n">
        <v>-19.3173747352311</v>
      </c>
    </row>
    <row r="2068" customFormat="false" ht="15" hidden="false" customHeight="false" outlineLevel="0" collapsed="false">
      <c r="A2068" s="1" t="n">
        <v>11.7416821345202</v>
      </c>
      <c r="B2068" s="1" t="n">
        <v>5.93430106834105</v>
      </c>
    </row>
    <row r="2069" customFormat="false" ht="15" hidden="false" customHeight="false" outlineLevel="0" collapsed="false">
      <c r="A2069" s="1" t="n">
        <v>21.9905313524558</v>
      </c>
      <c r="B2069" s="1" t="n">
        <v>-4.70749972534304</v>
      </c>
    </row>
    <row r="2070" customFormat="false" ht="15" hidden="false" customHeight="false" outlineLevel="0" collapsed="false">
      <c r="A2070" s="1" t="n">
        <f aca="false">-15.7692456335326</f>
        <v>-15.7692456335326</v>
      </c>
      <c r="B2070" s="1" t="n">
        <v>-11.7554983379477</v>
      </c>
    </row>
    <row r="2071" customFormat="false" ht="15" hidden="false" customHeight="false" outlineLevel="0" collapsed="false">
      <c r="A2071" s="1" t="n">
        <f aca="false">-19.5590548066976</f>
        <v>-19.5590548066976</v>
      </c>
      <c r="B2071" s="1" t="n">
        <v>-13.6912354817701</v>
      </c>
    </row>
    <row r="2072" customFormat="false" ht="15" hidden="false" customHeight="false" outlineLevel="0" collapsed="false">
      <c r="A2072" s="1" t="n">
        <f aca="false">-26.6427050151976</f>
        <v>-26.6427050151976</v>
      </c>
      <c r="B2072" s="1" t="n">
        <v>-11.232298960481</v>
      </c>
    </row>
    <row r="2073" customFormat="false" ht="15" hidden="false" customHeight="false" outlineLevel="0" collapsed="false">
      <c r="A2073" s="1" t="n">
        <v>3.054506622299</v>
      </c>
      <c r="B2073" s="1" t="n">
        <v>5.46051085745208</v>
      </c>
    </row>
    <row r="2074" customFormat="false" ht="15" hidden="false" customHeight="false" outlineLevel="0" collapsed="false">
      <c r="A2074" s="1" t="n">
        <v>9.45613677253629</v>
      </c>
      <c r="B2074" s="1" t="n">
        <v>8.80371147750148</v>
      </c>
    </row>
    <row r="2075" customFormat="false" ht="15" hidden="false" customHeight="false" outlineLevel="0" collapsed="false">
      <c r="A2075" s="1" t="n">
        <v>31.5919019985719</v>
      </c>
      <c r="B2075" s="1" t="n">
        <v>-8.6260771399911</v>
      </c>
    </row>
    <row r="2076" customFormat="false" ht="15" hidden="false" customHeight="false" outlineLevel="0" collapsed="false">
      <c r="A2076" s="1" t="n">
        <v>36.2448282076185</v>
      </c>
      <c r="B2076" s="1" t="n">
        <v>-5.98604528872377</v>
      </c>
    </row>
    <row r="2077" customFormat="false" ht="15" hidden="false" customHeight="false" outlineLevel="0" collapsed="false">
      <c r="A2077" s="1" t="n">
        <v>1.29223991711711</v>
      </c>
      <c r="B2077" s="1" t="n">
        <v>2.55232499904879</v>
      </c>
    </row>
    <row r="2078" customFormat="false" ht="15" hidden="false" customHeight="false" outlineLevel="0" collapsed="false">
      <c r="A2078" s="1" t="n">
        <v>3.41136789816883</v>
      </c>
      <c r="B2078" s="1" t="n">
        <v>4.1432949170681</v>
      </c>
    </row>
    <row r="2079" customFormat="false" ht="15" hidden="false" customHeight="false" outlineLevel="0" collapsed="false">
      <c r="A2079" s="1" t="n">
        <v>30.4399357950885</v>
      </c>
      <c r="B2079" s="1" t="n">
        <v>-5.32391795738909</v>
      </c>
    </row>
    <row r="2080" customFormat="false" ht="15" hidden="false" customHeight="false" outlineLevel="0" collapsed="false">
      <c r="A2080" s="1" t="n">
        <v>-2.30643802118917</v>
      </c>
      <c r="B2080" s="1" t="n">
        <v>2.0192725391134</v>
      </c>
    </row>
    <row r="2081" customFormat="false" ht="15" hidden="false" customHeight="false" outlineLevel="0" collapsed="false">
      <c r="A2081" s="1" t="n">
        <v>22.422819536221</v>
      </c>
      <c r="B2081" s="1" t="n">
        <v>-7.84586929416295</v>
      </c>
    </row>
    <row r="2082" customFormat="false" ht="15" hidden="false" customHeight="false" outlineLevel="0" collapsed="false">
      <c r="A2082" s="1" t="n">
        <f aca="false">-26.8687728738312</f>
        <v>-26.8687728738312</v>
      </c>
      <c r="B2082" s="1" t="n">
        <v>-14.9328259804643</v>
      </c>
    </row>
    <row r="2083" customFormat="false" ht="15" hidden="false" customHeight="false" outlineLevel="0" collapsed="false">
      <c r="A2083" s="1" t="n">
        <f aca="false">-35.199436075818</f>
        <v>-35.199436075818</v>
      </c>
      <c r="B2083" s="1" t="n">
        <v>-12.2766529549912</v>
      </c>
    </row>
    <row r="2084" customFormat="false" ht="15" hidden="false" customHeight="false" outlineLevel="0" collapsed="false">
      <c r="A2084" s="1" t="n">
        <v>5.43969106178081</v>
      </c>
      <c r="B2084" s="1" t="n">
        <v>7.96988207669556</v>
      </c>
    </row>
    <row r="2085" customFormat="false" ht="15" hidden="false" customHeight="false" outlineLevel="0" collapsed="false">
      <c r="A2085" s="1" t="n">
        <f aca="false">-24.6680515825005</f>
        <v>-24.6680515825005</v>
      </c>
      <c r="B2085" s="1" t="n">
        <v>-12.9368874604881</v>
      </c>
    </row>
    <row r="2086" customFormat="false" ht="15" hidden="false" customHeight="false" outlineLevel="0" collapsed="false">
      <c r="A2086" s="1" t="n">
        <v>7.53042246910281</v>
      </c>
      <c r="B2086" s="1" t="n">
        <v>8.7744368949442</v>
      </c>
    </row>
    <row r="2087" customFormat="false" ht="15" hidden="false" customHeight="false" outlineLevel="0" collapsed="false">
      <c r="A2087" s="1" t="n">
        <f aca="false">-26.6667976413832</f>
        <v>-26.6667976413832</v>
      </c>
      <c r="B2087" s="1" t="n">
        <v>-9.71985134901875</v>
      </c>
    </row>
    <row r="2088" customFormat="false" ht="15" hidden="false" customHeight="false" outlineLevel="0" collapsed="false">
      <c r="A2088" s="1" t="n">
        <v>0.919569345637584</v>
      </c>
      <c r="B2088" s="1" t="n">
        <v>8.78772695526971</v>
      </c>
    </row>
    <row r="2089" customFormat="false" ht="15" hidden="false" customHeight="false" outlineLevel="0" collapsed="false">
      <c r="A2089" s="1" t="n">
        <f aca="false">-24.1189812467707</f>
        <v>-24.1189812467707</v>
      </c>
      <c r="B2089" s="1" t="n">
        <v>-18.710787442192</v>
      </c>
    </row>
    <row r="2090" customFormat="false" ht="15" hidden="false" customHeight="false" outlineLevel="0" collapsed="false">
      <c r="A2090" s="1" t="n">
        <v>39.4431560526136</v>
      </c>
      <c r="B2090" s="1" t="n">
        <v>-1.19471908947499</v>
      </c>
    </row>
    <row r="2091" customFormat="false" ht="15" hidden="false" customHeight="false" outlineLevel="0" collapsed="false">
      <c r="A2091" s="1" t="n">
        <v>24.4081075663511</v>
      </c>
      <c r="B2091" s="1" t="n">
        <v>-7.55391969850769</v>
      </c>
    </row>
    <row r="2092" customFormat="false" ht="15" hidden="false" customHeight="false" outlineLevel="0" collapsed="false">
      <c r="A2092" s="1" t="n">
        <v>0.133310273829303</v>
      </c>
      <c r="B2092" s="1" t="n">
        <v>5.30253923710661</v>
      </c>
    </row>
    <row r="2093" customFormat="false" ht="15" hidden="false" customHeight="false" outlineLevel="0" collapsed="false">
      <c r="A2093" s="1" t="n">
        <f aca="false">-33.3505681440943</f>
        <v>-33.3505681440943</v>
      </c>
      <c r="B2093" s="1" t="n">
        <v>-11.2341488899181</v>
      </c>
    </row>
    <row r="2094" customFormat="false" ht="15" hidden="false" customHeight="false" outlineLevel="0" collapsed="false">
      <c r="A2094" s="1" t="n">
        <v>4.46589771867899</v>
      </c>
      <c r="B2094" s="1" t="n">
        <v>2.22687375282354</v>
      </c>
    </row>
    <row r="2095" customFormat="false" ht="15" hidden="false" customHeight="false" outlineLevel="0" collapsed="false">
      <c r="A2095" s="1" t="n">
        <f aca="false">-30.2679975793388</f>
        <v>-30.2679975793388</v>
      </c>
      <c r="B2095" s="1" t="n">
        <v>-17.3632961094964</v>
      </c>
    </row>
    <row r="2096" customFormat="false" ht="15" hidden="false" customHeight="false" outlineLevel="0" collapsed="false">
      <c r="A2096" s="1" t="n">
        <v>39.0828659289295</v>
      </c>
      <c r="B2096" s="1" t="n">
        <v>-4.65722726432764</v>
      </c>
    </row>
    <row r="2097" customFormat="false" ht="15" hidden="false" customHeight="false" outlineLevel="0" collapsed="false">
      <c r="A2097" s="1" t="n">
        <v>35.9321850382995</v>
      </c>
      <c r="B2097" s="1" t="n">
        <v>-7.20277139425426</v>
      </c>
    </row>
    <row r="2098" customFormat="false" ht="15" hidden="false" customHeight="false" outlineLevel="0" collapsed="false">
      <c r="A2098" s="1" t="n">
        <v>29.2536400260697</v>
      </c>
      <c r="B2098" s="1" t="n">
        <v>-5.84768736608339</v>
      </c>
    </row>
    <row r="2099" customFormat="false" ht="15" hidden="false" customHeight="false" outlineLevel="0" collapsed="false">
      <c r="A2099" s="1" t="n">
        <v>-4.52040011604501</v>
      </c>
      <c r="B2099" s="1" t="n">
        <v>3.16160492078488</v>
      </c>
    </row>
    <row r="2100" customFormat="false" ht="15" hidden="false" customHeight="false" outlineLevel="0" collapsed="false">
      <c r="A2100" s="1" t="n">
        <v>8.32445212430349</v>
      </c>
      <c r="B2100" s="1" t="n">
        <v>0.434502867297703</v>
      </c>
    </row>
    <row r="2101" customFormat="false" ht="15" hidden="false" customHeight="false" outlineLevel="0" collapsed="false">
      <c r="A2101" s="1" t="n">
        <v>21.9292385485426</v>
      </c>
      <c r="B2101" s="1" t="n">
        <v>-5.98606042326271</v>
      </c>
    </row>
    <row r="2102" customFormat="false" ht="15" hidden="false" customHeight="false" outlineLevel="0" collapsed="false">
      <c r="A2102" s="1" t="n">
        <v>1.41793113142428</v>
      </c>
      <c r="B2102" s="1" t="n">
        <v>1.3739823913724</v>
      </c>
    </row>
    <row r="2103" customFormat="false" ht="15" hidden="false" customHeight="false" outlineLevel="0" collapsed="false">
      <c r="A2103" s="1" t="n">
        <v>-1.69015766574539</v>
      </c>
      <c r="B2103" s="1" t="n">
        <v>5.65270797426238</v>
      </c>
    </row>
    <row r="2104" customFormat="false" ht="15" hidden="false" customHeight="false" outlineLevel="0" collapsed="false">
      <c r="A2104" s="1" t="n">
        <f aca="false">-21.09877265784</f>
        <v>-21.09877265784</v>
      </c>
      <c r="B2104" s="1" t="n">
        <v>-19.405138413785</v>
      </c>
    </row>
    <row r="2105" customFormat="false" ht="15" hidden="false" customHeight="false" outlineLevel="0" collapsed="false">
      <c r="A2105" s="1" t="n">
        <f aca="false">-34.585632339266</f>
        <v>-34.585632339266</v>
      </c>
      <c r="B2105" s="1" t="n">
        <v>-18.1410499275583</v>
      </c>
    </row>
    <row r="2106" customFormat="false" ht="15" hidden="false" customHeight="false" outlineLevel="0" collapsed="false">
      <c r="A2106" s="1" t="n">
        <v>31.5352812556628</v>
      </c>
      <c r="B2106" s="1" t="n">
        <v>-0.38674504474301</v>
      </c>
    </row>
    <row r="2107" customFormat="false" ht="15" hidden="false" customHeight="false" outlineLevel="0" collapsed="false">
      <c r="A2107" s="1" t="n">
        <v>13.5557743528942</v>
      </c>
      <c r="B2107" s="1" t="n">
        <v>6.16921531086359</v>
      </c>
    </row>
    <row r="2108" customFormat="false" ht="15" hidden="false" customHeight="false" outlineLevel="0" collapsed="false">
      <c r="A2108" s="1" t="n">
        <f aca="false">-16.2290071071991</f>
        <v>-16.2290071071991</v>
      </c>
      <c r="B2108" s="1" t="n">
        <v>-16.1834328454125</v>
      </c>
    </row>
    <row r="2109" customFormat="false" ht="15" hidden="false" customHeight="false" outlineLevel="0" collapsed="false">
      <c r="A2109" s="1" t="n">
        <v>28.3204493580896</v>
      </c>
      <c r="B2109" s="1" t="n">
        <v>-6.49963279870386</v>
      </c>
    </row>
    <row r="2110" customFormat="false" ht="15" hidden="false" customHeight="false" outlineLevel="0" collapsed="false">
      <c r="A2110" s="1" t="n">
        <v>34.4843794420761</v>
      </c>
      <c r="B2110" s="1" t="n">
        <v>-2.67994644122886</v>
      </c>
    </row>
    <row r="2111" customFormat="false" ht="15" hidden="false" customHeight="false" outlineLevel="0" collapsed="false">
      <c r="A2111" s="1" t="n">
        <f aca="false">-31.402680295047</f>
        <v>-31.402680295047</v>
      </c>
      <c r="B2111" s="1" t="n">
        <v>-14.1218692813833</v>
      </c>
    </row>
    <row r="2112" customFormat="false" ht="15" hidden="false" customHeight="false" outlineLevel="0" collapsed="false">
      <c r="A2112" s="1" t="n">
        <f aca="false">-31.0077770705603</f>
        <v>-31.0077770705603</v>
      </c>
      <c r="B2112" s="1" t="n">
        <v>-14.3121853607502</v>
      </c>
    </row>
    <row r="2113" customFormat="false" ht="15" hidden="false" customHeight="false" outlineLevel="0" collapsed="false">
      <c r="A2113" s="1" t="n">
        <f aca="false">-31.4944442186707</f>
        <v>-31.4944442186707</v>
      </c>
      <c r="B2113" s="1" t="n">
        <v>-17.7245719327878</v>
      </c>
    </row>
    <row r="2114" customFormat="false" ht="15" hidden="false" customHeight="false" outlineLevel="0" collapsed="false">
      <c r="A2114" s="1" t="n">
        <v>-5.94950943940513</v>
      </c>
      <c r="B2114" s="1" t="n">
        <v>2.28295496170728</v>
      </c>
    </row>
    <row r="2115" customFormat="false" ht="15" hidden="false" customHeight="false" outlineLevel="0" collapsed="false">
      <c r="A2115" s="1" t="n">
        <v>8.95045765102389</v>
      </c>
      <c r="B2115" s="1" t="n">
        <v>8.74472335914652</v>
      </c>
    </row>
    <row r="2116" customFormat="false" ht="15" hidden="false" customHeight="false" outlineLevel="0" collapsed="false">
      <c r="A2116" s="1" t="n">
        <v>37.8552934483654</v>
      </c>
      <c r="B2116" s="1" t="n">
        <v>-4.92097143809516</v>
      </c>
    </row>
    <row r="2117" customFormat="false" ht="15" hidden="false" customHeight="false" outlineLevel="0" collapsed="false">
      <c r="A2117" s="1" t="n">
        <v>-2.41057129094424</v>
      </c>
      <c r="B2117" s="1" t="n">
        <v>0.434711380511272</v>
      </c>
    </row>
    <row r="2118" customFormat="false" ht="15" hidden="false" customHeight="false" outlineLevel="0" collapsed="false">
      <c r="A2118" s="1" t="n">
        <v>-1.02449460361114</v>
      </c>
      <c r="B2118" s="1" t="n">
        <v>5.58067394037787</v>
      </c>
    </row>
    <row r="2119" customFormat="false" ht="15" hidden="false" customHeight="false" outlineLevel="0" collapsed="false">
      <c r="A2119" s="1" t="n">
        <v>33.162258773976</v>
      </c>
      <c r="B2119" s="1" t="n">
        <v>-3.57243374405263</v>
      </c>
    </row>
    <row r="2120" customFormat="false" ht="15" hidden="false" customHeight="false" outlineLevel="0" collapsed="false">
      <c r="A2120" s="1" t="n">
        <f aca="false">-21.479807664746</f>
        <v>-21.479807664746</v>
      </c>
      <c r="B2120" s="1" t="n">
        <v>-12.5562135234914</v>
      </c>
    </row>
    <row r="2121" customFormat="false" ht="15" hidden="false" customHeight="false" outlineLevel="0" collapsed="false">
      <c r="A2121" s="1" t="n">
        <f aca="false">-30.7773619947351</f>
        <v>-30.7773619947351</v>
      </c>
      <c r="B2121" s="1" t="n">
        <v>-17.8197288391251</v>
      </c>
    </row>
    <row r="2122" customFormat="false" ht="15" hidden="false" customHeight="false" outlineLevel="0" collapsed="false">
      <c r="A2122" s="1" t="n">
        <v>36.1560213756461</v>
      </c>
      <c r="B2122" s="1" t="n">
        <v>-9.42986204378446</v>
      </c>
    </row>
    <row r="2123" customFormat="false" ht="15" hidden="false" customHeight="false" outlineLevel="0" collapsed="false">
      <c r="A2123" s="1" t="n">
        <v>38.4374609599726</v>
      </c>
      <c r="B2123" s="1" t="n">
        <v>-6.80880793506829</v>
      </c>
    </row>
    <row r="2124" customFormat="false" ht="15" hidden="false" customHeight="false" outlineLevel="0" collapsed="false">
      <c r="A2124" s="1" t="n">
        <v>24.0945826951675</v>
      </c>
      <c r="B2124" s="1" t="n">
        <v>-0.42407139507765</v>
      </c>
    </row>
    <row r="2125" customFormat="false" ht="15" hidden="false" customHeight="false" outlineLevel="0" collapsed="false">
      <c r="A2125" s="1" t="n">
        <v>-1.36481417744546</v>
      </c>
      <c r="B2125" s="1" t="n">
        <v>6.24995115949867</v>
      </c>
    </row>
    <row r="2126" customFormat="false" ht="15" hidden="false" customHeight="false" outlineLevel="0" collapsed="false">
      <c r="A2126" s="1" t="n">
        <v>30.9434527242661</v>
      </c>
      <c r="B2126" s="1" t="n">
        <v>-1.90029118884456</v>
      </c>
    </row>
    <row r="2127" customFormat="false" ht="15" hidden="false" customHeight="false" outlineLevel="0" collapsed="false">
      <c r="A2127" s="1" t="n">
        <v>38.4535288080742</v>
      </c>
      <c r="B2127" s="1" t="n">
        <v>-2.41274055082034</v>
      </c>
    </row>
    <row r="2128" customFormat="false" ht="15" hidden="false" customHeight="false" outlineLevel="0" collapsed="false">
      <c r="A2128" s="1" t="n">
        <v>22.1106809020136</v>
      </c>
      <c r="B2128" s="1" t="n">
        <v>-6.46200584865235</v>
      </c>
    </row>
    <row r="2129" customFormat="false" ht="15" hidden="false" customHeight="false" outlineLevel="0" collapsed="false">
      <c r="A2129" s="1" t="n">
        <v>33.522971398988</v>
      </c>
      <c r="B2129" s="1" t="n">
        <v>-0.468876771217699</v>
      </c>
    </row>
    <row r="2130" customFormat="false" ht="15" hidden="false" customHeight="false" outlineLevel="0" collapsed="false">
      <c r="A2130" s="1" t="n">
        <f aca="false">-25.1852575001454</f>
        <v>-25.1852575001454</v>
      </c>
      <c r="B2130" s="1" t="n">
        <v>-13.6680783227302</v>
      </c>
    </row>
    <row r="2131" customFormat="false" ht="15" hidden="false" customHeight="false" outlineLevel="0" collapsed="false">
      <c r="A2131" s="1" t="n">
        <v>-1.41861253924184</v>
      </c>
      <c r="B2131" s="1" t="n">
        <v>1.32651153787667</v>
      </c>
    </row>
    <row r="2132" customFormat="false" ht="15" hidden="false" customHeight="false" outlineLevel="0" collapsed="false">
      <c r="A2132" s="1" t="n">
        <v>-6.19075253644668</v>
      </c>
      <c r="B2132" s="1" t="n">
        <v>6.23958976517342</v>
      </c>
    </row>
    <row r="2133" customFormat="false" ht="15" hidden="false" customHeight="false" outlineLevel="0" collapsed="false">
      <c r="A2133" s="1" t="n">
        <v>-0.694765165951217</v>
      </c>
      <c r="B2133" s="1" t="n">
        <v>7.80716029751115</v>
      </c>
    </row>
    <row r="2134" customFormat="false" ht="15" hidden="false" customHeight="false" outlineLevel="0" collapsed="false">
      <c r="A2134" s="1" t="n">
        <v>29.0578350060517</v>
      </c>
      <c r="B2134" s="1" t="n">
        <v>-4.34829072782637</v>
      </c>
    </row>
    <row r="2135" customFormat="false" ht="15" hidden="false" customHeight="false" outlineLevel="0" collapsed="false">
      <c r="A2135" s="1" t="n">
        <v>21.5739225859391</v>
      </c>
      <c r="B2135" s="1" t="n">
        <v>-4.4525549831537</v>
      </c>
    </row>
    <row r="2136" customFormat="false" ht="15" hidden="false" customHeight="false" outlineLevel="0" collapsed="false">
      <c r="A2136" s="1" t="n">
        <f aca="false">-22.3992469652199</f>
        <v>-22.3992469652199</v>
      </c>
      <c r="B2136" s="1" t="n">
        <v>-18.4521304662482</v>
      </c>
    </row>
    <row r="2137" customFormat="false" ht="15" hidden="false" customHeight="false" outlineLevel="0" collapsed="false">
      <c r="A2137" s="1" t="n">
        <v>12.5680651701914</v>
      </c>
      <c r="B2137" s="1" t="n">
        <v>2.82676569690574</v>
      </c>
    </row>
    <row r="2138" customFormat="false" ht="15" hidden="false" customHeight="false" outlineLevel="0" collapsed="false">
      <c r="A2138" s="1" t="n">
        <v>27.7620847408567</v>
      </c>
      <c r="B2138" s="1" t="n">
        <v>-4.29647678595544</v>
      </c>
    </row>
    <row r="2139" customFormat="false" ht="15" hidden="false" customHeight="false" outlineLevel="0" collapsed="false">
      <c r="A2139" s="1" t="n">
        <v>35.165699183317</v>
      </c>
      <c r="B2139" s="1" t="n">
        <v>-7.63090874996894</v>
      </c>
    </row>
    <row r="2140" customFormat="false" ht="15" hidden="false" customHeight="false" outlineLevel="0" collapsed="false">
      <c r="A2140" s="1" t="n">
        <f aca="false">-28.4102257273635</f>
        <v>-28.4102257273635</v>
      </c>
      <c r="B2140" s="1" t="n">
        <v>-12.0843370221197</v>
      </c>
    </row>
    <row r="2141" customFormat="false" ht="15" hidden="false" customHeight="false" outlineLevel="0" collapsed="false">
      <c r="A2141" s="1" t="n">
        <v>22.55958307169</v>
      </c>
      <c r="B2141" s="1" t="n">
        <v>-8.80510607235409</v>
      </c>
    </row>
    <row r="2142" customFormat="false" ht="15" hidden="false" customHeight="false" outlineLevel="0" collapsed="false">
      <c r="A2142" s="1" t="n">
        <f aca="false">-31.3906516239107</f>
        <v>-31.3906516239107</v>
      </c>
      <c r="B2142" s="1" t="n">
        <v>-14.9359520587183</v>
      </c>
    </row>
    <row r="2143" customFormat="false" ht="15" hidden="false" customHeight="false" outlineLevel="0" collapsed="false">
      <c r="A2143" s="1" t="n">
        <v>3.76733769623568</v>
      </c>
      <c r="B2143" s="1" t="n">
        <v>2.16530124289738</v>
      </c>
    </row>
    <row r="2144" customFormat="false" ht="15" hidden="false" customHeight="false" outlineLevel="0" collapsed="false">
      <c r="A2144" s="1" t="n">
        <v>6.50320816454857</v>
      </c>
      <c r="B2144" s="1" t="n">
        <v>1.10170152268177</v>
      </c>
    </row>
    <row r="2145" customFormat="false" ht="15" hidden="false" customHeight="false" outlineLevel="0" collapsed="false">
      <c r="A2145" s="1" t="n">
        <v>-2.29924310423289</v>
      </c>
      <c r="B2145" s="1" t="n">
        <v>5.68166470992293</v>
      </c>
    </row>
    <row r="2146" customFormat="false" ht="15" hidden="false" customHeight="false" outlineLevel="0" collapsed="false">
      <c r="A2146" s="1" t="n">
        <f aca="false">-18.9504097791634</f>
        <v>-18.9504097791634</v>
      </c>
      <c r="B2146" s="1" t="n">
        <v>-14.2261316236349</v>
      </c>
    </row>
    <row r="2147" customFormat="false" ht="15" hidden="false" customHeight="false" outlineLevel="0" collapsed="false">
      <c r="A2147" s="1" t="n">
        <f aca="false">-23.7597430118628</f>
        <v>-23.7597430118628</v>
      </c>
      <c r="B2147" s="1" t="n">
        <v>-10.6103715394056</v>
      </c>
    </row>
    <row r="2148" customFormat="false" ht="15" hidden="false" customHeight="false" outlineLevel="0" collapsed="false">
      <c r="A2148" s="1" t="n">
        <f aca="false">-25.6648023686933</f>
        <v>-25.6648023686933</v>
      </c>
      <c r="B2148" s="1" t="n">
        <v>-9.57146848089945</v>
      </c>
    </row>
    <row r="2149" customFormat="false" ht="15" hidden="false" customHeight="false" outlineLevel="0" collapsed="false">
      <c r="A2149" s="1" t="n">
        <f aca="false">-24.8200465158992</f>
        <v>-24.8200465158992</v>
      </c>
      <c r="B2149" s="1" t="n">
        <v>-13.0474907818752</v>
      </c>
    </row>
    <row r="2150" customFormat="false" ht="15" hidden="false" customHeight="false" outlineLevel="0" collapsed="false">
      <c r="A2150" s="1" t="n">
        <v>-1.16886106787248</v>
      </c>
      <c r="B2150" s="1" t="n">
        <v>4.70346266165051</v>
      </c>
    </row>
    <row r="2151" customFormat="false" ht="15" hidden="false" customHeight="false" outlineLevel="0" collapsed="false">
      <c r="A2151" s="1" t="n">
        <v>7.91475445179785</v>
      </c>
      <c r="B2151" s="1" t="n">
        <v>7.63329202212976</v>
      </c>
    </row>
    <row r="2152" customFormat="false" ht="15" hidden="false" customHeight="false" outlineLevel="0" collapsed="false">
      <c r="A2152" s="1" t="n">
        <v>12.8559352862869</v>
      </c>
      <c r="B2152" s="1" t="n">
        <v>2.4931725047963</v>
      </c>
    </row>
    <row r="2153" customFormat="false" ht="15" hidden="false" customHeight="false" outlineLevel="0" collapsed="false">
      <c r="A2153" s="1" t="n">
        <v>32.7337797371686</v>
      </c>
      <c r="B2153" s="1" t="n">
        <v>-1.46594549544061</v>
      </c>
    </row>
    <row r="2154" customFormat="false" ht="15" hidden="false" customHeight="false" outlineLevel="0" collapsed="false">
      <c r="A2154" s="1" t="n">
        <v>3.83883696019858</v>
      </c>
      <c r="B2154" s="1" t="n">
        <v>0.0439071190953046</v>
      </c>
    </row>
    <row r="2155" customFormat="false" ht="15" hidden="false" customHeight="false" outlineLevel="0" collapsed="false">
      <c r="A2155" s="1" t="n">
        <v>5.41422485238885</v>
      </c>
      <c r="B2155" s="1" t="n">
        <v>2.51410073272273</v>
      </c>
    </row>
    <row r="2156" customFormat="false" ht="15" hidden="false" customHeight="false" outlineLevel="0" collapsed="false">
      <c r="A2156" s="1" t="n">
        <v>30.6183697692836</v>
      </c>
      <c r="B2156" s="1" t="n">
        <v>-1.71399301475552</v>
      </c>
    </row>
    <row r="2157" customFormat="false" ht="15" hidden="false" customHeight="false" outlineLevel="0" collapsed="false">
      <c r="A2157" s="1" t="n">
        <v>4.88591281584323</v>
      </c>
      <c r="B2157" s="1" t="n">
        <v>1.21323100597582</v>
      </c>
    </row>
    <row r="2158" customFormat="false" ht="15" hidden="false" customHeight="false" outlineLevel="0" collapsed="false">
      <c r="A2158" s="1" t="n">
        <v>5.49419139607217</v>
      </c>
      <c r="B2158" s="1" t="n">
        <v>2.28766817114129</v>
      </c>
    </row>
    <row r="2159" customFormat="false" ht="15" hidden="false" customHeight="false" outlineLevel="0" collapsed="false">
      <c r="A2159" s="1" t="n">
        <v>-5.62799884051733</v>
      </c>
      <c r="B2159" s="1" t="n">
        <v>4.99593686679634</v>
      </c>
    </row>
    <row r="2160" customFormat="false" ht="15" hidden="false" customHeight="false" outlineLevel="0" collapsed="false">
      <c r="A2160" s="1" t="n">
        <v>22.8453760145921</v>
      </c>
      <c r="B2160" s="1" t="n">
        <v>-9.04618090661322</v>
      </c>
    </row>
    <row r="2161" customFormat="false" ht="15" hidden="false" customHeight="false" outlineLevel="0" collapsed="false">
      <c r="A2161" s="1" t="n">
        <f aca="false">-25.2313841661304</f>
        <v>-25.2313841661304</v>
      </c>
      <c r="B2161" s="1" t="n">
        <v>-16.9738723677409</v>
      </c>
    </row>
    <row r="2162" customFormat="false" ht="15" hidden="false" customHeight="false" outlineLevel="0" collapsed="false">
      <c r="A2162" s="1" t="n">
        <v>34.5820663776282</v>
      </c>
      <c r="B2162" s="1" t="n">
        <v>-0.388101795537359</v>
      </c>
    </row>
    <row r="2163" customFormat="false" ht="15" hidden="false" customHeight="false" outlineLevel="0" collapsed="false">
      <c r="A2163" s="1" t="n">
        <v>27.4799801918024</v>
      </c>
      <c r="B2163" s="1" t="n">
        <v>-8.76798115050622</v>
      </c>
    </row>
    <row r="2164" customFormat="false" ht="15" hidden="false" customHeight="false" outlineLevel="0" collapsed="false">
      <c r="A2164" s="1" t="n">
        <v>35.6246803410889</v>
      </c>
      <c r="B2164" s="1" t="n">
        <v>-3.54244868310484</v>
      </c>
    </row>
    <row r="2165" customFormat="false" ht="15" hidden="false" customHeight="false" outlineLevel="0" collapsed="false">
      <c r="A2165" s="1" t="n">
        <v>36.1865713545942</v>
      </c>
      <c r="B2165" s="1" t="n">
        <v>-8.99644174087828</v>
      </c>
    </row>
    <row r="2166" customFormat="false" ht="15" hidden="false" customHeight="false" outlineLevel="0" collapsed="false">
      <c r="A2166" s="1" t="n">
        <v>26.4185807693218</v>
      </c>
      <c r="B2166" s="1" t="n">
        <v>-3.32465088227156</v>
      </c>
    </row>
    <row r="2167" customFormat="false" ht="15" hidden="false" customHeight="false" outlineLevel="0" collapsed="false">
      <c r="A2167" s="1" t="n">
        <v>9.31729760644646</v>
      </c>
      <c r="B2167" s="1" t="n">
        <v>3.60095802760848</v>
      </c>
    </row>
    <row r="2168" customFormat="false" ht="15" hidden="false" customHeight="false" outlineLevel="0" collapsed="false">
      <c r="A2168" s="1" t="n">
        <f aca="false">-28.8837247552214</f>
        <v>-28.8837247552214</v>
      </c>
      <c r="B2168" s="1" t="n">
        <v>-17.7321586416922</v>
      </c>
    </row>
    <row r="2169" customFormat="false" ht="15" hidden="false" customHeight="false" outlineLevel="0" collapsed="false">
      <c r="A2169" s="1" t="n">
        <v>22.8031961289126</v>
      </c>
      <c r="B2169" s="1" t="n">
        <v>-0.747000232432956</v>
      </c>
    </row>
    <row r="2170" customFormat="false" ht="15" hidden="false" customHeight="false" outlineLevel="0" collapsed="false">
      <c r="A2170" s="1" t="n">
        <v>40.4882608911816</v>
      </c>
      <c r="B2170" s="1" t="n">
        <v>-8.75014335264252</v>
      </c>
    </row>
    <row r="2171" customFormat="false" ht="15" hidden="false" customHeight="false" outlineLevel="0" collapsed="false">
      <c r="A2171" s="1" t="n">
        <v>35.7418702419178</v>
      </c>
      <c r="B2171" s="1" t="n">
        <v>-6.87402485021412</v>
      </c>
    </row>
    <row r="2172" customFormat="false" ht="15" hidden="false" customHeight="false" outlineLevel="0" collapsed="false">
      <c r="A2172" s="1" t="n">
        <v>29.9315695218041</v>
      </c>
      <c r="B2172" s="1" t="n">
        <v>-2.2032230746165</v>
      </c>
    </row>
    <row r="2173" customFormat="false" ht="15" hidden="false" customHeight="false" outlineLevel="0" collapsed="false">
      <c r="A2173" s="1" t="n">
        <v>30.5883286522733</v>
      </c>
      <c r="B2173" s="1" t="n">
        <v>-3.8252197146508</v>
      </c>
    </row>
    <row r="2174" customFormat="false" ht="15" hidden="false" customHeight="false" outlineLevel="0" collapsed="false">
      <c r="A2174" s="1" t="n">
        <v>25.7697203569121</v>
      </c>
      <c r="B2174" s="1" t="n">
        <v>-7.06750650446067</v>
      </c>
    </row>
    <row r="2175" customFormat="false" ht="15" hidden="false" customHeight="false" outlineLevel="0" collapsed="false">
      <c r="A2175" s="1" t="n">
        <f aca="false">-18.6423700947347</f>
        <v>-18.6423700947347</v>
      </c>
      <c r="B2175" s="1" t="n">
        <v>-9.67196043394839</v>
      </c>
    </row>
    <row r="2176" customFormat="false" ht="15" hidden="false" customHeight="false" outlineLevel="0" collapsed="false">
      <c r="A2176" s="1" t="n">
        <v>-4.90595563045089</v>
      </c>
      <c r="B2176" s="1" t="n">
        <v>0.749763824596564</v>
      </c>
    </row>
    <row r="2177" customFormat="false" ht="15" hidden="false" customHeight="false" outlineLevel="0" collapsed="false">
      <c r="A2177" s="1" t="n">
        <v>27.9715612006427</v>
      </c>
      <c r="B2177" s="1" t="n">
        <v>-1.82593597039948</v>
      </c>
    </row>
    <row r="2178" customFormat="false" ht="15" hidden="false" customHeight="false" outlineLevel="0" collapsed="false">
      <c r="A2178" s="1" t="n">
        <v>-3.02068513367489</v>
      </c>
      <c r="B2178" s="1" t="n">
        <v>6.69320884859083</v>
      </c>
    </row>
    <row r="2179" customFormat="false" ht="15" hidden="false" customHeight="false" outlineLevel="0" collapsed="false">
      <c r="A2179" s="1" t="n">
        <v>-2.2057450705923</v>
      </c>
      <c r="B2179" s="1" t="n">
        <v>9.07232584411461</v>
      </c>
    </row>
    <row r="2180" customFormat="false" ht="15" hidden="false" customHeight="false" outlineLevel="0" collapsed="false">
      <c r="A2180" s="1" t="n">
        <v>35.2331090394822</v>
      </c>
      <c r="B2180" s="1" t="n">
        <v>-6.14705290507895</v>
      </c>
    </row>
    <row r="2181" customFormat="false" ht="15" hidden="false" customHeight="false" outlineLevel="0" collapsed="false">
      <c r="A2181" s="1" t="n">
        <f aca="false">-15.8504029690428</f>
        <v>-15.8504029690428</v>
      </c>
      <c r="B2181" s="1" t="n">
        <v>-12.1156645243585</v>
      </c>
    </row>
    <row r="2182" customFormat="false" ht="15" hidden="false" customHeight="false" outlineLevel="0" collapsed="false">
      <c r="A2182" s="1" t="n">
        <v>22.5900959741987</v>
      </c>
      <c r="B2182" s="1" t="n">
        <v>0.304335956464402</v>
      </c>
    </row>
    <row r="2183" customFormat="false" ht="15" hidden="false" customHeight="false" outlineLevel="0" collapsed="false">
      <c r="A2183" s="1" t="n">
        <v>23.5843448165335</v>
      </c>
      <c r="B2183" s="1" t="n">
        <v>-4.44270197167666</v>
      </c>
    </row>
    <row r="2184" customFormat="false" ht="15" hidden="false" customHeight="false" outlineLevel="0" collapsed="false">
      <c r="A2184" s="1" t="n">
        <v>1.7112218386275</v>
      </c>
      <c r="B2184" s="1" t="n">
        <v>7.77647535162633</v>
      </c>
    </row>
    <row r="2185" customFormat="false" ht="15" hidden="false" customHeight="false" outlineLevel="0" collapsed="false">
      <c r="A2185" s="1" t="n">
        <v>35.6403992392386</v>
      </c>
      <c r="B2185" s="1" t="n">
        <v>-8.68785061215039</v>
      </c>
    </row>
    <row r="2186" customFormat="false" ht="15" hidden="false" customHeight="false" outlineLevel="0" collapsed="false">
      <c r="A2186" s="1" t="n">
        <v>7.03659929703144</v>
      </c>
      <c r="B2186" s="1" t="n">
        <v>7.50232491195024</v>
      </c>
    </row>
    <row r="2187" customFormat="false" ht="15" hidden="false" customHeight="false" outlineLevel="0" collapsed="false">
      <c r="A2187" s="1" t="n">
        <v>-1.40456340866022</v>
      </c>
      <c r="B2187" s="1" t="n">
        <v>5.37627622787544</v>
      </c>
    </row>
    <row r="2188" customFormat="false" ht="15" hidden="false" customHeight="false" outlineLevel="0" collapsed="false">
      <c r="A2188" s="1" t="n">
        <v>12.5920191727886</v>
      </c>
      <c r="B2188" s="1" t="n">
        <v>7.6325752684497</v>
      </c>
    </row>
    <row r="2189" customFormat="false" ht="15" hidden="false" customHeight="false" outlineLevel="0" collapsed="false">
      <c r="A2189" s="1" t="n">
        <v>8.02059960318183</v>
      </c>
      <c r="B2189" s="1" t="n">
        <v>5.43579583604161</v>
      </c>
    </row>
    <row r="2190" customFormat="false" ht="15" hidden="false" customHeight="false" outlineLevel="0" collapsed="false">
      <c r="A2190" s="1" t="n">
        <f aca="false">-18.4526174942915</f>
        <v>-18.4526174942915</v>
      </c>
      <c r="B2190" s="1" t="n">
        <v>-17.5116470585059</v>
      </c>
    </row>
    <row r="2191" customFormat="false" ht="15" hidden="false" customHeight="false" outlineLevel="0" collapsed="false">
      <c r="A2191" s="1" t="n">
        <v>39.0082518220876</v>
      </c>
      <c r="B2191" s="1" t="n">
        <v>-2.97043852330431</v>
      </c>
    </row>
    <row r="2192" customFormat="false" ht="15" hidden="false" customHeight="false" outlineLevel="0" collapsed="false">
      <c r="A2192" s="1" t="n">
        <v>29.8471584585328</v>
      </c>
      <c r="B2192" s="1" t="n">
        <v>-8.63497092455467</v>
      </c>
    </row>
    <row r="2193" customFormat="false" ht="15" hidden="false" customHeight="false" outlineLevel="0" collapsed="false">
      <c r="A2193" s="1" t="n">
        <v>35.7845407607487</v>
      </c>
      <c r="B2193" s="1" t="n">
        <v>-3.29893456783865</v>
      </c>
    </row>
    <row r="2194" customFormat="false" ht="15" hidden="false" customHeight="false" outlineLevel="0" collapsed="false">
      <c r="A2194" s="1" t="n">
        <f aca="false">-21.6330642418843</f>
        <v>-21.6330642418843</v>
      </c>
      <c r="B2194" s="1" t="n">
        <v>-15.6515747511546</v>
      </c>
    </row>
    <row r="2195" customFormat="false" ht="15" hidden="false" customHeight="false" outlineLevel="0" collapsed="false">
      <c r="A2195" s="1" t="n">
        <v>-4.64156089123098</v>
      </c>
      <c r="B2195" s="1" t="n">
        <v>6.65794633570296</v>
      </c>
    </row>
    <row r="2196" customFormat="false" ht="15" hidden="false" customHeight="false" outlineLevel="0" collapsed="false">
      <c r="A2196" s="1" t="n">
        <v>39.5165292175839</v>
      </c>
      <c r="B2196" s="1" t="n">
        <v>-4.18122905942777</v>
      </c>
    </row>
    <row r="2197" customFormat="false" ht="15" hidden="false" customHeight="false" outlineLevel="0" collapsed="false">
      <c r="A2197" s="1" t="n">
        <v>-1.79627331442622</v>
      </c>
      <c r="B2197" s="1" t="n">
        <v>5.72334331449112</v>
      </c>
    </row>
    <row r="2198" customFormat="false" ht="15" hidden="false" customHeight="false" outlineLevel="0" collapsed="false">
      <c r="A2198" s="1" t="n">
        <f aca="false">-32.2202214667752</f>
        <v>-32.2202214667752</v>
      </c>
      <c r="B2198" s="1" t="n">
        <v>-19.3081465652365</v>
      </c>
    </row>
    <row r="2199" customFormat="false" ht="15" hidden="false" customHeight="false" outlineLevel="0" collapsed="false">
      <c r="A2199" s="1" t="n">
        <v>0.0293071912804672</v>
      </c>
      <c r="B2199" s="1" t="n">
        <v>4.75661433437023</v>
      </c>
    </row>
    <row r="2200" customFormat="false" ht="15" hidden="false" customHeight="false" outlineLevel="0" collapsed="false">
      <c r="A2200" s="1" t="n">
        <f aca="false">-30.1519085098618</f>
        <v>-30.1519085098618</v>
      </c>
      <c r="B2200" s="1" t="n">
        <v>-15.627843412993</v>
      </c>
    </row>
    <row r="2201" customFormat="false" ht="15" hidden="false" customHeight="false" outlineLevel="0" collapsed="false">
      <c r="A2201" s="1" t="n">
        <f aca="false">-33.3493480422377</f>
        <v>-33.3493480422377</v>
      </c>
      <c r="B2201" s="1" t="n">
        <v>-16.717111498053</v>
      </c>
    </row>
    <row r="2202" customFormat="false" ht="15" hidden="false" customHeight="false" outlineLevel="0" collapsed="false">
      <c r="A2202" s="1" t="n">
        <v>25.0894076735189</v>
      </c>
      <c r="B2202" s="1" t="n">
        <v>-9.25164118735129</v>
      </c>
    </row>
    <row r="2203" customFormat="false" ht="15" hidden="false" customHeight="false" outlineLevel="0" collapsed="false">
      <c r="A2203" s="1" t="n">
        <v>31.5340228738162</v>
      </c>
      <c r="B2203" s="1" t="n">
        <v>-3.20218693518925</v>
      </c>
    </row>
    <row r="2204" customFormat="false" ht="15" hidden="false" customHeight="false" outlineLevel="0" collapsed="false">
      <c r="A2204" s="1" t="n">
        <f aca="false">-32.7363081226274</f>
        <v>-32.7363081226274</v>
      </c>
      <c r="B2204" s="1" t="n">
        <v>-13.246471323508</v>
      </c>
    </row>
    <row r="2205" customFormat="false" ht="15" hidden="false" customHeight="false" outlineLevel="0" collapsed="false">
      <c r="A2205" s="1" t="n">
        <v>8.53640653597776</v>
      </c>
      <c r="B2205" s="1" t="n">
        <v>3.21333504924494</v>
      </c>
    </row>
    <row r="2206" customFormat="false" ht="15" hidden="false" customHeight="false" outlineLevel="0" collapsed="false">
      <c r="A2206" s="1" t="n">
        <v>6.98576049382355</v>
      </c>
      <c r="B2206" s="1" t="n">
        <v>2.13449530708796</v>
      </c>
    </row>
    <row r="2207" customFormat="false" ht="15" hidden="false" customHeight="false" outlineLevel="0" collapsed="false">
      <c r="A2207" s="1" t="n">
        <v>-0.200867473212727</v>
      </c>
      <c r="B2207" s="1" t="n">
        <v>7.81654004012152</v>
      </c>
    </row>
    <row r="2208" customFormat="false" ht="15" hidden="false" customHeight="false" outlineLevel="0" collapsed="false">
      <c r="A2208" s="1" t="n">
        <v>40.6436009871968</v>
      </c>
      <c r="B2208" s="1" t="n">
        <v>-5.98406380867117</v>
      </c>
    </row>
    <row r="2209" customFormat="false" ht="15" hidden="false" customHeight="false" outlineLevel="0" collapsed="false">
      <c r="A2209" s="1" t="n">
        <v>35.1383681478311</v>
      </c>
      <c r="B2209" s="1" t="n">
        <v>-1.11202246974963</v>
      </c>
    </row>
    <row r="2210" customFormat="false" ht="15" hidden="false" customHeight="false" outlineLevel="0" collapsed="false">
      <c r="A2210" s="1" t="n">
        <f aca="false">-27.3984672578865</f>
        <v>-27.3984672578865</v>
      </c>
      <c r="B2210" s="1" t="n">
        <v>-11.0321948197281</v>
      </c>
    </row>
    <row r="2211" customFormat="false" ht="15" hidden="false" customHeight="false" outlineLevel="0" collapsed="false">
      <c r="A2211" s="1" t="n">
        <v>7.30498596447532</v>
      </c>
      <c r="B2211" s="1" t="n">
        <v>1.57465501517333</v>
      </c>
    </row>
    <row r="2212" customFormat="false" ht="15" hidden="false" customHeight="false" outlineLevel="0" collapsed="false">
      <c r="A2212" s="1" t="n">
        <f aca="false">-32.5122512343513</f>
        <v>-32.5122512343513</v>
      </c>
      <c r="B2212" s="1" t="n">
        <v>-11.6053285669466</v>
      </c>
    </row>
    <row r="2213" customFormat="false" ht="15" hidden="false" customHeight="false" outlineLevel="0" collapsed="false">
      <c r="A2213" s="1" t="n">
        <f aca="false">-22.0442486479955</f>
        <v>-22.0442486479955</v>
      </c>
      <c r="B2213" s="1" t="n">
        <v>-18.526710279495</v>
      </c>
    </row>
    <row r="2214" customFormat="false" ht="15" hidden="false" customHeight="false" outlineLevel="0" collapsed="false">
      <c r="A2214" s="1" t="n">
        <f aca="false">-25.3009184954232</f>
        <v>-25.3009184954232</v>
      </c>
      <c r="B2214" s="1" t="n">
        <v>-18.8475879283014</v>
      </c>
    </row>
    <row r="2215" customFormat="false" ht="15" hidden="false" customHeight="false" outlineLevel="0" collapsed="false">
      <c r="A2215" s="1" t="n">
        <v>0.000196830206427911</v>
      </c>
      <c r="B2215" s="1" t="n">
        <v>3.75602497931073</v>
      </c>
    </row>
    <row r="2216" customFormat="false" ht="15" hidden="false" customHeight="false" outlineLevel="0" collapsed="false">
      <c r="A2216" s="1" t="n">
        <f aca="false">-28.4084832452761</f>
        <v>-28.4084832452761</v>
      </c>
      <c r="B2216" s="1" t="n">
        <v>-15.7865393777453</v>
      </c>
    </row>
    <row r="2217" customFormat="false" ht="15" hidden="false" customHeight="false" outlineLevel="0" collapsed="false">
      <c r="A2217" s="1" t="n">
        <v>-4.03803287571817</v>
      </c>
      <c r="B2217" s="1" t="n">
        <v>2.28357227329878</v>
      </c>
    </row>
    <row r="2218" customFormat="false" ht="15" hidden="false" customHeight="false" outlineLevel="0" collapsed="false">
      <c r="A2218" s="1" t="n">
        <f aca="false">-21.0602995965431</f>
        <v>-21.0602995965431</v>
      </c>
      <c r="B2218" s="1" t="n">
        <v>-15.5195190139303</v>
      </c>
    </row>
    <row r="2219" customFormat="false" ht="15" hidden="false" customHeight="false" outlineLevel="0" collapsed="false">
      <c r="A2219" s="1" t="n">
        <v>11.5504605689358</v>
      </c>
      <c r="B2219" s="1" t="n">
        <v>8.6723595998279</v>
      </c>
    </row>
    <row r="2220" customFormat="false" ht="15" hidden="false" customHeight="false" outlineLevel="0" collapsed="false">
      <c r="A2220" s="1" t="n">
        <f aca="false">-26.6921338257937</f>
        <v>-26.6921338257937</v>
      </c>
      <c r="B2220" s="1" t="n">
        <v>-12.2123499966932</v>
      </c>
    </row>
    <row r="2221" customFormat="false" ht="15" hidden="false" customHeight="false" outlineLevel="0" collapsed="false">
      <c r="A2221" s="1" t="n">
        <v>4.84973232310749</v>
      </c>
      <c r="B2221" s="1" t="n">
        <v>7.51036463967918</v>
      </c>
    </row>
    <row r="2222" customFormat="false" ht="15" hidden="false" customHeight="false" outlineLevel="0" collapsed="false">
      <c r="A2222" s="1" t="n">
        <v>2.78734596550302</v>
      </c>
      <c r="B2222" s="1" t="n">
        <v>-0.279033910192792</v>
      </c>
    </row>
    <row r="2223" customFormat="false" ht="15" hidden="false" customHeight="false" outlineLevel="0" collapsed="false">
      <c r="A2223" s="1" t="n">
        <v>9.17382442880682</v>
      </c>
      <c r="B2223" s="1" t="n">
        <v>4.85183800920124</v>
      </c>
    </row>
    <row r="2224" customFormat="false" ht="15" hidden="false" customHeight="false" outlineLevel="0" collapsed="false">
      <c r="A2224" s="1" t="n">
        <v>33.2923805920994</v>
      </c>
      <c r="B2224" s="1" t="n">
        <v>-6.05414113125386</v>
      </c>
    </row>
    <row r="2225" customFormat="false" ht="15" hidden="false" customHeight="false" outlineLevel="0" collapsed="false">
      <c r="A2225" s="1" t="n">
        <v>9.5363490581954</v>
      </c>
      <c r="B2225" s="1" t="n">
        <v>2.21752592425203</v>
      </c>
    </row>
    <row r="2226" customFormat="false" ht="15" hidden="false" customHeight="false" outlineLevel="0" collapsed="false">
      <c r="A2226" s="1" t="n">
        <f aca="false">-31.7780747555293</f>
        <v>-31.7780747555293</v>
      </c>
      <c r="B2226" s="1" t="n">
        <v>-15.9150392084808</v>
      </c>
    </row>
    <row r="2227" customFormat="false" ht="15" hidden="false" customHeight="false" outlineLevel="0" collapsed="false">
      <c r="A2227" s="1" t="n">
        <v>0.201155049715104</v>
      </c>
      <c r="B2227" s="1" t="n">
        <v>5.06727362851019</v>
      </c>
    </row>
    <row r="2228" customFormat="false" ht="15" hidden="false" customHeight="false" outlineLevel="0" collapsed="false">
      <c r="A2228" s="1" t="n">
        <v>38.2868031835894</v>
      </c>
      <c r="B2228" s="1" t="n">
        <v>-6.91570410566861</v>
      </c>
    </row>
    <row r="2229" customFormat="false" ht="15" hidden="false" customHeight="false" outlineLevel="0" collapsed="false">
      <c r="A2229" s="1" t="n">
        <v>27.3496036933763</v>
      </c>
      <c r="B2229" s="1" t="n">
        <v>-1.92240359791118</v>
      </c>
    </row>
    <row r="2230" customFormat="false" ht="15" hidden="false" customHeight="false" outlineLevel="0" collapsed="false">
      <c r="A2230" s="1" t="n">
        <f aca="false">-15.6930249746208</f>
        <v>-15.6930249746208</v>
      </c>
      <c r="B2230" s="1" t="n">
        <v>-15.5746529223244</v>
      </c>
    </row>
    <row r="2231" customFormat="false" ht="15" hidden="false" customHeight="false" outlineLevel="0" collapsed="false">
      <c r="A2231" s="1" t="n">
        <v>7.55937514421345</v>
      </c>
      <c r="B2231" s="1" t="n">
        <v>1.83016752731224</v>
      </c>
    </row>
    <row r="2232" customFormat="false" ht="15" hidden="false" customHeight="false" outlineLevel="0" collapsed="false">
      <c r="A2232" s="1" t="n">
        <f aca="false">-25.3391604772788</f>
        <v>-25.3391604772788</v>
      </c>
      <c r="B2232" s="1" t="n">
        <v>-18.5472815702348</v>
      </c>
    </row>
    <row r="2233" customFormat="false" ht="15" hidden="false" customHeight="false" outlineLevel="0" collapsed="false">
      <c r="A2233" s="1" t="n">
        <v>33.8358316437152</v>
      </c>
      <c r="B2233" s="1" t="n">
        <v>-7.57950502262359</v>
      </c>
    </row>
    <row r="2234" customFormat="false" ht="15" hidden="false" customHeight="false" outlineLevel="0" collapsed="false">
      <c r="A2234" s="1" t="n">
        <v>40.5148111160606</v>
      </c>
      <c r="B2234" s="1" t="n">
        <v>-2.72395246133532</v>
      </c>
    </row>
    <row r="2235" customFormat="false" ht="15" hidden="false" customHeight="false" outlineLevel="0" collapsed="false">
      <c r="A2235" s="1" t="n">
        <v>30.1279394217183</v>
      </c>
      <c r="B2235" s="1" t="n">
        <v>-0.661380562504613</v>
      </c>
    </row>
    <row r="2236" customFormat="false" ht="15" hidden="false" customHeight="false" outlineLevel="0" collapsed="false">
      <c r="A2236" s="1" t="n">
        <v>27.0201581439304</v>
      </c>
      <c r="B2236" s="1" t="n">
        <v>-4.32102845135949</v>
      </c>
    </row>
    <row r="2237" customFormat="false" ht="15" hidden="false" customHeight="false" outlineLevel="0" collapsed="false">
      <c r="A2237" s="1" t="n">
        <v>29.0534442426923</v>
      </c>
      <c r="B2237" s="1" t="n">
        <v>-1.72977589794248</v>
      </c>
    </row>
    <row r="2238" customFormat="false" ht="15" hidden="false" customHeight="false" outlineLevel="0" collapsed="false">
      <c r="A2238" s="1" t="n">
        <v>33.7298323573613</v>
      </c>
      <c r="B2238" s="1" t="n">
        <v>-1.71008931208847</v>
      </c>
    </row>
    <row r="2239" customFormat="false" ht="15" hidden="false" customHeight="false" outlineLevel="0" collapsed="false">
      <c r="A2239" s="1" t="n">
        <v>-5.23950664841174</v>
      </c>
      <c r="B2239" s="1" t="n">
        <v>7.00641059883886</v>
      </c>
    </row>
    <row r="2240" customFormat="false" ht="15" hidden="false" customHeight="false" outlineLevel="0" collapsed="false">
      <c r="A2240" s="1" t="n">
        <v>38.6685605010887</v>
      </c>
      <c r="B2240" s="1" t="n">
        <v>-5.68284812791836</v>
      </c>
    </row>
    <row r="2241" customFormat="false" ht="15" hidden="false" customHeight="false" outlineLevel="0" collapsed="false">
      <c r="A2241" s="1" t="n">
        <f aca="false">-33.5813548229199</f>
        <v>-33.5813548229199</v>
      </c>
      <c r="B2241" s="1" t="n">
        <v>-16.7964416527566</v>
      </c>
    </row>
    <row r="2242" customFormat="false" ht="15" hidden="false" customHeight="false" outlineLevel="0" collapsed="false">
      <c r="A2242" s="1" t="n">
        <v>21.2133923690551</v>
      </c>
      <c r="B2242" s="1" t="n">
        <v>-1.5147342112472</v>
      </c>
    </row>
    <row r="2243" customFormat="false" ht="15" hidden="false" customHeight="false" outlineLevel="0" collapsed="false">
      <c r="A2243" s="1" t="n">
        <v>29.9112134332091</v>
      </c>
      <c r="B2243" s="1" t="n">
        <v>-2.18437152532947</v>
      </c>
    </row>
    <row r="2244" customFormat="false" ht="15" hidden="false" customHeight="false" outlineLevel="0" collapsed="false">
      <c r="A2244" s="1" t="n">
        <f aca="false">-25.7322388558031</f>
        <v>-25.7322388558031</v>
      </c>
      <c r="B2244" s="1" t="n">
        <v>-18.3186816517219</v>
      </c>
    </row>
    <row r="2245" customFormat="false" ht="15" hidden="false" customHeight="false" outlineLevel="0" collapsed="false">
      <c r="A2245" s="1" t="n">
        <v>-0.912110742854102</v>
      </c>
      <c r="B2245" s="1" t="n">
        <v>5.14693007536336</v>
      </c>
    </row>
    <row r="2246" customFormat="false" ht="15" hidden="false" customHeight="false" outlineLevel="0" collapsed="false">
      <c r="A2246" s="1" t="n">
        <v>34.6758136431859</v>
      </c>
      <c r="B2246" s="1" t="n">
        <v>-3.24828948092909</v>
      </c>
    </row>
    <row r="2247" customFormat="false" ht="15" hidden="false" customHeight="false" outlineLevel="0" collapsed="false">
      <c r="A2247" s="1" t="n">
        <f aca="false">-19.4457225569841</f>
        <v>-19.4457225569841</v>
      </c>
      <c r="B2247" s="1" t="n">
        <v>-11.8364233094828</v>
      </c>
    </row>
    <row r="2248" customFormat="false" ht="15" hidden="false" customHeight="false" outlineLevel="0" collapsed="false">
      <c r="A2248" s="1" t="n">
        <f aca="false">-29.8412009953972</f>
        <v>-29.8412009953972</v>
      </c>
      <c r="B2248" s="1" t="n">
        <v>-18.6651773961769</v>
      </c>
    </row>
    <row r="2249" customFormat="false" ht="15" hidden="false" customHeight="false" outlineLevel="0" collapsed="false">
      <c r="A2249" s="1" t="n">
        <f aca="false">-17.0605212184406</f>
        <v>-17.0605212184406</v>
      </c>
      <c r="B2249" s="1" t="n">
        <v>-10.0447546129902</v>
      </c>
    </row>
    <row r="2250" customFormat="false" ht="15" hidden="false" customHeight="false" outlineLevel="0" collapsed="false">
      <c r="A2250" s="1" t="n">
        <v>11.1888964389373</v>
      </c>
      <c r="B2250" s="1" t="n">
        <v>4.96816552643287</v>
      </c>
    </row>
    <row r="2251" customFormat="false" ht="15" hidden="false" customHeight="false" outlineLevel="0" collapsed="false">
      <c r="A2251" s="1" t="n">
        <f aca="false">-24.9990828017329</f>
        <v>-24.9990828017329</v>
      </c>
      <c r="B2251" s="1" t="n">
        <v>-15.7840050466971</v>
      </c>
    </row>
    <row r="2252" customFormat="false" ht="15" hidden="false" customHeight="false" outlineLevel="0" collapsed="false">
      <c r="A2252" s="1" t="n">
        <f aca="false">-29.6527398826418</f>
        <v>-29.6527398826418</v>
      </c>
      <c r="B2252" s="1" t="n">
        <v>-15.0061695115556</v>
      </c>
    </row>
    <row r="2253" customFormat="false" ht="15" hidden="false" customHeight="false" outlineLevel="0" collapsed="false">
      <c r="A2253" s="1" t="n">
        <v>-3.73466336159143</v>
      </c>
      <c r="B2253" s="1" t="n">
        <v>5.05870300442506</v>
      </c>
    </row>
    <row r="2254" customFormat="false" ht="15" hidden="false" customHeight="false" outlineLevel="0" collapsed="false">
      <c r="A2254" s="1" t="n">
        <f aca="false">-32.7783630746653</f>
        <v>-32.7783630746653</v>
      </c>
      <c r="B2254" s="1" t="n">
        <v>-19.1474145311394</v>
      </c>
    </row>
    <row r="2255" customFormat="false" ht="15" hidden="false" customHeight="false" outlineLevel="0" collapsed="false">
      <c r="A2255" s="1" t="n">
        <v>29.4381594843414</v>
      </c>
      <c r="B2255" s="1" t="n">
        <v>-5.15433594970262</v>
      </c>
    </row>
    <row r="2256" customFormat="false" ht="15" hidden="false" customHeight="false" outlineLevel="0" collapsed="false">
      <c r="A2256" s="1" t="n">
        <v>27.038021604521</v>
      </c>
      <c r="B2256" s="1" t="n">
        <v>-5.63274383536038</v>
      </c>
    </row>
    <row r="2257" customFormat="false" ht="15" hidden="false" customHeight="false" outlineLevel="0" collapsed="false">
      <c r="A2257" s="1" t="n">
        <v>26.8257377125813</v>
      </c>
      <c r="B2257" s="1" t="n">
        <v>-2.23685627783121</v>
      </c>
    </row>
    <row r="2258" customFormat="false" ht="15" hidden="false" customHeight="false" outlineLevel="0" collapsed="false">
      <c r="A2258" s="1" t="n">
        <v>36.2235162435857</v>
      </c>
      <c r="B2258" s="1" t="n">
        <v>-2.97909311901395</v>
      </c>
    </row>
    <row r="2259" customFormat="false" ht="15" hidden="false" customHeight="false" outlineLevel="0" collapsed="false">
      <c r="A2259" s="1" t="n">
        <v>-1.62450552704763</v>
      </c>
      <c r="B2259" s="1" t="n">
        <v>4.00193340664088</v>
      </c>
    </row>
    <row r="2260" customFormat="false" ht="15" hidden="false" customHeight="false" outlineLevel="0" collapsed="false">
      <c r="A2260" s="1" t="n">
        <f aca="false">-26.546167051517</f>
        <v>-26.546167051517</v>
      </c>
      <c r="B2260" s="1" t="n">
        <v>-17.7679323613945</v>
      </c>
    </row>
    <row r="2261" customFormat="false" ht="15" hidden="false" customHeight="false" outlineLevel="0" collapsed="false">
      <c r="A2261" s="1" t="n">
        <v>36.0421801363799</v>
      </c>
      <c r="B2261" s="1" t="n">
        <v>-8.99583917638002</v>
      </c>
    </row>
    <row r="2262" customFormat="false" ht="15" hidden="false" customHeight="false" outlineLevel="0" collapsed="false">
      <c r="A2262" s="1" t="n">
        <f aca="false">-31.6208447163198</f>
        <v>-31.6208447163198</v>
      </c>
      <c r="B2262" s="1" t="n">
        <v>-10.2955160618839</v>
      </c>
    </row>
    <row r="2263" customFormat="false" ht="15" hidden="false" customHeight="false" outlineLevel="0" collapsed="false">
      <c r="A2263" s="1" t="n">
        <v>-5.11885708743471</v>
      </c>
      <c r="B2263" s="1" t="n">
        <v>4.5522092908418</v>
      </c>
    </row>
    <row r="2264" customFormat="false" ht="15" hidden="false" customHeight="false" outlineLevel="0" collapsed="false">
      <c r="A2264" s="1" t="n">
        <f aca="false">-34.0538574974775</f>
        <v>-34.0538574974775</v>
      </c>
      <c r="B2264" s="1" t="n">
        <v>-9.48285833090741</v>
      </c>
    </row>
    <row r="2265" customFormat="false" ht="15" hidden="false" customHeight="false" outlineLevel="0" collapsed="false">
      <c r="A2265" s="1" t="n">
        <v>2.26208617095771</v>
      </c>
      <c r="B2265" s="1" t="n">
        <v>-0.0400879706710497</v>
      </c>
    </row>
    <row r="2266" customFormat="false" ht="15" hidden="false" customHeight="false" outlineLevel="0" collapsed="false">
      <c r="A2266" s="1" t="n">
        <v>24.4958931661283</v>
      </c>
      <c r="B2266" s="1" t="n">
        <v>-1.88992751575013</v>
      </c>
    </row>
    <row r="2267" customFormat="false" ht="15" hidden="false" customHeight="false" outlineLevel="0" collapsed="false">
      <c r="A2267" s="1" t="n">
        <f aca="false">-24.117364582408</f>
        <v>-24.117364582408</v>
      </c>
      <c r="B2267" s="1" t="n">
        <v>-11.619855871351</v>
      </c>
    </row>
    <row r="2268" customFormat="false" ht="15" hidden="false" customHeight="false" outlineLevel="0" collapsed="false">
      <c r="A2268" s="1" t="n">
        <f aca="false">-35.0136029938003</f>
        <v>-35.0136029938003</v>
      </c>
      <c r="B2268" s="1" t="n">
        <v>-9.61686028427536</v>
      </c>
    </row>
    <row r="2269" customFormat="false" ht="15" hidden="false" customHeight="false" outlineLevel="0" collapsed="false">
      <c r="A2269" s="1" t="n">
        <f aca="false">-26.3374785060387</f>
        <v>-26.3374785060387</v>
      </c>
      <c r="B2269" s="1" t="n">
        <v>-15.8218476181675</v>
      </c>
    </row>
    <row r="2270" customFormat="false" ht="15" hidden="false" customHeight="false" outlineLevel="0" collapsed="false">
      <c r="A2270" s="1" t="n">
        <v>-6.08962912565189</v>
      </c>
      <c r="B2270" s="1" t="n">
        <v>4.68617736719981</v>
      </c>
    </row>
    <row r="2271" customFormat="false" ht="15" hidden="false" customHeight="false" outlineLevel="0" collapsed="false">
      <c r="A2271" s="1" t="n">
        <v>-0.414430757594151</v>
      </c>
      <c r="B2271" s="1" t="n">
        <v>1.91020523434828</v>
      </c>
    </row>
    <row r="2272" customFormat="false" ht="15" hidden="false" customHeight="false" outlineLevel="0" collapsed="false">
      <c r="A2272" s="1" t="n">
        <v>25.7305009252242</v>
      </c>
      <c r="B2272" s="1" t="n">
        <v>-5.21400238558211</v>
      </c>
    </row>
    <row r="2273" customFormat="false" ht="15" hidden="false" customHeight="false" outlineLevel="0" collapsed="false">
      <c r="A2273" s="1" t="n">
        <v>35.679703968889</v>
      </c>
      <c r="B2273" s="1" t="n">
        <v>-1.35514393324648</v>
      </c>
    </row>
    <row r="2274" customFormat="false" ht="15" hidden="false" customHeight="false" outlineLevel="0" collapsed="false">
      <c r="A2274" s="1" t="n">
        <v>30.9613398698803</v>
      </c>
      <c r="B2274" s="1" t="n">
        <v>-3.45948265664423</v>
      </c>
    </row>
    <row r="2275" customFormat="false" ht="15" hidden="false" customHeight="false" outlineLevel="0" collapsed="false">
      <c r="A2275" s="1" t="n">
        <f aca="false">-15.4248519833942</f>
        <v>-15.4248519833942</v>
      </c>
      <c r="B2275" s="1" t="n">
        <v>-14.2561489114074</v>
      </c>
    </row>
    <row r="2276" customFormat="false" ht="15" hidden="false" customHeight="false" outlineLevel="0" collapsed="false">
      <c r="A2276" s="1" t="n">
        <v>34.0820103403288</v>
      </c>
      <c r="B2276" s="1" t="n">
        <v>-3.99668236064678</v>
      </c>
    </row>
    <row r="2277" customFormat="false" ht="15" hidden="false" customHeight="false" outlineLevel="0" collapsed="false">
      <c r="A2277" s="1" t="n">
        <v>8.53867906817798</v>
      </c>
      <c r="B2277" s="1" t="n">
        <v>1.90572551889696</v>
      </c>
    </row>
    <row r="2278" customFormat="false" ht="15" hidden="false" customHeight="false" outlineLevel="0" collapsed="false">
      <c r="A2278" s="1" t="n">
        <v>6.48343946010236</v>
      </c>
      <c r="B2278" s="1" t="n">
        <v>3.96703645751831</v>
      </c>
    </row>
    <row r="2279" customFormat="false" ht="15" hidden="false" customHeight="false" outlineLevel="0" collapsed="false">
      <c r="A2279" s="1" t="n">
        <v>23.1901729532663</v>
      </c>
      <c r="B2279" s="1" t="n">
        <v>-7.06846478684615</v>
      </c>
    </row>
    <row r="2280" customFormat="false" ht="15" hidden="false" customHeight="false" outlineLevel="0" collapsed="false">
      <c r="A2280" s="1" t="n">
        <v>7.22449061770356</v>
      </c>
      <c r="B2280" s="1" t="n">
        <v>1.42888100826259</v>
      </c>
    </row>
    <row r="2281" customFormat="false" ht="15" hidden="false" customHeight="false" outlineLevel="0" collapsed="false">
      <c r="A2281" s="1" t="n">
        <v>37.8417309984083</v>
      </c>
      <c r="B2281" s="1" t="n">
        <v>-8.71842531616981</v>
      </c>
    </row>
    <row r="2282" customFormat="false" ht="15" hidden="false" customHeight="false" outlineLevel="0" collapsed="false">
      <c r="A2282" s="1" t="n">
        <f aca="false">-29.3421586177644</f>
        <v>-29.3421586177644</v>
      </c>
      <c r="B2282" s="1" t="n">
        <v>-16.520927455233</v>
      </c>
    </row>
    <row r="2283" customFormat="false" ht="15" hidden="false" customHeight="false" outlineLevel="0" collapsed="false">
      <c r="A2283" s="1" t="n">
        <f aca="false">-18.8658793353124</f>
        <v>-18.8658793353124</v>
      </c>
      <c r="B2283" s="1" t="n">
        <v>-13.0638689253906</v>
      </c>
    </row>
    <row r="2284" customFormat="false" ht="15" hidden="false" customHeight="false" outlineLevel="0" collapsed="false">
      <c r="A2284" s="1" t="n">
        <v>1.59070253888402</v>
      </c>
      <c r="B2284" s="1" t="n">
        <v>6.92892000772147</v>
      </c>
    </row>
    <row r="2285" customFormat="false" ht="15" hidden="false" customHeight="false" outlineLevel="0" collapsed="false">
      <c r="A2285" s="1" t="n">
        <f aca="false">-23.2017085738135</f>
        <v>-23.2017085738135</v>
      </c>
      <c r="B2285" s="1" t="n">
        <v>-19.3409423628041</v>
      </c>
    </row>
    <row r="2286" customFormat="false" ht="15" hidden="false" customHeight="false" outlineLevel="0" collapsed="false">
      <c r="A2286" s="1" t="n">
        <v>-4.85384569697271</v>
      </c>
      <c r="B2286" s="1" t="n">
        <v>9.42497732103081</v>
      </c>
    </row>
    <row r="2287" customFormat="false" ht="15" hidden="false" customHeight="false" outlineLevel="0" collapsed="false">
      <c r="A2287" s="1" t="n">
        <f aca="false">-30.2270737286818</f>
        <v>-30.2270737286818</v>
      </c>
      <c r="B2287" s="1" t="n">
        <v>-13.5950904328628</v>
      </c>
    </row>
    <row r="2288" customFormat="false" ht="15" hidden="false" customHeight="false" outlineLevel="0" collapsed="false">
      <c r="A2288" s="1" t="n">
        <v>37.5422866786211</v>
      </c>
      <c r="B2288" s="1" t="n">
        <v>-4.35129365674277</v>
      </c>
    </row>
    <row r="2289" customFormat="false" ht="15" hidden="false" customHeight="false" outlineLevel="0" collapsed="false">
      <c r="A2289" s="1" t="n">
        <f aca="false">-31.7034636655411</f>
        <v>-31.7034636655411</v>
      </c>
      <c r="B2289" s="1" t="n">
        <v>-17.5388951538902</v>
      </c>
    </row>
    <row r="2290" customFormat="false" ht="15" hidden="false" customHeight="false" outlineLevel="0" collapsed="false">
      <c r="A2290" s="1" t="n">
        <v>13.4547800936425</v>
      </c>
      <c r="B2290" s="1" t="n">
        <v>7.52434058204965</v>
      </c>
    </row>
    <row r="2291" customFormat="false" ht="15" hidden="false" customHeight="false" outlineLevel="0" collapsed="false">
      <c r="A2291" s="1" t="n">
        <v>13.5573248686685</v>
      </c>
      <c r="B2291" s="1" t="n">
        <v>6.62701231209634</v>
      </c>
    </row>
    <row r="2292" customFormat="false" ht="15" hidden="false" customHeight="false" outlineLevel="0" collapsed="false">
      <c r="A2292" s="1" t="n">
        <v>26.6987541633547</v>
      </c>
      <c r="B2292" s="1" t="n">
        <v>-9.00929139905809</v>
      </c>
    </row>
    <row r="2293" customFormat="false" ht="15" hidden="false" customHeight="false" outlineLevel="0" collapsed="false">
      <c r="A2293" s="1" t="n">
        <v>34.6152957075707</v>
      </c>
      <c r="B2293" s="1" t="n">
        <v>-3.60788141289721</v>
      </c>
    </row>
    <row r="2294" customFormat="false" ht="15" hidden="false" customHeight="false" outlineLevel="0" collapsed="false">
      <c r="A2294" s="1" t="n">
        <v>2.59422245469204</v>
      </c>
      <c r="B2294" s="1" t="n">
        <v>0.125322340005019</v>
      </c>
    </row>
    <row r="2295" customFormat="false" ht="15" hidden="false" customHeight="false" outlineLevel="0" collapsed="false">
      <c r="A2295" s="1" t="n">
        <v>35.7350328999996</v>
      </c>
      <c r="B2295" s="1" t="n">
        <v>-1.39222186705898</v>
      </c>
    </row>
    <row r="2296" customFormat="false" ht="15" hidden="false" customHeight="false" outlineLevel="0" collapsed="false">
      <c r="A2296" s="1" t="n">
        <f aca="false">-28.8262338863857</f>
        <v>-28.8262338863857</v>
      </c>
      <c r="B2296" s="1" t="n">
        <v>-12.6639553353349</v>
      </c>
    </row>
    <row r="2297" customFormat="false" ht="15" hidden="false" customHeight="false" outlineLevel="0" collapsed="false">
      <c r="A2297" s="1" t="n">
        <v>11.0644784429422</v>
      </c>
      <c r="B2297" s="1" t="n">
        <v>0.013406677373057</v>
      </c>
    </row>
    <row r="2298" customFormat="false" ht="15" hidden="false" customHeight="false" outlineLevel="0" collapsed="false">
      <c r="A2298" s="1" t="n">
        <f aca="false">-22.5126464052064</f>
        <v>-22.5126464052064</v>
      </c>
      <c r="B2298" s="1" t="n">
        <v>-14.8000240718832</v>
      </c>
    </row>
    <row r="2299" customFormat="false" ht="15" hidden="false" customHeight="false" outlineLevel="0" collapsed="false">
      <c r="A2299" s="1" t="n">
        <v>5.08442010294813</v>
      </c>
      <c r="B2299" s="1" t="n">
        <v>5.26041352645763</v>
      </c>
    </row>
    <row r="2300" customFormat="false" ht="15" hidden="false" customHeight="false" outlineLevel="0" collapsed="false">
      <c r="A2300" s="1" t="n">
        <v>7.92613614568358</v>
      </c>
      <c r="B2300" s="1" t="n">
        <v>8.03311563934715</v>
      </c>
    </row>
    <row r="2301" customFormat="false" ht="15" hidden="false" customHeight="false" outlineLevel="0" collapsed="false">
      <c r="A2301" s="1" t="n">
        <f aca="false">-23.8408734944379</f>
        <v>-23.8408734944379</v>
      </c>
      <c r="B2301" s="1" t="n">
        <v>-18.3227370444588</v>
      </c>
    </row>
    <row r="2302" customFormat="false" ht="15" hidden="false" customHeight="false" outlineLevel="0" collapsed="false">
      <c r="A2302" s="1" t="n">
        <f aca="false">-18.5954418730461</f>
        <v>-18.5954418730461</v>
      </c>
      <c r="B2302" s="1" t="n">
        <v>-16.9677263454759</v>
      </c>
    </row>
    <row r="2303" customFormat="false" ht="15" hidden="false" customHeight="false" outlineLevel="0" collapsed="false">
      <c r="A2303" s="1" t="n">
        <v>5.22073143160228</v>
      </c>
      <c r="B2303" s="1" t="n">
        <v>5.9489615936601</v>
      </c>
    </row>
    <row r="2304" customFormat="false" ht="15" hidden="false" customHeight="false" outlineLevel="0" collapsed="false">
      <c r="A2304" s="1" t="n">
        <f aca="false">-17.8516648951397</f>
        <v>-17.8516648951397</v>
      </c>
      <c r="B2304" s="1" t="n">
        <v>-11.5743759285096</v>
      </c>
    </row>
    <row r="2305" customFormat="false" ht="15" hidden="false" customHeight="false" outlineLevel="0" collapsed="false">
      <c r="A2305" s="1" t="n">
        <v>1.03865003211686</v>
      </c>
      <c r="B2305" s="1" t="n">
        <v>5.81474342170033</v>
      </c>
    </row>
    <row r="2306" customFormat="false" ht="15" hidden="false" customHeight="false" outlineLevel="0" collapsed="false">
      <c r="A2306" s="1" t="n">
        <v>1.98607926691821</v>
      </c>
      <c r="B2306" s="1" t="n">
        <v>5.73631269590983</v>
      </c>
    </row>
    <row r="2307" customFormat="false" ht="15" hidden="false" customHeight="false" outlineLevel="0" collapsed="false">
      <c r="A2307" s="1" t="n">
        <v>0.374414891633004</v>
      </c>
      <c r="B2307" s="1" t="n">
        <v>8.31844749698376</v>
      </c>
    </row>
    <row r="2308" customFormat="false" ht="15" hidden="false" customHeight="false" outlineLevel="0" collapsed="false">
      <c r="A2308" s="1" t="n">
        <v>6.473361362352</v>
      </c>
      <c r="B2308" s="1" t="n">
        <v>9.49347907775059</v>
      </c>
    </row>
    <row r="2309" customFormat="false" ht="15" hidden="false" customHeight="false" outlineLevel="0" collapsed="false">
      <c r="A2309" s="1" t="n">
        <v>-1.62337673224117</v>
      </c>
      <c r="B2309" s="1" t="n">
        <v>6.89617346059108</v>
      </c>
    </row>
    <row r="2310" customFormat="false" ht="15" hidden="false" customHeight="false" outlineLevel="0" collapsed="false">
      <c r="A2310" s="1" t="n">
        <f aca="false">-21.6401709622788</f>
        <v>-21.6401709622788</v>
      </c>
      <c r="B2310" s="1" t="n">
        <v>-14.6831871025328</v>
      </c>
    </row>
    <row r="2311" customFormat="false" ht="15" hidden="false" customHeight="false" outlineLevel="0" collapsed="false">
      <c r="A2311" s="1" t="n">
        <v>31.1530277058748</v>
      </c>
      <c r="B2311" s="1" t="n">
        <v>-1.52450736927218</v>
      </c>
    </row>
    <row r="2312" customFormat="false" ht="15" hidden="false" customHeight="false" outlineLevel="0" collapsed="false">
      <c r="A2312" s="1" t="n">
        <f aca="false">-26.3689343020795</f>
        <v>-26.3689343020795</v>
      </c>
      <c r="B2312" s="1" t="n">
        <v>-16.6509456447649</v>
      </c>
    </row>
    <row r="2313" customFormat="false" ht="15" hidden="false" customHeight="false" outlineLevel="0" collapsed="false">
      <c r="A2313" s="1" t="n">
        <v>39.259292481222</v>
      </c>
      <c r="B2313" s="1" t="n">
        <v>-2.94077856338549</v>
      </c>
    </row>
    <row r="2314" customFormat="false" ht="15" hidden="false" customHeight="false" outlineLevel="0" collapsed="false">
      <c r="A2314" s="1" t="n">
        <f aca="false">-32.0585413965707</f>
        <v>-32.0585413965707</v>
      </c>
      <c r="B2314" s="1" t="n">
        <v>-17.3236625950214</v>
      </c>
    </row>
    <row r="2315" customFormat="false" ht="15" hidden="false" customHeight="false" outlineLevel="0" collapsed="false">
      <c r="A2315" s="1" t="n">
        <v>6.11373348137509</v>
      </c>
      <c r="B2315" s="1" t="n">
        <v>9.17287453040213</v>
      </c>
    </row>
    <row r="2316" customFormat="false" ht="15" hidden="false" customHeight="false" outlineLevel="0" collapsed="false">
      <c r="A2316" s="1" t="n">
        <v>5.6402869789183</v>
      </c>
      <c r="B2316" s="1" t="n">
        <v>7.59135974673405</v>
      </c>
    </row>
    <row r="2317" customFormat="false" ht="15" hidden="false" customHeight="false" outlineLevel="0" collapsed="false">
      <c r="A2317" s="1" t="n">
        <v>2.71321992714082</v>
      </c>
      <c r="B2317" s="1" t="n">
        <v>3.02498811185076</v>
      </c>
    </row>
    <row r="2318" customFormat="false" ht="15" hidden="false" customHeight="false" outlineLevel="0" collapsed="false">
      <c r="A2318" s="1" t="n">
        <v>3.10956017239234</v>
      </c>
      <c r="B2318" s="1" t="n">
        <v>8.88507212977699</v>
      </c>
    </row>
    <row r="2319" customFormat="false" ht="15" hidden="false" customHeight="false" outlineLevel="0" collapsed="false">
      <c r="A2319" s="1" t="n">
        <v>5.03099993558081</v>
      </c>
      <c r="B2319" s="1" t="n">
        <v>0.733766217386755</v>
      </c>
    </row>
    <row r="2320" customFormat="false" ht="15" hidden="false" customHeight="false" outlineLevel="0" collapsed="false">
      <c r="A2320" s="1" t="n">
        <v>8.57249206135263</v>
      </c>
      <c r="B2320" s="1" t="n">
        <v>7.18105125493441</v>
      </c>
    </row>
    <row r="2321" customFormat="false" ht="15" hidden="false" customHeight="false" outlineLevel="0" collapsed="false">
      <c r="A2321" s="1" t="n">
        <v>34.0798554741645</v>
      </c>
      <c r="B2321" s="1" t="n">
        <v>-7.09433273930823</v>
      </c>
    </row>
    <row r="2322" customFormat="false" ht="15" hidden="false" customHeight="false" outlineLevel="0" collapsed="false">
      <c r="A2322" s="1" t="n">
        <f aca="false">-28.6474253311257</f>
        <v>-28.6474253311257</v>
      </c>
      <c r="B2322" s="1" t="n">
        <v>-11.1294707763552</v>
      </c>
    </row>
    <row r="2323" customFormat="false" ht="15" hidden="false" customHeight="false" outlineLevel="0" collapsed="false">
      <c r="A2323" s="1" t="n">
        <v>-3.98074504981858</v>
      </c>
      <c r="B2323" s="1" t="n">
        <v>0.272770073669633</v>
      </c>
    </row>
    <row r="2324" customFormat="false" ht="15" hidden="false" customHeight="false" outlineLevel="0" collapsed="false">
      <c r="A2324" s="1" t="n">
        <v>30.4080565614024</v>
      </c>
      <c r="B2324" s="1" t="n">
        <v>-0.757544104163331</v>
      </c>
    </row>
    <row r="2325" customFormat="false" ht="15" hidden="false" customHeight="false" outlineLevel="0" collapsed="false">
      <c r="A2325" s="1" t="n">
        <v>21.1361043470259</v>
      </c>
      <c r="B2325" s="1" t="n">
        <v>-4.06550668740564</v>
      </c>
    </row>
    <row r="2326" customFormat="false" ht="15" hidden="false" customHeight="false" outlineLevel="0" collapsed="false">
      <c r="A2326" s="1" t="n">
        <v>1.58633539774956</v>
      </c>
      <c r="B2326" s="1" t="n">
        <v>2.97160998228646</v>
      </c>
    </row>
    <row r="2327" customFormat="false" ht="15" hidden="false" customHeight="false" outlineLevel="0" collapsed="false">
      <c r="A2327" s="1" t="n">
        <v>33.1177792933981</v>
      </c>
      <c r="B2327" s="1" t="n">
        <v>-9.34868768353401</v>
      </c>
    </row>
    <row r="2328" customFormat="false" ht="15" hidden="false" customHeight="false" outlineLevel="0" collapsed="false">
      <c r="A2328" s="1" t="n">
        <v>-4.66916130433032</v>
      </c>
      <c r="B2328" s="1" t="n">
        <v>7.41049442756502</v>
      </c>
    </row>
    <row r="2329" customFormat="false" ht="15" hidden="false" customHeight="false" outlineLevel="0" collapsed="false">
      <c r="A2329" s="1" t="n">
        <v>22.680947605969</v>
      </c>
      <c r="B2329" s="1" t="n">
        <v>-4.87147791173415</v>
      </c>
    </row>
    <row r="2330" customFormat="false" ht="15" hidden="false" customHeight="false" outlineLevel="0" collapsed="false">
      <c r="A2330" s="1" t="n">
        <v>13.5799300478356</v>
      </c>
      <c r="B2330" s="1" t="n">
        <v>6.14696690022564</v>
      </c>
    </row>
    <row r="2331" customFormat="false" ht="15" hidden="false" customHeight="false" outlineLevel="0" collapsed="false">
      <c r="A2331" s="1" t="n">
        <v>27.410483476529</v>
      </c>
      <c r="B2331" s="1" t="n">
        <v>-4.17456453941701</v>
      </c>
    </row>
    <row r="2332" customFormat="false" ht="15" hidden="false" customHeight="false" outlineLevel="0" collapsed="false">
      <c r="A2332" s="1" t="n">
        <v>32.9014732388027</v>
      </c>
      <c r="B2332" s="1" t="n">
        <v>-8.67566973454975</v>
      </c>
    </row>
    <row r="2333" customFormat="false" ht="15" hidden="false" customHeight="false" outlineLevel="0" collapsed="false">
      <c r="A2333" s="1" t="n">
        <f aca="false">-16.4781639633069</f>
        <v>-16.4781639633069</v>
      </c>
      <c r="B2333" s="1" t="n">
        <v>-12.9248269220479</v>
      </c>
    </row>
    <row r="2334" customFormat="false" ht="15" hidden="false" customHeight="false" outlineLevel="0" collapsed="false">
      <c r="A2334" s="1" t="n">
        <f aca="false">-25.4537170547205</f>
        <v>-25.4537170547205</v>
      </c>
      <c r="B2334" s="1" t="n">
        <v>-15.3548455353614</v>
      </c>
    </row>
    <row r="2335" customFormat="false" ht="15" hidden="false" customHeight="false" outlineLevel="0" collapsed="false">
      <c r="A2335" s="1" t="n">
        <v>3.05655962766003</v>
      </c>
      <c r="B2335" s="1" t="n">
        <v>8.27773029529732</v>
      </c>
    </row>
    <row r="2336" customFormat="false" ht="15" hidden="false" customHeight="false" outlineLevel="0" collapsed="false">
      <c r="A2336" s="1" t="n">
        <v>36.0852986130466</v>
      </c>
      <c r="B2336" s="1" t="n">
        <v>-5.08970550840571</v>
      </c>
    </row>
    <row r="2337" customFormat="false" ht="15" hidden="false" customHeight="false" outlineLevel="0" collapsed="false">
      <c r="A2337" s="1" t="n">
        <v>11.1225181572151</v>
      </c>
      <c r="B2337" s="1" t="n">
        <v>7.87585040825441</v>
      </c>
    </row>
    <row r="2338" customFormat="false" ht="15" hidden="false" customHeight="false" outlineLevel="0" collapsed="false">
      <c r="A2338" s="1" t="n">
        <v>8.46549369255411</v>
      </c>
      <c r="B2338" s="1" t="n">
        <v>5.95356963890782</v>
      </c>
    </row>
    <row r="2339" customFormat="false" ht="15" hidden="false" customHeight="false" outlineLevel="0" collapsed="false">
      <c r="A2339" s="1" t="n">
        <v>-3.21654875699329</v>
      </c>
      <c r="B2339" s="1" t="n">
        <v>0.197978510665927</v>
      </c>
    </row>
    <row r="2340" customFormat="false" ht="15" hidden="false" customHeight="false" outlineLevel="0" collapsed="false">
      <c r="A2340" s="1" t="n">
        <v>23.3907771889519</v>
      </c>
      <c r="B2340" s="1" t="n">
        <v>-2.37081567188054</v>
      </c>
    </row>
    <row r="2341" customFormat="false" ht="15" hidden="false" customHeight="false" outlineLevel="0" collapsed="false">
      <c r="A2341" s="1" t="n">
        <v>26.5361789066767</v>
      </c>
      <c r="B2341" s="1" t="n">
        <v>-8.17384729558321</v>
      </c>
    </row>
    <row r="2342" customFormat="false" ht="15" hidden="false" customHeight="false" outlineLevel="0" collapsed="false">
      <c r="A2342" s="1" t="n">
        <v>13.3092751070673</v>
      </c>
      <c r="B2342" s="1" t="n">
        <v>2.83976364172039</v>
      </c>
    </row>
    <row r="2343" customFormat="false" ht="15" hidden="false" customHeight="false" outlineLevel="0" collapsed="false">
      <c r="A2343" s="1" t="n">
        <v>30.9781026692237</v>
      </c>
      <c r="B2343" s="1" t="n">
        <v>0.0629753502098928</v>
      </c>
    </row>
    <row r="2344" customFormat="false" ht="15" hidden="false" customHeight="false" outlineLevel="0" collapsed="false">
      <c r="A2344" s="1" t="n">
        <v>36.4187516990296</v>
      </c>
      <c r="B2344" s="1" t="n">
        <v>-2.24357633054532</v>
      </c>
    </row>
    <row r="2345" customFormat="false" ht="15" hidden="false" customHeight="false" outlineLevel="0" collapsed="false">
      <c r="A2345" s="1" t="n">
        <v>29.8588759220581</v>
      </c>
      <c r="B2345" s="1" t="n">
        <v>-5.06606431661461</v>
      </c>
    </row>
    <row r="2346" customFormat="false" ht="15" hidden="false" customHeight="false" outlineLevel="0" collapsed="false">
      <c r="A2346" s="1" t="n">
        <f aca="false">-19.4696545436208</f>
        <v>-19.4696545436208</v>
      </c>
      <c r="B2346" s="1" t="n">
        <v>-19.3700469338192</v>
      </c>
    </row>
    <row r="2347" customFormat="false" ht="15" hidden="false" customHeight="false" outlineLevel="0" collapsed="false">
      <c r="A2347" s="1" t="n">
        <v>6.38469197173215</v>
      </c>
      <c r="B2347" s="1" t="n">
        <v>7.56369212499084</v>
      </c>
    </row>
    <row r="2348" customFormat="false" ht="15" hidden="false" customHeight="false" outlineLevel="0" collapsed="false">
      <c r="A2348" s="1" t="n">
        <v>24.5411973843851</v>
      </c>
      <c r="B2348" s="1" t="n">
        <v>-8.49905678743663</v>
      </c>
    </row>
    <row r="2349" customFormat="false" ht="15" hidden="false" customHeight="false" outlineLevel="0" collapsed="false">
      <c r="A2349" s="1" t="n">
        <v>29.9394408597185</v>
      </c>
      <c r="B2349" s="1" t="n">
        <v>-0.439578124514948</v>
      </c>
    </row>
    <row r="2350" customFormat="false" ht="15" hidden="false" customHeight="false" outlineLevel="0" collapsed="false">
      <c r="A2350" s="1" t="n">
        <v>0.00612717254873285</v>
      </c>
      <c r="B2350" s="1" t="n">
        <v>9.5649778005032</v>
      </c>
    </row>
    <row r="2351" customFormat="false" ht="15" hidden="false" customHeight="false" outlineLevel="0" collapsed="false">
      <c r="A2351" s="1" t="n">
        <v>39.3629390699549</v>
      </c>
      <c r="B2351" s="1" t="n">
        <v>-6.10317896377972</v>
      </c>
    </row>
    <row r="2352" customFormat="false" ht="15" hidden="false" customHeight="false" outlineLevel="0" collapsed="false">
      <c r="A2352" s="1" t="n">
        <v>-4.26021430278328</v>
      </c>
      <c r="B2352" s="1" t="n">
        <v>4.22799495588556</v>
      </c>
    </row>
    <row r="2353" customFormat="false" ht="15" hidden="false" customHeight="false" outlineLevel="0" collapsed="false">
      <c r="A2353" s="1" t="n">
        <v>27.4111102557588</v>
      </c>
      <c r="B2353" s="1" t="n">
        <v>-4.46436630854005</v>
      </c>
    </row>
    <row r="2354" customFormat="false" ht="15" hidden="false" customHeight="false" outlineLevel="0" collapsed="false">
      <c r="A2354" s="1" t="n">
        <f aca="false">-29.4490518051237</f>
        <v>-29.4490518051237</v>
      </c>
      <c r="B2354" s="1" t="n">
        <v>-17.3771615390927</v>
      </c>
    </row>
    <row r="2355" customFormat="false" ht="15" hidden="false" customHeight="false" outlineLevel="0" collapsed="false">
      <c r="A2355" s="1" t="n">
        <v>22.4685346588235</v>
      </c>
      <c r="B2355" s="1" t="n">
        <v>0.0923771977846161</v>
      </c>
    </row>
    <row r="2356" customFormat="false" ht="15" hidden="false" customHeight="false" outlineLevel="0" collapsed="false">
      <c r="A2356" s="1" t="n">
        <v>32.8325366056423</v>
      </c>
      <c r="B2356" s="1" t="n">
        <v>-4.74780489066749</v>
      </c>
    </row>
    <row r="2357" customFormat="false" ht="15" hidden="false" customHeight="false" outlineLevel="0" collapsed="false">
      <c r="A2357" s="1" t="n">
        <f aca="false">-18.1073097649039</f>
        <v>-18.1073097649039</v>
      </c>
      <c r="B2357" s="1" t="n">
        <v>-13.1461615726735</v>
      </c>
    </row>
    <row r="2358" customFormat="false" ht="15" hidden="false" customHeight="false" outlineLevel="0" collapsed="false">
      <c r="A2358" s="1" t="n">
        <f aca="false">-18.2106705721551</f>
        <v>-18.2106705721551</v>
      </c>
      <c r="B2358" s="1" t="n">
        <v>-10.8234225708199</v>
      </c>
    </row>
    <row r="2359" customFormat="false" ht="15" hidden="false" customHeight="false" outlineLevel="0" collapsed="false">
      <c r="A2359" s="1" t="n">
        <f aca="false">-22.6263590088529</f>
        <v>-22.6263590088529</v>
      </c>
      <c r="B2359" s="1" t="n">
        <v>-14.1530003485752</v>
      </c>
    </row>
    <row r="2360" customFormat="false" ht="15" hidden="false" customHeight="false" outlineLevel="0" collapsed="false">
      <c r="A2360" s="1" t="n">
        <f aca="false">-23.1640797873426</f>
        <v>-23.1640797873426</v>
      </c>
      <c r="B2360" s="1" t="n">
        <v>-10.3038884367492</v>
      </c>
    </row>
    <row r="2361" customFormat="false" ht="15" hidden="false" customHeight="false" outlineLevel="0" collapsed="false">
      <c r="A2361" s="1" t="n">
        <v>-3.88324653506831</v>
      </c>
      <c r="B2361" s="1" t="n">
        <v>4.12689924800951</v>
      </c>
    </row>
    <row r="2362" customFormat="false" ht="15" hidden="false" customHeight="false" outlineLevel="0" collapsed="false">
      <c r="A2362" s="1" t="n">
        <v>40.6280705761438</v>
      </c>
      <c r="B2362" s="1" t="n">
        <v>-4.57853878157061</v>
      </c>
    </row>
    <row r="2363" customFormat="false" ht="15" hidden="false" customHeight="false" outlineLevel="0" collapsed="false">
      <c r="A2363" s="1" t="n">
        <f aca="false">-27.7893662928914</f>
        <v>-27.7893662928914</v>
      </c>
      <c r="B2363" s="1" t="n">
        <v>-13.3892620817904</v>
      </c>
    </row>
    <row r="2364" customFormat="false" ht="15" hidden="false" customHeight="false" outlineLevel="0" collapsed="false">
      <c r="A2364" s="1" t="n">
        <v>27.022775196472</v>
      </c>
      <c r="B2364" s="1" t="n">
        <v>-5.07436076106497</v>
      </c>
    </row>
    <row r="2365" customFormat="false" ht="15" hidden="false" customHeight="false" outlineLevel="0" collapsed="false">
      <c r="A2365" s="1" t="n">
        <v>4.8462852975552</v>
      </c>
      <c r="B2365" s="1" t="n">
        <v>3.80324869621408</v>
      </c>
    </row>
    <row r="2366" customFormat="false" ht="15" hidden="false" customHeight="false" outlineLevel="0" collapsed="false">
      <c r="A2366" s="1" t="n">
        <v>10.917908859585</v>
      </c>
      <c r="B2366" s="1" t="n">
        <v>1.57649793032136</v>
      </c>
    </row>
    <row r="2367" customFormat="false" ht="15" hidden="false" customHeight="false" outlineLevel="0" collapsed="false">
      <c r="A2367" s="1" t="n">
        <f aca="false">-16.0006558224177</f>
        <v>-16.0006558224177</v>
      </c>
      <c r="B2367" s="1" t="n">
        <v>-14.0871726639815</v>
      </c>
    </row>
    <row r="2368" customFormat="false" ht="15" hidden="false" customHeight="false" outlineLevel="0" collapsed="false">
      <c r="A2368" s="1" t="n">
        <v>-4.0773564605696</v>
      </c>
      <c r="B2368" s="1" t="n">
        <v>7.84283900556363</v>
      </c>
    </row>
    <row r="2369" customFormat="false" ht="15" hidden="false" customHeight="false" outlineLevel="0" collapsed="false">
      <c r="A2369" s="1" t="n">
        <v>32.4517570471463</v>
      </c>
      <c r="B2369" s="1" t="n">
        <v>-5.38784370318246</v>
      </c>
    </row>
    <row r="2370" customFormat="false" ht="15" hidden="false" customHeight="false" outlineLevel="0" collapsed="false">
      <c r="A2370" s="1" t="n">
        <f aca="false">-17.198670777628</f>
        <v>-17.198670777628</v>
      </c>
      <c r="B2370" s="1" t="n">
        <v>-16.2345811479257</v>
      </c>
    </row>
    <row r="2371" customFormat="false" ht="15" hidden="false" customHeight="false" outlineLevel="0" collapsed="false">
      <c r="A2371" s="1" t="n">
        <v>13.0614985214653</v>
      </c>
      <c r="B2371" s="1" t="n">
        <v>7.76465635104769</v>
      </c>
    </row>
    <row r="2372" customFormat="false" ht="15" hidden="false" customHeight="false" outlineLevel="0" collapsed="false">
      <c r="A2372" s="1" t="n">
        <v>-0.481396854982553</v>
      </c>
      <c r="B2372" s="1" t="n">
        <v>6.27462320359881</v>
      </c>
    </row>
    <row r="2373" customFormat="false" ht="15" hidden="false" customHeight="false" outlineLevel="0" collapsed="false">
      <c r="A2373" s="1" t="n">
        <v>30.1915718217483</v>
      </c>
      <c r="B2373" s="1" t="n">
        <v>-3.04388581253899</v>
      </c>
    </row>
    <row r="2374" customFormat="false" ht="15" hidden="false" customHeight="false" outlineLevel="0" collapsed="false">
      <c r="A2374" s="1" t="n">
        <v>11.2614193320914</v>
      </c>
      <c r="B2374" s="1" t="n">
        <v>0.265314479202165</v>
      </c>
    </row>
    <row r="2375" customFormat="false" ht="15" hidden="false" customHeight="false" outlineLevel="0" collapsed="false">
      <c r="A2375" s="1" t="n">
        <v>-1.26036264531858</v>
      </c>
      <c r="B2375" s="1" t="n">
        <v>9.14994939607964</v>
      </c>
    </row>
    <row r="2376" customFormat="false" ht="15" hidden="false" customHeight="false" outlineLevel="0" collapsed="false">
      <c r="A2376" s="1" t="n">
        <v>36.307391271571</v>
      </c>
      <c r="B2376" s="1" t="n">
        <v>-7.91038245225465</v>
      </c>
    </row>
    <row r="2377" customFormat="false" ht="15" hidden="false" customHeight="false" outlineLevel="0" collapsed="false">
      <c r="A2377" s="1" t="n">
        <v>36.7267131962712</v>
      </c>
      <c r="B2377" s="1" t="n">
        <v>-1.51675405198047</v>
      </c>
    </row>
    <row r="2378" customFormat="false" ht="15" hidden="false" customHeight="false" outlineLevel="0" collapsed="false">
      <c r="A2378" s="1" t="n">
        <f aca="false">-30.402714028767</f>
        <v>-30.402714028767</v>
      </c>
      <c r="B2378" s="1" t="n">
        <v>-17.0171929314382</v>
      </c>
    </row>
    <row r="2379" customFormat="false" ht="15" hidden="false" customHeight="false" outlineLevel="0" collapsed="false">
      <c r="A2379" s="1" t="n">
        <v>-1.37598930401218</v>
      </c>
      <c r="B2379" s="1" t="n">
        <v>8.62969806596227</v>
      </c>
    </row>
    <row r="2380" customFormat="false" ht="15" hidden="false" customHeight="false" outlineLevel="0" collapsed="false">
      <c r="A2380" s="1" t="n">
        <v>-3.17262867932201</v>
      </c>
      <c r="B2380" s="1" t="n">
        <v>0.343207838440014</v>
      </c>
    </row>
    <row r="2381" customFormat="false" ht="15" hidden="false" customHeight="false" outlineLevel="0" collapsed="false">
      <c r="A2381" s="1" t="n">
        <f aca="false">-17.9530163621151</f>
        <v>-17.9530163621151</v>
      </c>
      <c r="B2381" s="1" t="n">
        <v>-12.9541985592263</v>
      </c>
    </row>
    <row r="2382" customFormat="false" ht="15" hidden="false" customHeight="false" outlineLevel="0" collapsed="false">
      <c r="A2382" s="1" t="n">
        <f aca="false">-26.6276947632054</f>
        <v>-26.6276947632054</v>
      </c>
      <c r="B2382" s="1" t="n">
        <v>-14.8395087469055</v>
      </c>
    </row>
    <row r="2383" customFormat="false" ht="15" hidden="false" customHeight="false" outlineLevel="0" collapsed="false">
      <c r="A2383" s="1" t="n">
        <v>2.03992155536478</v>
      </c>
      <c r="B2383" s="1" t="n">
        <v>4.42583579339424</v>
      </c>
    </row>
    <row r="2384" customFormat="false" ht="15" hidden="false" customHeight="false" outlineLevel="0" collapsed="false">
      <c r="A2384" s="1" t="n">
        <v>9.78294998873182</v>
      </c>
      <c r="B2384" s="1" t="n">
        <v>3.17255768964891</v>
      </c>
    </row>
    <row r="2385" customFormat="false" ht="15" hidden="false" customHeight="false" outlineLevel="0" collapsed="false">
      <c r="A2385" s="1" t="n">
        <v>30.9813131219535</v>
      </c>
      <c r="B2385" s="1" t="n">
        <v>-4.84994285426649</v>
      </c>
    </row>
    <row r="2386" customFormat="false" ht="15" hidden="false" customHeight="false" outlineLevel="0" collapsed="false">
      <c r="A2386" s="1" t="n">
        <v>2.05222896759499</v>
      </c>
      <c r="B2386" s="1" t="n">
        <v>0.155909936455731</v>
      </c>
    </row>
    <row r="2387" customFormat="false" ht="15" hidden="false" customHeight="false" outlineLevel="0" collapsed="false">
      <c r="A2387" s="1" t="n">
        <f aca="false">-19.9499615313265</f>
        <v>-19.9499615313265</v>
      </c>
      <c r="B2387" s="1" t="n">
        <v>-15.330709361026</v>
      </c>
    </row>
    <row r="2388" customFormat="false" ht="15" hidden="false" customHeight="false" outlineLevel="0" collapsed="false">
      <c r="A2388" s="1" t="n">
        <v>-3.53322011283499</v>
      </c>
      <c r="B2388" s="1" t="n">
        <v>8.2437336367836</v>
      </c>
    </row>
    <row r="2389" customFormat="false" ht="15" hidden="false" customHeight="false" outlineLevel="0" collapsed="false">
      <c r="A2389" s="1" t="n">
        <v>36.81369040026</v>
      </c>
      <c r="B2389" s="1" t="n">
        <v>-9.39916142484047</v>
      </c>
    </row>
    <row r="2390" customFormat="false" ht="15" hidden="false" customHeight="false" outlineLevel="0" collapsed="false">
      <c r="A2390" s="1" t="n">
        <v>36.0474078792324</v>
      </c>
      <c r="B2390" s="1" t="n">
        <v>-7.82695254913257</v>
      </c>
    </row>
    <row r="2391" customFormat="false" ht="15" hidden="false" customHeight="false" outlineLevel="0" collapsed="false">
      <c r="A2391" s="1" t="n">
        <v>34.5632243873866</v>
      </c>
      <c r="B2391" s="1" t="n">
        <v>-6.21358271271511</v>
      </c>
    </row>
    <row r="2392" customFormat="false" ht="15" hidden="false" customHeight="false" outlineLevel="0" collapsed="false">
      <c r="A2392" s="1" t="n">
        <v>39.069475118855</v>
      </c>
      <c r="B2392" s="1" t="n">
        <v>-9.20449513158625</v>
      </c>
    </row>
    <row r="2393" customFormat="false" ht="15" hidden="false" customHeight="false" outlineLevel="0" collapsed="false">
      <c r="A2393" s="1" t="n">
        <v>9.70088389101242</v>
      </c>
      <c r="B2393" s="1" t="n">
        <v>8.20582191272092</v>
      </c>
    </row>
    <row r="2394" customFormat="false" ht="15" hidden="false" customHeight="false" outlineLevel="0" collapsed="false">
      <c r="A2394" s="1" t="n">
        <f aca="false">-31.883064360921</f>
        <v>-31.883064360921</v>
      </c>
      <c r="B2394" s="1" t="n">
        <v>-10.0284983401567</v>
      </c>
    </row>
    <row r="2395" customFormat="false" ht="15" hidden="false" customHeight="false" outlineLevel="0" collapsed="false">
      <c r="A2395" s="1" t="n">
        <v>1.127973543967</v>
      </c>
      <c r="B2395" s="1" t="n">
        <v>9.27721257310343</v>
      </c>
    </row>
    <row r="2396" customFormat="false" ht="15" hidden="false" customHeight="false" outlineLevel="0" collapsed="false">
      <c r="A2396" s="1" t="n">
        <v>1.10000906647448</v>
      </c>
      <c r="B2396" s="1" t="n">
        <v>6.74015430588089</v>
      </c>
    </row>
    <row r="2397" customFormat="false" ht="15" hidden="false" customHeight="false" outlineLevel="0" collapsed="false">
      <c r="A2397" s="1" t="n">
        <v>-1.80980098191354</v>
      </c>
      <c r="B2397" s="1" t="n">
        <v>7.40566248378296</v>
      </c>
    </row>
    <row r="2398" customFormat="false" ht="15" hidden="false" customHeight="false" outlineLevel="0" collapsed="false">
      <c r="A2398" s="1" t="n">
        <v>9.35873637412795</v>
      </c>
      <c r="B2398" s="1" t="n">
        <v>0.14765770595381</v>
      </c>
    </row>
    <row r="2399" customFormat="false" ht="15" hidden="false" customHeight="false" outlineLevel="0" collapsed="false">
      <c r="A2399" s="1" t="n">
        <v>29.047778482375</v>
      </c>
      <c r="B2399" s="1" t="n">
        <v>-3.93262797752496</v>
      </c>
    </row>
    <row r="2400" customFormat="false" ht="15" hidden="false" customHeight="false" outlineLevel="0" collapsed="false">
      <c r="A2400" s="1" t="n">
        <v>39.4046378580246</v>
      </c>
      <c r="B2400" s="1" t="n">
        <v>-4.09213610603858</v>
      </c>
    </row>
    <row r="2401" customFormat="false" ht="15" hidden="false" customHeight="false" outlineLevel="0" collapsed="false">
      <c r="A2401" s="1" t="n">
        <v>4.46169541414292</v>
      </c>
      <c r="B2401" s="1" t="n">
        <v>5.34441313686776</v>
      </c>
    </row>
    <row r="2402" customFormat="false" ht="15" hidden="false" customHeight="false" outlineLevel="0" collapsed="false">
      <c r="A2402" s="1" t="n">
        <v>32.9630888198852</v>
      </c>
      <c r="B2402" s="1" t="n">
        <v>-5.60307484806301</v>
      </c>
    </row>
    <row r="2403" customFormat="false" ht="15" hidden="false" customHeight="false" outlineLevel="0" collapsed="false">
      <c r="A2403" s="1" t="n">
        <f aca="false">-30.3374182883244</f>
        <v>-30.3374182883244</v>
      </c>
      <c r="B2403" s="1" t="n">
        <v>-12.3910888388357</v>
      </c>
    </row>
    <row r="2404" customFormat="false" ht="15" hidden="false" customHeight="false" outlineLevel="0" collapsed="false">
      <c r="A2404" s="1" t="n">
        <v>27.2959995939884</v>
      </c>
      <c r="B2404" s="1" t="n">
        <v>-1.63789592985856</v>
      </c>
    </row>
    <row r="2405" customFormat="false" ht="15" hidden="false" customHeight="false" outlineLevel="0" collapsed="false">
      <c r="A2405" s="1" t="n">
        <v>1.59140296550819</v>
      </c>
      <c r="B2405" s="1" t="n">
        <v>2.91983553332323</v>
      </c>
    </row>
    <row r="2406" customFormat="false" ht="15" hidden="false" customHeight="false" outlineLevel="0" collapsed="false">
      <c r="A2406" s="1" t="n">
        <v>1.90061515955794</v>
      </c>
      <c r="B2406" s="1" t="n">
        <v>5.71551879402609</v>
      </c>
    </row>
    <row r="2407" customFormat="false" ht="15" hidden="false" customHeight="false" outlineLevel="0" collapsed="false">
      <c r="A2407" s="1" t="n">
        <v>-3.25869526257231</v>
      </c>
      <c r="B2407" s="1" t="n">
        <v>3.46978966071835</v>
      </c>
    </row>
    <row r="2408" customFormat="false" ht="15" hidden="false" customHeight="false" outlineLevel="0" collapsed="false">
      <c r="A2408" s="1" t="n">
        <v>39.4587163800082</v>
      </c>
      <c r="B2408" s="1" t="n">
        <v>-3.84756755948687</v>
      </c>
    </row>
    <row r="2409" customFormat="false" ht="15" hidden="false" customHeight="false" outlineLevel="0" collapsed="false">
      <c r="A2409" s="1" t="n">
        <v>29.4578125016257</v>
      </c>
      <c r="B2409" s="1" t="n">
        <v>-3.98423456283799</v>
      </c>
    </row>
    <row r="2410" customFormat="false" ht="15" hidden="false" customHeight="false" outlineLevel="0" collapsed="false">
      <c r="A2410" s="1" t="n">
        <v>36.1410596097677</v>
      </c>
      <c r="B2410" s="1" t="n">
        <v>-4.64007698587159</v>
      </c>
    </row>
    <row r="2411" customFormat="false" ht="15" hidden="false" customHeight="false" outlineLevel="0" collapsed="false">
      <c r="A2411" s="1" t="n">
        <v>0.922358590980398</v>
      </c>
      <c r="B2411" s="1" t="n">
        <v>4.94757960301179</v>
      </c>
    </row>
    <row r="2412" customFormat="false" ht="15" hidden="false" customHeight="false" outlineLevel="0" collapsed="false">
      <c r="A2412" s="1" t="n">
        <f aca="false">-16.8436513764064</f>
        <v>-16.8436513764064</v>
      </c>
      <c r="B2412" s="1" t="n">
        <v>-12.7181475712375</v>
      </c>
    </row>
    <row r="2413" customFormat="false" ht="15" hidden="false" customHeight="false" outlineLevel="0" collapsed="false">
      <c r="A2413" s="1" t="n">
        <f aca="false">-20.8819748418542</f>
        <v>-20.8819748418542</v>
      </c>
      <c r="B2413" s="1" t="n">
        <v>-16.1420046550582</v>
      </c>
    </row>
    <row r="2414" customFormat="false" ht="15" hidden="false" customHeight="false" outlineLevel="0" collapsed="false">
      <c r="A2414" s="1" t="n">
        <v>3.37821168548869</v>
      </c>
      <c r="B2414" s="1" t="n">
        <v>1.56025437547629</v>
      </c>
    </row>
    <row r="2415" customFormat="false" ht="15" hidden="false" customHeight="false" outlineLevel="0" collapsed="false">
      <c r="A2415" s="1" t="n">
        <v>31.556208729583</v>
      </c>
      <c r="B2415" s="1" t="n">
        <v>-8.1568396535037</v>
      </c>
    </row>
    <row r="2416" customFormat="false" ht="15" hidden="false" customHeight="false" outlineLevel="0" collapsed="false">
      <c r="A2416" s="1" t="n">
        <v>30.6792087220868</v>
      </c>
      <c r="B2416" s="1" t="n">
        <v>-1.29865129524215</v>
      </c>
    </row>
    <row r="2417" customFormat="false" ht="15" hidden="false" customHeight="false" outlineLevel="0" collapsed="false">
      <c r="A2417" s="1" t="n">
        <f aca="false">-18.0106470535019</f>
        <v>-18.0106470535019</v>
      </c>
      <c r="B2417" s="1" t="n">
        <v>-18.3465528938243</v>
      </c>
    </row>
    <row r="2418" customFormat="false" ht="15" hidden="false" customHeight="false" outlineLevel="0" collapsed="false">
      <c r="A2418" s="1" t="n">
        <f aca="false">-20.2307194408271</f>
        <v>-20.2307194408271</v>
      </c>
      <c r="B2418" s="1" t="n">
        <v>-14.6439105508009</v>
      </c>
    </row>
    <row r="2419" customFormat="false" ht="15" hidden="false" customHeight="false" outlineLevel="0" collapsed="false">
      <c r="A2419" s="1" t="n">
        <v>5.5169703651814</v>
      </c>
      <c r="B2419" s="1" t="n">
        <v>5.14080812067306</v>
      </c>
    </row>
    <row r="2420" customFormat="false" ht="15" hidden="false" customHeight="false" outlineLevel="0" collapsed="false">
      <c r="A2420" s="1" t="n">
        <v>3.01973066593313</v>
      </c>
      <c r="B2420" s="1" t="n">
        <v>7.72883856079258</v>
      </c>
    </row>
    <row r="2421" customFormat="false" ht="15" hidden="false" customHeight="false" outlineLevel="0" collapsed="false">
      <c r="A2421" s="1" t="n">
        <v>0.575650760859342</v>
      </c>
      <c r="B2421" s="1" t="n">
        <v>4.92103622595652</v>
      </c>
    </row>
    <row r="2422" customFormat="false" ht="15" hidden="false" customHeight="false" outlineLevel="0" collapsed="false">
      <c r="A2422" s="1" t="n">
        <v>11.276286029545</v>
      </c>
      <c r="B2422" s="1" t="n">
        <v>2.95081315669297</v>
      </c>
    </row>
    <row r="2423" customFormat="false" ht="15" hidden="false" customHeight="false" outlineLevel="0" collapsed="false">
      <c r="A2423" s="1" t="n">
        <v>13.2463452261843</v>
      </c>
      <c r="B2423" s="1" t="n">
        <v>0.493601144706063</v>
      </c>
    </row>
    <row r="2424" customFormat="false" ht="15" hidden="false" customHeight="false" outlineLevel="0" collapsed="false">
      <c r="A2424" s="1" t="n">
        <v>8.68222276218585</v>
      </c>
      <c r="B2424" s="1" t="n">
        <v>2.78666116758505</v>
      </c>
    </row>
    <row r="2425" customFormat="false" ht="15" hidden="false" customHeight="false" outlineLevel="0" collapsed="false">
      <c r="A2425" s="1" t="n">
        <v>33.1414847053731</v>
      </c>
      <c r="B2425" s="1" t="n">
        <v>-6.33603494074048</v>
      </c>
    </row>
    <row r="2426" customFormat="false" ht="15" hidden="false" customHeight="false" outlineLevel="0" collapsed="false">
      <c r="A2426" s="1" t="n">
        <v>6.11967163517271</v>
      </c>
      <c r="B2426" s="1" t="n">
        <v>6.23320679606023</v>
      </c>
    </row>
    <row r="2427" customFormat="false" ht="15" hidden="false" customHeight="false" outlineLevel="0" collapsed="false">
      <c r="A2427" s="1" t="n">
        <f aca="false">-32.3375495025844</f>
        <v>-32.3375495025844</v>
      </c>
      <c r="B2427" s="1" t="n">
        <v>-13.0723379695231</v>
      </c>
    </row>
    <row r="2428" customFormat="false" ht="15" hidden="false" customHeight="false" outlineLevel="0" collapsed="false">
      <c r="A2428" s="1" t="n">
        <v>-3.85640866422588</v>
      </c>
      <c r="B2428" s="1" t="n">
        <v>1.52454870530677</v>
      </c>
    </row>
    <row r="2429" customFormat="false" ht="15" hidden="false" customHeight="false" outlineLevel="0" collapsed="false">
      <c r="A2429" s="1" t="n">
        <f aca="false">-21.074374125292</f>
        <v>-21.074374125292</v>
      </c>
      <c r="B2429" s="1" t="n">
        <v>-13.4470484647599</v>
      </c>
    </row>
    <row r="2430" customFormat="false" ht="15" hidden="false" customHeight="false" outlineLevel="0" collapsed="false">
      <c r="A2430" s="1" t="n">
        <v>25.4577043860292</v>
      </c>
      <c r="B2430" s="1" t="n">
        <v>-5.45255648444483</v>
      </c>
    </row>
    <row r="2431" customFormat="false" ht="15" hidden="false" customHeight="false" outlineLevel="0" collapsed="false">
      <c r="A2431" s="1" t="n">
        <v>11.8363800799626</v>
      </c>
      <c r="B2431" s="1" t="n">
        <v>6.72368908440268</v>
      </c>
    </row>
    <row r="2432" customFormat="false" ht="15" hidden="false" customHeight="false" outlineLevel="0" collapsed="false">
      <c r="A2432" s="1" t="n">
        <v>5.14053124272639</v>
      </c>
      <c r="B2432" s="1" t="n">
        <v>7.31377927497303</v>
      </c>
    </row>
    <row r="2433" customFormat="false" ht="15" hidden="false" customHeight="false" outlineLevel="0" collapsed="false">
      <c r="A2433" s="1" t="n">
        <f aca="false">-30.352104309154</f>
        <v>-30.352104309154</v>
      </c>
      <c r="B2433" s="1" t="n">
        <v>-14.671185319384</v>
      </c>
    </row>
    <row r="2434" customFormat="false" ht="15" hidden="false" customHeight="false" outlineLevel="0" collapsed="false">
      <c r="A2434" s="1" t="n">
        <v>-1.74037891391419</v>
      </c>
      <c r="B2434" s="1" t="n">
        <v>7.98121933107595</v>
      </c>
    </row>
    <row r="2435" customFormat="false" ht="15" hidden="false" customHeight="false" outlineLevel="0" collapsed="false">
      <c r="A2435" s="1" t="n">
        <v>-3.34930679718515</v>
      </c>
      <c r="B2435" s="1" t="n">
        <v>7.04240205527453</v>
      </c>
    </row>
    <row r="2436" customFormat="false" ht="15" hidden="false" customHeight="false" outlineLevel="0" collapsed="false">
      <c r="A2436" s="1" t="n">
        <v>4.54975530452626</v>
      </c>
      <c r="B2436" s="1" t="n">
        <v>7.05312091182501</v>
      </c>
    </row>
    <row r="2437" customFormat="false" ht="15" hidden="false" customHeight="false" outlineLevel="0" collapsed="false">
      <c r="A2437" s="1" t="n">
        <f aca="false">-19.9366890295174</f>
        <v>-19.9366890295174</v>
      </c>
      <c r="B2437" s="1" t="n">
        <v>-18.3896093600159</v>
      </c>
    </row>
    <row r="2438" customFormat="false" ht="15" hidden="false" customHeight="false" outlineLevel="0" collapsed="false">
      <c r="A2438" s="1" t="n">
        <v>-5.09587851121845</v>
      </c>
      <c r="B2438" s="1" t="n">
        <v>3.2624840778472</v>
      </c>
    </row>
    <row r="2439" customFormat="false" ht="15" hidden="false" customHeight="false" outlineLevel="0" collapsed="false">
      <c r="A2439" s="1" t="n">
        <v>-1.81581220014723</v>
      </c>
      <c r="B2439" s="1" t="n">
        <v>7.2962865586079</v>
      </c>
    </row>
    <row r="2440" customFormat="false" ht="15" hidden="false" customHeight="false" outlineLevel="0" collapsed="false">
      <c r="A2440" s="1" t="n">
        <v>-5.61156332797088</v>
      </c>
      <c r="B2440" s="1" t="n">
        <v>1.95748812307857</v>
      </c>
    </row>
    <row r="2441" customFormat="false" ht="15" hidden="false" customHeight="false" outlineLevel="0" collapsed="false">
      <c r="A2441" s="1" t="n">
        <v>0.253692731493612</v>
      </c>
      <c r="B2441" s="1" t="n">
        <v>7.60654226953629</v>
      </c>
    </row>
    <row r="2442" customFormat="false" ht="15" hidden="false" customHeight="false" outlineLevel="0" collapsed="false">
      <c r="A2442" s="1" t="n">
        <v>25.1289628261385</v>
      </c>
      <c r="B2442" s="1" t="n">
        <v>-0.189041727133448</v>
      </c>
    </row>
    <row r="2443" customFormat="false" ht="15" hidden="false" customHeight="false" outlineLevel="0" collapsed="false">
      <c r="A2443" s="1" t="n">
        <f aca="false">-23.9124434982005</f>
        <v>-23.9124434982005</v>
      </c>
      <c r="B2443" s="1" t="n">
        <v>-17.8258533070153</v>
      </c>
    </row>
    <row r="2444" customFormat="false" ht="15" hidden="false" customHeight="false" outlineLevel="0" collapsed="false">
      <c r="A2444" s="1" t="n">
        <f aca="false">-15.3717789343284</f>
        <v>-15.3717789343284</v>
      </c>
      <c r="B2444" s="1" t="n">
        <v>-10.7647236909824</v>
      </c>
    </row>
    <row r="2445" customFormat="false" ht="15" hidden="false" customHeight="false" outlineLevel="0" collapsed="false">
      <c r="A2445" s="1" t="n">
        <v>8.94165270394148</v>
      </c>
      <c r="B2445" s="1" t="n">
        <v>3.24905668083116</v>
      </c>
    </row>
    <row r="2446" customFormat="false" ht="15" hidden="false" customHeight="false" outlineLevel="0" collapsed="false">
      <c r="A2446" s="1" t="n">
        <v>36.5040914697506</v>
      </c>
      <c r="B2446" s="1" t="n">
        <v>-6.81508230530464</v>
      </c>
    </row>
    <row r="2447" customFormat="false" ht="15" hidden="false" customHeight="false" outlineLevel="0" collapsed="false">
      <c r="A2447" s="1" t="n">
        <f aca="false">-17.4432975835135</f>
        <v>-17.4432975835135</v>
      </c>
      <c r="B2447" s="1" t="n">
        <v>-10.4299640338957</v>
      </c>
    </row>
    <row r="2448" customFormat="false" ht="15" hidden="false" customHeight="false" outlineLevel="0" collapsed="false">
      <c r="A2448" s="1" t="n">
        <f aca="false">-17.0637684146769</f>
        <v>-17.0637684146769</v>
      </c>
      <c r="B2448" s="1" t="n">
        <v>-13.3581819114194</v>
      </c>
    </row>
    <row r="2449" customFormat="false" ht="15" hidden="false" customHeight="false" outlineLevel="0" collapsed="false">
      <c r="A2449" s="1" t="n">
        <f aca="false">-24.4396125297541</f>
        <v>-24.4396125297541</v>
      </c>
      <c r="B2449" s="1" t="n">
        <v>-17.0819347193355</v>
      </c>
    </row>
    <row r="2450" customFormat="false" ht="15" hidden="false" customHeight="false" outlineLevel="0" collapsed="false">
      <c r="A2450" s="1" t="n">
        <f aca="false">-19.9684845592619</f>
        <v>-19.9684845592619</v>
      </c>
      <c r="B2450" s="1" t="n">
        <v>-17.1014256094993</v>
      </c>
    </row>
    <row r="2451" customFormat="false" ht="15" hidden="false" customHeight="false" outlineLevel="0" collapsed="false">
      <c r="A2451" s="1" t="n">
        <f aca="false">-24.4037349402819</f>
        <v>-24.4037349402819</v>
      </c>
      <c r="B2451" s="1" t="n">
        <v>-15.9603202580034</v>
      </c>
    </row>
    <row r="2452" customFormat="false" ht="15" hidden="false" customHeight="false" outlineLevel="0" collapsed="false">
      <c r="A2452" s="1" t="n">
        <v>7.05080444001961</v>
      </c>
      <c r="B2452" s="1" t="n">
        <v>7.8275119923891</v>
      </c>
    </row>
    <row r="2453" customFormat="false" ht="15" hidden="false" customHeight="false" outlineLevel="0" collapsed="false">
      <c r="A2453" s="1" t="n">
        <v>31.1650521240509</v>
      </c>
      <c r="B2453" s="1" t="n">
        <v>0.0462884994952634</v>
      </c>
    </row>
    <row r="2454" customFormat="false" ht="15" hidden="false" customHeight="false" outlineLevel="0" collapsed="false">
      <c r="A2454" s="1" t="n">
        <v>-4.88112418837554</v>
      </c>
      <c r="B2454" s="1" t="n">
        <v>3.96886555727564</v>
      </c>
    </row>
    <row r="2455" customFormat="false" ht="15" hidden="false" customHeight="false" outlineLevel="0" collapsed="false">
      <c r="A2455" s="1" t="n">
        <v>39.1315606870667</v>
      </c>
      <c r="B2455" s="1" t="n">
        <v>-1.78383759307084</v>
      </c>
    </row>
    <row r="2456" customFormat="false" ht="15" hidden="false" customHeight="false" outlineLevel="0" collapsed="false">
      <c r="A2456" s="1" t="n">
        <v>21.3343873692237</v>
      </c>
      <c r="B2456" s="1" t="n">
        <v>-3.63087744507836</v>
      </c>
    </row>
    <row r="2457" customFormat="false" ht="15" hidden="false" customHeight="false" outlineLevel="0" collapsed="false">
      <c r="A2457" s="1" t="n">
        <f aca="false">-26.5276052699774</f>
        <v>-26.5276052699774</v>
      </c>
      <c r="B2457" s="1" t="n">
        <v>-18.2532303260337</v>
      </c>
    </row>
    <row r="2458" customFormat="false" ht="15" hidden="false" customHeight="false" outlineLevel="0" collapsed="false">
      <c r="A2458" s="1" t="n">
        <f aca="false">-31.1862900979761</f>
        <v>-31.1862900979761</v>
      </c>
      <c r="B2458" s="1" t="n">
        <v>-10.6938947478502</v>
      </c>
    </row>
    <row r="2459" customFormat="false" ht="15" hidden="false" customHeight="false" outlineLevel="0" collapsed="false">
      <c r="A2459" s="1" t="n">
        <v>8.620749113342</v>
      </c>
      <c r="B2459" s="1" t="n">
        <v>7.08073885782812</v>
      </c>
    </row>
    <row r="2460" customFormat="false" ht="15" hidden="false" customHeight="false" outlineLevel="0" collapsed="false">
      <c r="A2460" s="1" t="n">
        <f aca="false">-34.054381779274</f>
        <v>-34.054381779274</v>
      </c>
      <c r="B2460" s="1" t="n">
        <v>-12.4931556937197</v>
      </c>
    </row>
    <row r="2461" customFormat="false" ht="15" hidden="false" customHeight="false" outlineLevel="0" collapsed="false">
      <c r="A2461" s="1" t="n">
        <v>7.10735760708083</v>
      </c>
      <c r="B2461" s="1" t="n">
        <v>7.7001121063553</v>
      </c>
    </row>
    <row r="2462" customFormat="false" ht="15" hidden="false" customHeight="false" outlineLevel="0" collapsed="false">
      <c r="A2462" s="1" t="n">
        <f aca="false">-30.5398129423042</f>
        <v>-30.5398129423042</v>
      </c>
      <c r="B2462" s="1" t="n">
        <v>-18.1046345870114</v>
      </c>
    </row>
    <row r="2463" customFormat="false" ht="15" hidden="false" customHeight="false" outlineLevel="0" collapsed="false">
      <c r="A2463" s="1" t="n">
        <v>8.73889768657251</v>
      </c>
      <c r="B2463" s="1" t="n">
        <v>8.67867663418697</v>
      </c>
    </row>
    <row r="2464" customFormat="false" ht="15" hidden="false" customHeight="false" outlineLevel="0" collapsed="false">
      <c r="A2464" s="1" t="n">
        <v>12.3769726554393</v>
      </c>
      <c r="B2464" s="1" t="n">
        <v>2.83484341458547</v>
      </c>
    </row>
    <row r="2465" customFormat="false" ht="15" hidden="false" customHeight="false" outlineLevel="0" collapsed="false">
      <c r="A2465" s="1" t="n">
        <f aca="false">-29.684863231524</f>
        <v>-29.684863231524</v>
      </c>
      <c r="B2465" s="1" t="n">
        <v>-15.0602443907402</v>
      </c>
    </row>
    <row r="2466" customFormat="false" ht="15" hidden="false" customHeight="false" outlineLevel="0" collapsed="false">
      <c r="A2466" s="1" t="n">
        <v>32.4441574782506</v>
      </c>
      <c r="B2466" s="1" t="n">
        <v>-2.80821955847713</v>
      </c>
    </row>
    <row r="2467" customFormat="false" ht="15" hidden="false" customHeight="false" outlineLevel="0" collapsed="false">
      <c r="A2467" s="1" t="n">
        <f aca="false">-17.1824746524855</f>
        <v>-17.1824746524855</v>
      </c>
      <c r="B2467" s="1" t="n">
        <v>-15.8863050220267</v>
      </c>
    </row>
    <row r="2468" customFormat="false" ht="15" hidden="false" customHeight="false" outlineLevel="0" collapsed="false">
      <c r="A2468" s="1" t="n">
        <v>23.4809519781113</v>
      </c>
      <c r="B2468" s="1" t="n">
        <v>-1.96022987897619</v>
      </c>
    </row>
    <row r="2469" customFormat="false" ht="15" hidden="false" customHeight="false" outlineLevel="0" collapsed="false">
      <c r="A2469" s="1" t="n">
        <f aca="false">-34.7040800910895</f>
        <v>-34.7040800910895</v>
      </c>
      <c r="B2469" s="1" t="n">
        <v>-17.6659413825644</v>
      </c>
    </row>
    <row r="2470" customFormat="false" ht="15" hidden="false" customHeight="false" outlineLevel="0" collapsed="false">
      <c r="A2470" s="1" t="n">
        <f aca="false">-23.2734845409202</f>
        <v>-23.2734845409202</v>
      </c>
      <c r="B2470" s="1" t="n">
        <v>-13.5254510199294</v>
      </c>
    </row>
    <row r="2471" customFormat="false" ht="15" hidden="false" customHeight="false" outlineLevel="0" collapsed="false">
      <c r="A2471" s="1" t="n">
        <v>-1.3518252216138</v>
      </c>
      <c r="B2471" s="1" t="n">
        <v>7.84996729847067</v>
      </c>
    </row>
    <row r="2472" customFormat="false" ht="15" hidden="false" customHeight="false" outlineLevel="0" collapsed="false">
      <c r="A2472" s="1" t="n">
        <v>10.1980755087992</v>
      </c>
      <c r="B2472" s="1" t="n">
        <v>7.69016622820011</v>
      </c>
    </row>
    <row r="2473" customFormat="false" ht="15" hidden="false" customHeight="false" outlineLevel="0" collapsed="false">
      <c r="A2473" s="1" t="n">
        <v>24.1088047321873</v>
      </c>
      <c r="B2473" s="1" t="n">
        <v>-8.71561607940772</v>
      </c>
    </row>
    <row r="2474" customFormat="false" ht="15" hidden="false" customHeight="false" outlineLevel="0" collapsed="false">
      <c r="A2474" s="1" t="n">
        <f aca="false">-24.0234171836716</f>
        <v>-24.0234171836716</v>
      </c>
      <c r="B2474" s="1" t="n">
        <v>-13.4220553886727</v>
      </c>
    </row>
    <row r="2475" customFormat="false" ht="15" hidden="false" customHeight="false" outlineLevel="0" collapsed="false">
      <c r="A2475" s="1" t="n">
        <v>11.679041979722</v>
      </c>
      <c r="B2475" s="1" t="n">
        <v>0.278209364118084</v>
      </c>
    </row>
    <row r="2476" customFormat="false" ht="15" hidden="false" customHeight="false" outlineLevel="0" collapsed="false">
      <c r="A2476" s="1" t="n">
        <f aca="false">-21.5129791353358</f>
        <v>-21.5129791353358</v>
      </c>
      <c r="B2476" s="1" t="n">
        <v>-17.3024317059015</v>
      </c>
    </row>
    <row r="2477" customFormat="false" ht="15" hidden="false" customHeight="false" outlineLevel="0" collapsed="false">
      <c r="A2477" s="1" t="n">
        <f aca="false">-26.1113395402235</f>
        <v>-26.1113395402235</v>
      </c>
      <c r="B2477" s="1" t="n">
        <v>-16.8860998571529</v>
      </c>
    </row>
    <row r="2478" customFormat="false" ht="15" hidden="false" customHeight="false" outlineLevel="0" collapsed="false">
      <c r="A2478" s="1" t="n">
        <v>8.36666989376112</v>
      </c>
      <c r="B2478" s="1" t="n">
        <v>5.57451466264835</v>
      </c>
    </row>
    <row r="2479" customFormat="false" ht="15" hidden="false" customHeight="false" outlineLevel="0" collapsed="false">
      <c r="A2479" s="1" t="n">
        <f aca="false">-25.2405385611998</f>
        <v>-25.2405385611998</v>
      </c>
      <c r="B2479" s="1" t="n">
        <v>-18.9579413666093</v>
      </c>
    </row>
    <row r="2480" customFormat="false" ht="15" hidden="false" customHeight="false" outlineLevel="0" collapsed="false">
      <c r="A2480" s="1" t="n">
        <f aca="false">-15.3302529863697</f>
        <v>-15.3302529863697</v>
      </c>
      <c r="B2480" s="1" t="n">
        <v>-13.5034577111403</v>
      </c>
    </row>
    <row r="2481" customFormat="false" ht="15" hidden="false" customHeight="false" outlineLevel="0" collapsed="false">
      <c r="A2481" s="1" t="n">
        <v>39.8665535165272</v>
      </c>
      <c r="B2481" s="1" t="n">
        <v>-1.34279227372526</v>
      </c>
    </row>
    <row r="2482" customFormat="false" ht="15" hidden="false" customHeight="false" outlineLevel="0" collapsed="false">
      <c r="A2482" s="1" t="n">
        <v>28.2084095835354</v>
      </c>
      <c r="B2482" s="1" t="n">
        <v>-4.70313663993856</v>
      </c>
    </row>
    <row r="2483" customFormat="false" ht="15" hidden="false" customHeight="false" outlineLevel="0" collapsed="false">
      <c r="A2483" s="1" t="n">
        <v>1.24417424443406</v>
      </c>
      <c r="B2483" s="1" t="n">
        <v>8.62037799410782</v>
      </c>
    </row>
    <row r="2484" customFormat="false" ht="15" hidden="false" customHeight="false" outlineLevel="0" collapsed="false">
      <c r="A2484" s="1" t="n">
        <v>33.7120451096815</v>
      </c>
      <c r="B2484" s="1" t="n">
        <v>-8.24816834708736</v>
      </c>
    </row>
    <row r="2485" customFormat="false" ht="15" hidden="false" customHeight="false" outlineLevel="0" collapsed="false">
      <c r="A2485" s="1" t="n">
        <v>13.5100871659687</v>
      </c>
      <c r="B2485" s="1" t="n">
        <v>3.18752167213261</v>
      </c>
    </row>
    <row r="2486" customFormat="false" ht="15" hidden="false" customHeight="false" outlineLevel="0" collapsed="false">
      <c r="A2486" s="1" t="n">
        <v>-0.733613407801879</v>
      </c>
      <c r="B2486" s="1" t="n">
        <v>3.44120096862935</v>
      </c>
    </row>
    <row r="2487" customFormat="false" ht="15" hidden="false" customHeight="false" outlineLevel="0" collapsed="false">
      <c r="A2487" s="1" t="n">
        <v>5.7488789980039</v>
      </c>
      <c r="B2487" s="1" t="n">
        <v>6.75240556785277</v>
      </c>
    </row>
    <row r="2488" customFormat="false" ht="15" hidden="false" customHeight="false" outlineLevel="0" collapsed="false">
      <c r="A2488" s="1" t="n">
        <f aca="false">-27.8326384482536</f>
        <v>-27.8326384482536</v>
      </c>
      <c r="B2488" s="1" t="n">
        <v>-12.6200034764424</v>
      </c>
    </row>
    <row r="2489" customFormat="false" ht="15" hidden="false" customHeight="false" outlineLevel="0" collapsed="false">
      <c r="A2489" s="1" t="n">
        <v>-1.93384209684755</v>
      </c>
      <c r="B2489" s="1" t="n">
        <v>5.79572287606228</v>
      </c>
    </row>
    <row r="2490" customFormat="false" ht="15" hidden="false" customHeight="false" outlineLevel="0" collapsed="false">
      <c r="A2490" s="1" t="n">
        <f aca="false">-19.16040189028</f>
        <v>-19.16040189028</v>
      </c>
      <c r="B2490" s="1" t="n">
        <v>-12.2476562849712</v>
      </c>
    </row>
    <row r="2491" customFormat="false" ht="15" hidden="false" customHeight="false" outlineLevel="0" collapsed="false">
      <c r="A2491" s="1" t="n">
        <f aca="false">-19.8227653023119</f>
        <v>-19.8227653023119</v>
      </c>
      <c r="B2491" s="1" t="n">
        <v>-19.0953748518601</v>
      </c>
    </row>
    <row r="2492" customFormat="false" ht="15" hidden="false" customHeight="false" outlineLevel="0" collapsed="false">
      <c r="A2492" s="1" t="n">
        <f aca="false">-18.204493026382</f>
        <v>-18.204493026382</v>
      </c>
      <c r="B2492" s="1" t="n">
        <v>-13.971670974141</v>
      </c>
    </row>
    <row r="2493" customFormat="false" ht="15" hidden="false" customHeight="false" outlineLevel="0" collapsed="false">
      <c r="A2493" s="1" t="n">
        <f aca="false">-19.6111686267193</f>
        <v>-19.6111686267193</v>
      </c>
      <c r="B2493" s="1" t="n">
        <v>-12.1656490069291</v>
      </c>
    </row>
    <row r="2494" customFormat="false" ht="15" hidden="false" customHeight="false" outlineLevel="0" collapsed="false">
      <c r="A2494" s="1" t="n">
        <v>39.1464155614959</v>
      </c>
      <c r="B2494" s="1" t="n">
        <v>-1.76643210825478</v>
      </c>
    </row>
    <row r="2495" customFormat="false" ht="15" hidden="false" customHeight="false" outlineLevel="0" collapsed="false">
      <c r="A2495" s="1" t="n">
        <v>9.07157834995699</v>
      </c>
      <c r="B2495" s="1" t="n">
        <v>0.634473989348298</v>
      </c>
    </row>
    <row r="2496" customFormat="false" ht="15" hidden="false" customHeight="false" outlineLevel="0" collapsed="false">
      <c r="A2496" s="1" t="n">
        <v>31.8624304488199</v>
      </c>
      <c r="B2496" s="1" t="n">
        <v>-4.3939996381067</v>
      </c>
    </row>
    <row r="2497" customFormat="false" ht="15" hidden="false" customHeight="false" outlineLevel="0" collapsed="false">
      <c r="A2497" s="1" t="n">
        <f aca="false">-18.7391893985879</f>
        <v>-18.7391893985879</v>
      </c>
      <c r="B2497" s="1" t="n">
        <v>-12.3766073483238</v>
      </c>
    </row>
    <row r="2498" customFormat="false" ht="15" hidden="false" customHeight="false" outlineLevel="0" collapsed="false">
      <c r="A2498" s="1" t="n">
        <f aca="false">-17.0992191547837</f>
        <v>-17.0992191547837</v>
      </c>
      <c r="B2498" s="1" t="n">
        <v>-11.5937113608255</v>
      </c>
    </row>
    <row r="2499" customFormat="false" ht="15" hidden="false" customHeight="false" outlineLevel="0" collapsed="false">
      <c r="A2499" s="1" t="n">
        <v>7.46822329542048</v>
      </c>
      <c r="B2499" s="1" t="n">
        <v>2.3632374972921</v>
      </c>
    </row>
    <row r="2500" customFormat="false" ht="15" hidden="false" customHeight="false" outlineLevel="0" collapsed="false">
      <c r="A2500" s="1" t="n">
        <f aca="false">-33.6580829200152</f>
        <v>-33.6580829200152</v>
      </c>
      <c r="B2500" s="1" t="n">
        <v>-11.8733118579324</v>
      </c>
    </row>
    <row r="2501" customFormat="false" ht="15" hidden="false" customHeight="false" outlineLevel="0" collapsed="false">
      <c r="A2501" s="1" t="n">
        <v>6.43153748545509</v>
      </c>
      <c r="B2501" s="1" t="n">
        <v>0.178048670379056</v>
      </c>
    </row>
    <row r="2502" customFormat="false" ht="15" hidden="false" customHeight="false" outlineLevel="0" collapsed="false">
      <c r="A2502" s="1" t="n">
        <v>31.639803757407</v>
      </c>
      <c r="B2502" s="1" t="n">
        <v>-8.19505265990167</v>
      </c>
    </row>
    <row r="2503" customFormat="false" ht="15" hidden="false" customHeight="false" outlineLevel="0" collapsed="false">
      <c r="A2503" s="1" t="n">
        <f aca="false">-23.2758334217146</f>
        <v>-23.2758334217146</v>
      </c>
      <c r="B2503" s="1" t="n">
        <v>-17.9188653158946</v>
      </c>
    </row>
    <row r="2504" customFormat="false" ht="15" hidden="false" customHeight="false" outlineLevel="0" collapsed="false">
      <c r="A2504" s="1" t="n">
        <f aca="false">-24.7985512676196</f>
        <v>-24.7985512676196</v>
      </c>
      <c r="B2504" s="1" t="n">
        <v>-15.9018622394903</v>
      </c>
    </row>
    <row r="2505" customFormat="false" ht="15" hidden="false" customHeight="false" outlineLevel="0" collapsed="false">
      <c r="A2505" s="1" t="n">
        <v>38.144761815022</v>
      </c>
      <c r="B2505" s="1" t="n">
        <v>-2.11239059513209</v>
      </c>
    </row>
    <row r="2506" customFormat="false" ht="15" hidden="false" customHeight="false" outlineLevel="0" collapsed="false">
      <c r="A2506" s="1" t="n">
        <v>8.53138308996636</v>
      </c>
      <c r="B2506" s="1" t="n">
        <v>-0.286446752509083</v>
      </c>
    </row>
    <row r="2507" customFormat="false" ht="15" hidden="false" customHeight="false" outlineLevel="0" collapsed="false">
      <c r="A2507" s="1" t="n">
        <f aca="false">-26.5694917755505</f>
        <v>-26.5694917755505</v>
      </c>
      <c r="B2507" s="1" t="n">
        <v>-15.0079644574593</v>
      </c>
    </row>
    <row r="2508" customFormat="false" ht="15" hidden="false" customHeight="false" outlineLevel="0" collapsed="false">
      <c r="A2508" s="1" t="n">
        <v>26.5646115043526</v>
      </c>
      <c r="B2508" s="1" t="n">
        <v>-6.79642358167939</v>
      </c>
    </row>
    <row r="2509" customFormat="false" ht="15" hidden="false" customHeight="false" outlineLevel="0" collapsed="false">
      <c r="A2509" s="1" t="n">
        <f aca="false">-27.5872768463746</f>
        <v>-27.5872768463746</v>
      </c>
      <c r="B2509" s="1" t="n">
        <v>-11.0705907734896</v>
      </c>
    </row>
    <row r="2510" customFormat="false" ht="15" hidden="false" customHeight="false" outlineLevel="0" collapsed="false">
      <c r="A2510" s="1" t="n">
        <f aca="false">-25.8872975289274</f>
        <v>-25.8872975289274</v>
      </c>
      <c r="B2510" s="1" t="n">
        <v>-15.2230107568954</v>
      </c>
    </row>
    <row r="2511" customFormat="false" ht="15" hidden="false" customHeight="false" outlineLevel="0" collapsed="false">
      <c r="A2511" s="1" t="n">
        <f aca="false">-28.4612661793736</f>
        <v>-28.4612661793736</v>
      </c>
      <c r="B2511" s="1" t="n">
        <v>-19.0456712678321</v>
      </c>
    </row>
    <row r="2512" customFormat="false" ht="15" hidden="false" customHeight="false" outlineLevel="0" collapsed="false">
      <c r="A2512" s="1" t="n">
        <v>24.5955184492504</v>
      </c>
      <c r="B2512" s="1" t="n">
        <v>-7.76939268277032</v>
      </c>
    </row>
    <row r="2513" customFormat="false" ht="15" hidden="false" customHeight="false" outlineLevel="0" collapsed="false">
      <c r="A2513" s="1" t="n">
        <v>7.1549342241744</v>
      </c>
      <c r="B2513" s="1" t="n">
        <v>9.62116634595685</v>
      </c>
    </row>
    <row r="2514" customFormat="false" ht="15" hidden="false" customHeight="false" outlineLevel="0" collapsed="false">
      <c r="A2514" s="1" t="n">
        <f aca="false">-32.6985296633523</f>
        <v>-32.6985296633523</v>
      </c>
      <c r="B2514" s="1" t="n">
        <v>-10.754184062139</v>
      </c>
    </row>
    <row r="2515" customFormat="false" ht="15" hidden="false" customHeight="false" outlineLevel="0" collapsed="false">
      <c r="A2515" s="1" t="n">
        <v>7.11407697067564</v>
      </c>
      <c r="B2515" s="1" t="n">
        <v>5.65888240608245</v>
      </c>
    </row>
    <row r="2516" customFormat="false" ht="15" hidden="false" customHeight="false" outlineLevel="0" collapsed="false">
      <c r="A2516" s="1" t="n">
        <f aca="false">-33.8594116233542</f>
        <v>-33.8594116233542</v>
      </c>
      <c r="B2516" s="1" t="n">
        <v>-12.0605615601504</v>
      </c>
    </row>
    <row r="2517" customFormat="false" ht="15" hidden="false" customHeight="false" outlineLevel="0" collapsed="false">
      <c r="A2517" s="1" t="n">
        <f aca="false">-22.5481241347733</f>
        <v>-22.5481241347733</v>
      </c>
      <c r="B2517" s="1" t="n">
        <v>-14.7614569961221</v>
      </c>
    </row>
    <row r="2518" customFormat="false" ht="15" hidden="false" customHeight="false" outlineLevel="0" collapsed="false">
      <c r="A2518" s="1" t="n">
        <f aca="false">-19.6597286725944</f>
        <v>-19.6597286725944</v>
      </c>
      <c r="B2518" s="1" t="n">
        <v>-10.0013238106194</v>
      </c>
    </row>
    <row r="2519" customFormat="false" ht="15" hidden="false" customHeight="false" outlineLevel="0" collapsed="false">
      <c r="A2519" s="1" t="n">
        <f aca="false">-18.8026668473476</f>
        <v>-18.8026668473476</v>
      </c>
      <c r="B2519" s="1" t="n">
        <v>-10.029195970289</v>
      </c>
    </row>
    <row r="2520" customFormat="false" ht="15" hidden="false" customHeight="false" outlineLevel="0" collapsed="false">
      <c r="A2520" s="1" t="n">
        <f aca="false">-15.6127152230022</f>
        <v>-15.6127152230022</v>
      </c>
      <c r="B2520" s="1" t="n">
        <v>-9.42875336264899</v>
      </c>
    </row>
    <row r="2521" customFormat="false" ht="15" hidden="false" customHeight="false" outlineLevel="0" collapsed="false">
      <c r="A2521" s="1" t="n">
        <f aca="false">-32.7949378073733</f>
        <v>-32.7949378073733</v>
      </c>
      <c r="B2521" s="1" t="n">
        <v>-12.1818751511496</v>
      </c>
    </row>
    <row r="2522" customFormat="false" ht="15" hidden="false" customHeight="false" outlineLevel="0" collapsed="false">
      <c r="A2522" s="1" t="n">
        <v>-1.97453599533531</v>
      </c>
      <c r="B2522" s="1" t="n">
        <v>6.59489334125506</v>
      </c>
    </row>
    <row r="2523" customFormat="false" ht="15" hidden="false" customHeight="false" outlineLevel="0" collapsed="false">
      <c r="A2523" s="1" t="n">
        <v>27.3229231847712</v>
      </c>
      <c r="B2523" s="1" t="n">
        <v>-2.29974042105354</v>
      </c>
    </row>
    <row r="2524" customFormat="false" ht="15" hidden="false" customHeight="false" outlineLevel="0" collapsed="false">
      <c r="A2524" s="1" t="n">
        <f aca="false">-31.2208969538325</f>
        <v>-31.2208969538325</v>
      </c>
      <c r="B2524" s="1" t="n">
        <v>-19.2452136383546</v>
      </c>
    </row>
    <row r="2525" customFormat="false" ht="15" hidden="false" customHeight="false" outlineLevel="0" collapsed="false">
      <c r="A2525" s="1" t="n">
        <v>39.9626129726141</v>
      </c>
      <c r="B2525" s="1" t="n">
        <v>-8.03547832859247</v>
      </c>
    </row>
    <row r="2526" customFormat="false" ht="15" hidden="false" customHeight="false" outlineLevel="0" collapsed="false">
      <c r="A2526" s="1" t="n">
        <v>5.69195148105268</v>
      </c>
      <c r="B2526" s="1" t="n">
        <v>6.59924985008315</v>
      </c>
    </row>
    <row r="2527" customFormat="false" ht="15" hidden="false" customHeight="false" outlineLevel="0" collapsed="false">
      <c r="A2527" s="1" t="n">
        <v>2.96449107782963</v>
      </c>
      <c r="B2527" s="1" t="n">
        <v>2.88302202538585</v>
      </c>
    </row>
    <row r="2528" customFormat="false" ht="15" hidden="false" customHeight="false" outlineLevel="0" collapsed="false">
      <c r="A2528" s="1" t="n">
        <v>32.1277251140311</v>
      </c>
      <c r="B2528" s="1" t="n">
        <v>-6.23803147831876</v>
      </c>
    </row>
    <row r="2529" customFormat="false" ht="15" hidden="false" customHeight="false" outlineLevel="0" collapsed="false">
      <c r="A2529" s="1" t="n">
        <v>0.828177787197831</v>
      </c>
      <c r="B2529" s="1" t="n">
        <v>0.00921621118230708</v>
      </c>
    </row>
    <row r="2530" customFormat="false" ht="15" hidden="false" customHeight="false" outlineLevel="0" collapsed="false">
      <c r="A2530" s="1" t="n">
        <v>12.2777175124804</v>
      </c>
      <c r="B2530" s="1" t="n">
        <v>5.66217747294904</v>
      </c>
    </row>
    <row r="2531" customFormat="false" ht="15" hidden="false" customHeight="false" outlineLevel="0" collapsed="false">
      <c r="A2531" s="1" t="n">
        <v>22.3666021303636</v>
      </c>
      <c r="B2531" s="1" t="n">
        <v>-0.529539937031795</v>
      </c>
    </row>
    <row r="2532" customFormat="false" ht="15" hidden="false" customHeight="false" outlineLevel="0" collapsed="false">
      <c r="A2532" s="1" t="n">
        <v>31.6422228823445</v>
      </c>
      <c r="B2532" s="1" t="n">
        <v>-4.25821390490156</v>
      </c>
    </row>
    <row r="2533" customFormat="false" ht="15" hidden="false" customHeight="false" outlineLevel="0" collapsed="false">
      <c r="A2533" s="1" t="n">
        <f aca="false">-17.8135641979133</f>
        <v>-17.8135641979133</v>
      </c>
      <c r="B2533" s="1" t="n">
        <v>-16.1235222084464</v>
      </c>
    </row>
    <row r="2534" customFormat="false" ht="15" hidden="false" customHeight="false" outlineLevel="0" collapsed="false">
      <c r="A2534" s="1" t="n">
        <v>0.264806501484865</v>
      </c>
      <c r="B2534" s="1" t="n">
        <v>7.08532907734732</v>
      </c>
    </row>
    <row r="2535" customFormat="false" ht="15" hidden="false" customHeight="false" outlineLevel="0" collapsed="false">
      <c r="A2535" s="1" t="n">
        <f aca="false">-26.8397478050069</f>
        <v>-26.8397478050069</v>
      </c>
      <c r="B2535" s="1" t="n">
        <v>-18.9412000362005</v>
      </c>
    </row>
    <row r="2536" customFormat="false" ht="15" hidden="false" customHeight="false" outlineLevel="0" collapsed="false">
      <c r="A2536" s="1" t="n">
        <f aca="false">-18.2512906145352</f>
        <v>-18.2512906145352</v>
      </c>
      <c r="B2536" s="1" t="n">
        <v>-11.491750392969</v>
      </c>
    </row>
    <row r="2537" customFormat="false" ht="15" hidden="false" customHeight="false" outlineLevel="0" collapsed="false">
      <c r="A2537" s="1" t="n">
        <v>31.8430925848794</v>
      </c>
      <c r="B2537" s="1" t="n">
        <v>-2.45106406536615</v>
      </c>
    </row>
    <row r="2538" customFormat="false" ht="15" hidden="false" customHeight="false" outlineLevel="0" collapsed="false">
      <c r="A2538" s="1" t="n">
        <v>22.5079942889756</v>
      </c>
      <c r="B2538" s="1" t="n">
        <v>-1.43473765767238</v>
      </c>
    </row>
    <row r="2539" customFormat="false" ht="15" hidden="false" customHeight="false" outlineLevel="0" collapsed="false">
      <c r="A2539" s="1" t="n">
        <f aca="false">-27.6160974314434</f>
        <v>-27.6160974314434</v>
      </c>
      <c r="B2539" s="1" t="n">
        <v>-11.0631133273311</v>
      </c>
    </row>
    <row r="2540" customFormat="false" ht="15" hidden="false" customHeight="false" outlineLevel="0" collapsed="false">
      <c r="A2540" s="1" t="n">
        <v>24.8273665127325</v>
      </c>
      <c r="B2540" s="1" t="n">
        <v>-1.44925243582232</v>
      </c>
    </row>
    <row r="2541" customFormat="false" ht="15" hidden="false" customHeight="false" outlineLevel="0" collapsed="false">
      <c r="A2541" s="1" t="n">
        <f aca="false">-27.8240582426262</f>
        <v>-27.8240582426262</v>
      </c>
      <c r="B2541" s="1" t="n">
        <v>-14.996155128803</v>
      </c>
    </row>
    <row r="2542" customFormat="false" ht="15" hidden="false" customHeight="false" outlineLevel="0" collapsed="false">
      <c r="A2542" s="1" t="n">
        <v>38.4485732529739</v>
      </c>
      <c r="B2542" s="1" t="n">
        <v>-3.95201765574735</v>
      </c>
    </row>
    <row r="2543" customFormat="false" ht="15" hidden="false" customHeight="false" outlineLevel="0" collapsed="false">
      <c r="A2543" s="1" t="n">
        <f aca="false">-17.4444776330404</f>
        <v>-17.4444776330404</v>
      </c>
      <c r="B2543" s="1" t="n">
        <v>-10.1083865276931</v>
      </c>
    </row>
    <row r="2544" customFormat="false" ht="15" hidden="false" customHeight="false" outlineLevel="0" collapsed="false">
      <c r="A2544" s="1" t="n">
        <v>10.8594671243766</v>
      </c>
      <c r="B2544" s="1" t="n">
        <v>2.69971129785108</v>
      </c>
    </row>
    <row r="2545" customFormat="false" ht="15" hidden="false" customHeight="false" outlineLevel="0" collapsed="false">
      <c r="A2545" s="1" t="n">
        <v>-4.42895578895159</v>
      </c>
      <c r="B2545" s="1" t="n">
        <v>1.81749665605569</v>
      </c>
    </row>
    <row r="2546" customFormat="false" ht="15" hidden="false" customHeight="false" outlineLevel="0" collapsed="false">
      <c r="A2546" s="1" t="n">
        <v>31.7608589383915</v>
      </c>
      <c r="B2546" s="1" t="n">
        <v>-2.02778720944191</v>
      </c>
    </row>
    <row r="2547" customFormat="false" ht="15" hidden="false" customHeight="false" outlineLevel="0" collapsed="false">
      <c r="A2547" s="1" t="n">
        <f aca="false">-25.3762637321736</f>
        <v>-25.3762637321736</v>
      </c>
      <c r="B2547" s="1" t="n">
        <v>-11.157055226811</v>
      </c>
    </row>
    <row r="2548" customFormat="false" ht="15" hidden="false" customHeight="false" outlineLevel="0" collapsed="false">
      <c r="A2548" s="1" t="n">
        <f aca="false">-22.5449885614019</f>
        <v>-22.5449885614019</v>
      </c>
      <c r="B2548" s="1" t="n">
        <v>-13.4408744830445</v>
      </c>
    </row>
    <row r="2549" customFormat="false" ht="15" hidden="false" customHeight="false" outlineLevel="0" collapsed="false">
      <c r="A2549" s="1" t="n">
        <v>-0.750664334110434</v>
      </c>
      <c r="B2549" s="1" t="n">
        <v>5.10787723617944</v>
      </c>
    </row>
    <row r="2550" customFormat="false" ht="15" hidden="false" customHeight="false" outlineLevel="0" collapsed="false">
      <c r="A2550" s="1" t="n">
        <v>13.5806167337326</v>
      </c>
      <c r="B2550" s="1" t="n">
        <v>9.25688451437394</v>
      </c>
    </row>
    <row r="2551" customFormat="false" ht="15" hidden="false" customHeight="false" outlineLevel="0" collapsed="false">
      <c r="A2551" s="1" t="n">
        <f aca="false">-35.1414502006979</f>
        <v>-35.1414502006979</v>
      </c>
      <c r="B2551" s="1" t="n">
        <v>-11.8261645590186</v>
      </c>
    </row>
    <row r="2552" customFormat="false" ht="15" hidden="false" customHeight="false" outlineLevel="0" collapsed="false">
      <c r="A2552" s="1" t="n">
        <v>1.0457440903685</v>
      </c>
      <c r="B2552" s="1" t="n">
        <v>2.59069315836088</v>
      </c>
    </row>
    <row r="2553" customFormat="false" ht="15" hidden="false" customHeight="false" outlineLevel="0" collapsed="false">
      <c r="A2553" s="1" t="n">
        <v>0.56411795179133</v>
      </c>
      <c r="B2553" s="1" t="n">
        <v>0.806486718745494</v>
      </c>
    </row>
    <row r="2554" customFormat="false" ht="15" hidden="false" customHeight="false" outlineLevel="0" collapsed="false">
      <c r="A2554" s="1" t="n">
        <v>12.9650165357625</v>
      </c>
      <c r="B2554" s="1" t="n">
        <v>1.3029941582748</v>
      </c>
    </row>
    <row r="2555" customFormat="false" ht="15" hidden="false" customHeight="false" outlineLevel="0" collapsed="false">
      <c r="A2555" s="1" t="n">
        <v>-1.33132102767703</v>
      </c>
      <c r="B2555" s="1" t="n">
        <v>6.69197529835929</v>
      </c>
    </row>
    <row r="2556" customFormat="false" ht="15" hidden="false" customHeight="false" outlineLevel="0" collapsed="false">
      <c r="A2556" s="1" t="n">
        <v>32.9896475557689</v>
      </c>
      <c r="B2556" s="1" t="n">
        <v>-5.50567285945004</v>
      </c>
    </row>
    <row r="2557" customFormat="false" ht="15" hidden="false" customHeight="false" outlineLevel="0" collapsed="false">
      <c r="A2557" s="1" t="n">
        <f aca="false">-27.8795790328521</f>
        <v>-27.8795790328521</v>
      </c>
      <c r="B2557" s="1" t="n">
        <v>-12.403015387528</v>
      </c>
    </row>
    <row r="2558" customFormat="false" ht="15" hidden="false" customHeight="false" outlineLevel="0" collapsed="false">
      <c r="A2558" s="1" t="n">
        <f aca="false">-33.1315731849176</f>
        <v>-33.1315731849176</v>
      </c>
      <c r="B2558" s="1" t="n">
        <v>-9.59349769601244</v>
      </c>
    </row>
    <row r="2559" customFormat="false" ht="15" hidden="false" customHeight="false" outlineLevel="0" collapsed="false">
      <c r="A2559" s="1" t="n">
        <v>4.72553469957453</v>
      </c>
      <c r="B2559" s="1" t="n">
        <v>1.53885486805288</v>
      </c>
    </row>
    <row r="2560" customFormat="false" ht="15" hidden="false" customHeight="false" outlineLevel="0" collapsed="false">
      <c r="A2560" s="1" t="n">
        <f aca="false">-17.1423325895141</f>
        <v>-17.1423325895141</v>
      </c>
      <c r="B2560" s="1" t="n">
        <v>-10.7670976002904</v>
      </c>
    </row>
    <row r="2561" customFormat="false" ht="15" hidden="false" customHeight="false" outlineLevel="0" collapsed="false">
      <c r="A2561" s="1" t="n">
        <v>30.3414600459193</v>
      </c>
      <c r="B2561" s="1" t="n">
        <v>0.28198150838406</v>
      </c>
    </row>
    <row r="2562" customFormat="false" ht="15" hidden="false" customHeight="false" outlineLevel="0" collapsed="false">
      <c r="A2562" s="1" t="n">
        <f aca="false">-21.8616083624971</f>
        <v>-21.8616083624971</v>
      </c>
      <c r="B2562" s="1" t="n">
        <v>-14.7985720566858</v>
      </c>
    </row>
    <row r="2563" customFormat="false" ht="15" hidden="false" customHeight="false" outlineLevel="0" collapsed="false">
      <c r="A2563" s="1" t="n">
        <f aca="false">-31.1990670546161</f>
        <v>-31.1990670546161</v>
      </c>
      <c r="B2563" s="1" t="n">
        <v>-16.6193389717805</v>
      </c>
    </row>
    <row r="2564" customFormat="false" ht="15" hidden="false" customHeight="false" outlineLevel="0" collapsed="false">
      <c r="A2564" s="1" t="n">
        <v>39.0627187863466</v>
      </c>
      <c r="B2564" s="1" t="n">
        <v>-8.91713580172553</v>
      </c>
    </row>
    <row r="2565" customFormat="false" ht="15" hidden="false" customHeight="false" outlineLevel="0" collapsed="false">
      <c r="A2565" s="1" t="n">
        <v>30.0973901158717</v>
      </c>
      <c r="B2565" s="1" t="n">
        <v>-1.62392757876113</v>
      </c>
    </row>
    <row r="2566" customFormat="false" ht="15" hidden="false" customHeight="false" outlineLevel="0" collapsed="false">
      <c r="A2566" s="1" t="n">
        <f aca="false">-23.7586032427937</f>
        <v>-23.7586032427937</v>
      </c>
      <c r="B2566" s="1" t="n">
        <v>-11.4968687937399</v>
      </c>
    </row>
    <row r="2567" customFormat="false" ht="15" hidden="false" customHeight="false" outlineLevel="0" collapsed="false">
      <c r="A2567" s="1" t="n">
        <f aca="false">-16.3893897133649</f>
        <v>-16.3893897133649</v>
      </c>
      <c r="B2567" s="1" t="n">
        <v>-10.4670183645061</v>
      </c>
    </row>
    <row r="2568" customFormat="false" ht="15" hidden="false" customHeight="false" outlineLevel="0" collapsed="false">
      <c r="A2568" s="1" t="n">
        <f aca="false">-21.0253177186193</f>
        <v>-21.0253177186193</v>
      </c>
      <c r="B2568" s="1" t="n">
        <v>-15.7387937299946</v>
      </c>
    </row>
    <row r="2569" customFormat="false" ht="15" hidden="false" customHeight="false" outlineLevel="0" collapsed="false">
      <c r="A2569" s="1" t="n">
        <v>24.6732065203662</v>
      </c>
      <c r="B2569" s="1" t="n">
        <v>-5.31678769318102</v>
      </c>
    </row>
    <row r="2570" customFormat="false" ht="15" hidden="false" customHeight="false" outlineLevel="0" collapsed="false">
      <c r="A2570" s="1" t="n">
        <v>21.4137338824314</v>
      </c>
      <c r="B2570" s="1" t="n">
        <v>-6.85189381789772</v>
      </c>
    </row>
    <row r="2571" customFormat="false" ht="15" hidden="false" customHeight="false" outlineLevel="0" collapsed="false">
      <c r="A2571" s="1" t="n">
        <v>6.21417398454409</v>
      </c>
      <c r="B2571" s="1" t="n">
        <v>9.0543190028115</v>
      </c>
    </row>
    <row r="2572" customFormat="false" ht="15" hidden="false" customHeight="false" outlineLevel="0" collapsed="false">
      <c r="A2572" s="1" t="n">
        <f aca="false">-32.0418612168564</f>
        <v>-32.0418612168564</v>
      </c>
      <c r="B2572" s="1" t="n">
        <v>-16.0580015380149</v>
      </c>
    </row>
    <row r="2573" customFormat="false" ht="15" hidden="false" customHeight="false" outlineLevel="0" collapsed="false">
      <c r="A2573" s="1" t="n">
        <v>-2.82210412856267</v>
      </c>
      <c r="B2573" s="1" t="n">
        <v>4.94142063359998</v>
      </c>
    </row>
    <row r="2574" customFormat="false" ht="15" hidden="false" customHeight="false" outlineLevel="0" collapsed="false">
      <c r="A2574" s="1" t="n">
        <f aca="false">-28.3218646029193</f>
        <v>-28.3218646029193</v>
      </c>
      <c r="B2574" s="1" t="n">
        <v>-17.789581237472</v>
      </c>
    </row>
    <row r="2575" customFormat="false" ht="15" hidden="false" customHeight="false" outlineLevel="0" collapsed="false">
      <c r="A2575" s="1" t="n">
        <v>35.9930989580281</v>
      </c>
      <c r="B2575" s="1" t="n">
        <v>-8.4652425119544</v>
      </c>
    </row>
    <row r="2576" customFormat="false" ht="15" hidden="false" customHeight="false" outlineLevel="0" collapsed="false">
      <c r="A2576" s="1" t="n">
        <v>22.4574143285025</v>
      </c>
      <c r="B2576" s="1" t="n">
        <v>-1.25346760167143</v>
      </c>
    </row>
    <row r="2577" customFormat="false" ht="15" hidden="false" customHeight="false" outlineLevel="0" collapsed="false">
      <c r="A2577" s="1" t="n">
        <v>-1.77887633353041</v>
      </c>
      <c r="B2577" s="1" t="n">
        <v>1.32417139268938</v>
      </c>
    </row>
    <row r="2578" customFormat="false" ht="15" hidden="false" customHeight="false" outlineLevel="0" collapsed="false">
      <c r="A2578" s="1" t="n">
        <v>36.797420205894</v>
      </c>
      <c r="B2578" s="1" t="n">
        <v>-9.03806255560085</v>
      </c>
    </row>
    <row r="2579" customFormat="false" ht="15" hidden="false" customHeight="false" outlineLevel="0" collapsed="false">
      <c r="A2579" s="1" t="n">
        <v>-1.00630099219578</v>
      </c>
      <c r="B2579" s="1" t="n">
        <v>4.78926040169722</v>
      </c>
    </row>
    <row r="2580" customFormat="false" ht="15" hidden="false" customHeight="false" outlineLevel="0" collapsed="false">
      <c r="A2580" s="1" t="n">
        <v>26.3593750075644</v>
      </c>
      <c r="B2580" s="1" t="n">
        <v>-0.307417078124471</v>
      </c>
    </row>
    <row r="2581" customFormat="false" ht="15" hidden="false" customHeight="false" outlineLevel="0" collapsed="false">
      <c r="A2581" s="1" t="n">
        <v>11.0994956834297</v>
      </c>
      <c r="B2581" s="1" t="n">
        <v>3.09385003856304</v>
      </c>
    </row>
    <row r="2582" customFormat="false" ht="15" hidden="false" customHeight="false" outlineLevel="0" collapsed="false">
      <c r="A2582" s="1" t="n">
        <v>38.7384890628851</v>
      </c>
      <c r="B2582" s="1" t="n">
        <v>-0.142983600152366</v>
      </c>
    </row>
    <row r="2583" customFormat="false" ht="15" hidden="false" customHeight="false" outlineLevel="0" collapsed="false">
      <c r="A2583" s="1" t="n">
        <v>37.4168812979785</v>
      </c>
      <c r="B2583" s="1" t="n">
        <v>-9.26498729364441</v>
      </c>
    </row>
    <row r="2584" customFormat="false" ht="15" hidden="false" customHeight="false" outlineLevel="0" collapsed="false">
      <c r="A2584" s="1" t="n">
        <f aca="false">-31.9910729889894</f>
        <v>-31.9910729889894</v>
      </c>
      <c r="B2584" s="1" t="n">
        <v>-11.5200772661039</v>
      </c>
    </row>
    <row r="2585" customFormat="false" ht="15" hidden="false" customHeight="false" outlineLevel="0" collapsed="false">
      <c r="A2585" s="1" t="n">
        <v>35.4019159079749</v>
      </c>
      <c r="B2585" s="1" t="n">
        <v>-3.13525574464202</v>
      </c>
    </row>
    <row r="2586" customFormat="false" ht="15" hidden="false" customHeight="false" outlineLevel="0" collapsed="false">
      <c r="A2586" s="1" t="n">
        <v>39.3841242230967</v>
      </c>
      <c r="B2586" s="1" t="n">
        <v>-1.79218198675658</v>
      </c>
    </row>
    <row r="2587" customFormat="false" ht="15" hidden="false" customHeight="false" outlineLevel="0" collapsed="false">
      <c r="A2587" s="1" t="n">
        <f aca="false">-18.6346639499737</f>
        <v>-18.6346639499737</v>
      </c>
      <c r="B2587" s="1" t="n">
        <v>-16.1228053558176</v>
      </c>
    </row>
    <row r="2588" customFormat="false" ht="15" hidden="false" customHeight="false" outlineLevel="0" collapsed="false">
      <c r="A2588" s="1" t="n">
        <f aca="false">-20.1065345733749</f>
        <v>-20.1065345733749</v>
      </c>
      <c r="B2588" s="1" t="n">
        <v>-15.5571273467194</v>
      </c>
    </row>
    <row r="2589" customFormat="false" ht="15" hidden="false" customHeight="false" outlineLevel="0" collapsed="false">
      <c r="A2589" s="1" t="n">
        <v>27.9666990431517</v>
      </c>
      <c r="B2589" s="1" t="n">
        <v>-8.3573004575561</v>
      </c>
    </row>
    <row r="2590" customFormat="false" ht="15" hidden="false" customHeight="false" outlineLevel="0" collapsed="false">
      <c r="A2590" s="1" t="n">
        <f aca="false">-35.2009849944524</f>
        <v>-35.2009849944524</v>
      </c>
      <c r="B2590" s="1" t="n">
        <v>-19.092794181085</v>
      </c>
    </row>
    <row r="2591" customFormat="false" ht="15" hidden="false" customHeight="false" outlineLevel="0" collapsed="false">
      <c r="A2591" s="1" t="n">
        <v>10.3015403334446</v>
      </c>
      <c r="B2591" s="1" t="n">
        <v>3.76086572282605</v>
      </c>
    </row>
    <row r="2592" customFormat="false" ht="15" hidden="false" customHeight="false" outlineLevel="0" collapsed="false">
      <c r="A2592" s="1" t="n">
        <v>3.906828205411</v>
      </c>
      <c r="B2592" s="1" t="n">
        <v>9.36213442203523</v>
      </c>
    </row>
    <row r="2593" customFormat="false" ht="15" hidden="false" customHeight="false" outlineLevel="0" collapsed="false">
      <c r="A2593" s="1" t="n">
        <f aca="false">-28.3355527407282</f>
        <v>-28.3355527407282</v>
      </c>
      <c r="B2593" s="1" t="n">
        <v>-12.9818446605432</v>
      </c>
    </row>
    <row r="2594" customFormat="false" ht="15" hidden="false" customHeight="false" outlineLevel="0" collapsed="false">
      <c r="A2594" s="1" t="n">
        <v>9.6284971663211</v>
      </c>
      <c r="B2594" s="1" t="n">
        <v>1.30823992724576</v>
      </c>
    </row>
    <row r="2595" customFormat="false" ht="15" hidden="false" customHeight="false" outlineLevel="0" collapsed="false">
      <c r="A2595" s="1" t="n">
        <f aca="false">-34.8500269466359</f>
        <v>-34.8500269466359</v>
      </c>
      <c r="B2595" s="1" t="n">
        <v>-12.6026447539868</v>
      </c>
    </row>
    <row r="2596" customFormat="false" ht="15" hidden="false" customHeight="false" outlineLevel="0" collapsed="false">
      <c r="A2596" s="1" t="n">
        <f aca="false">-20.5578175623167</f>
        <v>-20.5578175623167</v>
      </c>
      <c r="B2596" s="1" t="n">
        <v>-15.63845167299</v>
      </c>
    </row>
    <row r="2597" customFormat="false" ht="15" hidden="false" customHeight="false" outlineLevel="0" collapsed="false">
      <c r="A2597" s="1" t="n">
        <v>29.3742475212047</v>
      </c>
      <c r="B2597" s="1" t="n">
        <v>-4.88109700908992</v>
      </c>
    </row>
    <row r="2598" customFormat="false" ht="15" hidden="false" customHeight="false" outlineLevel="0" collapsed="false">
      <c r="A2598" s="1" t="n">
        <f aca="false">-23.0243795266153</f>
        <v>-23.0243795266153</v>
      </c>
      <c r="B2598" s="1" t="n">
        <v>-18.1096889580378</v>
      </c>
    </row>
    <row r="2599" customFormat="false" ht="15" hidden="false" customHeight="false" outlineLevel="0" collapsed="false">
      <c r="A2599" s="1" t="n">
        <v>-4.01109934237602</v>
      </c>
      <c r="B2599" s="1" t="n">
        <v>3.13563766276264</v>
      </c>
    </row>
    <row r="2600" customFormat="false" ht="15" hidden="false" customHeight="false" outlineLevel="0" collapsed="false">
      <c r="A2600" s="1" t="n">
        <f aca="false">-30.0170702998112</f>
        <v>-30.0170702998112</v>
      </c>
      <c r="B2600" s="1" t="n">
        <v>-19.2563547182374</v>
      </c>
    </row>
    <row r="2601" customFormat="false" ht="15" hidden="false" customHeight="false" outlineLevel="0" collapsed="false">
      <c r="A2601" s="1" t="n">
        <v>10.8653939674527</v>
      </c>
      <c r="B2601" s="1" t="n">
        <v>4.48582658815183</v>
      </c>
    </row>
    <row r="2602" customFormat="false" ht="15" hidden="false" customHeight="false" outlineLevel="0" collapsed="false">
      <c r="A2602" s="1" t="n">
        <v>29.490995303273</v>
      </c>
      <c r="B2602" s="1" t="n">
        <v>-6.60482690310375</v>
      </c>
    </row>
    <row r="2603" customFormat="false" ht="15" hidden="false" customHeight="false" outlineLevel="0" collapsed="false">
      <c r="A2603" s="1" t="n">
        <f aca="false">-30.5738619601862</f>
        <v>-30.5738619601862</v>
      </c>
      <c r="B2603" s="1" t="n">
        <v>-16.4256924426775</v>
      </c>
    </row>
    <row r="2604" customFormat="false" ht="15" hidden="false" customHeight="false" outlineLevel="0" collapsed="false">
      <c r="A2604" s="1" t="n">
        <f aca="false">-34.868592562511</f>
        <v>-34.868592562511</v>
      </c>
      <c r="B2604" s="1" t="n">
        <v>-12.9232104901992</v>
      </c>
    </row>
    <row r="2605" customFormat="false" ht="15" hidden="false" customHeight="false" outlineLevel="0" collapsed="false">
      <c r="A2605" s="1" t="n">
        <v>25.0727999326043</v>
      </c>
      <c r="B2605" s="1" t="n">
        <v>-5.96765604629079</v>
      </c>
    </row>
    <row r="2606" customFormat="false" ht="15" hidden="false" customHeight="false" outlineLevel="0" collapsed="false">
      <c r="A2606" s="1" t="n">
        <f aca="false">-22.0988441453918</f>
        <v>-22.0988441453918</v>
      </c>
      <c r="B2606" s="1" t="n">
        <v>-17.2852040711989</v>
      </c>
    </row>
    <row r="2607" customFormat="false" ht="15" hidden="false" customHeight="false" outlineLevel="0" collapsed="false">
      <c r="A2607" s="1" t="n">
        <v>23.953481682517</v>
      </c>
      <c r="B2607" s="1" t="n">
        <v>-6.53730924602787</v>
      </c>
    </row>
    <row r="2608" customFormat="false" ht="15" hidden="false" customHeight="false" outlineLevel="0" collapsed="false">
      <c r="A2608" s="1" t="n">
        <v>26.5410533361421</v>
      </c>
      <c r="B2608" s="1" t="n">
        <v>-3.3262103018581</v>
      </c>
    </row>
    <row r="2609" customFormat="false" ht="15" hidden="false" customHeight="false" outlineLevel="0" collapsed="false">
      <c r="A2609" s="1" t="n">
        <f aca="false">-23.7021158133818</f>
        <v>-23.7021158133818</v>
      </c>
      <c r="B2609" s="1" t="n">
        <v>-13.9736633530348</v>
      </c>
    </row>
    <row r="2610" customFormat="false" ht="15" hidden="false" customHeight="false" outlineLevel="0" collapsed="false">
      <c r="A2610" s="1" t="n">
        <v>33.1317515825584</v>
      </c>
      <c r="B2610" s="1" t="n">
        <v>-7.97332706647215</v>
      </c>
    </row>
    <row r="2611" customFormat="false" ht="15" hidden="false" customHeight="false" outlineLevel="0" collapsed="false">
      <c r="A2611" s="1" t="n">
        <v>8.00684215815221</v>
      </c>
      <c r="B2611" s="1" t="n">
        <v>1.48467784208057</v>
      </c>
    </row>
    <row r="2612" customFormat="false" ht="15" hidden="false" customHeight="false" outlineLevel="0" collapsed="false">
      <c r="A2612" s="1" t="n">
        <v>33.7878952150277</v>
      </c>
      <c r="B2612" s="1" t="n">
        <v>-1.43477917726355</v>
      </c>
    </row>
    <row r="2613" customFormat="false" ht="15" hidden="false" customHeight="false" outlineLevel="0" collapsed="false">
      <c r="A2613" s="1" t="n">
        <v>-2.53245219937908</v>
      </c>
      <c r="B2613" s="1" t="n">
        <v>0.216612129344097</v>
      </c>
    </row>
    <row r="2614" customFormat="false" ht="15" hidden="false" customHeight="false" outlineLevel="0" collapsed="false">
      <c r="A2614" s="1" t="n">
        <v>5.45768054149539</v>
      </c>
      <c r="B2614" s="1" t="n">
        <v>5.27113546711055</v>
      </c>
    </row>
    <row r="2615" customFormat="false" ht="15" hidden="false" customHeight="false" outlineLevel="0" collapsed="false">
      <c r="A2615" s="1" t="n">
        <f aca="false">-23.7610958136451</f>
        <v>-23.7610958136451</v>
      </c>
      <c r="B2615" s="1" t="n">
        <v>-10.6783056260189</v>
      </c>
    </row>
    <row r="2616" customFormat="false" ht="15" hidden="false" customHeight="false" outlineLevel="0" collapsed="false">
      <c r="A2616" s="1" t="n">
        <v>0.59245040237779</v>
      </c>
      <c r="B2616" s="1" t="n">
        <v>3.27114471652012</v>
      </c>
    </row>
    <row r="2617" customFormat="false" ht="15" hidden="false" customHeight="false" outlineLevel="0" collapsed="false">
      <c r="A2617" s="1" t="n">
        <v>4.68696624923685</v>
      </c>
      <c r="B2617" s="1" t="n">
        <v>1.42395576496709</v>
      </c>
    </row>
    <row r="2618" customFormat="false" ht="15" hidden="false" customHeight="false" outlineLevel="0" collapsed="false">
      <c r="A2618" s="1" t="n">
        <v>34.3604699841424</v>
      </c>
      <c r="B2618" s="1" t="n">
        <v>-7.51666301925156</v>
      </c>
    </row>
    <row r="2619" customFormat="false" ht="15" hidden="false" customHeight="false" outlineLevel="0" collapsed="false">
      <c r="A2619" s="1" t="n">
        <v>32.8653219752137</v>
      </c>
      <c r="B2619" s="1" t="n">
        <v>-6.05956327310939</v>
      </c>
    </row>
    <row r="2620" customFormat="false" ht="15" hidden="false" customHeight="false" outlineLevel="0" collapsed="false">
      <c r="A2620" s="1" t="n">
        <v>26.716938440193</v>
      </c>
      <c r="B2620" s="1" t="n">
        <v>-1.98195134179744</v>
      </c>
    </row>
    <row r="2621" customFormat="false" ht="15" hidden="false" customHeight="false" outlineLevel="0" collapsed="false">
      <c r="A2621" s="1" t="n">
        <v>4.87456593707816</v>
      </c>
      <c r="B2621" s="1" t="n">
        <v>4.39658049336904</v>
      </c>
    </row>
    <row r="2622" customFormat="false" ht="15" hidden="false" customHeight="false" outlineLevel="0" collapsed="false">
      <c r="A2622" s="1" t="n">
        <f aca="false">-21.6830522607157</f>
        <v>-21.6830522607157</v>
      </c>
      <c r="B2622" s="1" t="n">
        <v>-14.8139280274737</v>
      </c>
    </row>
    <row r="2623" customFormat="false" ht="15" hidden="false" customHeight="false" outlineLevel="0" collapsed="false">
      <c r="A2623" s="1" t="n">
        <v>37.9477195500791</v>
      </c>
      <c r="B2623" s="1" t="n">
        <v>-0.972629589447068</v>
      </c>
    </row>
    <row r="2624" customFormat="false" ht="15" hidden="false" customHeight="false" outlineLevel="0" collapsed="false">
      <c r="A2624" s="1" t="n">
        <v>31.1972328923608</v>
      </c>
      <c r="B2624" s="1" t="n">
        <v>-0.269258357661495</v>
      </c>
    </row>
    <row r="2625" customFormat="false" ht="15" hidden="false" customHeight="false" outlineLevel="0" collapsed="false">
      <c r="A2625" s="1" t="n">
        <v>5.2767852294056</v>
      </c>
      <c r="B2625" s="1" t="n">
        <v>6.49436865546004</v>
      </c>
    </row>
    <row r="2626" customFormat="false" ht="15" hidden="false" customHeight="false" outlineLevel="0" collapsed="false">
      <c r="A2626" s="1" t="n">
        <f aca="false">-16.799820242546</f>
        <v>-16.799820242546</v>
      </c>
      <c r="B2626" s="1" t="n">
        <v>-12.5727384247306</v>
      </c>
    </row>
    <row r="2627" customFormat="false" ht="15" hidden="false" customHeight="false" outlineLevel="0" collapsed="false">
      <c r="A2627" s="1" t="n">
        <v>26.3294618826573</v>
      </c>
      <c r="B2627" s="1" t="n">
        <v>-3.91720999722831</v>
      </c>
    </row>
    <row r="2628" customFormat="false" ht="15" hidden="false" customHeight="false" outlineLevel="0" collapsed="false">
      <c r="A2628" s="1" t="n">
        <f aca="false">-17.8190200042475</f>
        <v>-17.8190200042475</v>
      </c>
      <c r="B2628" s="1" t="n">
        <v>-13.669617573505</v>
      </c>
    </row>
    <row r="2629" customFormat="false" ht="15" hidden="false" customHeight="false" outlineLevel="0" collapsed="false">
      <c r="A2629" s="1" t="n">
        <v>7.81877891766284</v>
      </c>
      <c r="B2629" s="1" t="n">
        <v>0.553568669151748</v>
      </c>
    </row>
    <row r="2630" customFormat="false" ht="15" hidden="false" customHeight="false" outlineLevel="0" collapsed="false">
      <c r="A2630" s="1" t="n">
        <v>12.2254909857445</v>
      </c>
      <c r="B2630" s="1" t="n">
        <v>6.08436081143611</v>
      </c>
    </row>
    <row r="2631" customFormat="false" ht="15" hidden="false" customHeight="false" outlineLevel="0" collapsed="false">
      <c r="A2631" s="1" t="n">
        <v>5.41109415301645</v>
      </c>
      <c r="B2631" s="1" t="n">
        <v>6.78398170530509</v>
      </c>
    </row>
    <row r="2632" customFormat="false" ht="15" hidden="false" customHeight="false" outlineLevel="0" collapsed="false">
      <c r="A2632" s="1" t="n">
        <v>-3.56694083339738</v>
      </c>
      <c r="B2632" s="1" t="n">
        <v>2.72256815889442</v>
      </c>
    </row>
    <row r="2633" customFormat="false" ht="15" hidden="false" customHeight="false" outlineLevel="0" collapsed="false">
      <c r="A2633" s="1" t="n">
        <v>1.57595533970613</v>
      </c>
      <c r="B2633" s="1" t="n">
        <v>1.42148747443018</v>
      </c>
    </row>
    <row r="2634" customFormat="false" ht="15" hidden="false" customHeight="false" outlineLevel="0" collapsed="false">
      <c r="A2634" s="1" t="n">
        <v>25.7738817556628</v>
      </c>
      <c r="B2634" s="1" t="n">
        <v>-9.08972383010251</v>
      </c>
    </row>
    <row r="2635" customFormat="false" ht="15" hidden="false" customHeight="false" outlineLevel="0" collapsed="false">
      <c r="A2635" s="1" t="n">
        <f aca="false">-15.7939043842319</f>
        <v>-15.7939043842319</v>
      </c>
      <c r="B2635" s="1" t="n">
        <v>-15.3942502332739</v>
      </c>
    </row>
    <row r="2636" customFormat="false" ht="15" hidden="false" customHeight="false" outlineLevel="0" collapsed="false">
      <c r="A2636" s="1" t="n">
        <f aca="false">-23.8654808742973</f>
        <v>-23.8654808742973</v>
      </c>
      <c r="B2636" s="1" t="n">
        <v>-9.59470804884302</v>
      </c>
    </row>
    <row r="2637" customFormat="false" ht="15" hidden="false" customHeight="false" outlineLevel="0" collapsed="false">
      <c r="A2637" s="1" t="n">
        <v>40.2219870868615</v>
      </c>
      <c r="B2637" s="1" t="n">
        <v>-7.84935185167951</v>
      </c>
    </row>
    <row r="2638" customFormat="false" ht="15" hidden="false" customHeight="false" outlineLevel="0" collapsed="false">
      <c r="A2638" s="1" t="n">
        <v>1.09982583673231</v>
      </c>
      <c r="B2638" s="1" t="n">
        <v>1.22527277675701</v>
      </c>
    </row>
    <row r="2639" customFormat="false" ht="15" hidden="false" customHeight="false" outlineLevel="0" collapsed="false">
      <c r="A2639" s="1" t="n">
        <f aca="false">-20.9081220691569</f>
        <v>-20.9081220691569</v>
      </c>
      <c r="B2639" s="1" t="n">
        <v>-12.1861069302856</v>
      </c>
    </row>
    <row r="2640" customFormat="false" ht="15" hidden="false" customHeight="false" outlineLevel="0" collapsed="false">
      <c r="A2640" s="1" t="n">
        <v>30.9890150069741</v>
      </c>
      <c r="B2640" s="1" t="n">
        <v>-7.16244988353994</v>
      </c>
    </row>
    <row r="2641" customFormat="false" ht="15" hidden="false" customHeight="false" outlineLevel="0" collapsed="false">
      <c r="A2641" s="1" t="n">
        <v>21.4471186959379</v>
      </c>
      <c r="B2641" s="1" t="n">
        <v>-6.04142857082235</v>
      </c>
    </row>
    <row r="2642" customFormat="false" ht="15" hidden="false" customHeight="false" outlineLevel="0" collapsed="false">
      <c r="A2642" s="1" t="n">
        <v>28.8050021015887</v>
      </c>
      <c r="B2642" s="1" t="n">
        <v>0.0466236434845388</v>
      </c>
    </row>
    <row r="2643" customFormat="false" ht="15" hidden="false" customHeight="false" outlineLevel="0" collapsed="false">
      <c r="A2643" s="1" t="n">
        <v>-0.767962605916079</v>
      </c>
      <c r="B2643" s="1" t="n">
        <v>1.80909296618878</v>
      </c>
    </row>
    <row r="2644" customFormat="false" ht="15" hidden="false" customHeight="false" outlineLevel="0" collapsed="false">
      <c r="A2644" s="1" t="n">
        <v>35.1609720724471</v>
      </c>
      <c r="B2644" s="1" t="n">
        <v>-5.53336563873347</v>
      </c>
    </row>
    <row r="2645" customFormat="false" ht="15" hidden="false" customHeight="false" outlineLevel="0" collapsed="false">
      <c r="A2645" s="1" t="n">
        <v>10.5951259289281</v>
      </c>
      <c r="B2645" s="1" t="n">
        <v>7.84594594734208</v>
      </c>
    </row>
    <row r="2646" customFormat="false" ht="15" hidden="false" customHeight="false" outlineLevel="0" collapsed="false">
      <c r="A2646" s="1" t="n">
        <v>31.0007916391452</v>
      </c>
      <c r="B2646" s="1" t="n">
        <v>-7.95171848620044</v>
      </c>
    </row>
    <row r="2647" customFormat="false" ht="15" hidden="false" customHeight="false" outlineLevel="0" collapsed="false">
      <c r="A2647" s="1" t="n">
        <v>8.76654309698965</v>
      </c>
      <c r="B2647" s="1" t="n">
        <v>0.160451191168157</v>
      </c>
    </row>
    <row r="2648" customFormat="false" ht="15" hidden="false" customHeight="false" outlineLevel="0" collapsed="false">
      <c r="A2648" s="1" t="n">
        <f aca="false">-34.728259972657</f>
        <v>-34.728259972657</v>
      </c>
      <c r="B2648" s="1" t="n">
        <v>-14.9904909279394</v>
      </c>
    </row>
    <row r="2649" customFormat="false" ht="15" hidden="false" customHeight="false" outlineLevel="0" collapsed="false">
      <c r="A2649" s="1" t="n">
        <v>21.0159212169829</v>
      </c>
      <c r="B2649" s="1" t="n">
        <v>-8.23508563800083</v>
      </c>
    </row>
    <row r="2650" customFormat="false" ht="15" hidden="false" customHeight="false" outlineLevel="0" collapsed="false">
      <c r="A2650" s="1" t="n">
        <v>2.66921360498312</v>
      </c>
      <c r="B2650" s="1" t="n">
        <v>6.05524222216325</v>
      </c>
    </row>
    <row r="2651" customFormat="false" ht="15" hidden="false" customHeight="false" outlineLevel="0" collapsed="false">
      <c r="A2651" s="1" t="n">
        <v>29.4019326978592</v>
      </c>
      <c r="B2651" s="1" t="n">
        <v>-3.6078013255052</v>
      </c>
    </row>
    <row r="2652" customFormat="false" ht="15" hidden="false" customHeight="false" outlineLevel="0" collapsed="false">
      <c r="A2652" s="1" t="n">
        <v>28.0642585499074</v>
      </c>
      <c r="B2652" s="1" t="n">
        <v>-4.07407275184076</v>
      </c>
    </row>
    <row r="2653" customFormat="false" ht="15" hidden="false" customHeight="false" outlineLevel="0" collapsed="false">
      <c r="A2653" s="1" t="n">
        <v>10.7940450302685</v>
      </c>
      <c r="B2653" s="1" t="n">
        <v>7.33140969338748</v>
      </c>
    </row>
    <row r="2654" customFormat="false" ht="15" hidden="false" customHeight="false" outlineLevel="0" collapsed="false">
      <c r="A2654" s="1" t="n">
        <f aca="false">-31.5110304084583</f>
        <v>-31.5110304084583</v>
      </c>
      <c r="B2654" s="1" t="n">
        <v>-13.963427696427</v>
      </c>
    </row>
    <row r="2655" customFormat="false" ht="15" hidden="false" customHeight="false" outlineLevel="0" collapsed="false">
      <c r="A2655" s="1" t="n">
        <v>33.0351245453655</v>
      </c>
      <c r="B2655" s="1" t="n">
        <v>-7.57890634179323</v>
      </c>
    </row>
    <row r="2656" customFormat="false" ht="15" hidden="false" customHeight="false" outlineLevel="0" collapsed="false">
      <c r="A2656" s="1" t="n">
        <f aca="false">-34.6502091394835</f>
        <v>-34.6502091394835</v>
      </c>
      <c r="B2656" s="1" t="n">
        <v>-16.2434755898781</v>
      </c>
    </row>
    <row r="2657" customFormat="false" ht="15" hidden="false" customHeight="false" outlineLevel="0" collapsed="false">
      <c r="A2657" s="1" t="n">
        <v>31.6304261957491</v>
      </c>
      <c r="B2657" s="1" t="n">
        <v>-7.59946146596824</v>
      </c>
    </row>
    <row r="2658" customFormat="false" ht="15" hidden="false" customHeight="false" outlineLevel="0" collapsed="false">
      <c r="A2658" s="1" t="n">
        <v>-5.87004700760277</v>
      </c>
      <c r="B2658" s="1" t="n">
        <v>2.16119403147648</v>
      </c>
    </row>
    <row r="2659" customFormat="false" ht="15" hidden="false" customHeight="false" outlineLevel="0" collapsed="false">
      <c r="A2659" s="1" t="n">
        <v>22.7649520989227</v>
      </c>
      <c r="B2659" s="1" t="n">
        <v>0.0975644526390127</v>
      </c>
    </row>
    <row r="2660" customFormat="false" ht="15" hidden="false" customHeight="false" outlineLevel="0" collapsed="false">
      <c r="A2660" s="1" t="n">
        <f aca="false">-18.7926540224058</f>
        <v>-18.7926540224058</v>
      </c>
      <c r="B2660" s="1" t="n">
        <v>-13.6547109764933</v>
      </c>
    </row>
    <row r="2661" customFormat="false" ht="15" hidden="false" customHeight="false" outlineLevel="0" collapsed="false">
      <c r="A2661" s="1" t="n">
        <v>11.5290367634964</v>
      </c>
      <c r="B2661" s="1" t="n">
        <v>1.12916205345477</v>
      </c>
    </row>
    <row r="2662" customFormat="false" ht="15" hidden="false" customHeight="false" outlineLevel="0" collapsed="false">
      <c r="A2662" s="1" t="n">
        <f aca="false">-17.4737419174092</f>
        <v>-17.4737419174092</v>
      </c>
      <c r="B2662" s="1" t="n">
        <v>-14.0277487803188</v>
      </c>
    </row>
    <row r="2663" customFormat="false" ht="15" hidden="false" customHeight="false" outlineLevel="0" collapsed="false">
      <c r="A2663" s="1" t="n">
        <f aca="false">-24.5738933996684</f>
        <v>-24.5738933996684</v>
      </c>
      <c r="B2663" s="1" t="n">
        <v>-16.8468446743202</v>
      </c>
    </row>
    <row r="2664" customFormat="false" ht="15" hidden="false" customHeight="false" outlineLevel="0" collapsed="false">
      <c r="A2664" s="1" t="n">
        <v>38.2900024570963</v>
      </c>
      <c r="B2664" s="1" t="n">
        <v>-0.812476205583863</v>
      </c>
    </row>
    <row r="2665" customFormat="false" ht="15" hidden="false" customHeight="false" outlineLevel="0" collapsed="false">
      <c r="A2665" s="1" t="n">
        <v>32.9006477581939</v>
      </c>
      <c r="B2665" s="1" t="n">
        <v>-3.01300017561524</v>
      </c>
    </row>
    <row r="2666" customFormat="false" ht="15" hidden="false" customHeight="false" outlineLevel="0" collapsed="false">
      <c r="A2666" s="1" t="n">
        <v>33.388523177169</v>
      </c>
      <c r="B2666" s="1" t="n">
        <v>-5.50299624754493</v>
      </c>
    </row>
    <row r="2667" customFormat="false" ht="15" hidden="false" customHeight="false" outlineLevel="0" collapsed="false">
      <c r="A2667" s="1" t="n">
        <v>11.8687186489371</v>
      </c>
      <c r="B2667" s="1" t="n">
        <v>6.90126365043306</v>
      </c>
    </row>
    <row r="2668" customFormat="false" ht="15" hidden="false" customHeight="false" outlineLevel="0" collapsed="false">
      <c r="A2668" s="1" t="n">
        <v>38.1230679574045</v>
      </c>
      <c r="B2668" s="1" t="n">
        <v>-1.14001856896019</v>
      </c>
    </row>
    <row r="2669" customFormat="false" ht="15" hidden="false" customHeight="false" outlineLevel="0" collapsed="false">
      <c r="A2669" s="1" t="n">
        <v>21.772095302802</v>
      </c>
      <c r="B2669" s="1" t="n">
        <v>-4.10467330856344</v>
      </c>
    </row>
    <row r="2670" customFormat="false" ht="15" hidden="false" customHeight="false" outlineLevel="0" collapsed="false">
      <c r="A2670" s="1" t="n">
        <v>2.95572758722035</v>
      </c>
      <c r="B2670" s="1" t="n">
        <v>6.31246825156606</v>
      </c>
    </row>
    <row r="2671" customFormat="false" ht="15" hidden="false" customHeight="false" outlineLevel="0" collapsed="false">
      <c r="A2671" s="1" t="n">
        <f aca="false">-28.7425037890287</f>
        <v>-28.7425037890287</v>
      </c>
      <c r="B2671" s="1" t="n">
        <v>-14.8722096724364</v>
      </c>
    </row>
    <row r="2672" customFormat="false" ht="15" hidden="false" customHeight="false" outlineLevel="0" collapsed="false">
      <c r="A2672" s="1" t="n">
        <f aca="false">-24.4782482267134</f>
        <v>-24.4782482267134</v>
      </c>
      <c r="B2672" s="1" t="n">
        <v>-14.8140833829595</v>
      </c>
    </row>
    <row r="2673" customFormat="false" ht="15" hidden="false" customHeight="false" outlineLevel="0" collapsed="false">
      <c r="A2673" s="1" t="n">
        <v>25.6819586069526</v>
      </c>
      <c r="B2673" s="1" t="n">
        <v>-3.45257846108037</v>
      </c>
    </row>
    <row r="2674" customFormat="false" ht="15" hidden="false" customHeight="false" outlineLevel="0" collapsed="false">
      <c r="A2674" s="1" t="n">
        <f aca="false">-21.0552364196576</f>
        <v>-21.0552364196576</v>
      </c>
      <c r="B2674" s="1" t="n">
        <v>-10.1859139423064</v>
      </c>
    </row>
    <row r="2675" customFormat="false" ht="15" hidden="false" customHeight="false" outlineLevel="0" collapsed="false">
      <c r="A2675" s="1" t="n">
        <f aca="false">-26.7719940867945</f>
        <v>-26.7719940867945</v>
      </c>
      <c r="B2675" s="1" t="n">
        <v>-19.1279348707392</v>
      </c>
    </row>
    <row r="2676" customFormat="false" ht="15" hidden="false" customHeight="false" outlineLevel="0" collapsed="false">
      <c r="A2676" s="1" t="n">
        <v>28.9055980404584</v>
      </c>
      <c r="B2676" s="1" t="n">
        <v>-3.13515309375789</v>
      </c>
    </row>
    <row r="2677" customFormat="false" ht="15" hidden="false" customHeight="false" outlineLevel="0" collapsed="false">
      <c r="A2677" s="1" t="n">
        <f aca="false">-22.0214108984927</f>
        <v>-22.0214108984927</v>
      </c>
      <c r="B2677" s="1" t="n">
        <v>-9.69803873823518</v>
      </c>
    </row>
    <row r="2678" customFormat="false" ht="15" hidden="false" customHeight="false" outlineLevel="0" collapsed="false">
      <c r="A2678" s="1" t="n">
        <v>31.3545459091469</v>
      </c>
      <c r="B2678" s="1" t="n">
        <v>-4.13408330403488</v>
      </c>
    </row>
    <row r="2679" customFormat="false" ht="15" hidden="false" customHeight="false" outlineLevel="0" collapsed="false">
      <c r="A2679" s="1" t="n">
        <v>36.4727370686726</v>
      </c>
      <c r="B2679" s="1" t="n">
        <v>-0.0920066685618081</v>
      </c>
    </row>
    <row r="2680" customFormat="false" ht="15" hidden="false" customHeight="false" outlineLevel="0" collapsed="false">
      <c r="A2680" s="1" t="n">
        <v>39.9775784127617</v>
      </c>
      <c r="B2680" s="1" t="n">
        <v>-3.84073264204842</v>
      </c>
    </row>
    <row r="2681" customFormat="false" ht="15" hidden="false" customHeight="false" outlineLevel="0" collapsed="false">
      <c r="A2681" s="1" t="n">
        <v>5.21291128307542</v>
      </c>
      <c r="B2681" s="1" t="n">
        <v>6.5950517411924</v>
      </c>
    </row>
    <row r="2682" customFormat="false" ht="15" hidden="false" customHeight="false" outlineLevel="0" collapsed="false">
      <c r="A2682" s="1" t="n">
        <v>2.7796699488098</v>
      </c>
      <c r="B2682" s="1" t="n">
        <v>9.6079178265588</v>
      </c>
    </row>
    <row r="2683" customFormat="false" ht="15" hidden="false" customHeight="false" outlineLevel="0" collapsed="false">
      <c r="A2683" s="1" t="n">
        <v>35.5675632778839</v>
      </c>
      <c r="B2683" s="1" t="n">
        <v>-3.85201604184047</v>
      </c>
    </row>
    <row r="2684" customFormat="false" ht="15" hidden="false" customHeight="false" outlineLevel="0" collapsed="false">
      <c r="A2684" s="1" t="n">
        <v>4.91217257529362</v>
      </c>
      <c r="B2684" s="1" t="n">
        <v>3.82281810441601</v>
      </c>
    </row>
    <row r="2685" customFormat="false" ht="15" hidden="false" customHeight="false" outlineLevel="0" collapsed="false">
      <c r="A2685" s="1" t="n">
        <v>25.8591685709477</v>
      </c>
      <c r="B2685" s="1" t="n">
        <v>-6.42875389486483</v>
      </c>
    </row>
    <row r="2686" customFormat="false" ht="15" hidden="false" customHeight="false" outlineLevel="0" collapsed="false">
      <c r="A2686" s="1" t="n">
        <f aca="false">-16.7211946035894</f>
        <v>-16.7211946035894</v>
      </c>
      <c r="B2686" s="1" t="n">
        <v>-13.7677735775228</v>
      </c>
    </row>
    <row r="2687" customFormat="false" ht="15" hidden="false" customHeight="false" outlineLevel="0" collapsed="false">
      <c r="A2687" s="1" t="n">
        <f aca="false">-29.1142690944241</f>
        <v>-29.1142690944241</v>
      </c>
      <c r="B2687" s="1" t="n">
        <v>-10.603587734721</v>
      </c>
    </row>
    <row r="2688" customFormat="false" ht="15" hidden="false" customHeight="false" outlineLevel="0" collapsed="false">
      <c r="A2688" s="1" t="n">
        <f aca="false">-32.5776305051787</f>
        <v>-32.5776305051787</v>
      </c>
      <c r="B2688" s="1" t="n">
        <v>-16.596574562907</v>
      </c>
    </row>
    <row r="2689" customFormat="false" ht="15" hidden="false" customHeight="false" outlineLevel="0" collapsed="false">
      <c r="A2689" s="1" t="n">
        <v>22.0052911906835</v>
      </c>
      <c r="B2689" s="1" t="n">
        <v>-4.51579493138006</v>
      </c>
    </row>
    <row r="2690" customFormat="false" ht="15" hidden="false" customHeight="false" outlineLevel="0" collapsed="false">
      <c r="A2690" s="1" t="n">
        <v>21.3116140305239</v>
      </c>
      <c r="B2690" s="1" t="n">
        <v>-5.81322793373455</v>
      </c>
    </row>
    <row r="2691" customFormat="false" ht="15" hidden="false" customHeight="false" outlineLevel="0" collapsed="false">
      <c r="A2691" s="1" t="n">
        <v>-2.73935171701477</v>
      </c>
      <c r="B2691" s="1" t="n">
        <v>3.96912225473771</v>
      </c>
    </row>
    <row r="2692" customFormat="false" ht="15" hidden="false" customHeight="false" outlineLevel="0" collapsed="false">
      <c r="A2692" s="1" t="n">
        <v>2.05646581181562</v>
      </c>
      <c r="B2692" s="1" t="n">
        <v>1.82886111352644</v>
      </c>
    </row>
    <row r="2693" customFormat="false" ht="15" hidden="false" customHeight="false" outlineLevel="0" collapsed="false">
      <c r="A2693" s="1" t="n">
        <v>30.6816623832049</v>
      </c>
      <c r="B2693" s="1" t="n">
        <v>-2.75387921231607</v>
      </c>
    </row>
    <row r="2694" customFormat="false" ht="15" hidden="false" customHeight="false" outlineLevel="0" collapsed="false">
      <c r="A2694" s="1" t="n">
        <f aca="false">-31.9652239959848</f>
        <v>-31.9652239959848</v>
      </c>
      <c r="B2694" s="1" t="n">
        <v>-17.9960185206452</v>
      </c>
    </row>
    <row r="2695" customFormat="false" ht="15" hidden="false" customHeight="false" outlineLevel="0" collapsed="false">
      <c r="A2695" s="1" t="n">
        <f aca="false">-17.2807145836625</f>
        <v>-17.2807145836625</v>
      </c>
      <c r="B2695" s="1" t="n">
        <v>-12.809260392666</v>
      </c>
    </row>
    <row r="2696" customFormat="false" ht="15" hidden="false" customHeight="false" outlineLevel="0" collapsed="false">
      <c r="A2696" s="1" t="n">
        <v>34.1058154176163</v>
      </c>
      <c r="B2696" s="1" t="n">
        <v>-6.24333463326233</v>
      </c>
    </row>
    <row r="2697" customFormat="false" ht="15" hidden="false" customHeight="false" outlineLevel="0" collapsed="false">
      <c r="A2697" s="1" t="n">
        <v>21.5073923575813</v>
      </c>
      <c r="B2697" s="1" t="n">
        <v>-7.31711369485288</v>
      </c>
    </row>
    <row r="2698" customFormat="false" ht="15" hidden="false" customHeight="false" outlineLevel="0" collapsed="false">
      <c r="A2698" s="1" t="n">
        <v>-5.42804911424902</v>
      </c>
      <c r="B2698" s="1" t="n">
        <v>9.12212208399277</v>
      </c>
    </row>
    <row r="2699" customFormat="false" ht="15" hidden="false" customHeight="false" outlineLevel="0" collapsed="false">
      <c r="A2699" s="1" t="n">
        <v>35.2811450774269</v>
      </c>
      <c r="B2699" s="1" t="n">
        <v>0.183949563945562</v>
      </c>
    </row>
    <row r="2700" customFormat="false" ht="15" hidden="false" customHeight="false" outlineLevel="0" collapsed="false">
      <c r="A2700" s="1" t="n">
        <f aca="false">-18.4216476465738</f>
        <v>-18.4216476465738</v>
      </c>
      <c r="B2700" s="1" t="n">
        <v>-15.3424245392201</v>
      </c>
    </row>
    <row r="2701" customFormat="false" ht="15" hidden="false" customHeight="false" outlineLevel="0" collapsed="false">
      <c r="A2701" s="1" t="n">
        <v>-0.334990553862007</v>
      </c>
      <c r="B2701" s="1" t="n">
        <v>4.72911351834937</v>
      </c>
    </row>
    <row r="2702" customFormat="false" ht="15" hidden="false" customHeight="false" outlineLevel="0" collapsed="false">
      <c r="A2702" s="1" t="n">
        <v>-3.69782565887298</v>
      </c>
      <c r="B2702" s="1" t="n">
        <v>8.09894270960655</v>
      </c>
    </row>
    <row r="2703" customFormat="false" ht="15" hidden="false" customHeight="false" outlineLevel="0" collapsed="false">
      <c r="A2703" s="1" t="n">
        <v>35.2883067148062</v>
      </c>
      <c r="B2703" s="1" t="n">
        <v>-6.50601763086818</v>
      </c>
    </row>
    <row r="2704" customFormat="false" ht="15" hidden="false" customHeight="false" outlineLevel="0" collapsed="false">
      <c r="A2704" s="1" t="n">
        <v>38.3707931676502</v>
      </c>
      <c r="B2704" s="1" t="n">
        <v>-2.37020604645772</v>
      </c>
    </row>
    <row r="2705" customFormat="false" ht="15" hidden="false" customHeight="false" outlineLevel="0" collapsed="false">
      <c r="A2705" s="1" t="n">
        <f aca="false">-25.4906675805839</f>
        <v>-25.4906675805839</v>
      </c>
      <c r="B2705" s="1" t="n">
        <v>-10.6239679305759</v>
      </c>
    </row>
    <row r="2706" customFormat="false" ht="15" hidden="false" customHeight="false" outlineLevel="0" collapsed="false">
      <c r="A2706" s="1" t="n">
        <v>38.622834901096</v>
      </c>
      <c r="B2706" s="1" t="n">
        <v>-6.84434551170674</v>
      </c>
    </row>
    <row r="2707" customFormat="false" ht="15" hidden="false" customHeight="false" outlineLevel="0" collapsed="false">
      <c r="A2707" s="1" t="n">
        <v>38.6812461360987</v>
      </c>
      <c r="B2707" s="1" t="n">
        <v>-7.98897468566395</v>
      </c>
    </row>
    <row r="2708" customFormat="false" ht="15" hidden="false" customHeight="false" outlineLevel="0" collapsed="false">
      <c r="A2708" s="1" t="n">
        <v>-1.39085441560268</v>
      </c>
      <c r="B2708" s="1" t="n">
        <v>7.75212112841179</v>
      </c>
    </row>
    <row r="2709" customFormat="false" ht="15" hidden="false" customHeight="false" outlineLevel="0" collapsed="false">
      <c r="A2709" s="1" t="n">
        <v>10.7035606404622</v>
      </c>
      <c r="B2709" s="1" t="n">
        <v>3.19682519461363</v>
      </c>
    </row>
    <row r="2710" customFormat="false" ht="15" hidden="false" customHeight="false" outlineLevel="0" collapsed="false">
      <c r="A2710" s="1" t="n">
        <v>28.4678319865677</v>
      </c>
      <c r="B2710" s="1" t="n">
        <v>-6.37159602153445</v>
      </c>
    </row>
    <row r="2711" customFormat="false" ht="15" hidden="false" customHeight="false" outlineLevel="0" collapsed="false">
      <c r="A2711" s="1" t="n">
        <v>8.06646534313421</v>
      </c>
      <c r="B2711" s="1" t="n">
        <v>8.80042788715975</v>
      </c>
    </row>
    <row r="2712" customFormat="false" ht="15" hidden="false" customHeight="false" outlineLevel="0" collapsed="false">
      <c r="A2712" s="1" t="n">
        <f aca="false">-30.4703540511352</f>
        <v>-30.4703540511352</v>
      </c>
      <c r="B2712" s="1" t="n">
        <v>-10.0300079830844</v>
      </c>
    </row>
    <row r="2713" customFormat="false" ht="15" hidden="false" customHeight="false" outlineLevel="0" collapsed="false">
      <c r="A2713" s="1" t="n">
        <f aca="false">-22.6721533878632</f>
        <v>-22.6721533878632</v>
      </c>
      <c r="B2713" s="1" t="n">
        <v>-12.3368819210603</v>
      </c>
    </row>
    <row r="2714" customFormat="false" ht="15" hidden="false" customHeight="false" outlineLevel="0" collapsed="false">
      <c r="A2714" s="1" t="n">
        <v>33.7463716824687</v>
      </c>
      <c r="B2714" s="1" t="n">
        <v>-0.262078418547615</v>
      </c>
    </row>
    <row r="2715" customFormat="false" ht="15" hidden="false" customHeight="false" outlineLevel="0" collapsed="false">
      <c r="A2715" s="1" t="n">
        <v>5.54686558866042</v>
      </c>
      <c r="B2715" s="1" t="n">
        <v>2.37703421837167</v>
      </c>
    </row>
    <row r="2716" customFormat="false" ht="15" hidden="false" customHeight="false" outlineLevel="0" collapsed="false">
      <c r="A2716" s="1" t="n">
        <v>1.44448703281227</v>
      </c>
      <c r="B2716" s="1" t="n">
        <v>7.76836850138141</v>
      </c>
    </row>
    <row r="2717" customFormat="false" ht="15" hidden="false" customHeight="false" outlineLevel="0" collapsed="false">
      <c r="A2717" s="1" t="n">
        <f aca="false">-29.05495759121</f>
        <v>-29.05495759121</v>
      </c>
      <c r="B2717" s="1" t="n">
        <v>-13.7785980548498</v>
      </c>
    </row>
    <row r="2718" customFormat="false" ht="15" hidden="false" customHeight="false" outlineLevel="0" collapsed="false">
      <c r="A2718" s="1" t="n">
        <v>3.11159622993481</v>
      </c>
      <c r="B2718" s="1" t="n">
        <v>2.84040177601307</v>
      </c>
    </row>
    <row r="2719" customFormat="false" ht="15" hidden="false" customHeight="false" outlineLevel="0" collapsed="false">
      <c r="A2719" s="1" t="n">
        <v>-5.1881867754159</v>
      </c>
      <c r="B2719" s="1" t="n">
        <v>8.98699106298283</v>
      </c>
    </row>
    <row r="2720" customFormat="false" ht="15" hidden="false" customHeight="false" outlineLevel="0" collapsed="false">
      <c r="A2720" s="1" t="n">
        <v>6.35784685293232</v>
      </c>
      <c r="B2720" s="1" t="n">
        <v>9.15027259886519</v>
      </c>
    </row>
    <row r="2721" customFormat="false" ht="15" hidden="false" customHeight="false" outlineLevel="0" collapsed="false">
      <c r="A2721" s="1" t="n">
        <v>25.6156628517023</v>
      </c>
      <c r="B2721" s="1" t="n">
        <v>-9.3429890304493</v>
      </c>
    </row>
    <row r="2722" customFormat="false" ht="15" hidden="false" customHeight="false" outlineLevel="0" collapsed="false">
      <c r="A2722" s="1" t="n">
        <v>13.2038386641197</v>
      </c>
      <c r="B2722" s="1" t="n">
        <v>4.61387095737639</v>
      </c>
    </row>
    <row r="2723" customFormat="false" ht="15" hidden="false" customHeight="false" outlineLevel="0" collapsed="false">
      <c r="A2723" s="1" t="n">
        <v>-4.59257543443906</v>
      </c>
      <c r="B2723" s="1" t="n">
        <v>1.733666461073</v>
      </c>
    </row>
    <row r="2724" customFormat="false" ht="15" hidden="false" customHeight="false" outlineLevel="0" collapsed="false">
      <c r="A2724" s="1" t="n">
        <v>29.4459777343715</v>
      </c>
      <c r="B2724" s="1" t="n">
        <v>-3.36591256249175</v>
      </c>
    </row>
    <row r="2725" customFormat="false" ht="15" hidden="false" customHeight="false" outlineLevel="0" collapsed="false">
      <c r="A2725" s="1" t="n">
        <v>36.3765645387837</v>
      </c>
      <c r="B2725" s="1" t="n">
        <v>-8.59741944179299</v>
      </c>
    </row>
    <row r="2726" customFormat="false" ht="15" hidden="false" customHeight="false" outlineLevel="0" collapsed="false">
      <c r="A2726" s="1" t="n">
        <f aca="false">-23.0134705210519</f>
        <v>-23.0134705210519</v>
      </c>
      <c r="B2726" s="1" t="n">
        <v>-10.5747005311948</v>
      </c>
    </row>
    <row r="2727" customFormat="false" ht="15" hidden="false" customHeight="false" outlineLevel="0" collapsed="false">
      <c r="A2727" s="1" t="n">
        <v>-5.98091447914864</v>
      </c>
      <c r="B2727" s="1" t="n">
        <v>5.46204610125711</v>
      </c>
    </row>
    <row r="2728" customFormat="false" ht="15" hidden="false" customHeight="false" outlineLevel="0" collapsed="false">
      <c r="A2728" s="1" t="n">
        <v>28.029316289782</v>
      </c>
      <c r="B2728" s="1" t="n">
        <v>-4.01005325707718</v>
      </c>
    </row>
    <row r="2729" customFormat="false" ht="15" hidden="false" customHeight="false" outlineLevel="0" collapsed="false">
      <c r="A2729" s="1" t="n">
        <v>0.349274905502871</v>
      </c>
      <c r="B2729" s="1" t="n">
        <v>0.552927183657125</v>
      </c>
    </row>
    <row r="2730" customFormat="false" ht="15" hidden="false" customHeight="false" outlineLevel="0" collapsed="false">
      <c r="A2730" s="1" t="n">
        <v>-5.50134311097683</v>
      </c>
      <c r="B2730" s="1" t="n">
        <v>8.31878877521382</v>
      </c>
    </row>
    <row r="2731" customFormat="false" ht="15" hidden="false" customHeight="false" outlineLevel="0" collapsed="false">
      <c r="A2731" s="1" t="n">
        <v>8.82673446955804</v>
      </c>
      <c r="B2731" s="1" t="n">
        <v>5.11814284301128</v>
      </c>
    </row>
    <row r="2732" customFormat="false" ht="15" hidden="false" customHeight="false" outlineLevel="0" collapsed="false">
      <c r="A2732" s="1" t="n">
        <f aca="false">-19.0805188666432</f>
        <v>-19.0805188666432</v>
      </c>
      <c r="B2732" s="1" t="n">
        <v>-10.1401628229479</v>
      </c>
    </row>
    <row r="2733" customFormat="false" ht="15" hidden="false" customHeight="false" outlineLevel="0" collapsed="false">
      <c r="A2733" s="1" t="n">
        <v>-1.44690822141059</v>
      </c>
      <c r="B2733" s="1" t="n">
        <v>2.769964248225</v>
      </c>
    </row>
    <row r="2734" customFormat="false" ht="15" hidden="false" customHeight="false" outlineLevel="0" collapsed="false">
      <c r="A2734" s="1" t="n">
        <f aca="false">-17.4668321540171</f>
        <v>-17.4668321540171</v>
      </c>
      <c r="B2734" s="1" t="n">
        <v>-11.352463895064</v>
      </c>
    </row>
    <row r="2735" customFormat="false" ht="15" hidden="false" customHeight="false" outlineLevel="0" collapsed="false">
      <c r="A2735" s="1" t="n">
        <v>37.7732573608295</v>
      </c>
      <c r="B2735" s="1" t="n">
        <v>-6.10634080957835</v>
      </c>
    </row>
    <row r="2736" customFormat="false" ht="15" hidden="false" customHeight="false" outlineLevel="0" collapsed="false">
      <c r="A2736" s="1" t="n">
        <v>26.3054647035091</v>
      </c>
      <c r="B2736" s="1" t="n">
        <v>-2.88871192349998</v>
      </c>
    </row>
    <row r="2737" customFormat="false" ht="15" hidden="false" customHeight="false" outlineLevel="0" collapsed="false">
      <c r="A2737" s="1" t="n">
        <v>4.9547997928658</v>
      </c>
      <c r="B2737" s="1" t="n">
        <v>3.00948311189345</v>
      </c>
    </row>
    <row r="2738" customFormat="false" ht="15" hidden="false" customHeight="false" outlineLevel="0" collapsed="false">
      <c r="A2738" s="1" t="n">
        <v>3.26192571743964</v>
      </c>
      <c r="B2738" s="1" t="n">
        <v>-0.0975065495659752</v>
      </c>
    </row>
    <row r="2739" customFormat="false" ht="15" hidden="false" customHeight="false" outlineLevel="0" collapsed="false">
      <c r="A2739" s="1" t="n">
        <f aca="false">-27.3298908261223</f>
        <v>-27.3298908261223</v>
      </c>
      <c r="B2739" s="1" t="n">
        <v>-11.7363595016379</v>
      </c>
    </row>
    <row r="2740" customFormat="false" ht="15" hidden="false" customHeight="false" outlineLevel="0" collapsed="false">
      <c r="A2740" s="1" t="n">
        <f aca="false">-26.9732370341541</f>
        <v>-26.9732370341541</v>
      </c>
      <c r="B2740" s="1" t="n">
        <v>-11.8259437015934</v>
      </c>
    </row>
    <row r="2741" customFormat="false" ht="15" hidden="false" customHeight="false" outlineLevel="0" collapsed="false">
      <c r="A2741" s="1" t="n">
        <v>21.433635794541</v>
      </c>
      <c r="B2741" s="1" t="n">
        <v>-4.99047767501747</v>
      </c>
    </row>
    <row r="2742" customFormat="false" ht="15" hidden="false" customHeight="false" outlineLevel="0" collapsed="false">
      <c r="A2742" s="1" t="n">
        <f aca="false">-26.6714330059689</f>
        <v>-26.6714330059689</v>
      </c>
      <c r="B2742" s="1" t="n">
        <v>-10.6161481820869</v>
      </c>
    </row>
    <row r="2743" customFormat="false" ht="15" hidden="false" customHeight="false" outlineLevel="0" collapsed="false">
      <c r="A2743" s="1" t="n">
        <f aca="false">-17.6695274941236</f>
        <v>-17.6695274941236</v>
      </c>
      <c r="B2743" s="1" t="n">
        <v>-15.7250495317019</v>
      </c>
    </row>
    <row r="2744" customFormat="false" ht="15" hidden="false" customHeight="false" outlineLevel="0" collapsed="false">
      <c r="A2744" s="1" t="n">
        <v>-1.27637997769768</v>
      </c>
      <c r="B2744" s="1" t="n">
        <v>3.67911645457785</v>
      </c>
    </row>
    <row r="2745" customFormat="false" ht="15" hidden="false" customHeight="false" outlineLevel="0" collapsed="false">
      <c r="A2745" s="1" t="n">
        <v>0.0817480958276863</v>
      </c>
      <c r="B2745" s="1" t="n">
        <v>6.1182996159944</v>
      </c>
    </row>
    <row r="2746" customFormat="false" ht="15" hidden="false" customHeight="false" outlineLevel="0" collapsed="false">
      <c r="A2746" s="1" t="n">
        <v>6.67514753654869</v>
      </c>
      <c r="B2746" s="1" t="n">
        <v>7.92263817357049</v>
      </c>
    </row>
    <row r="2747" customFormat="false" ht="15" hidden="false" customHeight="false" outlineLevel="0" collapsed="false">
      <c r="A2747" s="1" t="n">
        <f aca="false">-17.5789732948903</f>
        <v>-17.5789732948903</v>
      </c>
      <c r="B2747" s="1" t="n">
        <v>-18.1494602625752</v>
      </c>
    </row>
    <row r="2748" customFormat="false" ht="15" hidden="false" customHeight="false" outlineLevel="0" collapsed="false">
      <c r="A2748" s="1" t="n">
        <f aca="false">-29.3833813107661</f>
        <v>-29.3833813107661</v>
      </c>
      <c r="B2748" s="1" t="n">
        <v>-15.2290504424405</v>
      </c>
    </row>
    <row r="2749" customFormat="false" ht="15" hidden="false" customHeight="false" outlineLevel="0" collapsed="false">
      <c r="A2749" s="1" t="n">
        <v>11.1205745000879</v>
      </c>
      <c r="B2749" s="1" t="n">
        <v>7.10203155471258</v>
      </c>
    </row>
    <row r="2750" customFormat="false" ht="15" hidden="false" customHeight="false" outlineLevel="0" collapsed="false">
      <c r="A2750" s="1" t="n">
        <v>36.5992299861134</v>
      </c>
      <c r="B2750" s="1" t="n">
        <v>-5.59519840258054</v>
      </c>
    </row>
    <row r="2751" customFormat="false" ht="15" hidden="false" customHeight="false" outlineLevel="0" collapsed="false">
      <c r="A2751" s="1" t="n">
        <f aca="false">-33.7203753599055</f>
        <v>-33.7203753599055</v>
      </c>
      <c r="B2751" s="1" t="n">
        <v>-16.5951655125349</v>
      </c>
    </row>
    <row r="2752" customFormat="false" ht="15" hidden="false" customHeight="false" outlineLevel="0" collapsed="false">
      <c r="A2752" s="1" t="n">
        <f aca="false">-34.1612255657396</f>
        <v>-34.1612255657396</v>
      </c>
      <c r="B2752" s="1" t="n">
        <v>-17.4793604094383</v>
      </c>
    </row>
    <row r="2753" customFormat="false" ht="15" hidden="false" customHeight="false" outlineLevel="0" collapsed="false">
      <c r="A2753" s="1" t="n">
        <v>27.5254636426505</v>
      </c>
      <c r="B2753" s="1" t="n">
        <v>-0.0601161401331182</v>
      </c>
    </row>
    <row r="2754" customFormat="false" ht="15" hidden="false" customHeight="false" outlineLevel="0" collapsed="false">
      <c r="A2754" s="1" t="n">
        <v>1.67619626641724</v>
      </c>
      <c r="B2754" s="1" t="n">
        <v>4.82385210048878</v>
      </c>
    </row>
    <row r="2755" customFormat="false" ht="15" hidden="false" customHeight="false" outlineLevel="0" collapsed="false">
      <c r="A2755" s="1" t="n">
        <v>40.5044502517604</v>
      </c>
      <c r="B2755" s="1" t="n">
        <v>-6.25345362820013</v>
      </c>
    </row>
    <row r="2756" customFormat="false" ht="15" hidden="false" customHeight="false" outlineLevel="0" collapsed="false">
      <c r="A2756" s="1" t="n">
        <v>9.1896971763928</v>
      </c>
      <c r="B2756" s="1" t="n">
        <v>5.14379183741154</v>
      </c>
    </row>
    <row r="2757" customFormat="false" ht="15" hidden="false" customHeight="false" outlineLevel="0" collapsed="false">
      <c r="A2757" s="1" t="n">
        <v>28.1596092165242</v>
      </c>
      <c r="B2757" s="1" t="n">
        <v>-0.486346737231604</v>
      </c>
    </row>
    <row r="2758" customFormat="false" ht="15" hidden="false" customHeight="false" outlineLevel="0" collapsed="false">
      <c r="A2758" s="1" t="n">
        <f aca="false">-21.3568827286752</f>
        <v>-21.3568827286752</v>
      </c>
      <c r="B2758" s="1" t="n">
        <v>-12.074423540647</v>
      </c>
    </row>
    <row r="2759" customFormat="false" ht="15" hidden="false" customHeight="false" outlineLevel="0" collapsed="false">
      <c r="A2759" s="1" t="n">
        <f aca="false">-18.1643911897642</f>
        <v>-18.1643911897642</v>
      </c>
      <c r="B2759" s="1" t="n">
        <v>-11.7137341806263</v>
      </c>
    </row>
    <row r="2760" customFormat="false" ht="15" hidden="false" customHeight="false" outlineLevel="0" collapsed="false">
      <c r="A2760" s="1" t="n">
        <v>-3.63345677471754</v>
      </c>
      <c r="B2760" s="1" t="n">
        <v>1.08420126784323</v>
      </c>
    </row>
    <row r="2761" customFormat="false" ht="15" hidden="false" customHeight="false" outlineLevel="0" collapsed="false">
      <c r="A2761" s="1" t="n">
        <v>26.469783462249</v>
      </c>
      <c r="B2761" s="1" t="n">
        <v>-2.25769961785063</v>
      </c>
    </row>
    <row r="2762" customFormat="false" ht="15" hidden="false" customHeight="false" outlineLevel="0" collapsed="false">
      <c r="A2762" s="1" t="n">
        <v>31.1104369842897</v>
      </c>
      <c r="B2762" s="1" t="n">
        <v>-5.77181289197051</v>
      </c>
    </row>
    <row r="2763" customFormat="false" ht="15" hidden="false" customHeight="false" outlineLevel="0" collapsed="false">
      <c r="A2763" s="1" t="n">
        <v>29.3607138904926</v>
      </c>
      <c r="B2763" s="1" t="n">
        <v>-6.72243310277885</v>
      </c>
    </row>
    <row r="2764" customFormat="false" ht="15" hidden="false" customHeight="false" outlineLevel="0" collapsed="false">
      <c r="A2764" s="1" t="n">
        <v>-2.66687559196953</v>
      </c>
      <c r="B2764" s="1" t="n">
        <v>5.58774817697834</v>
      </c>
    </row>
    <row r="2765" customFormat="false" ht="15" hidden="false" customHeight="false" outlineLevel="0" collapsed="false">
      <c r="A2765" s="1" t="n">
        <f aca="false">-27.9434734139516</f>
        <v>-27.9434734139516</v>
      </c>
      <c r="B2765" s="1" t="n">
        <v>-14.831520760584</v>
      </c>
    </row>
    <row r="2766" customFormat="false" ht="15" hidden="false" customHeight="false" outlineLevel="0" collapsed="false">
      <c r="A2766" s="1" t="n">
        <v>13.4145457882279</v>
      </c>
      <c r="B2766" s="1" t="n">
        <v>3.78078465283615</v>
      </c>
    </row>
    <row r="2767" customFormat="false" ht="15" hidden="false" customHeight="false" outlineLevel="0" collapsed="false">
      <c r="A2767" s="1" t="n">
        <v>23.0245097355964</v>
      </c>
      <c r="B2767" s="1" t="n">
        <v>-8.78062810658839</v>
      </c>
    </row>
    <row r="2768" customFormat="false" ht="15" hidden="false" customHeight="false" outlineLevel="0" collapsed="false">
      <c r="A2768" s="1" t="n">
        <v>-2.47154223624761</v>
      </c>
      <c r="B2768" s="1" t="n">
        <v>4.29412786087862</v>
      </c>
    </row>
    <row r="2769" customFormat="false" ht="15" hidden="false" customHeight="false" outlineLevel="0" collapsed="false">
      <c r="A2769" s="1" t="n">
        <f aca="false">-19.7582997825148</f>
        <v>-19.7582997825148</v>
      </c>
      <c r="B2769" s="1" t="n">
        <v>-18.3910363708614</v>
      </c>
    </row>
    <row r="2770" customFormat="false" ht="15" hidden="false" customHeight="false" outlineLevel="0" collapsed="false">
      <c r="A2770" s="1" t="n">
        <f aca="false">-15.8545381131914</f>
        <v>-15.8545381131914</v>
      </c>
      <c r="B2770" s="1" t="n">
        <v>-14.7096334706293</v>
      </c>
    </row>
    <row r="2771" customFormat="false" ht="15" hidden="false" customHeight="false" outlineLevel="0" collapsed="false">
      <c r="A2771" s="1" t="n">
        <f aca="false">-29.1735691974455</f>
        <v>-29.1735691974455</v>
      </c>
      <c r="B2771" s="1" t="n">
        <v>-15.347532860637</v>
      </c>
    </row>
    <row r="2772" customFormat="false" ht="15" hidden="false" customHeight="false" outlineLevel="0" collapsed="false">
      <c r="A2772" s="1" t="n">
        <v>22.5332371571249</v>
      </c>
      <c r="B2772" s="1" t="n">
        <v>-9.2638366051889</v>
      </c>
    </row>
    <row r="2773" customFormat="false" ht="15" hidden="false" customHeight="false" outlineLevel="0" collapsed="false">
      <c r="A2773" s="1" t="n">
        <f aca="false">-33.9594201054309</f>
        <v>-33.9594201054309</v>
      </c>
      <c r="B2773" s="1" t="n">
        <v>-10.7824450965493</v>
      </c>
    </row>
    <row r="2774" customFormat="false" ht="15" hidden="false" customHeight="false" outlineLevel="0" collapsed="false">
      <c r="A2774" s="1" t="n">
        <v>31.604382945281</v>
      </c>
      <c r="B2774" s="1" t="n">
        <v>-0.822395084285116</v>
      </c>
    </row>
    <row r="2775" customFormat="false" ht="15" hidden="false" customHeight="false" outlineLevel="0" collapsed="false">
      <c r="A2775" s="1" t="n">
        <v>10.4670655618163</v>
      </c>
      <c r="B2775" s="1" t="n">
        <v>7.00428888277125</v>
      </c>
    </row>
    <row r="2776" customFormat="false" ht="15" hidden="false" customHeight="false" outlineLevel="0" collapsed="false">
      <c r="A2776" s="1" t="n">
        <v>0.710070959868875</v>
      </c>
      <c r="B2776" s="1" t="n">
        <v>3.64379148682405</v>
      </c>
    </row>
    <row r="2777" customFormat="false" ht="15" hidden="false" customHeight="false" outlineLevel="0" collapsed="false">
      <c r="A2777" s="1" t="n">
        <f aca="false">-30.5341671750627</f>
        <v>-30.5341671750627</v>
      </c>
      <c r="B2777" s="1" t="n">
        <v>-11.9009210875955</v>
      </c>
    </row>
    <row r="2778" customFormat="false" ht="15" hidden="false" customHeight="false" outlineLevel="0" collapsed="false">
      <c r="A2778" s="1" t="n">
        <f aca="false">-17.7067858729346</f>
        <v>-17.7067858729346</v>
      </c>
      <c r="B2778" s="1" t="n">
        <v>-12.709393788645</v>
      </c>
    </row>
    <row r="2779" customFormat="false" ht="15" hidden="false" customHeight="false" outlineLevel="0" collapsed="false">
      <c r="A2779" s="1" t="n">
        <f aca="false">-28.2489811842687</f>
        <v>-28.2489811842687</v>
      </c>
      <c r="B2779" s="1" t="n">
        <v>-10.0338462309269</v>
      </c>
    </row>
    <row r="2780" customFormat="false" ht="15" hidden="false" customHeight="false" outlineLevel="0" collapsed="false">
      <c r="A2780" s="1" t="n">
        <v>-4.57165534163297</v>
      </c>
      <c r="B2780" s="1" t="n">
        <v>2.08469926273512</v>
      </c>
    </row>
    <row r="2781" customFormat="false" ht="15" hidden="false" customHeight="false" outlineLevel="0" collapsed="false">
      <c r="A2781" s="1" t="n">
        <f aca="false">-30.0375269062619</f>
        <v>-30.0375269062619</v>
      </c>
      <c r="B2781" s="1" t="n">
        <v>-12.5670965745821</v>
      </c>
    </row>
    <row r="2782" customFormat="false" ht="15" hidden="false" customHeight="false" outlineLevel="0" collapsed="false">
      <c r="A2782" s="1" t="n">
        <f aca="false">-16.8385230062569</f>
        <v>-16.8385230062569</v>
      </c>
      <c r="B2782" s="1" t="n">
        <v>-10.0908316024551</v>
      </c>
    </row>
    <row r="2783" customFormat="false" ht="15" hidden="false" customHeight="false" outlineLevel="0" collapsed="false">
      <c r="A2783" s="1" t="n">
        <v>34.1937942393779</v>
      </c>
      <c r="B2783" s="1" t="n">
        <v>-1.23522341016764</v>
      </c>
    </row>
    <row r="2784" customFormat="false" ht="15" hidden="false" customHeight="false" outlineLevel="0" collapsed="false">
      <c r="A2784" s="1" t="n">
        <v>12.8790247560363</v>
      </c>
      <c r="B2784" s="1" t="n">
        <v>6.21100320751191</v>
      </c>
    </row>
    <row r="2785" customFormat="false" ht="15" hidden="false" customHeight="false" outlineLevel="0" collapsed="false">
      <c r="A2785" s="1" t="n">
        <v>6.34106237703063</v>
      </c>
      <c r="B2785" s="1" t="n">
        <v>2.29867895410521</v>
      </c>
    </row>
    <row r="2786" customFormat="false" ht="15" hidden="false" customHeight="false" outlineLevel="0" collapsed="false">
      <c r="A2786" s="1" t="n">
        <v>40.147209682108</v>
      </c>
      <c r="B2786" s="1" t="n">
        <v>-5.90500937712078</v>
      </c>
    </row>
    <row r="2787" customFormat="false" ht="15" hidden="false" customHeight="false" outlineLevel="0" collapsed="false">
      <c r="A2787" s="1" t="n">
        <v>11.569987351733</v>
      </c>
      <c r="B2787" s="1" t="n">
        <v>2.28954516765053</v>
      </c>
    </row>
    <row r="2788" customFormat="false" ht="15" hidden="false" customHeight="false" outlineLevel="0" collapsed="false">
      <c r="A2788" s="1" t="n">
        <v>-2.80276224278391</v>
      </c>
      <c r="B2788" s="1" t="n">
        <v>5.02172733954269</v>
      </c>
    </row>
    <row r="2789" customFormat="false" ht="15" hidden="false" customHeight="false" outlineLevel="0" collapsed="false">
      <c r="A2789" s="1" t="n">
        <v>3.76210611468373</v>
      </c>
      <c r="B2789" s="1" t="n">
        <v>6.82196228412917</v>
      </c>
    </row>
    <row r="2790" customFormat="false" ht="15" hidden="false" customHeight="false" outlineLevel="0" collapsed="false">
      <c r="A2790" s="1" t="n">
        <v>-6.22097139776212</v>
      </c>
      <c r="B2790" s="1" t="n">
        <v>5.51911499619983</v>
      </c>
    </row>
    <row r="2791" customFormat="false" ht="15" hidden="false" customHeight="false" outlineLevel="0" collapsed="false">
      <c r="A2791" s="1" t="n">
        <v>0.768607539424349</v>
      </c>
      <c r="B2791" s="1" t="n">
        <v>2.20097214095033</v>
      </c>
    </row>
    <row r="2792" customFormat="false" ht="15" hidden="false" customHeight="false" outlineLevel="0" collapsed="false">
      <c r="A2792" s="1" t="n">
        <v>24.5138766257791</v>
      </c>
      <c r="B2792" s="1" t="n">
        <v>-8.53839233004941</v>
      </c>
    </row>
    <row r="2793" customFormat="false" ht="15" hidden="false" customHeight="false" outlineLevel="0" collapsed="false">
      <c r="A2793" s="1" t="n">
        <v>-5.31199671214722</v>
      </c>
      <c r="B2793" s="1" t="n">
        <v>3.06396003406538</v>
      </c>
    </row>
    <row r="2794" customFormat="false" ht="15" hidden="false" customHeight="false" outlineLevel="0" collapsed="false">
      <c r="A2794" s="1" t="n">
        <f aca="false">-33.6852024186605</f>
        <v>-33.6852024186605</v>
      </c>
      <c r="B2794" s="1" t="n">
        <v>-19.0629338107512</v>
      </c>
    </row>
    <row r="2795" customFormat="false" ht="15" hidden="false" customHeight="false" outlineLevel="0" collapsed="false">
      <c r="A2795" s="1" t="n">
        <v>7.29960509233381</v>
      </c>
      <c r="B2795" s="1" t="n">
        <v>9.43799422450446</v>
      </c>
    </row>
    <row r="2796" customFormat="false" ht="15" hidden="false" customHeight="false" outlineLevel="0" collapsed="false">
      <c r="A2796" s="1" t="n">
        <v>-2.54887752938901</v>
      </c>
      <c r="B2796" s="1" t="n">
        <v>2.38776738591461</v>
      </c>
    </row>
    <row r="2797" customFormat="false" ht="15" hidden="false" customHeight="false" outlineLevel="0" collapsed="false">
      <c r="A2797" s="1" t="n">
        <f aca="false">-21.6244510394913</f>
        <v>-21.6244510394913</v>
      </c>
      <c r="B2797" s="1" t="n">
        <v>-16.6367621042482</v>
      </c>
    </row>
    <row r="2798" customFormat="false" ht="15" hidden="false" customHeight="false" outlineLevel="0" collapsed="false">
      <c r="A2798" s="1" t="n">
        <f aca="false">-28.8585871447587</f>
        <v>-28.8585871447587</v>
      </c>
      <c r="B2798" s="1" t="n">
        <v>-10.9860702257473</v>
      </c>
    </row>
    <row r="2799" customFormat="false" ht="15" hidden="false" customHeight="false" outlineLevel="0" collapsed="false">
      <c r="A2799" s="1" t="n">
        <v>-1.42797327292282</v>
      </c>
      <c r="B2799" s="1" t="n">
        <v>1.97810382816385</v>
      </c>
    </row>
    <row r="2800" customFormat="false" ht="15" hidden="false" customHeight="false" outlineLevel="0" collapsed="false">
      <c r="A2800" s="1" t="n">
        <v>9.01536852988532</v>
      </c>
      <c r="B2800" s="1" t="n">
        <v>3.32087503968786</v>
      </c>
    </row>
    <row r="2801" customFormat="false" ht="15" hidden="false" customHeight="false" outlineLevel="0" collapsed="false">
      <c r="A2801" s="1" t="n">
        <v>35.5984571560045</v>
      </c>
      <c r="B2801" s="1" t="n">
        <v>-6.82925627240006</v>
      </c>
    </row>
    <row r="2802" customFormat="false" ht="15" hidden="false" customHeight="false" outlineLevel="0" collapsed="false">
      <c r="A2802" s="1" t="n">
        <f aca="false">-18.3611767053377</f>
        <v>-18.3611767053377</v>
      </c>
      <c r="B2802" s="1" t="n">
        <v>-13.7840027025572</v>
      </c>
    </row>
    <row r="2803" customFormat="false" ht="15" hidden="false" customHeight="false" outlineLevel="0" collapsed="false">
      <c r="A2803" s="1" t="n">
        <v>29.3990967464312</v>
      </c>
      <c r="B2803" s="1" t="n">
        <v>-5.58618135085557</v>
      </c>
    </row>
    <row r="2804" customFormat="false" ht="15" hidden="false" customHeight="false" outlineLevel="0" collapsed="false">
      <c r="A2804" s="1" t="n">
        <v>5.80994159803304</v>
      </c>
      <c r="B2804" s="1" t="n">
        <v>7.67420108718636</v>
      </c>
    </row>
    <row r="2805" customFormat="false" ht="15" hidden="false" customHeight="false" outlineLevel="0" collapsed="false">
      <c r="A2805" s="1" t="n">
        <v>27.8311098062365</v>
      </c>
      <c r="B2805" s="1" t="n">
        <v>-4.9126631184623</v>
      </c>
    </row>
    <row r="2806" customFormat="false" ht="15" hidden="false" customHeight="false" outlineLevel="0" collapsed="false">
      <c r="A2806" s="1" t="n">
        <v>12.8830840801589</v>
      </c>
      <c r="B2806" s="1" t="n">
        <v>2.94076883137933</v>
      </c>
    </row>
    <row r="2807" customFormat="false" ht="15" hidden="false" customHeight="false" outlineLevel="0" collapsed="false">
      <c r="A2807" s="1" t="n">
        <f aca="false">-16.8239050023436</f>
        <v>-16.8239050023436</v>
      </c>
      <c r="B2807" s="1" t="n">
        <v>-18.5463866656369</v>
      </c>
    </row>
    <row r="2808" customFormat="false" ht="15" hidden="false" customHeight="false" outlineLevel="0" collapsed="false">
      <c r="A2808" s="1" t="n">
        <v>22.1160724591345</v>
      </c>
      <c r="B2808" s="1" t="n">
        <v>-0.914471555279774</v>
      </c>
    </row>
    <row r="2809" customFormat="false" ht="15" hidden="false" customHeight="false" outlineLevel="0" collapsed="false">
      <c r="A2809" s="1" t="n">
        <v>39.5243073487191</v>
      </c>
      <c r="B2809" s="1" t="n">
        <v>-6.62698502509428</v>
      </c>
    </row>
    <row r="2810" customFormat="false" ht="15" hidden="false" customHeight="false" outlineLevel="0" collapsed="false">
      <c r="A2810" s="1" t="n">
        <v>4.51402745784662</v>
      </c>
      <c r="B2810" s="1" t="n">
        <v>9.16653297234605</v>
      </c>
    </row>
    <row r="2811" customFormat="false" ht="15" hidden="false" customHeight="false" outlineLevel="0" collapsed="false">
      <c r="A2811" s="1" t="n">
        <v>20.805319927813</v>
      </c>
      <c r="B2811" s="1" t="n">
        <v>-1.57784267445656</v>
      </c>
    </row>
    <row r="2812" customFormat="false" ht="15" hidden="false" customHeight="false" outlineLevel="0" collapsed="false">
      <c r="A2812" s="1" t="n">
        <v>34.0494834251399</v>
      </c>
      <c r="B2812" s="1" t="n">
        <v>-4.80845302451434</v>
      </c>
    </row>
    <row r="2813" customFormat="false" ht="15" hidden="false" customHeight="false" outlineLevel="0" collapsed="false">
      <c r="A2813" s="1" t="n">
        <v>-5.07981411067223</v>
      </c>
      <c r="B2813" s="1" t="n">
        <v>8.10075976696653</v>
      </c>
    </row>
    <row r="2814" customFormat="false" ht="15" hidden="false" customHeight="false" outlineLevel="0" collapsed="false">
      <c r="A2814" s="1" t="n">
        <v>23.190573686457</v>
      </c>
      <c r="B2814" s="1" t="n">
        <v>-7.00595606073748</v>
      </c>
    </row>
    <row r="2815" customFormat="false" ht="15" hidden="false" customHeight="false" outlineLevel="0" collapsed="false">
      <c r="A2815" s="1" t="n">
        <v>-2.70076016708291</v>
      </c>
      <c r="B2815" s="1" t="n">
        <v>8.87681163864242</v>
      </c>
    </row>
    <row r="2816" customFormat="false" ht="15" hidden="false" customHeight="false" outlineLevel="0" collapsed="false">
      <c r="A2816" s="1" t="n">
        <f aca="false">-30.4285445431619</f>
        <v>-30.4285445431619</v>
      </c>
      <c r="B2816" s="1" t="n">
        <v>-17.2707416194768</v>
      </c>
    </row>
    <row r="2817" customFormat="false" ht="15" hidden="false" customHeight="false" outlineLevel="0" collapsed="false">
      <c r="A2817" s="1" t="n">
        <v>20.8271497346785</v>
      </c>
      <c r="B2817" s="1" t="n">
        <v>-9.60053940981273</v>
      </c>
    </row>
    <row r="2818" customFormat="false" ht="15" hidden="false" customHeight="false" outlineLevel="0" collapsed="false">
      <c r="A2818" s="1" t="n">
        <v>0.782682112140626</v>
      </c>
      <c r="B2818" s="1" t="n">
        <v>6.76233180034018</v>
      </c>
    </row>
    <row r="2819" customFormat="false" ht="15" hidden="false" customHeight="false" outlineLevel="0" collapsed="false">
      <c r="A2819" s="1" t="n">
        <f aca="false">-29.4934379192555</f>
        <v>-29.4934379192555</v>
      </c>
      <c r="B2819" s="1" t="n">
        <v>-12.5300685764749</v>
      </c>
    </row>
    <row r="2820" customFormat="false" ht="15" hidden="false" customHeight="false" outlineLevel="0" collapsed="false">
      <c r="A2820" s="1" t="n">
        <f aca="false">-31.1201893909914</f>
        <v>-31.1201893909914</v>
      </c>
      <c r="B2820" s="1" t="n">
        <v>-15.4936655474103</v>
      </c>
    </row>
    <row r="2821" customFormat="false" ht="15" hidden="false" customHeight="false" outlineLevel="0" collapsed="false">
      <c r="A2821" s="1" t="n">
        <f aca="false">-20.2516971281847</f>
        <v>-20.2516971281847</v>
      </c>
      <c r="B2821" s="1" t="n">
        <v>-12.9301216675732</v>
      </c>
    </row>
    <row r="2822" customFormat="false" ht="15" hidden="false" customHeight="false" outlineLevel="0" collapsed="false">
      <c r="A2822" s="1" t="n">
        <v>7.82668100122378</v>
      </c>
      <c r="B2822" s="1" t="n">
        <v>-0.288235113141357</v>
      </c>
    </row>
    <row r="2823" customFormat="false" ht="15" hidden="false" customHeight="false" outlineLevel="0" collapsed="false">
      <c r="A2823" s="1" t="n">
        <f aca="false">-20.6127195060719</f>
        <v>-20.6127195060719</v>
      </c>
      <c r="B2823" s="1" t="n">
        <v>-18.314687486498</v>
      </c>
    </row>
    <row r="2824" customFormat="false" ht="15" hidden="false" customHeight="false" outlineLevel="0" collapsed="false">
      <c r="A2824" s="1" t="n">
        <v>12.2845288123613</v>
      </c>
      <c r="B2824" s="1" t="n">
        <v>9.282728352479</v>
      </c>
    </row>
    <row r="2825" customFormat="false" ht="15" hidden="false" customHeight="false" outlineLevel="0" collapsed="false">
      <c r="A2825" s="1" t="n">
        <f aca="false">-18.7294085516333</f>
        <v>-18.7294085516333</v>
      </c>
      <c r="B2825" s="1" t="n">
        <v>-12.6007368028709</v>
      </c>
    </row>
    <row r="2826" customFormat="false" ht="15" hidden="false" customHeight="false" outlineLevel="0" collapsed="false">
      <c r="A2826" s="1" t="n">
        <v>31.2618254601828</v>
      </c>
      <c r="B2826" s="1" t="n">
        <v>-9.46584694941818</v>
      </c>
    </row>
    <row r="2827" customFormat="false" ht="15" hidden="false" customHeight="false" outlineLevel="0" collapsed="false">
      <c r="A2827" s="1" t="n">
        <v>28.864461610593</v>
      </c>
      <c r="B2827" s="1" t="n">
        <v>-1.5336861238573</v>
      </c>
    </row>
    <row r="2828" customFormat="false" ht="15" hidden="false" customHeight="false" outlineLevel="0" collapsed="false">
      <c r="A2828" s="1" t="n">
        <v>12.2716451761984</v>
      </c>
      <c r="B2828" s="1" t="n">
        <v>6.65647335588521</v>
      </c>
    </row>
    <row r="2829" customFormat="false" ht="15" hidden="false" customHeight="false" outlineLevel="0" collapsed="false">
      <c r="A2829" s="1" t="n">
        <f aca="false">-29.3335857322159</f>
        <v>-29.3335857322159</v>
      </c>
      <c r="B2829" s="1" t="n">
        <v>-11.5323141161888</v>
      </c>
    </row>
    <row r="2830" customFormat="false" ht="15" hidden="false" customHeight="false" outlineLevel="0" collapsed="false">
      <c r="A2830" s="1" t="n">
        <v>-1.9775851365013</v>
      </c>
      <c r="B2830" s="1" t="n">
        <v>2.9769247306739</v>
      </c>
    </row>
    <row r="2831" customFormat="false" ht="15" hidden="false" customHeight="false" outlineLevel="0" collapsed="false">
      <c r="A2831" s="1" t="n">
        <v>0.222031663985017</v>
      </c>
      <c r="B2831" s="1" t="n">
        <v>1.44911845233743</v>
      </c>
    </row>
    <row r="2832" customFormat="false" ht="15" hidden="false" customHeight="false" outlineLevel="0" collapsed="false">
      <c r="A2832" s="1" t="n">
        <v>36.0372998367469</v>
      </c>
      <c r="B2832" s="1" t="n">
        <v>-7.00115531005848</v>
      </c>
    </row>
    <row r="2833" customFormat="false" ht="15" hidden="false" customHeight="false" outlineLevel="0" collapsed="false">
      <c r="A2833" s="1" t="n">
        <f aca="false">-25.4469816812414</f>
        <v>-25.4469816812414</v>
      </c>
      <c r="B2833" s="1" t="n">
        <v>-10.6546481421795</v>
      </c>
    </row>
    <row r="2834" customFormat="false" ht="15" hidden="false" customHeight="false" outlineLevel="0" collapsed="false">
      <c r="A2834" s="1" t="n">
        <v>11.741027709402</v>
      </c>
      <c r="B2834" s="1" t="n">
        <v>2.61714121337966</v>
      </c>
    </row>
    <row r="2835" customFormat="false" ht="15" hidden="false" customHeight="false" outlineLevel="0" collapsed="false">
      <c r="A2835" s="1" t="n">
        <f aca="false">-24.6644036869546</f>
        <v>-24.6644036869546</v>
      </c>
      <c r="B2835" s="1" t="n">
        <v>-17.9808898297299</v>
      </c>
    </row>
    <row r="2836" customFormat="false" ht="15" hidden="false" customHeight="false" outlineLevel="0" collapsed="false">
      <c r="A2836" s="1" t="n">
        <v>27.1274553667023</v>
      </c>
      <c r="B2836" s="1" t="n">
        <v>-2.57991017623162</v>
      </c>
    </row>
    <row r="2837" customFormat="false" ht="15" hidden="false" customHeight="false" outlineLevel="0" collapsed="false">
      <c r="A2837" s="1" t="n">
        <v>-5.52084874579159</v>
      </c>
      <c r="B2837" s="1" t="n">
        <v>3.50232783479876</v>
      </c>
    </row>
    <row r="2838" customFormat="false" ht="15" hidden="false" customHeight="false" outlineLevel="0" collapsed="false">
      <c r="A2838" s="1" t="n">
        <v>31.0882816319845</v>
      </c>
      <c r="B2838" s="1" t="n">
        <v>-2.01774974052271</v>
      </c>
    </row>
    <row r="2839" customFormat="false" ht="15" hidden="false" customHeight="false" outlineLevel="0" collapsed="false">
      <c r="A2839" s="1" t="n">
        <v>12.6249661586074</v>
      </c>
      <c r="B2839" s="1" t="n">
        <v>3.74894777411699</v>
      </c>
    </row>
    <row r="2840" customFormat="false" ht="15" hidden="false" customHeight="false" outlineLevel="0" collapsed="false">
      <c r="A2840" s="1" t="n">
        <f aca="false">-16.32246305133</f>
        <v>-16.32246305133</v>
      </c>
      <c r="B2840" s="1" t="n">
        <v>-12.8743350156945</v>
      </c>
    </row>
    <row r="2841" customFormat="false" ht="15" hidden="false" customHeight="false" outlineLevel="0" collapsed="false">
      <c r="A2841" s="1" t="n">
        <v>28.1433643948333</v>
      </c>
      <c r="B2841" s="1" t="n">
        <v>-1.51502746584138</v>
      </c>
    </row>
    <row r="2842" customFormat="false" ht="15" hidden="false" customHeight="false" outlineLevel="0" collapsed="false">
      <c r="A2842" s="1" t="n">
        <f aca="false">-18.9598540759171</f>
        <v>-18.9598540759171</v>
      </c>
      <c r="B2842" s="1" t="n">
        <v>-14.7481590586649</v>
      </c>
    </row>
    <row r="2843" customFormat="false" ht="15" hidden="false" customHeight="false" outlineLevel="0" collapsed="false">
      <c r="A2843" s="1" t="n">
        <v>6.89856660013232</v>
      </c>
      <c r="B2843" s="1" t="n">
        <v>0.424254988163676</v>
      </c>
    </row>
    <row r="2844" customFormat="false" ht="15" hidden="false" customHeight="false" outlineLevel="0" collapsed="false">
      <c r="A2844" s="1" t="n">
        <v>38.6995359826931</v>
      </c>
      <c r="B2844" s="1" t="n">
        <v>-4.5423154053176</v>
      </c>
    </row>
    <row r="2845" customFormat="false" ht="15" hidden="false" customHeight="false" outlineLevel="0" collapsed="false">
      <c r="A2845" s="1" t="n">
        <v>21.8238619626134</v>
      </c>
      <c r="B2845" s="1" t="n">
        <v>-2.34742002008507</v>
      </c>
    </row>
    <row r="2846" customFormat="false" ht="15" hidden="false" customHeight="false" outlineLevel="0" collapsed="false">
      <c r="A2846" s="1" t="n">
        <f aca="false">-18.1257901108874</f>
        <v>-18.1257901108874</v>
      </c>
      <c r="B2846" s="1" t="n">
        <v>-11.1091816081258</v>
      </c>
    </row>
    <row r="2847" customFormat="false" ht="15" hidden="false" customHeight="false" outlineLevel="0" collapsed="false">
      <c r="A2847" s="1" t="n">
        <v>27.9430920827011</v>
      </c>
      <c r="B2847" s="1" t="n">
        <v>-1.74393020851003</v>
      </c>
    </row>
    <row r="2848" customFormat="false" ht="15" hidden="false" customHeight="false" outlineLevel="0" collapsed="false">
      <c r="A2848" s="1" t="n">
        <f aca="false">-30.2452186001143</f>
        <v>-30.2452186001143</v>
      </c>
      <c r="B2848" s="1" t="n">
        <v>-9.76875551996894</v>
      </c>
    </row>
    <row r="2849" customFormat="false" ht="15" hidden="false" customHeight="false" outlineLevel="0" collapsed="false">
      <c r="A2849" s="1" t="n">
        <f aca="false">-33.1597311573508</f>
        <v>-33.1597311573508</v>
      </c>
      <c r="B2849" s="1" t="n">
        <v>-12.0458303006553</v>
      </c>
    </row>
    <row r="2850" customFormat="false" ht="15" hidden="false" customHeight="false" outlineLevel="0" collapsed="false">
      <c r="A2850" s="1" t="n">
        <v>8.79550154624989</v>
      </c>
      <c r="B2850" s="1" t="n">
        <v>3.46407977475583</v>
      </c>
    </row>
    <row r="2851" customFormat="false" ht="15" hidden="false" customHeight="false" outlineLevel="0" collapsed="false">
      <c r="A2851" s="1" t="n">
        <v>-1.51463912221929</v>
      </c>
      <c r="B2851" s="1" t="n">
        <v>0.563884255694606</v>
      </c>
    </row>
    <row r="2852" customFormat="false" ht="15" hidden="false" customHeight="false" outlineLevel="0" collapsed="false">
      <c r="A2852" s="1" t="n">
        <v>0.776235343901711</v>
      </c>
      <c r="B2852" s="1" t="n">
        <v>1.28427773635071</v>
      </c>
    </row>
    <row r="2853" customFormat="false" ht="15" hidden="false" customHeight="false" outlineLevel="0" collapsed="false">
      <c r="A2853" s="1" t="n">
        <f aca="false">-28.3575757255141</f>
        <v>-28.3575757255141</v>
      </c>
      <c r="B2853" s="1" t="n">
        <v>-13.7366984861923</v>
      </c>
    </row>
    <row r="2854" customFormat="false" ht="15" hidden="false" customHeight="false" outlineLevel="0" collapsed="false">
      <c r="A2854" s="1" t="n">
        <f aca="false">-27.6373206614223</f>
        <v>-27.6373206614223</v>
      </c>
      <c r="B2854" s="1" t="n">
        <v>-15.0150228625924</v>
      </c>
    </row>
    <row r="2855" customFormat="false" ht="15" hidden="false" customHeight="false" outlineLevel="0" collapsed="false">
      <c r="A2855" s="1" t="n">
        <v>-0.886157298093689</v>
      </c>
      <c r="B2855" s="1" t="n">
        <v>6.89450620175178</v>
      </c>
    </row>
    <row r="2856" customFormat="false" ht="15" hidden="false" customHeight="false" outlineLevel="0" collapsed="false">
      <c r="A2856" s="1" t="n">
        <v>37.6703534560652</v>
      </c>
      <c r="B2856" s="1" t="n">
        <v>-5.23791996991265</v>
      </c>
    </row>
    <row r="2857" customFormat="false" ht="15" hidden="false" customHeight="false" outlineLevel="0" collapsed="false">
      <c r="A2857" s="1" t="n">
        <v>31.1251127649808</v>
      </c>
      <c r="B2857" s="1" t="n">
        <v>-0.21951666374928</v>
      </c>
    </row>
    <row r="2858" customFormat="false" ht="15" hidden="false" customHeight="false" outlineLevel="0" collapsed="false">
      <c r="A2858" s="1" t="n">
        <v>-5.0457024227113</v>
      </c>
      <c r="B2858" s="1" t="n">
        <v>5.36190719994421</v>
      </c>
    </row>
    <row r="2859" customFormat="false" ht="15" hidden="false" customHeight="false" outlineLevel="0" collapsed="false">
      <c r="A2859" s="1" t="n">
        <v>33.4051183367286</v>
      </c>
      <c r="B2859" s="1" t="n">
        <v>-5.29024823839474</v>
      </c>
    </row>
    <row r="2860" customFormat="false" ht="15" hidden="false" customHeight="false" outlineLevel="0" collapsed="false">
      <c r="A2860" s="1" t="n">
        <f aca="false">-17.8697250483731</f>
        <v>-17.8697250483731</v>
      </c>
      <c r="B2860" s="1" t="n">
        <v>-14.3669565256437</v>
      </c>
    </row>
    <row r="2861" customFormat="false" ht="15" hidden="false" customHeight="false" outlineLevel="0" collapsed="false">
      <c r="A2861" s="1" t="n">
        <v>24.9284310275263</v>
      </c>
      <c r="B2861" s="1" t="n">
        <v>-7.54357607471821</v>
      </c>
    </row>
    <row r="2862" customFormat="false" ht="15" hidden="false" customHeight="false" outlineLevel="0" collapsed="false">
      <c r="A2862" s="1" t="n">
        <v>26.4264037702552</v>
      </c>
      <c r="B2862" s="1" t="n">
        <v>-4.90778419384916</v>
      </c>
    </row>
    <row r="2863" customFormat="false" ht="15" hidden="false" customHeight="false" outlineLevel="0" collapsed="false">
      <c r="A2863" s="1" t="n">
        <v>-5.98146617840742</v>
      </c>
      <c r="B2863" s="1" t="n">
        <v>1.21083404664841</v>
      </c>
    </row>
    <row r="2864" customFormat="false" ht="15" hidden="false" customHeight="false" outlineLevel="0" collapsed="false">
      <c r="A2864" s="1" t="n">
        <f aca="false">-18.7133846668312</f>
        <v>-18.7133846668312</v>
      </c>
      <c r="B2864" s="1" t="n">
        <v>-16.3159601958188</v>
      </c>
    </row>
    <row r="2865" customFormat="false" ht="15" hidden="false" customHeight="false" outlineLevel="0" collapsed="false">
      <c r="A2865" s="1" t="n">
        <v>-2.86042586442091</v>
      </c>
      <c r="B2865" s="1" t="n">
        <v>6.20953093899643</v>
      </c>
    </row>
    <row r="2866" customFormat="false" ht="15" hidden="false" customHeight="false" outlineLevel="0" collapsed="false">
      <c r="A2866" s="1" t="n">
        <f aca="false">-26.8830268361513</f>
        <v>-26.8830268361513</v>
      </c>
      <c r="B2866" s="1" t="n">
        <v>-10.9416126894226</v>
      </c>
    </row>
    <row r="2867" customFormat="false" ht="15" hidden="false" customHeight="false" outlineLevel="0" collapsed="false">
      <c r="A2867" s="1" t="n">
        <v>-0.858143389853923</v>
      </c>
      <c r="B2867" s="1" t="n">
        <v>5.40658194838152</v>
      </c>
    </row>
    <row r="2868" customFormat="false" ht="15" hidden="false" customHeight="false" outlineLevel="0" collapsed="false">
      <c r="A2868" s="1" t="n">
        <v>8.23878193737483</v>
      </c>
      <c r="B2868" s="1" t="n">
        <v>6.94001960901354</v>
      </c>
    </row>
    <row r="2869" customFormat="false" ht="15" hidden="false" customHeight="false" outlineLevel="0" collapsed="false">
      <c r="A2869" s="1" t="n">
        <f aca="false">-21.8854799142671</f>
        <v>-21.8854799142671</v>
      </c>
      <c r="B2869" s="1" t="n">
        <v>-17.3120525263765</v>
      </c>
    </row>
    <row r="2870" customFormat="false" ht="15" hidden="false" customHeight="false" outlineLevel="0" collapsed="false">
      <c r="A2870" s="1" t="n">
        <v>-4.78679666009288</v>
      </c>
      <c r="B2870" s="1" t="n">
        <v>3.76923853964502</v>
      </c>
    </row>
    <row r="2871" customFormat="false" ht="15" hidden="false" customHeight="false" outlineLevel="0" collapsed="false">
      <c r="A2871" s="1" t="n">
        <v>-5.56587917026812</v>
      </c>
      <c r="B2871" s="1" t="n">
        <v>0.936432157929473</v>
      </c>
    </row>
    <row r="2872" customFormat="false" ht="15" hidden="false" customHeight="false" outlineLevel="0" collapsed="false">
      <c r="A2872" s="1" t="n">
        <v>8.82882800659644</v>
      </c>
      <c r="B2872" s="1" t="n">
        <v>8.9242816935529</v>
      </c>
    </row>
    <row r="2873" customFormat="false" ht="15" hidden="false" customHeight="false" outlineLevel="0" collapsed="false">
      <c r="A2873" s="1" t="n">
        <f aca="false">-30.5307471182083</f>
        <v>-30.5307471182083</v>
      </c>
      <c r="B2873" s="1" t="n">
        <v>-14.7260990811226</v>
      </c>
    </row>
    <row r="2874" customFormat="false" ht="15" hidden="false" customHeight="false" outlineLevel="0" collapsed="false">
      <c r="A2874" s="1" t="n">
        <v>24.397490089728</v>
      </c>
      <c r="B2874" s="1" t="n">
        <v>-3.97495955616583</v>
      </c>
    </row>
    <row r="2875" customFormat="false" ht="15" hidden="false" customHeight="false" outlineLevel="0" collapsed="false">
      <c r="A2875" s="1" t="n">
        <f aca="false">-27.9878374508951</f>
        <v>-27.9878374508951</v>
      </c>
      <c r="B2875" s="1" t="n">
        <v>-14.7744978134545</v>
      </c>
    </row>
    <row r="2876" customFormat="false" ht="15" hidden="false" customHeight="false" outlineLevel="0" collapsed="false">
      <c r="A2876" s="1" t="n">
        <v>12.4388449291101</v>
      </c>
      <c r="B2876" s="1" t="n">
        <v>9.47659317109388</v>
      </c>
    </row>
    <row r="2877" customFormat="false" ht="15" hidden="false" customHeight="false" outlineLevel="0" collapsed="false">
      <c r="A2877" s="1" t="n">
        <v>25.9193289064869</v>
      </c>
      <c r="B2877" s="1" t="n">
        <v>-5.82782073299276</v>
      </c>
    </row>
    <row r="2878" customFormat="false" ht="15" hidden="false" customHeight="false" outlineLevel="0" collapsed="false">
      <c r="A2878" s="1" t="n">
        <v>34.8526976309994</v>
      </c>
      <c r="B2878" s="1" t="n">
        <v>-4.70638689602553</v>
      </c>
    </row>
    <row r="2879" customFormat="false" ht="15" hidden="false" customHeight="false" outlineLevel="0" collapsed="false">
      <c r="A2879" s="1" t="n">
        <f aca="false">-31.4641662280213</f>
        <v>-31.4641662280213</v>
      </c>
      <c r="B2879" s="1" t="n">
        <v>-10.3726673915986</v>
      </c>
    </row>
    <row r="2880" customFormat="false" ht="15" hidden="false" customHeight="false" outlineLevel="0" collapsed="false">
      <c r="A2880" s="1" t="n">
        <v>35.7580193344388</v>
      </c>
      <c r="B2880" s="1" t="n">
        <v>-9.4877263697982</v>
      </c>
    </row>
    <row r="2881" customFormat="false" ht="15" hidden="false" customHeight="false" outlineLevel="0" collapsed="false">
      <c r="A2881" s="1" t="n">
        <v>35.0613934430709</v>
      </c>
      <c r="B2881" s="1" t="n">
        <v>-3.69343461455997</v>
      </c>
    </row>
    <row r="2882" customFormat="false" ht="15" hidden="false" customHeight="false" outlineLevel="0" collapsed="false">
      <c r="A2882" s="1" t="n">
        <v>26.0627700251013</v>
      </c>
      <c r="B2882" s="1" t="n">
        <v>-3.13173397294905</v>
      </c>
    </row>
    <row r="2883" customFormat="false" ht="15" hidden="false" customHeight="false" outlineLevel="0" collapsed="false">
      <c r="A2883" s="1" t="n">
        <f aca="false">-26.8315670074959</f>
        <v>-26.8315670074959</v>
      </c>
      <c r="B2883" s="1" t="n">
        <v>-13.278753993334</v>
      </c>
    </row>
    <row r="2884" customFormat="false" ht="15" hidden="false" customHeight="false" outlineLevel="0" collapsed="false">
      <c r="A2884" s="1" t="n">
        <f aca="false">-29.866257277935</f>
        <v>-29.866257277935</v>
      </c>
      <c r="B2884" s="1" t="n">
        <v>-10.843865724836</v>
      </c>
    </row>
    <row r="2885" customFormat="false" ht="15" hidden="false" customHeight="false" outlineLevel="0" collapsed="false">
      <c r="A2885" s="1" t="n">
        <v>32.1335228424861</v>
      </c>
      <c r="B2885" s="1" t="n">
        <v>-0.805684383573009</v>
      </c>
    </row>
    <row r="2886" customFormat="false" ht="15" hidden="false" customHeight="false" outlineLevel="0" collapsed="false">
      <c r="A2886" s="1" t="n">
        <f aca="false">-27.3247767934512</f>
        <v>-27.3247767934512</v>
      </c>
      <c r="B2886" s="1" t="n">
        <v>-9.71336469011897</v>
      </c>
    </row>
    <row r="2887" customFormat="false" ht="15" hidden="false" customHeight="false" outlineLevel="0" collapsed="false">
      <c r="A2887" s="1" t="n">
        <v>-4.77073636390131</v>
      </c>
      <c r="B2887" s="1" t="n">
        <v>9.42604419058397</v>
      </c>
    </row>
    <row r="2888" customFormat="false" ht="15" hidden="false" customHeight="false" outlineLevel="0" collapsed="false">
      <c r="A2888" s="1" t="n">
        <v>-5.39215921497549</v>
      </c>
      <c r="B2888" s="1" t="n">
        <v>5.81811531997266</v>
      </c>
    </row>
    <row r="2889" customFormat="false" ht="15" hidden="false" customHeight="false" outlineLevel="0" collapsed="false">
      <c r="A2889" s="1" t="n">
        <v>26.2884451336577</v>
      </c>
      <c r="B2889" s="1" t="n">
        <v>-5.05066357745488</v>
      </c>
    </row>
    <row r="2890" customFormat="false" ht="15" hidden="false" customHeight="false" outlineLevel="0" collapsed="false">
      <c r="A2890" s="1" t="n">
        <v>38.664869395172</v>
      </c>
      <c r="B2890" s="1" t="n">
        <v>-5.87739915484634</v>
      </c>
    </row>
    <row r="2891" customFormat="false" ht="15" hidden="false" customHeight="false" outlineLevel="0" collapsed="false">
      <c r="A2891" s="1" t="n">
        <v>6.14367024890428</v>
      </c>
      <c r="B2891" s="1" t="n">
        <v>2.24466068585415</v>
      </c>
    </row>
    <row r="2892" customFormat="false" ht="15" hidden="false" customHeight="false" outlineLevel="0" collapsed="false">
      <c r="A2892" s="1" t="n">
        <v>37.5115620944524</v>
      </c>
      <c r="B2892" s="1" t="n">
        <v>-0.743827289547333</v>
      </c>
    </row>
    <row r="2893" customFormat="false" ht="15" hidden="false" customHeight="false" outlineLevel="0" collapsed="false">
      <c r="A2893" s="1" t="n">
        <v>27.6178179578055</v>
      </c>
      <c r="B2893" s="1" t="n">
        <v>-9.2338769272442</v>
      </c>
    </row>
    <row r="2894" customFormat="false" ht="15" hidden="false" customHeight="false" outlineLevel="0" collapsed="false">
      <c r="A2894" s="1" t="n">
        <v>33.5728964973571</v>
      </c>
      <c r="B2894" s="1" t="n">
        <v>-0.375261864828566</v>
      </c>
    </row>
    <row r="2895" customFormat="false" ht="15" hidden="false" customHeight="false" outlineLevel="0" collapsed="false">
      <c r="A2895" s="1" t="n">
        <v>27.9060887541357</v>
      </c>
      <c r="B2895" s="1" t="n">
        <v>-2.58608029682354</v>
      </c>
    </row>
    <row r="2896" customFormat="false" ht="15" hidden="false" customHeight="false" outlineLevel="0" collapsed="false">
      <c r="A2896" s="1" t="n">
        <v>-0.929815922348241</v>
      </c>
      <c r="B2896" s="1" t="n">
        <v>5.79080296796104</v>
      </c>
    </row>
    <row r="2897" customFormat="false" ht="15" hidden="false" customHeight="false" outlineLevel="0" collapsed="false">
      <c r="A2897" s="1" t="n">
        <v>20.9693514201809</v>
      </c>
      <c r="B2897" s="1" t="n">
        <v>-2.35995077994204</v>
      </c>
    </row>
    <row r="2898" customFormat="false" ht="15" hidden="false" customHeight="false" outlineLevel="0" collapsed="false">
      <c r="A2898" s="1" t="n">
        <v>32.5147830829952</v>
      </c>
      <c r="B2898" s="1" t="n">
        <v>-8.11177717198146</v>
      </c>
    </row>
    <row r="2899" customFormat="false" ht="15" hidden="false" customHeight="false" outlineLevel="0" collapsed="false">
      <c r="A2899" s="1" t="n">
        <f aca="false">-22.6237242596246</f>
        <v>-22.6237242596246</v>
      </c>
      <c r="B2899" s="1" t="n">
        <v>-13.2686594061275</v>
      </c>
    </row>
    <row r="2900" customFormat="false" ht="15" hidden="false" customHeight="false" outlineLevel="0" collapsed="false">
      <c r="A2900" s="1" t="n">
        <v>-5.48068063891293</v>
      </c>
      <c r="B2900" s="1" t="n">
        <v>0.854777535055019</v>
      </c>
    </row>
    <row r="2901" customFormat="false" ht="15" hidden="false" customHeight="false" outlineLevel="0" collapsed="false">
      <c r="A2901" s="1" t="n">
        <v>11.886757858934</v>
      </c>
      <c r="B2901" s="1" t="n">
        <v>9.37983231057268</v>
      </c>
    </row>
    <row r="2902" customFormat="false" ht="15" hidden="false" customHeight="false" outlineLevel="0" collapsed="false">
      <c r="A2902" s="1" t="n">
        <v>31.5362873306538</v>
      </c>
      <c r="B2902" s="1" t="n">
        <v>-5.87799799064777</v>
      </c>
    </row>
    <row r="2903" customFormat="false" ht="15" hidden="false" customHeight="false" outlineLevel="0" collapsed="false">
      <c r="A2903" s="1" t="n">
        <f aca="false">-18.1371461810852</f>
        <v>-18.1371461810852</v>
      </c>
      <c r="B2903" s="1" t="n">
        <v>-13.846245317</v>
      </c>
    </row>
    <row r="2904" customFormat="false" ht="15" hidden="false" customHeight="false" outlineLevel="0" collapsed="false">
      <c r="A2904" s="1" t="n">
        <v>7.53450357923127</v>
      </c>
      <c r="B2904" s="1" t="n">
        <v>7.48531162429399</v>
      </c>
    </row>
    <row r="2905" customFormat="false" ht="15" hidden="false" customHeight="false" outlineLevel="0" collapsed="false">
      <c r="A2905" s="1" t="n">
        <v>21.2558656884149</v>
      </c>
      <c r="B2905" s="1" t="n">
        <v>-6.89685725254539</v>
      </c>
    </row>
    <row r="2906" customFormat="false" ht="15" hidden="false" customHeight="false" outlineLevel="0" collapsed="false">
      <c r="A2906" s="1" t="n">
        <v>9.02490351340493</v>
      </c>
      <c r="B2906" s="1" t="n">
        <v>7.26031479580328</v>
      </c>
    </row>
    <row r="2907" customFormat="false" ht="15" hidden="false" customHeight="false" outlineLevel="0" collapsed="false">
      <c r="A2907" s="1" t="n">
        <f aca="false">-34.3191596160642</f>
        <v>-34.3191596160642</v>
      </c>
      <c r="B2907" s="1" t="n">
        <v>-17.9498618394284</v>
      </c>
    </row>
    <row r="2908" customFormat="false" ht="15" hidden="false" customHeight="false" outlineLevel="0" collapsed="false">
      <c r="A2908" s="1" t="n">
        <v>3.43943648166488</v>
      </c>
      <c r="B2908" s="1" t="n">
        <v>6.85882565793598</v>
      </c>
    </row>
    <row r="2909" customFormat="false" ht="15" hidden="false" customHeight="false" outlineLevel="0" collapsed="false">
      <c r="A2909" s="1" t="n">
        <v>6.50683583765979</v>
      </c>
      <c r="B2909" s="1" t="n">
        <v>1.16643670817983</v>
      </c>
    </row>
    <row r="2910" customFormat="false" ht="15" hidden="false" customHeight="false" outlineLevel="0" collapsed="false">
      <c r="A2910" s="1" t="n">
        <v>33.6860537921796</v>
      </c>
      <c r="B2910" s="1" t="n">
        <v>-1.21825721826238</v>
      </c>
    </row>
    <row r="2911" customFormat="false" ht="15" hidden="false" customHeight="false" outlineLevel="0" collapsed="false">
      <c r="A2911" s="1" t="n">
        <v>-1.30495531151711</v>
      </c>
      <c r="B2911" s="1" t="n">
        <v>0.603112369585761</v>
      </c>
    </row>
    <row r="2912" customFormat="false" ht="15" hidden="false" customHeight="false" outlineLevel="0" collapsed="false">
      <c r="A2912" s="1" t="n">
        <v>34.7249541789413</v>
      </c>
      <c r="B2912" s="1" t="n">
        <v>-3.69644553671859</v>
      </c>
    </row>
    <row r="2913" customFormat="false" ht="15" hidden="false" customHeight="false" outlineLevel="0" collapsed="false">
      <c r="A2913" s="1" t="n">
        <v>-2.34523945662089</v>
      </c>
      <c r="B2913" s="1" t="n">
        <v>9.61122081115467</v>
      </c>
    </row>
    <row r="2914" customFormat="false" ht="15" hidden="false" customHeight="false" outlineLevel="0" collapsed="false">
      <c r="A2914" s="1" t="n">
        <v>40.0945373566793</v>
      </c>
      <c r="B2914" s="1" t="n">
        <v>-7.95159210135338</v>
      </c>
    </row>
    <row r="2915" customFormat="false" ht="15" hidden="false" customHeight="false" outlineLevel="0" collapsed="false">
      <c r="A2915" s="1" t="n">
        <f aca="false">-31.0281450547925</f>
        <v>-31.0281450547925</v>
      </c>
      <c r="B2915" s="1" t="n">
        <v>-14.6442180119811</v>
      </c>
    </row>
    <row r="2916" customFormat="false" ht="15" hidden="false" customHeight="false" outlineLevel="0" collapsed="false">
      <c r="A2916" s="1" t="n">
        <v>32.469718849539</v>
      </c>
      <c r="B2916" s="1" t="n">
        <v>-5.73893437442709</v>
      </c>
    </row>
    <row r="2917" customFormat="false" ht="15" hidden="false" customHeight="false" outlineLevel="0" collapsed="false">
      <c r="A2917" s="1" t="n">
        <f aca="false">-29.1005675789414</f>
        <v>-29.1005675789414</v>
      </c>
      <c r="B2917" s="1" t="n">
        <v>-14.8266477714166</v>
      </c>
    </row>
    <row r="2918" customFormat="false" ht="15" hidden="false" customHeight="false" outlineLevel="0" collapsed="false">
      <c r="A2918" s="1" t="n">
        <v>-1.75401495445937</v>
      </c>
      <c r="B2918" s="1" t="n">
        <v>9.41291501264612</v>
      </c>
    </row>
    <row r="2919" customFormat="false" ht="15" hidden="false" customHeight="false" outlineLevel="0" collapsed="false">
      <c r="A2919" s="1" t="n">
        <v>-4.69119251745838</v>
      </c>
      <c r="B2919" s="1" t="n">
        <v>4.54496301643019</v>
      </c>
    </row>
    <row r="2920" customFormat="false" ht="15" hidden="false" customHeight="false" outlineLevel="0" collapsed="false">
      <c r="A2920" s="1" t="n">
        <v>31.2157684423672</v>
      </c>
      <c r="B2920" s="1" t="n">
        <v>-4.39219568166893</v>
      </c>
    </row>
    <row r="2921" customFormat="false" ht="15" hidden="false" customHeight="false" outlineLevel="0" collapsed="false">
      <c r="A2921" s="1" t="n">
        <v>36.1229214129199</v>
      </c>
      <c r="B2921" s="1" t="n">
        <v>-0.593634477568876</v>
      </c>
    </row>
    <row r="2922" customFormat="false" ht="15" hidden="false" customHeight="false" outlineLevel="0" collapsed="false">
      <c r="A2922" s="1" t="n">
        <v>3.73895603999066</v>
      </c>
      <c r="B2922" s="1" t="n">
        <v>0.148464990676506</v>
      </c>
    </row>
    <row r="2923" customFormat="false" ht="15" hidden="false" customHeight="false" outlineLevel="0" collapsed="false">
      <c r="A2923" s="1" t="n">
        <f aca="false">-18.7092887997323</f>
        <v>-18.7092887997323</v>
      </c>
      <c r="B2923" s="1" t="n">
        <v>-18.24370420831</v>
      </c>
    </row>
    <row r="2924" customFormat="false" ht="15" hidden="false" customHeight="false" outlineLevel="0" collapsed="false">
      <c r="A2924" s="1" t="n">
        <v>25.3064759648134</v>
      </c>
      <c r="B2924" s="1" t="n">
        <v>-2.87224819596244</v>
      </c>
    </row>
    <row r="2925" customFormat="false" ht="15" hidden="false" customHeight="false" outlineLevel="0" collapsed="false">
      <c r="A2925" s="1" t="n">
        <f aca="false">-32.4846919283269</f>
        <v>-32.4846919283269</v>
      </c>
      <c r="B2925" s="1" t="n">
        <v>-11.0712827239618</v>
      </c>
    </row>
    <row r="2926" customFormat="false" ht="15" hidden="false" customHeight="false" outlineLevel="0" collapsed="false">
      <c r="A2926" s="1" t="n">
        <v>-2.2276205204601</v>
      </c>
      <c r="B2926" s="1" t="n">
        <v>6.43631325261733</v>
      </c>
    </row>
    <row r="2927" customFormat="false" ht="15" hidden="false" customHeight="false" outlineLevel="0" collapsed="false">
      <c r="A2927" s="1" t="n">
        <f aca="false">-28.0179841562876</f>
        <v>-28.0179841562876</v>
      </c>
      <c r="B2927" s="1" t="n">
        <v>-16.9973907228256</v>
      </c>
    </row>
    <row r="2928" customFormat="false" ht="15" hidden="false" customHeight="false" outlineLevel="0" collapsed="false">
      <c r="A2928" s="1" t="n">
        <f aca="false">-21.4270011174737</f>
        <v>-21.4270011174737</v>
      </c>
      <c r="B2928" s="1" t="n">
        <v>-16.9472500585594</v>
      </c>
    </row>
    <row r="2929" customFormat="false" ht="15" hidden="false" customHeight="false" outlineLevel="0" collapsed="false">
      <c r="A2929" s="1" t="n">
        <v>2.67927571549955</v>
      </c>
      <c r="B2929" s="1" t="n">
        <v>4.35718161351454</v>
      </c>
    </row>
    <row r="2930" customFormat="false" ht="15" hidden="false" customHeight="false" outlineLevel="0" collapsed="false">
      <c r="A2930" s="1" t="n">
        <v>-3.55394157075986</v>
      </c>
      <c r="B2930" s="1" t="n">
        <v>5.22204849884221</v>
      </c>
    </row>
    <row r="2931" customFormat="false" ht="15" hidden="false" customHeight="false" outlineLevel="0" collapsed="false">
      <c r="A2931" s="1" t="n">
        <f aca="false">-22.0069872508579</f>
        <v>-22.0069872508579</v>
      </c>
      <c r="B2931" s="1" t="n">
        <v>-18.8198889231143</v>
      </c>
    </row>
    <row r="2932" customFormat="false" ht="15" hidden="false" customHeight="false" outlineLevel="0" collapsed="false">
      <c r="A2932" s="1" t="n">
        <v>27.7016316304816</v>
      </c>
      <c r="B2932" s="1" t="n">
        <v>-7.19610606699685</v>
      </c>
    </row>
    <row r="2933" customFormat="false" ht="15" hidden="false" customHeight="false" outlineLevel="0" collapsed="false">
      <c r="A2933" s="1" t="n">
        <f aca="false">-22.3074923698357</f>
        <v>-22.3074923698357</v>
      </c>
      <c r="B2933" s="1" t="n">
        <v>-10.4197545895042</v>
      </c>
    </row>
    <row r="2934" customFormat="false" ht="15" hidden="false" customHeight="false" outlineLevel="0" collapsed="false">
      <c r="A2934" s="1" t="n">
        <f aca="false">-20.4843853831271</f>
        <v>-20.4843853831271</v>
      </c>
      <c r="B2934" s="1" t="n">
        <v>-17.5993607930814</v>
      </c>
    </row>
    <row r="2935" customFormat="false" ht="15" hidden="false" customHeight="false" outlineLevel="0" collapsed="false">
      <c r="A2935" s="1" t="n">
        <v>31.2624420284519</v>
      </c>
      <c r="B2935" s="1" t="n">
        <v>-3.62574426111857</v>
      </c>
    </row>
    <row r="2936" customFormat="false" ht="15" hidden="false" customHeight="false" outlineLevel="0" collapsed="false">
      <c r="A2936" s="1" t="n">
        <v>3.77877228915091</v>
      </c>
      <c r="B2936" s="1" t="n">
        <v>8.09080166732844</v>
      </c>
    </row>
    <row r="2937" customFormat="false" ht="15" hidden="false" customHeight="false" outlineLevel="0" collapsed="false">
      <c r="A2937" s="1" t="n">
        <v>29.6498565420207</v>
      </c>
      <c r="B2937" s="1" t="n">
        <v>-0.151220201109371</v>
      </c>
    </row>
    <row r="2938" customFormat="false" ht="15" hidden="false" customHeight="false" outlineLevel="0" collapsed="false">
      <c r="A2938" s="1" t="n">
        <v>0.471184704312498</v>
      </c>
      <c r="B2938" s="1" t="n">
        <v>7.20069753452902</v>
      </c>
    </row>
    <row r="2939" customFormat="false" ht="15" hidden="false" customHeight="false" outlineLevel="0" collapsed="false">
      <c r="A2939" s="1" t="n">
        <v>28.6514188563632</v>
      </c>
      <c r="B2939" s="1" t="n">
        <v>-1.5187237102267</v>
      </c>
    </row>
    <row r="2940" customFormat="false" ht="15" hidden="false" customHeight="false" outlineLevel="0" collapsed="false">
      <c r="A2940" s="1" t="n">
        <v>31.4209564826948</v>
      </c>
      <c r="B2940" s="1" t="n">
        <v>-3.19052758292542</v>
      </c>
    </row>
    <row r="2941" customFormat="false" ht="15" hidden="false" customHeight="false" outlineLevel="0" collapsed="false">
      <c r="A2941" s="1" t="n">
        <f aca="false">-17.2541000060606</f>
        <v>-17.2541000060606</v>
      </c>
      <c r="B2941" s="1" t="n">
        <v>-18.4938006409158</v>
      </c>
    </row>
    <row r="2942" customFormat="false" ht="15" hidden="false" customHeight="false" outlineLevel="0" collapsed="false">
      <c r="A2942" s="1" t="n">
        <v>38.7977527846925</v>
      </c>
      <c r="B2942" s="1" t="n">
        <v>-4.03882071403184</v>
      </c>
    </row>
    <row r="2943" customFormat="false" ht="15" hidden="false" customHeight="false" outlineLevel="0" collapsed="false">
      <c r="A2943" s="1" t="n">
        <f aca="false">-32.8102538647084</f>
        <v>-32.8102538647084</v>
      </c>
      <c r="B2943" s="1" t="n">
        <v>-11.8448943879131</v>
      </c>
    </row>
    <row r="2944" customFormat="false" ht="15" hidden="false" customHeight="false" outlineLevel="0" collapsed="false">
      <c r="A2944" s="1" t="n">
        <f aca="false">-29.1858175665439</f>
        <v>-29.1858175665439</v>
      </c>
      <c r="B2944" s="1" t="n">
        <v>-9.81594561773717</v>
      </c>
    </row>
    <row r="2945" customFormat="false" ht="15" hidden="false" customHeight="false" outlineLevel="0" collapsed="false">
      <c r="A2945" s="1" t="n">
        <v>37.2763911423222</v>
      </c>
      <c r="B2945" s="1" t="n">
        <v>-6.79961802726481</v>
      </c>
    </row>
    <row r="2946" customFormat="false" ht="15" hidden="false" customHeight="false" outlineLevel="0" collapsed="false">
      <c r="A2946" s="1" t="n">
        <v>10.081759954627</v>
      </c>
      <c r="B2946" s="1" t="n">
        <v>4.34004283162203</v>
      </c>
    </row>
    <row r="2947" customFormat="false" ht="15" hidden="false" customHeight="false" outlineLevel="0" collapsed="false">
      <c r="A2947" s="1" t="n">
        <v>36.0516565353965</v>
      </c>
      <c r="B2947" s="1" t="n">
        <v>-8.14193416240938</v>
      </c>
    </row>
    <row r="2948" customFormat="false" ht="15" hidden="false" customHeight="false" outlineLevel="0" collapsed="false">
      <c r="A2948" s="1" t="n">
        <v>10.1499400451505</v>
      </c>
      <c r="B2948" s="1" t="n">
        <v>1.42434506772481</v>
      </c>
    </row>
    <row r="2949" customFormat="false" ht="15" hidden="false" customHeight="false" outlineLevel="0" collapsed="false">
      <c r="A2949" s="1" t="n">
        <f aca="false">-34.6041133490448</f>
        <v>-34.6041133490448</v>
      </c>
      <c r="B2949" s="1" t="n">
        <v>-9.547198534246</v>
      </c>
    </row>
    <row r="2950" customFormat="false" ht="15" hidden="false" customHeight="false" outlineLevel="0" collapsed="false">
      <c r="A2950" s="1" t="n">
        <v>-4.17067656651253</v>
      </c>
      <c r="B2950" s="1" t="n">
        <v>0.8511342426307</v>
      </c>
    </row>
    <row r="2951" customFormat="false" ht="15" hidden="false" customHeight="false" outlineLevel="0" collapsed="false">
      <c r="A2951" s="1" t="n">
        <v>-2.41671843822819</v>
      </c>
      <c r="B2951" s="1" t="n">
        <v>7.81142752301536</v>
      </c>
    </row>
    <row r="2952" customFormat="false" ht="15" hidden="false" customHeight="false" outlineLevel="0" collapsed="false">
      <c r="A2952" s="1" t="n">
        <v>23.1424053085203</v>
      </c>
      <c r="B2952" s="1" t="n">
        <v>-1.23534384772037</v>
      </c>
    </row>
    <row r="2953" customFormat="false" ht="15" hidden="false" customHeight="false" outlineLevel="0" collapsed="false">
      <c r="A2953" s="1" t="n">
        <v>33.4463426124459</v>
      </c>
      <c r="B2953" s="1" t="n">
        <v>-4.50688927053701</v>
      </c>
    </row>
    <row r="2954" customFormat="false" ht="15" hidden="false" customHeight="false" outlineLevel="0" collapsed="false">
      <c r="A2954" s="1" t="n">
        <f aca="false">-27.916917789441</f>
        <v>-27.916917789441</v>
      </c>
      <c r="B2954" s="1" t="n">
        <v>-18.4505326892134</v>
      </c>
    </row>
    <row r="2955" customFormat="false" ht="15" hidden="false" customHeight="false" outlineLevel="0" collapsed="false">
      <c r="A2955" s="1" t="n">
        <f aca="false">-32.9979824592831</f>
        <v>-32.9979824592831</v>
      </c>
      <c r="B2955" s="1" t="n">
        <v>-14.2020720410429</v>
      </c>
    </row>
    <row r="2956" customFormat="false" ht="15" hidden="false" customHeight="false" outlineLevel="0" collapsed="false">
      <c r="A2956" s="1" t="n">
        <v>20.8174661359966</v>
      </c>
      <c r="B2956" s="1" t="n">
        <v>-3.96522700588241</v>
      </c>
    </row>
    <row r="2957" customFormat="false" ht="15" hidden="false" customHeight="false" outlineLevel="0" collapsed="false">
      <c r="A2957" s="1" t="n">
        <v>22.9759138465989</v>
      </c>
      <c r="B2957" s="1" t="n">
        <v>-3.56100894366495</v>
      </c>
    </row>
    <row r="2958" customFormat="false" ht="15" hidden="false" customHeight="false" outlineLevel="0" collapsed="false">
      <c r="A2958" s="1" t="n">
        <v>-1.43375816473112</v>
      </c>
      <c r="B2958" s="1" t="n">
        <v>3.79153854914275</v>
      </c>
    </row>
    <row r="2959" customFormat="false" ht="15" hidden="false" customHeight="false" outlineLevel="0" collapsed="false">
      <c r="A2959" s="1" t="n">
        <v>26.2761216323408</v>
      </c>
      <c r="B2959" s="1" t="n">
        <v>-4.41104733835487</v>
      </c>
    </row>
    <row r="2960" customFormat="false" ht="15" hidden="false" customHeight="false" outlineLevel="0" collapsed="false">
      <c r="A2960" s="1" t="n">
        <v>12.6021379669138</v>
      </c>
      <c r="B2960" s="1" t="n">
        <v>2.81779957206223</v>
      </c>
    </row>
    <row r="2961" customFormat="false" ht="15" hidden="false" customHeight="false" outlineLevel="0" collapsed="false">
      <c r="A2961" s="1" t="n">
        <v>32.198829023902</v>
      </c>
      <c r="B2961" s="1" t="n">
        <v>-0.535756491317208</v>
      </c>
    </row>
    <row r="2962" customFormat="false" ht="15" hidden="false" customHeight="false" outlineLevel="0" collapsed="false">
      <c r="A2962" s="1" t="n">
        <v>22.8194307069246</v>
      </c>
      <c r="B2962" s="1" t="n">
        <v>-3.50923731927888</v>
      </c>
    </row>
    <row r="2963" customFormat="false" ht="15" hidden="false" customHeight="false" outlineLevel="0" collapsed="false">
      <c r="A2963" s="1" t="n">
        <f aca="false">-19.0798384810783</f>
        <v>-19.0798384810783</v>
      </c>
      <c r="B2963" s="1" t="n">
        <v>-15.7720079199623</v>
      </c>
    </row>
    <row r="2964" customFormat="false" ht="15" hidden="false" customHeight="false" outlineLevel="0" collapsed="false">
      <c r="A2964" s="1" t="n">
        <f aca="false">-24.7375814940304</f>
        <v>-24.7375814940304</v>
      </c>
      <c r="B2964" s="1" t="n">
        <v>-16.6193651303209</v>
      </c>
    </row>
    <row r="2965" customFormat="false" ht="15" hidden="false" customHeight="false" outlineLevel="0" collapsed="false">
      <c r="A2965" s="1" t="n">
        <f aca="false">-30.5483363836749</f>
        <v>-30.5483363836749</v>
      </c>
      <c r="B2965" s="1" t="n">
        <v>-15.1094151715334</v>
      </c>
    </row>
    <row r="2966" customFormat="false" ht="15" hidden="false" customHeight="false" outlineLevel="0" collapsed="false">
      <c r="A2966" s="1" t="n">
        <v>4.24433525040569</v>
      </c>
      <c r="B2966" s="1" t="n">
        <v>7.36165615746465</v>
      </c>
    </row>
    <row r="2967" customFormat="false" ht="15" hidden="false" customHeight="false" outlineLevel="0" collapsed="false">
      <c r="A2967" s="1" t="n">
        <v>32.4972738400283</v>
      </c>
      <c r="B2967" s="1" t="n">
        <v>-3.64981140553784</v>
      </c>
    </row>
    <row r="2968" customFormat="false" ht="15" hidden="false" customHeight="false" outlineLevel="0" collapsed="false">
      <c r="A2968" s="1" t="n">
        <f aca="false">-29.3688009735339</f>
        <v>-29.3688009735339</v>
      </c>
      <c r="B2968" s="1" t="n">
        <v>-10.0092762554304</v>
      </c>
    </row>
    <row r="2969" customFormat="false" ht="15" hidden="false" customHeight="false" outlineLevel="0" collapsed="false">
      <c r="A2969" s="1" t="n">
        <f aca="false">-26.2212221292125</f>
        <v>-26.2212221292125</v>
      </c>
      <c r="B2969" s="1" t="n">
        <v>-18.9759179615342</v>
      </c>
    </row>
    <row r="2970" customFormat="false" ht="15" hidden="false" customHeight="false" outlineLevel="0" collapsed="false">
      <c r="A2970" s="1" t="n">
        <v>31.7863965139225</v>
      </c>
      <c r="B2970" s="1" t="n">
        <v>-6.40288959062775</v>
      </c>
    </row>
    <row r="2971" customFormat="false" ht="15" hidden="false" customHeight="false" outlineLevel="0" collapsed="false">
      <c r="A2971" s="1" t="n">
        <v>12.1706089883904</v>
      </c>
      <c r="B2971" s="1" t="n">
        <v>0.551462163003497</v>
      </c>
    </row>
    <row r="2972" customFormat="false" ht="15" hidden="false" customHeight="false" outlineLevel="0" collapsed="false">
      <c r="A2972" s="1" t="n">
        <v>1.30255622706264</v>
      </c>
      <c r="B2972" s="1" t="n">
        <v>8.91899780797648</v>
      </c>
    </row>
    <row r="2973" customFormat="false" ht="15" hidden="false" customHeight="false" outlineLevel="0" collapsed="false">
      <c r="A2973" s="1" t="n">
        <v>21.8212035205294</v>
      </c>
      <c r="B2973" s="1" t="n">
        <v>-0.751658870480124</v>
      </c>
    </row>
    <row r="2974" customFormat="false" ht="15" hidden="false" customHeight="false" outlineLevel="0" collapsed="false">
      <c r="A2974" s="1" t="n">
        <f aca="false">-23.7653995462458</f>
        <v>-23.7653995462458</v>
      </c>
      <c r="B2974" s="1" t="n">
        <v>-13.3583317894849</v>
      </c>
    </row>
    <row r="2975" customFormat="false" ht="15" hidden="false" customHeight="false" outlineLevel="0" collapsed="false">
      <c r="A2975" s="1" t="n">
        <f aca="false">-27.0304148861435</f>
        <v>-27.0304148861435</v>
      </c>
      <c r="B2975" s="1" t="n">
        <v>-12.7889579417918</v>
      </c>
    </row>
    <row r="2976" customFormat="false" ht="15" hidden="false" customHeight="false" outlineLevel="0" collapsed="false">
      <c r="A2976" s="1" t="n">
        <v>-1.36436713524039</v>
      </c>
      <c r="B2976" s="1" t="n">
        <v>7.37045166016834</v>
      </c>
    </row>
    <row r="2977" customFormat="false" ht="15" hidden="false" customHeight="false" outlineLevel="0" collapsed="false">
      <c r="A2977" s="1" t="n">
        <v>11.4819073883236</v>
      </c>
      <c r="B2977" s="1" t="n">
        <v>8.18583367276301</v>
      </c>
    </row>
    <row r="2978" customFormat="false" ht="15" hidden="false" customHeight="false" outlineLevel="0" collapsed="false">
      <c r="A2978" s="1" t="n">
        <v>35.9968307394804</v>
      </c>
      <c r="B2978" s="1" t="n">
        <v>-7.62929223735049</v>
      </c>
    </row>
    <row r="2979" customFormat="false" ht="15" hidden="false" customHeight="false" outlineLevel="0" collapsed="false">
      <c r="A2979" s="1" t="n">
        <v>27.1234891707891</v>
      </c>
      <c r="B2979" s="1" t="n">
        <v>-0.718965981362471</v>
      </c>
    </row>
    <row r="2980" customFormat="false" ht="15" hidden="false" customHeight="false" outlineLevel="0" collapsed="false">
      <c r="A2980" s="1" t="n">
        <v>35.1154481175494</v>
      </c>
      <c r="B2980" s="1" t="n">
        <v>-1.86667664839112</v>
      </c>
    </row>
    <row r="2981" customFormat="false" ht="15" hidden="false" customHeight="false" outlineLevel="0" collapsed="false">
      <c r="A2981" s="1" t="n">
        <f aca="false">-31.5634225164938</f>
        <v>-31.5634225164938</v>
      </c>
      <c r="B2981" s="1" t="n">
        <v>-11.7707832544331</v>
      </c>
    </row>
    <row r="2982" customFormat="false" ht="15" hidden="false" customHeight="false" outlineLevel="0" collapsed="false">
      <c r="A2982" s="1" t="n">
        <v>2.56708903818052</v>
      </c>
      <c r="B2982" s="1" t="n">
        <v>7.36851588047853</v>
      </c>
    </row>
    <row r="2983" customFormat="false" ht="15" hidden="false" customHeight="false" outlineLevel="0" collapsed="false">
      <c r="A2983" s="1" t="n">
        <v>23.1594542398792</v>
      </c>
      <c r="B2983" s="1" t="n">
        <v>-6.00566625221925</v>
      </c>
    </row>
    <row r="2984" customFormat="false" ht="15" hidden="false" customHeight="false" outlineLevel="0" collapsed="false">
      <c r="A2984" s="1" t="n">
        <f aca="false">-31.9956561963784</f>
        <v>-31.9956561963784</v>
      </c>
      <c r="B2984" s="1" t="n">
        <v>-11.0936749864552</v>
      </c>
    </row>
    <row r="2985" customFormat="false" ht="15" hidden="false" customHeight="false" outlineLevel="0" collapsed="false">
      <c r="A2985" s="1" t="n">
        <v>8.4108127391486</v>
      </c>
      <c r="B2985" s="1" t="n">
        <v>6.78644808011689</v>
      </c>
    </row>
    <row r="2986" customFormat="false" ht="15" hidden="false" customHeight="false" outlineLevel="0" collapsed="false">
      <c r="A2986" s="1" t="n">
        <v>38.7919166461004</v>
      </c>
      <c r="B2986" s="1" t="n">
        <v>-2.5195932022593</v>
      </c>
    </row>
    <row r="2987" customFormat="false" ht="15" hidden="false" customHeight="false" outlineLevel="0" collapsed="false">
      <c r="A2987" s="1" t="n">
        <f aca="false">-20.0243676276879</f>
        <v>-20.0243676276879</v>
      </c>
      <c r="B2987" s="1" t="n">
        <v>-13.9491251598688</v>
      </c>
    </row>
    <row r="2988" customFormat="false" ht="15" hidden="false" customHeight="false" outlineLevel="0" collapsed="false">
      <c r="A2988" s="1" t="n">
        <v>34.1218805395667</v>
      </c>
      <c r="B2988" s="1" t="n">
        <v>-0.812880199887207</v>
      </c>
    </row>
    <row r="2989" customFormat="false" ht="15" hidden="false" customHeight="false" outlineLevel="0" collapsed="false">
      <c r="A2989" s="1" t="n">
        <v>-4.17207541426957</v>
      </c>
      <c r="B2989" s="1" t="n">
        <v>3.97545215449155</v>
      </c>
    </row>
    <row r="2990" customFormat="false" ht="15" hidden="false" customHeight="false" outlineLevel="0" collapsed="false">
      <c r="A2990" s="1" t="n">
        <v>6.56502340542835</v>
      </c>
      <c r="B2990" s="1" t="n">
        <v>0.361014237167384</v>
      </c>
    </row>
    <row r="2991" customFormat="false" ht="15" hidden="false" customHeight="false" outlineLevel="0" collapsed="false">
      <c r="A2991" s="1" t="n">
        <v>28.7160196953051</v>
      </c>
      <c r="B2991" s="1" t="n">
        <v>-1.52626479512407</v>
      </c>
    </row>
    <row r="2992" customFormat="false" ht="15" hidden="false" customHeight="false" outlineLevel="0" collapsed="false">
      <c r="A2992" s="1" t="n">
        <f aca="false">-33.570445399437</f>
        <v>-33.570445399437</v>
      </c>
      <c r="B2992" s="1" t="n">
        <v>-10.2294400810534</v>
      </c>
    </row>
    <row r="2993" customFormat="false" ht="15" hidden="false" customHeight="false" outlineLevel="0" collapsed="false">
      <c r="A2993" s="1" t="n">
        <v>27.3816031668181</v>
      </c>
      <c r="B2993" s="1" t="n">
        <v>-6.73361356775219</v>
      </c>
    </row>
    <row r="2994" customFormat="false" ht="15" hidden="false" customHeight="false" outlineLevel="0" collapsed="false">
      <c r="A2994" s="1" t="n">
        <v>33.3122699376728</v>
      </c>
      <c r="B2994" s="1" t="n">
        <v>-3.86055114411671</v>
      </c>
    </row>
    <row r="2995" customFormat="false" ht="15" hidden="false" customHeight="false" outlineLevel="0" collapsed="false">
      <c r="A2995" s="1" t="n">
        <f aca="false">-17.1139339445818</f>
        <v>-17.1139339445818</v>
      </c>
      <c r="B2995" s="1" t="n">
        <v>-12.0143617439498</v>
      </c>
    </row>
    <row r="2996" customFormat="false" ht="15" hidden="false" customHeight="false" outlineLevel="0" collapsed="false">
      <c r="A2996" s="1" t="n">
        <v>31.3113265105966</v>
      </c>
      <c r="B2996" s="1" t="n">
        <v>-5.20298896828342</v>
      </c>
    </row>
    <row r="2997" customFormat="false" ht="15" hidden="false" customHeight="false" outlineLevel="0" collapsed="false">
      <c r="A2997" s="1" t="n">
        <v>37.2475002521112</v>
      </c>
      <c r="B2997" s="1" t="n">
        <v>-2.93099838428799</v>
      </c>
    </row>
    <row r="2998" customFormat="false" ht="15" hidden="false" customHeight="false" outlineLevel="0" collapsed="false">
      <c r="A2998" s="1" t="n">
        <v>26.9410103919575</v>
      </c>
      <c r="B2998" s="1" t="n">
        <v>-9.16982676213255</v>
      </c>
    </row>
    <row r="2999" customFormat="false" ht="15" hidden="false" customHeight="false" outlineLevel="0" collapsed="false">
      <c r="A2999" s="1" t="n">
        <v>11.8224985934786</v>
      </c>
      <c r="B2999" s="1" t="n">
        <v>2.83119818373903</v>
      </c>
    </row>
    <row r="3000" customFormat="false" ht="15" hidden="false" customHeight="false" outlineLevel="0" collapsed="false">
      <c r="A3000" s="1" t="n">
        <v>25.9356424626443</v>
      </c>
      <c r="B3000" s="1" t="n">
        <v>-2.37685974266613</v>
      </c>
    </row>
    <row r="3001" customFormat="false" ht="15" hidden="false" customHeight="false" outlineLevel="0" collapsed="false">
      <c r="A3001" s="1" t="n">
        <v>32.6421478971183</v>
      </c>
      <c r="B3001" s="1" t="n">
        <v>-5.77050232716968</v>
      </c>
    </row>
    <row r="3002" customFormat="false" ht="15" hidden="false" customHeight="false" outlineLevel="0" collapsed="false">
      <c r="A3002" s="1" t="n">
        <v>28.9844654275094</v>
      </c>
      <c r="B3002" s="1" t="n">
        <v>-8.74899835555951</v>
      </c>
    </row>
    <row r="3003" customFormat="false" ht="15" hidden="false" customHeight="false" outlineLevel="0" collapsed="false">
      <c r="A3003" s="1" t="n">
        <v>28.2561975322387</v>
      </c>
      <c r="B3003" s="1" t="n">
        <v>-3.8541756351926</v>
      </c>
    </row>
    <row r="3004" customFormat="false" ht="15" hidden="false" customHeight="false" outlineLevel="0" collapsed="false">
      <c r="A3004" s="1" t="n">
        <f aca="false">-17.5122610219981</f>
        <v>-17.5122610219981</v>
      </c>
      <c r="B3004" s="1" t="n">
        <v>-18.3548663944864</v>
      </c>
    </row>
    <row r="3005" customFormat="false" ht="15" hidden="false" customHeight="false" outlineLevel="0" collapsed="false">
      <c r="A3005" s="1" t="n">
        <v>-1.89308613919341</v>
      </c>
      <c r="B3005" s="1" t="n">
        <v>7.44530918885761</v>
      </c>
    </row>
    <row r="3006" customFormat="false" ht="15" hidden="false" customHeight="false" outlineLevel="0" collapsed="false">
      <c r="A3006" s="1" t="n">
        <v>27.2547567532121</v>
      </c>
      <c r="B3006" s="1" t="n">
        <v>-7.35337486166026</v>
      </c>
    </row>
    <row r="3007" customFormat="false" ht="15" hidden="false" customHeight="false" outlineLevel="0" collapsed="false">
      <c r="A3007" s="1" t="n">
        <f aca="false">-34.0561892880615</f>
        <v>-34.0561892880615</v>
      </c>
      <c r="B3007" s="1" t="n">
        <v>-16.2108952291286</v>
      </c>
    </row>
    <row r="3008" customFormat="false" ht="15" hidden="false" customHeight="false" outlineLevel="0" collapsed="false">
      <c r="A3008" s="1" t="n">
        <v>35.8028538806868</v>
      </c>
      <c r="B3008" s="1" t="n">
        <v>-8.45668629392071</v>
      </c>
    </row>
    <row r="3009" customFormat="false" ht="15" hidden="false" customHeight="false" outlineLevel="0" collapsed="false">
      <c r="A3009" s="1" t="n">
        <v>10.9560957736902</v>
      </c>
      <c r="B3009" s="1" t="n">
        <v>2.08411907597158</v>
      </c>
    </row>
    <row r="3010" customFormat="false" ht="15" hidden="false" customHeight="false" outlineLevel="0" collapsed="false">
      <c r="A3010" s="1" t="n">
        <v>9.83835418979905</v>
      </c>
      <c r="B3010" s="1" t="n">
        <v>6.97906814902773</v>
      </c>
    </row>
    <row r="3011" customFormat="false" ht="15" hidden="false" customHeight="false" outlineLevel="0" collapsed="false">
      <c r="A3011" s="1" t="n">
        <f aca="false">-27.2363173802698</f>
        <v>-27.2363173802698</v>
      </c>
      <c r="B3011" s="1" t="n">
        <v>-16.6397949517343</v>
      </c>
    </row>
    <row r="3012" customFormat="false" ht="15" hidden="false" customHeight="false" outlineLevel="0" collapsed="false">
      <c r="A3012" s="1" t="n">
        <v>0.308232037691237</v>
      </c>
      <c r="B3012" s="1" t="n">
        <v>-0.0489524515381054</v>
      </c>
    </row>
    <row r="3013" customFormat="false" ht="15" hidden="false" customHeight="false" outlineLevel="0" collapsed="false">
      <c r="A3013" s="1" t="n">
        <v>-1.11652495051005</v>
      </c>
      <c r="B3013" s="1" t="n">
        <v>6.5610125641201</v>
      </c>
    </row>
    <row r="3014" customFormat="false" ht="15" hidden="false" customHeight="false" outlineLevel="0" collapsed="false">
      <c r="A3014" s="1" t="n">
        <v>-5.9405159581768</v>
      </c>
      <c r="B3014" s="1" t="n">
        <v>7.62468517193211</v>
      </c>
    </row>
    <row r="3015" customFormat="false" ht="15" hidden="false" customHeight="false" outlineLevel="0" collapsed="false">
      <c r="A3015" s="1" t="n">
        <v>21.3844717593001</v>
      </c>
      <c r="B3015" s="1" t="n">
        <v>-8.14926046699379</v>
      </c>
    </row>
    <row r="3016" customFormat="false" ht="15" hidden="false" customHeight="false" outlineLevel="0" collapsed="false">
      <c r="A3016" s="1" t="n">
        <v>39.3305420419119</v>
      </c>
      <c r="B3016" s="1" t="n">
        <v>-8.23477812424935</v>
      </c>
    </row>
    <row r="3017" customFormat="false" ht="15" hidden="false" customHeight="false" outlineLevel="0" collapsed="false">
      <c r="A3017" s="1" t="n">
        <v>22.9781897937029</v>
      </c>
      <c r="B3017" s="1" t="n">
        <v>-2.67854264527666</v>
      </c>
    </row>
    <row r="3018" customFormat="false" ht="15" hidden="false" customHeight="false" outlineLevel="0" collapsed="false">
      <c r="A3018" s="1" t="n">
        <v>29.6833413901689</v>
      </c>
      <c r="B3018" s="1" t="n">
        <v>-2.36519661911918</v>
      </c>
    </row>
    <row r="3019" customFormat="false" ht="15" hidden="false" customHeight="false" outlineLevel="0" collapsed="false">
      <c r="A3019" s="1" t="n">
        <f aca="false">-22.301577410684</f>
        <v>-22.301577410684</v>
      </c>
      <c r="B3019" s="1" t="n">
        <v>-17.3873381349366</v>
      </c>
    </row>
    <row r="3020" customFormat="false" ht="15" hidden="false" customHeight="false" outlineLevel="0" collapsed="false">
      <c r="A3020" s="1" t="n">
        <f aca="false">-29.9739836121365</f>
        <v>-29.9739836121365</v>
      </c>
      <c r="B3020" s="1" t="n">
        <v>-15.8801883792538</v>
      </c>
    </row>
    <row r="3021" customFormat="false" ht="15" hidden="false" customHeight="false" outlineLevel="0" collapsed="false">
      <c r="A3021" s="1" t="n">
        <v>-6.22784629569261</v>
      </c>
      <c r="B3021" s="1" t="n">
        <v>0.723385296072205</v>
      </c>
    </row>
    <row r="3022" customFormat="false" ht="15" hidden="false" customHeight="false" outlineLevel="0" collapsed="false">
      <c r="A3022" s="1" t="n">
        <v>28.3597421971599</v>
      </c>
      <c r="B3022" s="1" t="n">
        <v>-4.36723340760104</v>
      </c>
    </row>
    <row r="3023" customFormat="false" ht="15" hidden="false" customHeight="false" outlineLevel="0" collapsed="false">
      <c r="A3023" s="1" t="n">
        <v>1.49935702997003</v>
      </c>
      <c r="B3023" s="1" t="n">
        <v>2.24503181043306</v>
      </c>
    </row>
    <row r="3024" customFormat="false" ht="15" hidden="false" customHeight="false" outlineLevel="0" collapsed="false">
      <c r="A3024" s="1" t="n">
        <v>33.0782227281971</v>
      </c>
      <c r="B3024" s="1" t="n">
        <v>-3.38171076900756</v>
      </c>
    </row>
    <row r="3025" customFormat="false" ht="15" hidden="false" customHeight="false" outlineLevel="0" collapsed="false">
      <c r="A3025" s="1" t="n">
        <v>-2.56192307822792</v>
      </c>
      <c r="B3025" s="1" t="n">
        <v>3.72092162595333</v>
      </c>
    </row>
    <row r="3026" customFormat="false" ht="15" hidden="false" customHeight="false" outlineLevel="0" collapsed="false">
      <c r="A3026" s="1" t="n">
        <v>28.623828312776</v>
      </c>
      <c r="B3026" s="1" t="n">
        <v>-0.712996619504668</v>
      </c>
    </row>
    <row r="3027" customFormat="false" ht="15" hidden="false" customHeight="false" outlineLevel="0" collapsed="false">
      <c r="A3027" s="1" t="n">
        <v>35.2049200806973</v>
      </c>
      <c r="B3027" s="1" t="n">
        <v>-8.89090998193563</v>
      </c>
    </row>
    <row r="3028" customFormat="false" ht="15" hidden="false" customHeight="false" outlineLevel="0" collapsed="false">
      <c r="A3028" s="1" t="n">
        <v>13.1681255023452</v>
      </c>
      <c r="B3028" s="1" t="n">
        <v>0.0122434677783214</v>
      </c>
    </row>
    <row r="3029" customFormat="false" ht="15" hidden="false" customHeight="false" outlineLevel="0" collapsed="false">
      <c r="A3029" s="1" t="n">
        <v>-3.82378820859265</v>
      </c>
      <c r="B3029" s="1" t="n">
        <v>5.31827198742092</v>
      </c>
    </row>
    <row r="3030" customFormat="false" ht="15" hidden="false" customHeight="false" outlineLevel="0" collapsed="false">
      <c r="A3030" s="1" t="n">
        <v>9.44349310171861</v>
      </c>
      <c r="B3030" s="1" t="n">
        <v>7.86804637248287</v>
      </c>
    </row>
    <row r="3031" customFormat="false" ht="15" hidden="false" customHeight="false" outlineLevel="0" collapsed="false">
      <c r="A3031" s="1" t="n">
        <v>9.28694714812202</v>
      </c>
      <c r="B3031" s="1" t="n">
        <v>1.76898222107707</v>
      </c>
    </row>
    <row r="3032" customFormat="false" ht="15" hidden="false" customHeight="false" outlineLevel="0" collapsed="false">
      <c r="A3032" s="1" t="n">
        <v>36.0067725962408</v>
      </c>
      <c r="B3032" s="1" t="n">
        <v>-1.68525302653041</v>
      </c>
    </row>
    <row r="3033" customFormat="false" ht="15" hidden="false" customHeight="false" outlineLevel="0" collapsed="false">
      <c r="A3033" s="1" t="n">
        <v>21.0283689534538</v>
      </c>
      <c r="B3033" s="1" t="n">
        <v>-5.07694268034784</v>
      </c>
    </row>
    <row r="3034" customFormat="false" ht="15" hidden="false" customHeight="false" outlineLevel="0" collapsed="false">
      <c r="A3034" s="1" t="n">
        <v>2.81112862943574</v>
      </c>
      <c r="B3034" s="1" t="n">
        <v>5.85534078080682</v>
      </c>
    </row>
    <row r="3035" customFormat="false" ht="15" hidden="false" customHeight="false" outlineLevel="0" collapsed="false">
      <c r="A3035" s="1" t="n">
        <f aca="false">-29.571049201286</f>
        <v>-29.571049201286</v>
      </c>
      <c r="B3035" s="1" t="n">
        <v>-10.0848215079476</v>
      </c>
    </row>
    <row r="3036" customFormat="false" ht="15" hidden="false" customHeight="false" outlineLevel="0" collapsed="false">
      <c r="A3036" s="1" t="n">
        <v>31.2649367997068</v>
      </c>
      <c r="B3036" s="1" t="n">
        <v>-8.07600295583093</v>
      </c>
    </row>
    <row r="3037" customFormat="false" ht="15" hidden="false" customHeight="false" outlineLevel="0" collapsed="false">
      <c r="A3037" s="1" t="n">
        <f aca="false">-23.0503328795693</f>
        <v>-23.0503328795693</v>
      </c>
      <c r="B3037" s="1" t="n">
        <v>-11.2323254915499</v>
      </c>
    </row>
    <row r="3038" customFormat="false" ht="15" hidden="false" customHeight="false" outlineLevel="0" collapsed="false">
      <c r="A3038" s="1" t="n">
        <f aca="false">-16.0171101082003</f>
        <v>-16.0171101082003</v>
      </c>
      <c r="B3038" s="1" t="n">
        <v>-15.0784600148173</v>
      </c>
    </row>
    <row r="3039" customFormat="false" ht="15" hidden="false" customHeight="false" outlineLevel="0" collapsed="false">
      <c r="A3039" s="1" t="n">
        <v>-1.66930823362891</v>
      </c>
      <c r="B3039" s="1" t="n">
        <v>4.73681576098863</v>
      </c>
    </row>
    <row r="3040" customFormat="false" ht="15" hidden="false" customHeight="false" outlineLevel="0" collapsed="false">
      <c r="A3040" s="1" t="n">
        <v>10.3275016892232</v>
      </c>
      <c r="B3040" s="1" t="n">
        <v>7.73083124515106</v>
      </c>
    </row>
    <row r="3041" customFormat="false" ht="15" hidden="false" customHeight="false" outlineLevel="0" collapsed="false">
      <c r="A3041" s="1" t="n">
        <v>27.9744529066891</v>
      </c>
      <c r="B3041" s="1" t="n">
        <v>-8.43042290780925</v>
      </c>
    </row>
    <row r="3042" customFormat="false" ht="15" hidden="false" customHeight="false" outlineLevel="0" collapsed="false">
      <c r="A3042" s="1" t="n">
        <v>24.7654589866245</v>
      </c>
      <c r="B3042" s="1" t="n">
        <v>-7.54549432998787</v>
      </c>
    </row>
    <row r="3043" customFormat="false" ht="15" hidden="false" customHeight="false" outlineLevel="0" collapsed="false">
      <c r="A3043" s="1" t="n">
        <v>32.2025836890184</v>
      </c>
      <c r="B3043" s="1" t="n">
        <v>-0.268652872842142</v>
      </c>
    </row>
    <row r="3044" customFormat="false" ht="15" hidden="false" customHeight="false" outlineLevel="0" collapsed="false">
      <c r="A3044" s="1" t="n">
        <v>7.33181088113791</v>
      </c>
      <c r="B3044" s="1" t="n">
        <v>0.207889082733294</v>
      </c>
    </row>
    <row r="3045" customFormat="false" ht="15" hidden="false" customHeight="false" outlineLevel="0" collapsed="false">
      <c r="A3045" s="1" t="n">
        <f aca="false">-26.3158663822315</f>
        <v>-26.3158663822315</v>
      </c>
      <c r="B3045" s="1" t="n">
        <v>-12.2444109278984</v>
      </c>
    </row>
    <row r="3046" customFormat="false" ht="15" hidden="false" customHeight="false" outlineLevel="0" collapsed="false">
      <c r="A3046" s="1" t="n">
        <v>-1.06169950092639</v>
      </c>
      <c r="B3046" s="1" t="n">
        <v>6.91231036500616</v>
      </c>
    </row>
    <row r="3047" customFormat="false" ht="15" hidden="false" customHeight="false" outlineLevel="0" collapsed="false">
      <c r="A3047" s="1" t="n">
        <v>-3.70898617746571</v>
      </c>
      <c r="B3047" s="1" t="n">
        <v>0.613114423653893</v>
      </c>
    </row>
    <row r="3048" customFormat="false" ht="15" hidden="false" customHeight="false" outlineLevel="0" collapsed="false">
      <c r="A3048" s="1" t="n">
        <f aca="false">-22.4909412372622</f>
        <v>-22.4909412372622</v>
      </c>
      <c r="B3048" s="1" t="n">
        <v>-10.7932372798355</v>
      </c>
    </row>
    <row r="3049" customFormat="false" ht="15" hidden="false" customHeight="false" outlineLevel="0" collapsed="false">
      <c r="A3049" s="1" t="n">
        <v>-0.708344819804861</v>
      </c>
      <c r="B3049" s="1" t="n">
        <v>6.76691625189282</v>
      </c>
    </row>
    <row r="3050" customFormat="false" ht="15" hidden="false" customHeight="false" outlineLevel="0" collapsed="false">
      <c r="A3050" s="1" t="n">
        <v>35.0023632917805</v>
      </c>
      <c r="B3050" s="1" t="n">
        <v>-5.5737032369378</v>
      </c>
    </row>
    <row r="3051" customFormat="false" ht="15" hidden="false" customHeight="false" outlineLevel="0" collapsed="false">
      <c r="A3051" s="1" t="n">
        <f aca="false">-24.3573313244168</f>
        <v>-24.3573313244168</v>
      </c>
      <c r="B3051" s="1" t="n">
        <v>-16.0864482006522</v>
      </c>
    </row>
    <row r="3052" customFormat="false" ht="15" hidden="false" customHeight="false" outlineLevel="0" collapsed="false">
      <c r="A3052" s="1" t="n">
        <v>3.60230509146725</v>
      </c>
      <c r="B3052" s="1" t="n">
        <v>7.73143117265997</v>
      </c>
    </row>
    <row r="3053" customFormat="false" ht="15" hidden="false" customHeight="false" outlineLevel="0" collapsed="false">
      <c r="A3053" s="1" t="n">
        <v>26.3217484097332</v>
      </c>
      <c r="B3053" s="1" t="n">
        <v>-9.07224469331792</v>
      </c>
    </row>
    <row r="3054" customFormat="false" ht="15" hidden="false" customHeight="false" outlineLevel="0" collapsed="false">
      <c r="A3054" s="1" t="n">
        <v>38.9981772179945</v>
      </c>
      <c r="B3054" s="1" t="n">
        <v>-5.42692731872385</v>
      </c>
    </row>
    <row r="3055" customFormat="false" ht="15" hidden="false" customHeight="false" outlineLevel="0" collapsed="false">
      <c r="A3055" s="1" t="n">
        <v>22.7395779293124</v>
      </c>
      <c r="B3055" s="1" t="n">
        <v>-1.93355533757806</v>
      </c>
    </row>
    <row r="3056" customFormat="false" ht="15" hidden="false" customHeight="false" outlineLevel="0" collapsed="false">
      <c r="A3056" s="1" t="n">
        <v>-2.08986554904959</v>
      </c>
      <c r="B3056" s="1" t="n">
        <v>3.59197516035566</v>
      </c>
    </row>
    <row r="3057" customFormat="false" ht="15" hidden="false" customHeight="false" outlineLevel="0" collapsed="false">
      <c r="A3057" s="1" t="n">
        <v>21.6688672338341</v>
      </c>
      <c r="B3057" s="1" t="n">
        <v>-1.5839849962245</v>
      </c>
    </row>
    <row r="3058" customFormat="false" ht="15" hidden="false" customHeight="false" outlineLevel="0" collapsed="false">
      <c r="A3058" s="1" t="n">
        <f aca="false">-32.5878974471068</f>
        <v>-32.5878974471068</v>
      </c>
      <c r="B3058" s="1" t="n">
        <v>-13.8398673481031</v>
      </c>
    </row>
    <row r="3059" customFormat="false" ht="15" hidden="false" customHeight="false" outlineLevel="0" collapsed="false">
      <c r="A3059" s="1" t="n">
        <f aca="false">-31.9349704362328</f>
        <v>-31.9349704362328</v>
      </c>
      <c r="B3059" s="1" t="n">
        <v>-15.3152667847196</v>
      </c>
    </row>
    <row r="3060" customFormat="false" ht="15" hidden="false" customHeight="false" outlineLevel="0" collapsed="false">
      <c r="A3060" s="1" t="n">
        <f aca="false">-32.699916278877</f>
        <v>-32.699916278877</v>
      </c>
      <c r="B3060" s="1" t="n">
        <v>-12.2738894655595</v>
      </c>
    </row>
    <row r="3061" customFormat="false" ht="15" hidden="false" customHeight="false" outlineLevel="0" collapsed="false">
      <c r="A3061" s="1" t="n">
        <f aca="false">-17.3715711993468</f>
        <v>-17.3715711993468</v>
      </c>
      <c r="B3061" s="1" t="n">
        <v>-18.5469626943678</v>
      </c>
    </row>
    <row r="3062" customFormat="false" ht="15" hidden="false" customHeight="false" outlineLevel="0" collapsed="false">
      <c r="A3062" s="1" t="n">
        <v>38.1769733922141</v>
      </c>
      <c r="B3062" s="1" t="n">
        <v>-4.60347147865926</v>
      </c>
    </row>
    <row r="3063" customFormat="false" ht="15" hidden="false" customHeight="false" outlineLevel="0" collapsed="false">
      <c r="A3063" s="1" t="n">
        <f aca="false">-16.7628033766142</f>
        <v>-16.7628033766142</v>
      </c>
      <c r="B3063" s="1" t="n">
        <v>-16.8368882183388</v>
      </c>
    </row>
    <row r="3064" customFormat="false" ht="15" hidden="false" customHeight="false" outlineLevel="0" collapsed="false">
      <c r="A3064" s="1" t="n">
        <v>5.04310403477381</v>
      </c>
      <c r="B3064" s="1" t="n">
        <v>5.63068024518717</v>
      </c>
    </row>
    <row r="3065" customFormat="false" ht="15" hidden="false" customHeight="false" outlineLevel="0" collapsed="false">
      <c r="A3065" s="1" t="n">
        <v>9.60617773080923</v>
      </c>
      <c r="B3065" s="1" t="n">
        <v>7.30660837833485</v>
      </c>
    </row>
    <row r="3066" customFormat="false" ht="15" hidden="false" customHeight="false" outlineLevel="0" collapsed="false">
      <c r="A3066" s="1" t="n">
        <v>2.03421496933458</v>
      </c>
      <c r="B3066" s="1" t="n">
        <v>1.96962825780532</v>
      </c>
    </row>
    <row r="3067" customFormat="false" ht="15" hidden="false" customHeight="false" outlineLevel="0" collapsed="false">
      <c r="A3067" s="1" t="n">
        <f aca="false">-29.2321952229824</f>
        <v>-29.2321952229824</v>
      </c>
      <c r="B3067" s="1" t="n">
        <v>-15.3526474841335</v>
      </c>
    </row>
    <row r="3068" customFormat="false" ht="15" hidden="false" customHeight="false" outlineLevel="0" collapsed="false">
      <c r="A3068" s="1" t="n">
        <f aca="false">-33.0432853219555</f>
        <v>-33.0432853219555</v>
      </c>
      <c r="B3068" s="1" t="n">
        <v>-14.4663960777959</v>
      </c>
    </row>
    <row r="3069" customFormat="false" ht="15" hidden="false" customHeight="false" outlineLevel="0" collapsed="false">
      <c r="A3069" s="1" t="n">
        <v>30.900821831673</v>
      </c>
      <c r="B3069" s="1" t="n">
        <v>-1.24218571340025</v>
      </c>
    </row>
    <row r="3070" customFormat="false" ht="15" hidden="false" customHeight="false" outlineLevel="0" collapsed="false">
      <c r="A3070" s="1" t="n">
        <v>40.7279836334254</v>
      </c>
      <c r="B3070" s="1" t="n">
        <v>-3.4179269167077</v>
      </c>
    </row>
    <row r="3071" customFormat="false" ht="15" hidden="false" customHeight="false" outlineLevel="0" collapsed="false">
      <c r="A3071" s="1" t="n">
        <f aca="false">-34.5461437406126</f>
        <v>-34.5461437406126</v>
      </c>
      <c r="B3071" s="1" t="n">
        <v>-14.7941452484992</v>
      </c>
    </row>
    <row r="3072" customFormat="false" ht="15" hidden="false" customHeight="false" outlineLevel="0" collapsed="false">
      <c r="A3072" s="1" t="n">
        <v>-5.53175591682063</v>
      </c>
      <c r="B3072" s="1" t="n">
        <v>7.3989142959756</v>
      </c>
    </row>
    <row r="3073" customFormat="false" ht="15" hidden="false" customHeight="false" outlineLevel="0" collapsed="false">
      <c r="A3073" s="1" t="n">
        <v>26.4998705585589</v>
      </c>
      <c r="B3073" s="1" t="n">
        <v>-1.35964040251348</v>
      </c>
    </row>
    <row r="3074" customFormat="false" ht="15" hidden="false" customHeight="false" outlineLevel="0" collapsed="false">
      <c r="A3074" s="1" t="n">
        <f aca="false">-29.4504591740472</f>
        <v>-29.4504591740472</v>
      </c>
      <c r="B3074" s="1" t="n">
        <v>-16.5000064357013</v>
      </c>
    </row>
    <row r="3075" customFormat="false" ht="15" hidden="false" customHeight="false" outlineLevel="0" collapsed="false">
      <c r="A3075" s="1" t="n">
        <v>24.4085360495004</v>
      </c>
      <c r="B3075" s="1" t="n">
        <v>-2.31307238543234</v>
      </c>
    </row>
    <row r="3076" customFormat="false" ht="15" hidden="false" customHeight="false" outlineLevel="0" collapsed="false">
      <c r="A3076" s="1" t="n">
        <v>28.6392116832795</v>
      </c>
      <c r="B3076" s="1" t="n">
        <v>-2.09867489408305</v>
      </c>
    </row>
    <row r="3077" customFormat="false" ht="15" hidden="false" customHeight="false" outlineLevel="0" collapsed="false">
      <c r="A3077" s="1" t="n">
        <f aca="false">-17.661140675117</f>
        <v>-17.661140675117</v>
      </c>
      <c r="B3077" s="1" t="n">
        <v>-15.0293126388269</v>
      </c>
    </row>
    <row r="3078" customFormat="false" ht="15" hidden="false" customHeight="false" outlineLevel="0" collapsed="false">
      <c r="A3078" s="1" t="n">
        <v>13.4944826889522</v>
      </c>
      <c r="B3078" s="1" t="n">
        <v>8.59177510452373</v>
      </c>
    </row>
    <row r="3079" customFormat="false" ht="15" hidden="false" customHeight="false" outlineLevel="0" collapsed="false">
      <c r="A3079" s="1" t="n">
        <f aca="false">-25.4228831898526</f>
        <v>-25.4228831898526</v>
      </c>
      <c r="B3079" s="1" t="n">
        <v>-15.2874023642294</v>
      </c>
    </row>
    <row r="3080" customFormat="false" ht="15" hidden="false" customHeight="false" outlineLevel="0" collapsed="false">
      <c r="A3080" s="1" t="n">
        <v>38.7891686756243</v>
      </c>
      <c r="B3080" s="1" t="n">
        <v>-2.76366659078625</v>
      </c>
    </row>
    <row r="3081" customFormat="false" ht="15" hidden="false" customHeight="false" outlineLevel="0" collapsed="false">
      <c r="A3081" s="1" t="n">
        <v>-2.44967481799872</v>
      </c>
      <c r="B3081" s="1" t="n">
        <v>2.66660691273074</v>
      </c>
    </row>
    <row r="3082" customFormat="false" ht="15" hidden="false" customHeight="false" outlineLevel="0" collapsed="false">
      <c r="A3082" s="1" t="n">
        <v>33.04991373733</v>
      </c>
      <c r="B3082" s="1" t="n">
        <v>-7.38130497078987</v>
      </c>
    </row>
    <row r="3083" customFormat="false" ht="15" hidden="false" customHeight="false" outlineLevel="0" collapsed="false">
      <c r="A3083" s="1" t="n">
        <v>8.95673252411459</v>
      </c>
      <c r="B3083" s="1" t="n">
        <v>7.33716394641401</v>
      </c>
    </row>
    <row r="3084" customFormat="false" ht="15" hidden="false" customHeight="false" outlineLevel="0" collapsed="false">
      <c r="A3084" s="1" t="n">
        <f aca="false">-30.9091498605135</f>
        <v>-30.9091498605135</v>
      </c>
      <c r="B3084" s="1" t="n">
        <v>-9.81841151268349</v>
      </c>
    </row>
    <row r="3085" customFormat="false" ht="15" hidden="false" customHeight="false" outlineLevel="0" collapsed="false">
      <c r="A3085" s="1" t="n">
        <f aca="false">-31.5393830326318</f>
        <v>-31.5393830326318</v>
      </c>
      <c r="B3085" s="1" t="n">
        <v>-19.3017178381772</v>
      </c>
    </row>
    <row r="3086" customFormat="false" ht="15" hidden="false" customHeight="false" outlineLevel="0" collapsed="false">
      <c r="A3086" s="1" t="n">
        <v>24.413975037369</v>
      </c>
      <c r="B3086" s="1" t="n">
        <v>-4.09225611909269</v>
      </c>
    </row>
    <row r="3087" customFormat="false" ht="15" hidden="false" customHeight="false" outlineLevel="0" collapsed="false">
      <c r="A3087" s="1" t="n">
        <f aca="false">-24.907318462457</f>
        <v>-24.907318462457</v>
      </c>
      <c r="B3087" s="1" t="n">
        <v>-16.5756789432435</v>
      </c>
    </row>
    <row r="3088" customFormat="false" ht="15" hidden="false" customHeight="false" outlineLevel="0" collapsed="false">
      <c r="A3088" s="1" t="n">
        <f aca="false">-17.4757749531292</f>
        <v>-17.4757749531292</v>
      </c>
      <c r="B3088" s="1" t="n">
        <v>-12.8077726083164</v>
      </c>
    </row>
    <row r="3089" customFormat="false" ht="15" hidden="false" customHeight="false" outlineLevel="0" collapsed="false">
      <c r="A3089" s="1" t="n">
        <v>1.29607068268931</v>
      </c>
      <c r="B3089" s="1" t="n">
        <v>3.60706918705347</v>
      </c>
    </row>
    <row r="3090" customFormat="false" ht="15" hidden="false" customHeight="false" outlineLevel="0" collapsed="false">
      <c r="A3090" s="1" t="n">
        <f aca="false">-33.7040012271434</f>
        <v>-33.7040012271434</v>
      </c>
      <c r="B3090" s="1" t="n">
        <v>-12.6174844343725</v>
      </c>
    </row>
    <row r="3091" customFormat="false" ht="15" hidden="false" customHeight="false" outlineLevel="0" collapsed="false">
      <c r="A3091" s="1" t="n">
        <v>31.5239029924109</v>
      </c>
      <c r="B3091" s="1" t="n">
        <v>-3.36538173002032</v>
      </c>
    </row>
    <row r="3092" customFormat="false" ht="15" hidden="false" customHeight="false" outlineLevel="0" collapsed="false">
      <c r="A3092" s="1" t="n">
        <f aca="false">-25.4442197141813</f>
        <v>-25.4442197141813</v>
      </c>
      <c r="B3092" s="1" t="n">
        <v>-18.5717698096061</v>
      </c>
    </row>
    <row r="3093" customFormat="false" ht="15" hidden="false" customHeight="false" outlineLevel="0" collapsed="false">
      <c r="A3093" s="1" t="n">
        <f aca="false">-33.5977830019273</f>
        <v>-33.5977830019273</v>
      </c>
      <c r="B3093" s="1" t="n">
        <v>-15.3736876058893</v>
      </c>
    </row>
    <row r="3094" customFormat="false" ht="15" hidden="false" customHeight="false" outlineLevel="0" collapsed="false">
      <c r="A3094" s="1" t="n">
        <v>37.8589788286423</v>
      </c>
      <c r="B3094" s="1" t="n">
        <v>-4.72864427193015</v>
      </c>
    </row>
    <row r="3095" customFormat="false" ht="15" hidden="false" customHeight="false" outlineLevel="0" collapsed="false">
      <c r="A3095" s="1" t="n">
        <v>-5.5470313218613</v>
      </c>
      <c r="B3095" s="1" t="n">
        <v>6.73249982231106</v>
      </c>
    </row>
    <row r="3096" customFormat="false" ht="15" hidden="false" customHeight="false" outlineLevel="0" collapsed="false">
      <c r="A3096" s="1" t="n">
        <f aca="false">-16.296050100488</f>
        <v>-16.296050100488</v>
      </c>
      <c r="B3096" s="1" t="n">
        <v>-11.9683831064957</v>
      </c>
    </row>
    <row r="3097" customFormat="false" ht="15" hidden="false" customHeight="false" outlineLevel="0" collapsed="false">
      <c r="A3097" s="1" t="n">
        <v>5.66800563968554</v>
      </c>
      <c r="B3097" s="1" t="n">
        <v>3.33656496942994</v>
      </c>
    </row>
    <row r="3098" customFormat="false" ht="15" hidden="false" customHeight="false" outlineLevel="0" collapsed="false">
      <c r="A3098" s="1" t="n">
        <v>38.5265233268143</v>
      </c>
      <c r="B3098" s="1" t="n">
        <v>-5.82962339754862</v>
      </c>
    </row>
    <row r="3099" customFormat="false" ht="15" hidden="false" customHeight="false" outlineLevel="0" collapsed="false">
      <c r="A3099" s="1" t="n">
        <v>24.9318036520332</v>
      </c>
      <c r="B3099" s="1" t="n">
        <v>-0.887785285053569</v>
      </c>
    </row>
    <row r="3100" customFormat="false" ht="15" hidden="false" customHeight="false" outlineLevel="0" collapsed="false">
      <c r="A3100" s="1" t="n">
        <v>37.9125922889922</v>
      </c>
      <c r="B3100" s="1" t="n">
        <v>-3.18383420481303</v>
      </c>
    </row>
    <row r="3101" customFormat="false" ht="15" hidden="false" customHeight="false" outlineLevel="0" collapsed="false">
      <c r="A3101" s="1" t="n">
        <v>-1.40507905764357</v>
      </c>
      <c r="B3101" s="1" t="n">
        <v>5.15176000221996</v>
      </c>
    </row>
    <row r="3102" customFormat="false" ht="15" hidden="false" customHeight="false" outlineLevel="0" collapsed="false">
      <c r="A3102" s="1" t="n">
        <v>38.9769725648166</v>
      </c>
      <c r="B3102" s="1" t="n">
        <v>-0.235857068799571</v>
      </c>
    </row>
    <row r="3103" customFormat="false" ht="15" hidden="false" customHeight="false" outlineLevel="0" collapsed="false">
      <c r="A3103" s="1" t="n">
        <f aca="false">-16.355366188397</f>
        <v>-16.355366188397</v>
      </c>
      <c r="B3103" s="1" t="n">
        <v>-13.5531920631726</v>
      </c>
    </row>
    <row r="3104" customFormat="false" ht="15" hidden="false" customHeight="false" outlineLevel="0" collapsed="false">
      <c r="A3104" s="1" t="n">
        <v>25.4881148533447</v>
      </c>
      <c r="B3104" s="1" t="n">
        <v>-5.50688925279465</v>
      </c>
    </row>
    <row r="3105" customFormat="false" ht="15" hidden="false" customHeight="false" outlineLevel="0" collapsed="false">
      <c r="A3105" s="1" t="n">
        <v>28.6788590168769</v>
      </c>
      <c r="B3105" s="1" t="n">
        <v>-2.2614799539095</v>
      </c>
    </row>
    <row r="3106" customFormat="false" ht="15" hidden="false" customHeight="false" outlineLevel="0" collapsed="false">
      <c r="A3106" s="1" t="n">
        <v>-1.72421312636491</v>
      </c>
      <c r="B3106" s="1" t="n">
        <v>8.87328858954074</v>
      </c>
    </row>
    <row r="3107" customFormat="false" ht="15" hidden="false" customHeight="false" outlineLevel="0" collapsed="false">
      <c r="A3107" s="1" t="n">
        <f aca="false">-26.523585029744</f>
        <v>-26.523585029744</v>
      </c>
      <c r="B3107" s="1" t="n">
        <v>-18.0958903766898</v>
      </c>
    </row>
    <row r="3108" customFormat="false" ht="15" hidden="false" customHeight="false" outlineLevel="0" collapsed="false">
      <c r="A3108" s="1" t="n">
        <v>11.1347895812888</v>
      </c>
      <c r="B3108" s="1" t="n">
        <v>0.15830803703541</v>
      </c>
    </row>
    <row r="3109" customFormat="false" ht="15" hidden="false" customHeight="false" outlineLevel="0" collapsed="false">
      <c r="A3109" s="1" t="n">
        <v>29.4344261215744</v>
      </c>
      <c r="B3109" s="1" t="n">
        <v>-4.72395609138116</v>
      </c>
    </row>
    <row r="3110" customFormat="false" ht="15" hidden="false" customHeight="false" outlineLevel="0" collapsed="false">
      <c r="A3110" s="1" t="n">
        <v>10.7446373436292</v>
      </c>
      <c r="B3110" s="1" t="n">
        <v>7.97294513649569</v>
      </c>
    </row>
    <row r="3111" customFormat="false" ht="15" hidden="false" customHeight="false" outlineLevel="0" collapsed="false">
      <c r="A3111" s="1" t="n">
        <v>40.7062283725274</v>
      </c>
      <c r="B3111" s="1" t="n">
        <v>-3.22843833130258</v>
      </c>
    </row>
    <row r="3112" customFormat="false" ht="15" hidden="false" customHeight="false" outlineLevel="0" collapsed="false">
      <c r="A3112" s="1" t="n">
        <v>36.7106904845879</v>
      </c>
      <c r="B3112" s="1" t="n">
        <v>-1.6281574568347</v>
      </c>
    </row>
    <row r="3113" customFormat="false" ht="15" hidden="false" customHeight="false" outlineLevel="0" collapsed="false">
      <c r="A3113" s="1" t="n">
        <v>2.07550686176732</v>
      </c>
      <c r="B3113" s="1" t="n">
        <v>7.44143228348928</v>
      </c>
    </row>
    <row r="3114" customFormat="false" ht="15" hidden="false" customHeight="false" outlineLevel="0" collapsed="false">
      <c r="A3114" s="1" t="n">
        <f aca="false">-21.1351300525894</f>
        <v>-21.1351300525894</v>
      </c>
      <c r="B3114" s="1" t="n">
        <v>-14.6245403455324</v>
      </c>
    </row>
    <row r="3115" customFormat="false" ht="15" hidden="false" customHeight="false" outlineLevel="0" collapsed="false">
      <c r="A3115" s="1" t="n">
        <v>40.1652322343462</v>
      </c>
      <c r="B3115" s="1" t="n">
        <v>-8.55899496080758</v>
      </c>
    </row>
    <row r="3116" customFormat="false" ht="15" hidden="false" customHeight="false" outlineLevel="0" collapsed="false">
      <c r="A3116" s="1" t="n">
        <f aca="false">-31.4319818329253</f>
        <v>-31.4319818329253</v>
      </c>
      <c r="B3116" s="1" t="n">
        <v>-14.8597823060254</v>
      </c>
    </row>
    <row r="3117" customFormat="false" ht="15" hidden="false" customHeight="false" outlineLevel="0" collapsed="false">
      <c r="A3117" s="1" t="n">
        <v>35.0460465202221</v>
      </c>
      <c r="B3117" s="1" t="n">
        <v>-0.0101471820145953</v>
      </c>
    </row>
    <row r="3118" customFormat="false" ht="15" hidden="false" customHeight="false" outlineLevel="0" collapsed="false">
      <c r="A3118" s="1" t="n">
        <v>10.4917238220411</v>
      </c>
      <c r="B3118" s="1" t="n">
        <v>4.90029742115756</v>
      </c>
    </row>
    <row r="3119" customFormat="false" ht="15" hidden="false" customHeight="false" outlineLevel="0" collapsed="false">
      <c r="A3119" s="1" t="n">
        <v>32.4790057248394</v>
      </c>
      <c r="B3119" s="1" t="n">
        <v>-1.5628014281341</v>
      </c>
    </row>
    <row r="3120" customFormat="false" ht="15" hidden="false" customHeight="false" outlineLevel="0" collapsed="false">
      <c r="A3120" s="1" t="n">
        <v>25.6510537456834</v>
      </c>
      <c r="B3120" s="1" t="n">
        <v>-1.0208009750257</v>
      </c>
    </row>
    <row r="3121" customFormat="false" ht="15" hidden="false" customHeight="false" outlineLevel="0" collapsed="false">
      <c r="A3121" s="1" t="n">
        <f aca="false">-31.2083166664046</f>
        <v>-31.2083166664046</v>
      </c>
      <c r="B3121" s="1" t="n">
        <v>-16.5875609695642</v>
      </c>
    </row>
    <row r="3122" customFormat="false" ht="15" hidden="false" customHeight="false" outlineLevel="0" collapsed="false">
      <c r="A3122" s="1" t="n">
        <f aca="false">-20.0196694055865</f>
        <v>-20.0196694055865</v>
      </c>
      <c r="B3122" s="1" t="n">
        <v>-12.2996476374187</v>
      </c>
    </row>
    <row r="3123" customFormat="false" ht="15" hidden="false" customHeight="false" outlineLevel="0" collapsed="false">
      <c r="A3123" s="1" t="n">
        <v>32.2631346158707</v>
      </c>
      <c r="B3123" s="1" t="n">
        <v>-2.32683650901972</v>
      </c>
    </row>
    <row r="3124" customFormat="false" ht="15" hidden="false" customHeight="false" outlineLevel="0" collapsed="false">
      <c r="A3124" s="1" t="n">
        <v>-2.16535251701649</v>
      </c>
      <c r="B3124" s="1" t="n">
        <v>8.31515638103725</v>
      </c>
    </row>
    <row r="3125" customFormat="false" ht="15" hidden="false" customHeight="false" outlineLevel="0" collapsed="false">
      <c r="A3125" s="1" t="n">
        <v>21.4516012676954</v>
      </c>
      <c r="B3125" s="1" t="n">
        <v>-6.07141959169766</v>
      </c>
    </row>
    <row r="3126" customFormat="false" ht="15" hidden="false" customHeight="false" outlineLevel="0" collapsed="false">
      <c r="A3126" s="1" t="n">
        <v>23.473454923932</v>
      </c>
      <c r="B3126" s="1" t="n">
        <v>-2.59046255172531</v>
      </c>
    </row>
    <row r="3127" customFormat="false" ht="15" hidden="false" customHeight="false" outlineLevel="0" collapsed="false">
      <c r="A3127" s="1" t="n">
        <v>27.5875371849152</v>
      </c>
      <c r="B3127" s="1" t="n">
        <v>-3.27971886779399</v>
      </c>
    </row>
    <row r="3128" customFormat="false" ht="15" hidden="false" customHeight="false" outlineLevel="0" collapsed="false">
      <c r="A3128" s="1" t="n">
        <v>12.4834431479541</v>
      </c>
      <c r="B3128" s="1" t="n">
        <v>2.35688150654955</v>
      </c>
    </row>
    <row r="3129" customFormat="false" ht="15" hidden="false" customHeight="false" outlineLevel="0" collapsed="false">
      <c r="A3129" s="1" t="n">
        <f aca="false">-25.3287010824749</f>
        <v>-25.3287010824749</v>
      </c>
      <c r="B3129" s="1" t="n">
        <v>-16.3766618249873</v>
      </c>
    </row>
    <row r="3130" customFormat="false" ht="15" hidden="false" customHeight="false" outlineLevel="0" collapsed="false">
      <c r="A3130" s="1" t="n">
        <v>9.46582950526509</v>
      </c>
      <c r="B3130" s="1" t="n">
        <v>7.63597445968935</v>
      </c>
    </row>
    <row r="3131" customFormat="false" ht="15" hidden="false" customHeight="false" outlineLevel="0" collapsed="false">
      <c r="A3131" s="1" t="n">
        <v>26.393104404734</v>
      </c>
      <c r="B3131" s="1" t="n">
        <v>-5.4971303192387</v>
      </c>
    </row>
    <row r="3132" customFormat="false" ht="15" hidden="false" customHeight="false" outlineLevel="0" collapsed="false">
      <c r="A3132" s="1" t="n">
        <v>30.4052284546676</v>
      </c>
      <c r="B3132" s="1" t="n">
        <v>-6.47501121563567</v>
      </c>
    </row>
    <row r="3133" customFormat="false" ht="15" hidden="false" customHeight="false" outlineLevel="0" collapsed="false">
      <c r="A3133" s="1" t="n">
        <f aca="false">-19.1300489734984</f>
        <v>-19.1300489734984</v>
      </c>
      <c r="B3133" s="1" t="n">
        <v>-18.8502642351866</v>
      </c>
    </row>
    <row r="3134" customFormat="false" ht="15" hidden="false" customHeight="false" outlineLevel="0" collapsed="false">
      <c r="A3134" s="1" t="n">
        <v>0.085551737917914</v>
      </c>
      <c r="B3134" s="1" t="n">
        <v>7.73314438676255</v>
      </c>
    </row>
    <row r="3135" customFormat="false" ht="15" hidden="false" customHeight="false" outlineLevel="0" collapsed="false">
      <c r="A3135" s="1" t="n">
        <v>-0.46640788375102</v>
      </c>
      <c r="B3135" s="1" t="n">
        <v>9.29391862044929</v>
      </c>
    </row>
    <row r="3136" customFormat="false" ht="15" hidden="false" customHeight="false" outlineLevel="0" collapsed="false">
      <c r="A3136" s="1" t="n">
        <v>7.7890677655426</v>
      </c>
      <c r="B3136" s="1" t="n">
        <v>0.78340364747169</v>
      </c>
    </row>
    <row r="3137" customFormat="false" ht="15" hidden="false" customHeight="false" outlineLevel="0" collapsed="false">
      <c r="A3137" s="1" t="n">
        <v>37.2590935488861</v>
      </c>
      <c r="B3137" s="1" t="n">
        <v>-8.18705571693435</v>
      </c>
    </row>
    <row r="3138" customFormat="false" ht="15" hidden="false" customHeight="false" outlineLevel="0" collapsed="false">
      <c r="A3138" s="1" t="n">
        <v>37.986776726546</v>
      </c>
      <c r="B3138" s="1" t="n">
        <v>-1.92402713061072</v>
      </c>
    </row>
    <row r="3139" customFormat="false" ht="15" hidden="false" customHeight="false" outlineLevel="0" collapsed="false">
      <c r="A3139" s="1" t="n">
        <f aca="false">-27.5347632857042</f>
        <v>-27.5347632857042</v>
      </c>
      <c r="B3139" s="1" t="n">
        <v>-14.0711328756321</v>
      </c>
    </row>
    <row r="3140" customFormat="false" ht="15" hidden="false" customHeight="false" outlineLevel="0" collapsed="false">
      <c r="A3140" s="1" t="n">
        <v>34.499865010822</v>
      </c>
      <c r="B3140" s="1" t="n">
        <v>-1.21626903014155</v>
      </c>
    </row>
    <row r="3141" customFormat="false" ht="15" hidden="false" customHeight="false" outlineLevel="0" collapsed="false">
      <c r="A3141" s="1" t="n">
        <f aca="false">-19.00422273558</f>
        <v>-19.00422273558</v>
      </c>
      <c r="B3141" s="1" t="n">
        <v>-16.5180470234384</v>
      </c>
    </row>
    <row r="3142" customFormat="false" ht="15" hidden="false" customHeight="false" outlineLevel="0" collapsed="false">
      <c r="A3142" s="1" t="n">
        <v>7.84313988069101</v>
      </c>
      <c r="B3142" s="1" t="n">
        <v>9.62420107751946</v>
      </c>
    </row>
    <row r="3143" customFormat="false" ht="15" hidden="false" customHeight="false" outlineLevel="0" collapsed="false">
      <c r="A3143" s="1" t="n">
        <v>22.5636586769112</v>
      </c>
      <c r="B3143" s="1" t="n">
        <v>-0.0808596385138518</v>
      </c>
    </row>
    <row r="3144" customFormat="false" ht="15" hidden="false" customHeight="false" outlineLevel="0" collapsed="false">
      <c r="A3144" s="1" t="n">
        <v>10.2242337802901</v>
      </c>
      <c r="B3144" s="1" t="n">
        <v>9.53321725229508</v>
      </c>
    </row>
    <row r="3145" customFormat="false" ht="15" hidden="false" customHeight="false" outlineLevel="0" collapsed="false">
      <c r="A3145" s="1" t="n">
        <v>32.986297667822</v>
      </c>
      <c r="B3145" s="1" t="n">
        <v>-4.26416666015989</v>
      </c>
    </row>
    <row r="3146" customFormat="false" ht="15" hidden="false" customHeight="false" outlineLevel="0" collapsed="false">
      <c r="A3146" s="1" t="n">
        <f aca="false">-35.0496560819716</f>
        <v>-35.0496560819716</v>
      </c>
      <c r="B3146" s="1" t="n">
        <v>-16.5468260544613</v>
      </c>
    </row>
    <row r="3147" customFormat="false" ht="15" hidden="false" customHeight="false" outlineLevel="0" collapsed="false">
      <c r="A3147" s="1" t="n">
        <f aca="false">-15.9389869019899</f>
        <v>-15.9389869019899</v>
      </c>
      <c r="B3147" s="1" t="n">
        <v>-13.5676636250338</v>
      </c>
    </row>
    <row r="3148" customFormat="false" ht="15" hidden="false" customHeight="false" outlineLevel="0" collapsed="false">
      <c r="A3148" s="1" t="n">
        <v>22.5003063208939</v>
      </c>
      <c r="B3148" s="1" t="n">
        <v>-0.937865943434959</v>
      </c>
    </row>
    <row r="3149" customFormat="false" ht="15" hidden="false" customHeight="false" outlineLevel="0" collapsed="false">
      <c r="A3149" s="1" t="n">
        <f aca="false">-30.7908830483967</f>
        <v>-30.7908830483967</v>
      </c>
      <c r="B3149" s="1" t="n">
        <v>-18.0494645003619</v>
      </c>
    </row>
    <row r="3150" customFormat="false" ht="15" hidden="false" customHeight="false" outlineLevel="0" collapsed="false">
      <c r="A3150" s="1" t="n">
        <v>21.8100106580624</v>
      </c>
      <c r="B3150" s="1" t="n">
        <v>-6.16652273781369</v>
      </c>
    </row>
    <row r="3151" customFormat="false" ht="15" hidden="false" customHeight="false" outlineLevel="0" collapsed="false">
      <c r="A3151" s="1" t="n">
        <v>0.688768701835992</v>
      </c>
      <c r="B3151" s="1" t="n">
        <v>6.39221550906024</v>
      </c>
    </row>
    <row r="3152" customFormat="false" ht="15" hidden="false" customHeight="false" outlineLevel="0" collapsed="false">
      <c r="A3152" s="1" t="n">
        <v>11.0126865816565</v>
      </c>
      <c r="B3152" s="1" t="n">
        <v>8.55048067129288</v>
      </c>
    </row>
    <row r="3153" customFormat="false" ht="15" hidden="false" customHeight="false" outlineLevel="0" collapsed="false">
      <c r="A3153" s="1" t="n">
        <f aca="false">-22.713254870262</f>
        <v>-22.713254870262</v>
      </c>
      <c r="B3153" s="1" t="n">
        <v>-11.7358249798974</v>
      </c>
    </row>
    <row r="3154" customFormat="false" ht="15" hidden="false" customHeight="false" outlineLevel="0" collapsed="false">
      <c r="A3154" s="1" t="n">
        <v>30.9735321578754</v>
      </c>
      <c r="B3154" s="1" t="n">
        <v>-8.22677145930142</v>
      </c>
    </row>
    <row r="3155" customFormat="false" ht="15" hidden="false" customHeight="false" outlineLevel="0" collapsed="false">
      <c r="A3155" s="1" t="n">
        <v>-4.16632320542409</v>
      </c>
      <c r="B3155" s="1" t="n">
        <v>0.581630910701709</v>
      </c>
    </row>
    <row r="3156" customFormat="false" ht="15" hidden="false" customHeight="false" outlineLevel="0" collapsed="false">
      <c r="A3156" s="1" t="n">
        <v>6.06421637334732</v>
      </c>
      <c r="B3156" s="1" t="n">
        <v>9.4585335391903</v>
      </c>
    </row>
    <row r="3157" customFormat="false" ht="15" hidden="false" customHeight="false" outlineLevel="0" collapsed="false">
      <c r="A3157" s="1" t="n">
        <v>2.04133310562181</v>
      </c>
      <c r="B3157" s="1" t="n">
        <v>1.39320557126063</v>
      </c>
    </row>
    <row r="3158" customFormat="false" ht="15" hidden="false" customHeight="false" outlineLevel="0" collapsed="false">
      <c r="A3158" s="1" t="n">
        <v>8.87145491953375</v>
      </c>
      <c r="B3158" s="1" t="n">
        <v>5.66432064351226</v>
      </c>
    </row>
    <row r="3159" customFormat="false" ht="15" hidden="false" customHeight="false" outlineLevel="0" collapsed="false">
      <c r="A3159" s="1" t="n">
        <v>-5.98350463248043</v>
      </c>
      <c r="B3159" s="1" t="n">
        <v>7.16862837233982</v>
      </c>
    </row>
    <row r="3160" customFormat="false" ht="15" hidden="false" customHeight="false" outlineLevel="0" collapsed="false">
      <c r="A3160" s="1" t="n">
        <v>38.8565247863813</v>
      </c>
      <c r="B3160" s="1" t="n">
        <v>-5.33980213149213</v>
      </c>
    </row>
    <row r="3161" customFormat="false" ht="15" hidden="false" customHeight="false" outlineLevel="0" collapsed="false">
      <c r="A3161" s="1" t="n">
        <f aca="false">-22.4350610185681</f>
        <v>-22.4350610185681</v>
      </c>
      <c r="B3161" s="1" t="n">
        <v>-10.8273439455981</v>
      </c>
    </row>
    <row r="3162" customFormat="false" ht="15" hidden="false" customHeight="false" outlineLevel="0" collapsed="false">
      <c r="A3162" s="1" t="n">
        <v>4.65433891112623</v>
      </c>
      <c r="B3162" s="1" t="n">
        <v>8.67693924741745</v>
      </c>
    </row>
    <row r="3163" customFormat="false" ht="15" hidden="false" customHeight="false" outlineLevel="0" collapsed="false">
      <c r="A3163" s="1" t="n">
        <v>36.790219220504</v>
      </c>
      <c r="B3163" s="1" t="n">
        <v>-3.6839383729085</v>
      </c>
    </row>
    <row r="3164" customFormat="false" ht="15" hidden="false" customHeight="false" outlineLevel="0" collapsed="false">
      <c r="A3164" s="1" t="n">
        <f aca="false">-27.8165937291851</f>
        <v>-27.8165937291851</v>
      </c>
      <c r="B3164" s="1" t="n">
        <v>-15.8288496214146</v>
      </c>
    </row>
    <row r="3165" customFormat="false" ht="15" hidden="false" customHeight="false" outlineLevel="0" collapsed="false">
      <c r="A3165" s="1" t="n">
        <v>23.4268866043037</v>
      </c>
      <c r="B3165" s="1" t="n">
        <v>0.109585306049503</v>
      </c>
    </row>
    <row r="3166" customFormat="false" ht="15" hidden="false" customHeight="false" outlineLevel="0" collapsed="false">
      <c r="A3166" s="1" t="n">
        <f aca="false">-33.4587856499403</f>
        <v>-33.4587856499403</v>
      </c>
      <c r="B3166" s="1" t="n">
        <v>-11.5261810868117</v>
      </c>
    </row>
    <row r="3167" customFormat="false" ht="15" hidden="false" customHeight="false" outlineLevel="0" collapsed="false">
      <c r="A3167" s="1" t="n">
        <v>22.5947384970703</v>
      </c>
      <c r="B3167" s="1" t="n">
        <v>-8.73479356922262</v>
      </c>
    </row>
    <row r="3168" customFormat="false" ht="15" hidden="false" customHeight="false" outlineLevel="0" collapsed="false">
      <c r="A3168" s="1" t="n">
        <v>-3.1672297447997</v>
      </c>
      <c r="B3168" s="1" t="n">
        <v>6.61826605344199</v>
      </c>
    </row>
    <row r="3169" customFormat="false" ht="15" hidden="false" customHeight="false" outlineLevel="0" collapsed="false">
      <c r="A3169" s="1" t="n">
        <v>33.8137812169891</v>
      </c>
      <c r="B3169" s="1" t="n">
        <v>-6.8011761608126</v>
      </c>
    </row>
    <row r="3170" customFormat="false" ht="15" hidden="false" customHeight="false" outlineLevel="0" collapsed="false">
      <c r="A3170" s="1" t="n">
        <v>30.4096041720902</v>
      </c>
      <c r="B3170" s="1" t="n">
        <v>-8.63136431145214</v>
      </c>
    </row>
    <row r="3171" customFormat="false" ht="15" hidden="false" customHeight="false" outlineLevel="0" collapsed="false">
      <c r="A3171" s="1" t="n">
        <v>1.63147407715597</v>
      </c>
      <c r="B3171" s="1" t="n">
        <v>1.05317614830331</v>
      </c>
    </row>
    <row r="3172" customFormat="false" ht="15" hidden="false" customHeight="false" outlineLevel="0" collapsed="false">
      <c r="A3172" s="1" t="n">
        <f aca="false">-33.9560747422985</f>
        <v>-33.9560747422985</v>
      </c>
      <c r="B3172" s="1" t="n">
        <v>-18.3970675358807</v>
      </c>
    </row>
    <row r="3173" customFormat="false" ht="15" hidden="false" customHeight="false" outlineLevel="0" collapsed="false">
      <c r="A3173" s="1" t="n">
        <v>2.65038762880837</v>
      </c>
      <c r="B3173" s="1" t="n">
        <v>8.89832615833565</v>
      </c>
    </row>
    <row r="3174" customFormat="false" ht="15" hidden="false" customHeight="false" outlineLevel="0" collapsed="false">
      <c r="A3174" s="1" t="n">
        <v>-0.508078210403705</v>
      </c>
      <c r="B3174" s="1" t="n">
        <v>3.95873909664422</v>
      </c>
    </row>
    <row r="3175" customFormat="false" ht="15" hidden="false" customHeight="false" outlineLevel="0" collapsed="false">
      <c r="A3175" s="1" t="n">
        <v>10.486035274904</v>
      </c>
      <c r="B3175" s="1" t="n">
        <v>7.82417597056404</v>
      </c>
    </row>
    <row r="3176" customFormat="false" ht="15" hidden="false" customHeight="false" outlineLevel="0" collapsed="false">
      <c r="A3176" s="1" t="n">
        <v>28.5718504156285</v>
      </c>
      <c r="B3176" s="1" t="n">
        <v>-5.90333390199095</v>
      </c>
    </row>
    <row r="3177" customFormat="false" ht="15" hidden="false" customHeight="false" outlineLevel="0" collapsed="false">
      <c r="A3177" s="1" t="n">
        <v>36.1861064100817</v>
      </c>
      <c r="B3177" s="1" t="n">
        <v>-5.47690315776928</v>
      </c>
    </row>
    <row r="3178" customFormat="false" ht="15" hidden="false" customHeight="false" outlineLevel="0" collapsed="false">
      <c r="A3178" s="1" t="n">
        <f aca="false">-29.1837709654876</f>
        <v>-29.1837709654876</v>
      </c>
      <c r="B3178" s="1" t="n">
        <v>-14.3112990176994</v>
      </c>
    </row>
    <row r="3179" customFormat="false" ht="15" hidden="false" customHeight="false" outlineLevel="0" collapsed="false">
      <c r="A3179" s="1" t="n">
        <v>12.3723190394094</v>
      </c>
      <c r="B3179" s="1" t="n">
        <v>9.04883619493454</v>
      </c>
    </row>
    <row r="3180" customFormat="false" ht="15" hidden="false" customHeight="false" outlineLevel="0" collapsed="false">
      <c r="A3180" s="1" t="n">
        <v>33.9133713453302</v>
      </c>
      <c r="B3180" s="1" t="n">
        <v>-6.89325185337537</v>
      </c>
    </row>
    <row r="3181" customFormat="false" ht="15" hidden="false" customHeight="false" outlineLevel="0" collapsed="false">
      <c r="A3181" s="1" t="n">
        <v>-5.80849911970965</v>
      </c>
      <c r="B3181" s="1" t="n">
        <v>1.23205312495091</v>
      </c>
    </row>
    <row r="3182" customFormat="false" ht="15" hidden="false" customHeight="false" outlineLevel="0" collapsed="false">
      <c r="A3182" s="1" t="n">
        <v>31.0816899333007</v>
      </c>
      <c r="B3182" s="1" t="n">
        <v>-8.16913759198884</v>
      </c>
    </row>
    <row r="3183" customFormat="false" ht="15" hidden="false" customHeight="false" outlineLevel="0" collapsed="false">
      <c r="A3183" s="1" t="n">
        <f aca="false">-34.4689918834402</f>
        <v>-34.4689918834402</v>
      </c>
      <c r="B3183" s="1" t="n">
        <v>-9.61096760885944</v>
      </c>
    </row>
    <row r="3184" customFormat="false" ht="15" hidden="false" customHeight="false" outlineLevel="0" collapsed="false">
      <c r="A3184" s="1" t="n">
        <v>10.8665702582407</v>
      </c>
      <c r="B3184" s="1" t="n">
        <v>3.19041157249364</v>
      </c>
    </row>
    <row r="3185" customFormat="false" ht="15" hidden="false" customHeight="false" outlineLevel="0" collapsed="false">
      <c r="A3185" s="1" t="n">
        <f aca="false">-34.0282288940081</f>
        <v>-34.0282288940081</v>
      </c>
      <c r="B3185" s="1" t="n">
        <v>-19.2548457405421</v>
      </c>
    </row>
    <row r="3186" customFormat="false" ht="15" hidden="false" customHeight="false" outlineLevel="0" collapsed="false">
      <c r="A3186" s="1" t="n">
        <f aca="false">-22.1515023197239</f>
        <v>-22.1515023197239</v>
      </c>
      <c r="B3186" s="1" t="n">
        <v>-19.4023046851257</v>
      </c>
    </row>
    <row r="3187" customFormat="false" ht="15" hidden="false" customHeight="false" outlineLevel="0" collapsed="false">
      <c r="A3187" s="1" t="n">
        <v>-1.94277899873596</v>
      </c>
      <c r="B3187" s="1" t="n">
        <v>6.14773006403096</v>
      </c>
    </row>
    <row r="3188" customFormat="false" ht="15" hidden="false" customHeight="false" outlineLevel="0" collapsed="false">
      <c r="A3188" s="1" t="n">
        <f aca="false">-24.8200572153821</f>
        <v>-24.8200572153821</v>
      </c>
      <c r="B3188" s="1" t="n">
        <v>-11.7464350389424</v>
      </c>
    </row>
    <row r="3189" customFormat="false" ht="15" hidden="false" customHeight="false" outlineLevel="0" collapsed="false">
      <c r="A3189" s="1" t="n">
        <f aca="false">-33.9065843715598</f>
        <v>-33.9065843715598</v>
      </c>
      <c r="B3189" s="1" t="n">
        <v>-14.0965527161348</v>
      </c>
    </row>
    <row r="3190" customFormat="false" ht="15" hidden="false" customHeight="false" outlineLevel="0" collapsed="false">
      <c r="A3190" s="1" t="n">
        <f aca="false">-22.4581345471989</f>
        <v>-22.4581345471989</v>
      </c>
      <c r="B3190" s="1" t="n">
        <v>-17.6624137262852</v>
      </c>
    </row>
    <row r="3191" customFormat="false" ht="15" hidden="false" customHeight="false" outlineLevel="0" collapsed="false">
      <c r="A3191" s="1" t="n">
        <f aca="false">-26.1265946861455</f>
        <v>-26.1265946861455</v>
      </c>
      <c r="B3191" s="1" t="n">
        <v>-18.4643472753395</v>
      </c>
    </row>
    <row r="3192" customFormat="false" ht="15" hidden="false" customHeight="false" outlineLevel="0" collapsed="false">
      <c r="A3192" s="1" t="n">
        <v>1.8118421771444</v>
      </c>
      <c r="B3192" s="1" t="n">
        <v>4.97960561783919</v>
      </c>
    </row>
    <row r="3193" customFormat="false" ht="15" hidden="false" customHeight="false" outlineLevel="0" collapsed="false">
      <c r="A3193" s="1" t="n">
        <v>30.8755244983425</v>
      </c>
      <c r="B3193" s="1" t="n">
        <v>-1.30613079113842</v>
      </c>
    </row>
    <row r="3194" customFormat="false" ht="15" hidden="false" customHeight="false" outlineLevel="0" collapsed="false">
      <c r="A3194" s="1" t="n">
        <v>11.8188496251606</v>
      </c>
      <c r="B3194" s="1" t="n">
        <v>7.3230246842748</v>
      </c>
    </row>
    <row r="3195" customFormat="false" ht="15" hidden="false" customHeight="false" outlineLevel="0" collapsed="false">
      <c r="A3195" s="1" t="n">
        <f aca="false">-22.4101754985223</f>
        <v>-22.4101754985223</v>
      </c>
      <c r="B3195" s="1" t="n">
        <v>-15.0173457775696</v>
      </c>
    </row>
    <row r="3196" customFormat="false" ht="15" hidden="false" customHeight="false" outlineLevel="0" collapsed="false">
      <c r="A3196" s="1" t="n">
        <f aca="false">-29.1230118819837</f>
        <v>-29.1230118819837</v>
      </c>
      <c r="B3196" s="1" t="n">
        <v>-12.6402139597389</v>
      </c>
    </row>
    <row r="3197" customFormat="false" ht="15" hidden="false" customHeight="false" outlineLevel="0" collapsed="false">
      <c r="A3197" s="1" t="n">
        <f aca="false">-30.40020590464</f>
        <v>-30.40020590464</v>
      </c>
      <c r="B3197" s="1" t="n">
        <v>-10.0709282493618</v>
      </c>
    </row>
    <row r="3198" customFormat="false" ht="15" hidden="false" customHeight="false" outlineLevel="0" collapsed="false">
      <c r="A3198" s="1" t="n">
        <v>0.0956559861036394</v>
      </c>
      <c r="B3198" s="1" t="n">
        <v>-0.296352424229046</v>
      </c>
    </row>
    <row r="3199" customFormat="false" ht="15" hidden="false" customHeight="false" outlineLevel="0" collapsed="false">
      <c r="A3199" s="1" t="n">
        <v>-4.92631911786543</v>
      </c>
      <c r="B3199" s="1" t="n">
        <v>9.21303086657811</v>
      </c>
    </row>
    <row r="3200" customFormat="false" ht="15" hidden="false" customHeight="false" outlineLevel="0" collapsed="false">
      <c r="A3200" s="1" t="n">
        <v>22.6334216685427</v>
      </c>
      <c r="B3200" s="1" t="n">
        <v>-4.6092848918038</v>
      </c>
    </row>
    <row r="3201" customFormat="false" ht="15" hidden="false" customHeight="false" outlineLevel="0" collapsed="false">
      <c r="A3201" s="1" t="n">
        <v>27.0509692809383</v>
      </c>
      <c r="B3201" s="1" t="n">
        <v>-6.944034324275</v>
      </c>
    </row>
    <row r="3202" customFormat="false" ht="15" hidden="false" customHeight="false" outlineLevel="0" collapsed="false">
      <c r="A3202" s="1" t="n">
        <v>24.7951584722672</v>
      </c>
      <c r="B3202" s="1" t="n">
        <v>-1.94638270998328</v>
      </c>
    </row>
    <row r="3203" customFormat="false" ht="15" hidden="false" customHeight="false" outlineLevel="0" collapsed="false">
      <c r="A3203" s="1" t="n">
        <f aca="false">-17.4572800451328</f>
        <v>-17.4572800451328</v>
      </c>
      <c r="B3203" s="1" t="n">
        <v>-10.3994853439054</v>
      </c>
    </row>
    <row r="3204" customFormat="false" ht="15" hidden="false" customHeight="false" outlineLevel="0" collapsed="false">
      <c r="A3204" s="1" t="n">
        <f aca="false">-24.6507421349446</f>
        <v>-24.6507421349446</v>
      </c>
      <c r="B3204" s="1" t="n">
        <v>-11.5933601089354</v>
      </c>
    </row>
    <row r="3205" customFormat="false" ht="15" hidden="false" customHeight="false" outlineLevel="0" collapsed="false">
      <c r="A3205" s="1" t="n">
        <v>10.7010233552196</v>
      </c>
      <c r="B3205" s="1" t="n">
        <v>8.23623473349596</v>
      </c>
    </row>
    <row r="3206" customFormat="false" ht="15" hidden="false" customHeight="false" outlineLevel="0" collapsed="false">
      <c r="A3206" s="1" t="n">
        <v>22.3981850547492</v>
      </c>
      <c r="B3206" s="1" t="n">
        <v>-6.74059448675993</v>
      </c>
    </row>
    <row r="3207" customFormat="false" ht="15" hidden="false" customHeight="false" outlineLevel="0" collapsed="false">
      <c r="A3207" s="1" t="n">
        <v>-6.27171266761125</v>
      </c>
      <c r="B3207" s="1" t="n">
        <v>4.15689704016803</v>
      </c>
    </row>
    <row r="3208" customFormat="false" ht="15" hidden="false" customHeight="false" outlineLevel="0" collapsed="false">
      <c r="A3208" s="1" t="n">
        <f aca="false">-22.752828879813</f>
        <v>-22.752828879813</v>
      </c>
      <c r="B3208" s="1" t="n">
        <v>-16.2116942518498</v>
      </c>
    </row>
    <row r="3209" customFormat="false" ht="15" hidden="false" customHeight="false" outlineLevel="0" collapsed="false">
      <c r="A3209" s="1" t="n">
        <v>13.0062056812984</v>
      </c>
      <c r="B3209" s="1" t="n">
        <v>5.6032731651378</v>
      </c>
    </row>
    <row r="3210" customFormat="false" ht="15" hidden="false" customHeight="false" outlineLevel="0" collapsed="false">
      <c r="A3210" s="1" t="n">
        <v>38.7223475931977</v>
      </c>
      <c r="B3210" s="1" t="n">
        <v>-4.43379194449817</v>
      </c>
    </row>
    <row r="3211" customFormat="false" ht="15" hidden="false" customHeight="false" outlineLevel="0" collapsed="false">
      <c r="A3211" s="1" t="n">
        <v>26.7055906652558</v>
      </c>
      <c r="B3211" s="1" t="n">
        <v>-0.372236746879847</v>
      </c>
    </row>
    <row r="3212" customFormat="false" ht="15" hidden="false" customHeight="false" outlineLevel="0" collapsed="false">
      <c r="A3212" s="1" t="n">
        <v>26.8496079316548</v>
      </c>
      <c r="B3212" s="1" t="n">
        <v>-2.20114915419596</v>
      </c>
    </row>
    <row r="3213" customFormat="false" ht="15" hidden="false" customHeight="false" outlineLevel="0" collapsed="false">
      <c r="A3213" s="1" t="n">
        <f aca="false">-22.2330124267999</f>
        <v>-22.2330124267999</v>
      </c>
      <c r="B3213" s="1" t="n">
        <v>-19.3926672625579</v>
      </c>
    </row>
    <row r="3214" customFormat="false" ht="15" hidden="false" customHeight="false" outlineLevel="0" collapsed="false">
      <c r="A3214" s="1" t="n">
        <f aca="false">-29.5314300026514</f>
        <v>-29.5314300026514</v>
      </c>
      <c r="B3214" s="1" t="n">
        <v>-14.8964894249334</v>
      </c>
    </row>
    <row r="3215" customFormat="false" ht="15" hidden="false" customHeight="false" outlineLevel="0" collapsed="false">
      <c r="A3215" s="1" t="n">
        <f aca="false">-35.0569874193226</f>
        <v>-35.0569874193226</v>
      </c>
      <c r="B3215" s="1" t="n">
        <v>-16.2364573798646</v>
      </c>
    </row>
    <row r="3216" customFormat="false" ht="15" hidden="false" customHeight="false" outlineLevel="0" collapsed="false">
      <c r="A3216" s="1" t="n">
        <f aca="false">-18.8794603190697</f>
        <v>-18.8794603190697</v>
      </c>
      <c r="B3216" s="1" t="n">
        <v>-12.9888568897837</v>
      </c>
    </row>
    <row r="3217" customFormat="false" ht="15" hidden="false" customHeight="false" outlineLevel="0" collapsed="false">
      <c r="A3217" s="1" t="n">
        <v>26.2033463030333</v>
      </c>
      <c r="B3217" s="1" t="n">
        <v>-7.96165044002831</v>
      </c>
    </row>
    <row r="3218" customFormat="false" ht="15" hidden="false" customHeight="false" outlineLevel="0" collapsed="false">
      <c r="A3218" s="1" t="n">
        <v>29.0612860591196</v>
      </c>
      <c r="B3218" s="1" t="n">
        <v>-3.85550242236003</v>
      </c>
    </row>
    <row r="3219" customFormat="false" ht="15" hidden="false" customHeight="false" outlineLevel="0" collapsed="false">
      <c r="A3219" s="1" t="n">
        <v>-0.131792817909722</v>
      </c>
      <c r="B3219" s="1" t="n">
        <v>4.63012383947738</v>
      </c>
    </row>
    <row r="3220" customFormat="false" ht="15" hidden="false" customHeight="false" outlineLevel="0" collapsed="false">
      <c r="A3220" s="1" t="n">
        <f aca="false">-34.9120489378351</f>
        <v>-34.9120489378351</v>
      </c>
      <c r="B3220" s="1" t="n">
        <v>-15.5920757965082</v>
      </c>
    </row>
    <row r="3221" customFormat="false" ht="15" hidden="false" customHeight="false" outlineLevel="0" collapsed="false">
      <c r="A3221" s="1" t="n">
        <v>4.72628863137535</v>
      </c>
      <c r="B3221" s="1" t="n">
        <v>0.819489794497692</v>
      </c>
    </row>
    <row r="3222" customFormat="false" ht="15" hidden="false" customHeight="false" outlineLevel="0" collapsed="false">
      <c r="A3222" s="1" t="n">
        <f aca="false">-30.8154465346367</f>
        <v>-30.8154465346367</v>
      </c>
      <c r="B3222" s="1" t="n">
        <v>-14.634687854895</v>
      </c>
    </row>
    <row r="3223" customFormat="false" ht="15" hidden="false" customHeight="false" outlineLevel="0" collapsed="false">
      <c r="A3223" s="1" t="n">
        <f aca="false">-25.4183266752637</f>
        <v>-25.4183266752637</v>
      </c>
      <c r="B3223" s="1" t="n">
        <v>-14.7952019659738</v>
      </c>
    </row>
    <row r="3224" customFormat="false" ht="15" hidden="false" customHeight="false" outlineLevel="0" collapsed="false">
      <c r="A3224" s="1" t="n">
        <f aca="false">-20.5942631456137</f>
        <v>-20.5942631456137</v>
      </c>
      <c r="B3224" s="1" t="n">
        <v>-18.825659678432</v>
      </c>
    </row>
    <row r="3225" customFormat="false" ht="15" hidden="false" customHeight="false" outlineLevel="0" collapsed="false">
      <c r="A3225" s="1" t="n">
        <v>-1.46755030377433</v>
      </c>
      <c r="B3225" s="1" t="n">
        <v>4.24145755715782</v>
      </c>
    </row>
    <row r="3226" customFormat="false" ht="15" hidden="false" customHeight="false" outlineLevel="0" collapsed="false">
      <c r="A3226" s="1" t="n">
        <f aca="false">-26.1488613842755</f>
        <v>-26.1488613842755</v>
      </c>
      <c r="B3226" s="1" t="n">
        <v>-12.7125605364263</v>
      </c>
    </row>
    <row r="3227" customFormat="false" ht="15" hidden="false" customHeight="false" outlineLevel="0" collapsed="false">
      <c r="A3227" s="1" t="n">
        <v>22.7209683759294</v>
      </c>
      <c r="B3227" s="1" t="n">
        <v>-8.34705785602522</v>
      </c>
    </row>
    <row r="3228" customFormat="false" ht="15" hidden="false" customHeight="false" outlineLevel="0" collapsed="false">
      <c r="A3228" s="1" t="n">
        <v>-3.85956548728187</v>
      </c>
      <c r="B3228" s="1" t="n">
        <v>5.49030005893062</v>
      </c>
    </row>
    <row r="3229" customFormat="false" ht="15" hidden="false" customHeight="false" outlineLevel="0" collapsed="false">
      <c r="A3229" s="1" t="n">
        <v>25.2781818722453</v>
      </c>
      <c r="B3229" s="1" t="n">
        <v>-0.819176117814086</v>
      </c>
    </row>
    <row r="3230" customFormat="false" ht="15" hidden="false" customHeight="false" outlineLevel="0" collapsed="false">
      <c r="A3230" s="1" t="n">
        <v>4.16306628048231</v>
      </c>
      <c r="B3230" s="1" t="n">
        <v>9.08700847387096</v>
      </c>
    </row>
    <row r="3231" customFormat="false" ht="15" hidden="false" customHeight="false" outlineLevel="0" collapsed="false">
      <c r="A3231" s="1" t="n">
        <f aca="false">-24.8755361929456</f>
        <v>-24.8755361929456</v>
      </c>
      <c r="B3231" s="1" t="n">
        <v>-10.6625289835601</v>
      </c>
    </row>
    <row r="3232" customFormat="false" ht="15" hidden="false" customHeight="false" outlineLevel="0" collapsed="false">
      <c r="A3232" s="1" t="n">
        <v>7.32303596575335</v>
      </c>
      <c r="B3232" s="1" t="n">
        <v>8.84046980647234</v>
      </c>
    </row>
    <row r="3233" customFormat="false" ht="15" hidden="false" customHeight="false" outlineLevel="0" collapsed="false">
      <c r="A3233" s="1" t="n">
        <f aca="false">-34.8251895319456</f>
        <v>-34.8251895319456</v>
      </c>
      <c r="B3233" s="1" t="n">
        <v>-13.0746581825448</v>
      </c>
    </row>
    <row r="3234" customFormat="false" ht="15" hidden="false" customHeight="false" outlineLevel="0" collapsed="false">
      <c r="A3234" s="1" t="n">
        <v>7.71906212450421</v>
      </c>
      <c r="B3234" s="1" t="n">
        <v>5.07070236005244</v>
      </c>
    </row>
    <row r="3235" customFormat="false" ht="15" hidden="false" customHeight="false" outlineLevel="0" collapsed="false">
      <c r="A3235" s="1" t="n">
        <f aca="false">-34.2245504243873</f>
        <v>-34.2245504243873</v>
      </c>
      <c r="B3235" s="1" t="n">
        <v>-13.378396271604</v>
      </c>
    </row>
    <row r="3236" customFormat="false" ht="15" hidden="false" customHeight="false" outlineLevel="0" collapsed="false">
      <c r="A3236" s="1" t="n">
        <f aca="false">-30.4930916654611</f>
        <v>-30.4930916654611</v>
      </c>
      <c r="B3236" s="1" t="n">
        <v>-15.1102574004416</v>
      </c>
    </row>
    <row r="3237" customFormat="false" ht="15" hidden="false" customHeight="false" outlineLevel="0" collapsed="false">
      <c r="A3237" s="1" t="n">
        <v>12.7093122948533</v>
      </c>
      <c r="B3237" s="1" t="n">
        <v>7.67327452393798</v>
      </c>
    </row>
    <row r="3238" customFormat="false" ht="15" hidden="false" customHeight="false" outlineLevel="0" collapsed="false">
      <c r="A3238" s="1" t="n">
        <v>9.57568406842894</v>
      </c>
      <c r="B3238" s="1" t="n">
        <v>9.37118241038606</v>
      </c>
    </row>
    <row r="3239" customFormat="false" ht="15" hidden="false" customHeight="false" outlineLevel="0" collapsed="false">
      <c r="A3239" s="1" t="n">
        <f aca="false">-28.8227782116606</f>
        <v>-28.8227782116606</v>
      </c>
      <c r="B3239" s="1" t="n">
        <v>-18.2544851836172</v>
      </c>
    </row>
    <row r="3240" customFormat="false" ht="15" hidden="false" customHeight="false" outlineLevel="0" collapsed="false">
      <c r="A3240" s="1" t="n">
        <v>25.456272877024</v>
      </c>
      <c r="B3240" s="1" t="n">
        <v>-4.39450511895615</v>
      </c>
    </row>
    <row r="3241" customFormat="false" ht="15" hidden="false" customHeight="false" outlineLevel="0" collapsed="false">
      <c r="A3241" s="1" t="n">
        <v>31.9274160128024</v>
      </c>
      <c r="B3241" s="1" t="n">
        <v>-4.66421004085037</v>
      </c>
    </row>
    <row r="3242" customFormat="false" ht="15" hidden="false" customHeight="false" outlineLevel="0" collapsed="false">
      <c r="A3242" s="1" t="n">
        <f aca="false">-15.9694871376802</f>
        <v>-15.9694871376802</v>
      </c>
      <c r="B3242" s="1" t="n">
        <v>-18.625768239554</v>
      </c>
    </row>
    <row r="3243" customFormat="false" ht="15" hidden="false" customHeight="false" outlineLevel="0" collapsed="false">
      <c r="A3243" s="1" t="n">
        <v>38.4236666305975</v>
      </c>
      <c r="B3243" s="1" t="n">
        <v>-8.18576358924162</v>
      </c>
    </row>
    <row r="3244" customFormat="false" ht="15" hidden="false" customHeight="false" outlineLevel="0" collapsed="false">
      <c r="A3244" s="1" t="n">
        <v>0.200093114441685</v>
      </c>
      <c r="B3244" s="1" t="n">
        <v>8.28087334052406</v>
      </c>
    </row>
    <row r="3245" customFormat="false" ht="15" hidden="false" customHeight="false" outlineLevel="0" collapsed="false">
      <c r="A3245" s="1" t="n">
        <f aca="false">-20.2908947439065</f>
        <v>-20.2908947439065</v>
      </c>
      <c r="B3245" s="1" t="n">
        <v>-18.7890623383944</v>
      </c>
    </row>
    <row r="3246" customFormat="false" ht="15" hidden="false" customHeight="false" outlineLevel="0" collapsed="false">
      <c r="A3246" s="1" t="n">
        <f aca="false">-21.0583433092554</f>
        <v>-21.0583433092554</v>
      </c>
      <c r="B3246" s="1" t="n">
        <v>-18.616048740057</v>
      </c>
    </row>
    <row r="3247" customFormat="false" ht="15" hidden="false" customHeight="false" outlineLevel="0" collapsed="false">
      <c r="A3247" s="1" t="n">
        <v>7.95116465858519</v>
      </c>
      <c r="B3247" s="1" t="n">
        <v>0.880359965290068</v>
      </c>
    </row>
    <row r="3248" customFormat="false" ht="15" hidden="false" customHeight="false" outlineLevel="0" collapsed="false">
      <c r="A3248" s="1" t="n">
        <f aca="false">-4.81734653218533</f>
        <v>-4.81734653218533</v>
      </c>
      <c r="B3248" s="1" t="n">
        <v>-0.0230544376874828</v>
      </c>
    </row>
    <row r="3249" customFormat="false" ht="15" hidden="false" customHeight="false" outlineLevel="0" collapsed="false">
      <c r="A3249" s="1" t="n">
        <v>5.68398915296922</v>
      </c>
      <c r="B3249" s="1" t="n">
        <v>3.39891402503735</v>
      </c>
    </row>
    <row r="3250" customFormat="false" ht="15" hidden="false" customHeight="false" outlineLevel="0" collapsed="false">
      <c r="A3250" s="1" t="n">
        <v>35.8760613943619</v>
      </c>
      <c r="B3250" s="1" t="n">
        <v>-3.86448459380158</v>
      </c>
    </row>
    <row r="3251" customFormat="false" ht="15" hidden="false" customHeight="false" outlineLevel="0" collapsed="false">
      <c r="A3251" s="1" t="n">
        <v>-1.64028298187871</v>
      </c>
      <c r="B3251" s="1" t="n">
        <v>6.53451583641403</v>
      </c>
    </row>
    <row r="3252" customFormat="false" ht="15" hidden="false" customHeight="false" outlineLevel="0" collapsed="false">
      <c r="A3252" s="1" t="n">
        <f aca="false">-18.5949239537387</f>
        <v>-18.5949239537387</v>
      </c>
      <c r="B3252" s="1" t="n">
        <v>-12.4256530268613</v>
      </c>
    </row>
    <row r="3253" customFormat="false" ht="15" hidden="false" customHeight="false" outlineLevel="0" collapsed="false">
      <c r="A3253" s="1" t="n">
        <v>23.8259863884786</v>
      </c>
      <c r="B3253" s="1" t="n">
        <v>-2.1621522126959</v>
      </c>
    </row>
    <row r="3254" customFormat="false" ht="15" hidden="false" customHeight="false" outlineLevel="0" collapsed="false">
      <c r="A3254" s="1" t="n">
        <v>-1.08408439125758</v>
      </c>
      <c r="B3254" s="1" t="n">
        <v>8.7662433154692</v>
      </c>
    </row>
    <row r="3255" customFormat="false" ht="15" hidden="false" customHeight="false" outlineLevel="0" collapsed="false">
      <c r="A3255" s="1" t="n">
        <v>7.24897210044186</v>
      </c>
      <c r="B3255" s="1" t="n">
        <v>2.88614697967259</v>
      </c>
    </row>
    <row r="3256" customFormat="false" ht="15" hidden="false" customHeight="false" outlineLevel="0" collapsed="false">
      <c r="A3256" s="1" t="n">
        <v>5.42619718662526</v>
      </c>
      <c r="B3256" s="1" t="n">
        <v>2.09977346995975</v>
      </c>
    </row>
    <row r="3257" customFormat="false" ht="15" hidden="false" customHeight="false" outlineLevel="0" collapsed="false">
      <c r="A3257" s="1" t="n">
        <v>0.138920434138331</v>
      </c>
      <c r="B3257" s="1" t="n">
        <v>4.37892122659815</v>
      </c>
    </row>
    <row r="3258" customFormat="false" ht="15" hidden="false" customHeight="false" outlineLevel="0" collapsed="false">
      <c r="A3258" s="1" t="n">
        <v>-5.93726306950488</v>
      </c>
      <c r="B3258" s="1" t="n">
        <v>9.35824315188189</v>
      </c>
    </row>
    <row r="3259" customFormat="false" ht="15" hidden="false" customHeight="false" outlineLevel="0" collapsed="false">
      <c r="A3259" s="1" t="n">
        <f aca="false">-27.854348112099</f>
        <v>-27.854348112099</v>
      </c>
      <c r="B3259" s="1" t="n">
        <v>-11.9936798412895</v>
      </c>
    </row>
    <row r="3260" customFormat="false" ht="15" hidden="false" customHeight="false" outlineLevel="0" collapsed="false">
      <c r="A3260" s="1" t="n">
        <v>-3.3534133454962</v>
      </c>
      <c r="B3260" s="1" t="n">
        <v>7.12635735319458</v>
      </c>
    </row>
    <row r="3261" customFormat="false" ht="15" hidden="false" customHeight="false" outlineLevel="0" collapsed="false">
      <c r="A3261" s="1" t="n">
        <v>-3.28165316750229</v>
      </c>
      <c r="B3261" s="1" t="n">
        <v>6.9362925050236</v>
      </c>
    </row>
    <row r="3262" customFormat="false" ht="15" hidden="false" customHeight="false" outlineLevel="0" collapsed="false">
      <c r="A3262" s="1" t="n">
        <v>-3.51871127369843</v>
      </c>
      <c r="B3262" s="1" t="n">
        <v>1.20073018575009</v>
      </c>
    </row>
    <row r="3263" customFormat="false" ht="15" hidden="false" customHeight="false" outlineLevel="0" collapsed="false">
      <c r="A3263" s="1" t="n">
        <f aca="false">-26.509982082261</f>
        <v>-26.509982082261</v>
      </c>
      <c r="B3263" s="1" t="n">
        <v>-9.89975518798416</v>
      </c>
    </row>
    <row r="3264" customFormat="false" ht="15" hidden="false" customHeight="false" outlineLevel="0" collapsed="false">
      <c r="A3264" s="1" t="n">
        <v>-5.45072122454248</v>
      </c>
      <c r="B3264" s="1" t="n">
        <v>4.77142421326801</v>
      </c>
    </row>
    <row r="3265" customFormat="false" ht="15" hidden="false" customHeight="false" outlineLevel="0" collapsed="false">
      <c r="A3265" s="1" t="n">
        <v>-4.6008409400699</v>
      </c>
      <c r="B3265" s="1" t="n">
        <v>3.63584923402339</v>
      </c>
    </row>
    <row r="3266" customFormat="false" ht="15" hidden="false" customHeight="false" outlineLevel="0" collapsed="false">
      <c r="A3266" s="1" t="n">
        <v>22.0166504234995</v>
      </c>
      <c r="B3266" s="1" t="n">
        <v>-5.26998907079688</v>
      </c>
    </row>
    <row r="3267" customFormat="false" ht="15" hidden="false" customHeight="false" outlineLevel="0" collapsed="false">
      <c r="A3267" s="1" t="n">
        <f aca="false">-17.0575828534561</f>
        <v>-17.0575828534561</v>
      </c>
      <c r="B3267" s="1" t="n">
        <v>-18.9138763877304</v>
      </c>
    </row>
    <row r="3268" customFormat="false" ht="15" hidden="false" customHeight="false" outlineLevel="0" collapsed="false">
      <c r="A3268" s="1" t="n">
        <f aca="false">-26.6768261383873</f>
        <v>-26.6768261383873</v>
      </c>
      <c r="B3268" s="1" t="n">
        <v>-15.6761448291615</v>
      </c>
    </row>
    <row r="3269" customFormat="false" ht="15" hidden="false" customHeight="false" outlineLevel="0" collapsed="false">
      <c r="A3269" s="1" t="n">
        <v>26.5887244534695</v>
      </c>
      <c r="B3269" s="1" t="n">
        <v>-3.86964178823183</v>
      </c>
    </row>
    <row r="3270" customFormat="false" ht="15" hidden="false" customHeight="false" outlineLevel="0" collapsed="false">
      <c r="A3270" s="1" t="n">
        <v>6.69735627201746</v>
      </c>
      <c r="B3270" s="1" t="n">
        <v>5.71788300749354</v>
      </c>
    </row>
    <row r="3271" customFormat="false" ht="15" hidden="false" customHeight="false" outlineLevel="0" collapsed="false">
      <c r="A3271" s="1" t="n">
        <v>5.09275801841088</v>
      </c>
      <c r="B3271" s="1" t="n">
        <v>8.24734128364623</v>
      </c>
    </row>
    <row r="3272" customFormat="false" ht="15" hidden="false" customHeight="false" outlineLevel="0" collapsed="false">
      <c r="A3272" s="1" t="n">
        <f aca="false">-22.6016052394278</f>
        <v>-22.6016052394278</v>
      </c>
      <c r="B3272" s="1" t="n">
        <v>-9.97087467436182</v>
      </c>
    </row>
    <row r="3273" customFormat="false" ht="15" hidden="false" customHeight="false" outlineLevel="0" collapsed="false">
      <c r="A3273" s="1" t="n">
        <v>38.5423840365401</v>
      </c>
      <c r="B3273" s="1" t="n">
        <v>-2.34234222377394</v>
      </c>
    </row>
    <row r="3274" customFormat="false" ht="15" hidden="false" customHeight="false" outlineLevel="0" collapsed="false">
      <c r="A3274" s="1" t="n">
        <v>30.9163785889582</v>
      </c>
      <c r="B3274" s="1" t="n">
        <v>-7.25563468177533</v>
      </c>
    </row>
    <row r="3275" customFormat="false" ht="15" hidden="false" customHeight="false" outlineLevel="0" collapsed="false">
      <c r="A3275" s="1" t="n">
        <v>23.9712673571806</v>
      </c>
      <c r="B3275" s="1" t="n">
        <v>-9.13853403392566</v>
      </c>
    </row>
    <row r="3276" customFormat="false" ht="15" hidden="false" customHeight="false" outlineLevel="0" collapsed="false">
      <c r="A3276" s="1" t="n">
        <v>3.67898232690991</v>
      </c>
      <c r="B3276" s="1" t="n">
        <v>0.979695218856016</v>
      </c>
    </row>
    <row r="3277" customFormat="false" ht="15" hidden="false" customHeight="false" outlineLevel="0" collapsed="false">
      <c r="A3277" s="1" t="n">
        <f aca="false">-34.5731761364403</f>
        <v>-34.5731761364403</v>
      </c>
      <c r="B3277" s="1" t="n">
        <v>-9.61718263795818</v>
      </c>
    </row>
    <row r="3278" customFormat="false" ht="15" hidden="false" customHeight="false" outlineLevel="0" collapsed="false">
      <c r="A3278" s="1" t="n">
        <v>0.907951537720955</v>
      </c>
      <c r="B3278" s="1" t="n">
        <v>0.588741834774765</v>
      </c>
    </row>
    <row r="3279" customFormat="false" ht="15" hidden="false" customHeight="false" outlineLevel="0" collapsed="false">
      <c r="A3279" s="1" t="n">
        <v>5.30201298898259</v>
      </c>
      <c r="B3279" s="1" t="n">
        <v>3.79782373522292</v>
      </c>
    </row>
    <row r="3280" customFormat="false" ht="15" hidden="false" customHeight="false" outlineLevel="0" collapsed="false">
      <c r="A3280" s="1" t="n">
        <v>35.6718704487857</v>
      </c>
      <c r="B3280" s="1" t="n">
        <v>-1.93266939285388</v>
      </c>
    </row>
    <row r="3281" customFormat="false" ht="15" hidden="false" customHeight="false" outlineLevel="0" collapsed="false">
      <c r="A3281" s="1" t="n">
        <v>36.0053642997223</v>
      </c>
      <c r="B3281" s="1" t="n">
        <v>-8.64384129982061</v>
      </c>
    </row>
    <row r="3282" customFormat="false" ht="15" hidden="false" customHeight="false" outlineLevel="0" collapsed="false">
      <c r="A3282" s="1" t="n">
        <v>38.5505867145768</v>
      </c>
      <c r="B3282" s="1" t="n">
        <v>-2.41498663599636</v>
      </c>
    </row>
    <row r="3283" customFormat="false" ht="15" hidden="false" customHeight="false" outlineLevel="0" collapsed="false">
      <c r="A3283" s="1" t="n">
        <f aca="false">-32.4402401448767</f>
        <v>-32.4402401448767</v>
      </c>
      <c r="B3283" s="1" t="n">
        <v>-11.1108414175542</v>
      </c>
    </row>
    <row r="3284" customFormat="false" ht="15" hidden="false" customHeight="false" outlineLevel="0" collapsed="false">
      <c r="A3284" s="1" t="n">
        <v>31.6612809608911</v>
      </c>
      <c r="B3284" s="1" t="n">
        <v>-1.61160679121265</v>
      </c>
    </row>
    <row r="3285" customFormat="false" ht="15" hidden="false" customHeight="false" outlineLevel="0" collapsed="false">
      <c r="A3285" s="1" t="n">
        <f aca="false">-34.7709636666335</f>
        <v>-34.7709636666335</v>
      </c>
      <c r="B3285" s="1" t="n">
        <v>-13.8530622014849</v>
      </c>
    </row>
    <row r="3286" customFormat="false" ht="15" hidden="false" customHeight="false" outlineLevel="0" collapsed="false">
      <c r="A3286" s="1" t="n">
        <v>39.9643684427905</v>
      </c>
      <c r="B3286" s="1" t="n">
        <v>-3.748615761217</v>
      </c>
    </row>
    <row r="3287" customFormat="false" ht="15" hidden="false" customHeight="false" outlineLevel="0" collapsed="false">
      <c r="A3287" s="1" t="n">
        <f aca="false">-31.2019669544835</f>
        <v>-31.2019669544835</v>
      </c>
      <c r="B3287" s="1" t="n">
        <v>-11.8770456004446</v>
      </c>
    </row>
    <row r="3288" customFormat="false" ht="15" hidden="false" customHeight="false" outlineLevel="0" collapsed="false">
      <c r="A3288" s="1" t="n">
        <v>40.0549937040539</v>
      </c>
      <c r="B3288" s="1" t="n">
        <v>-5.32868600105605</v>
      </c>
    </row>
    <row r="3289" customFormat="false" ht="15" hidden="false" customHeight="false" outlineLevel="0" collapsed="false">
      <c r="A3289" s="1" t="n">
        <v>36.3920909356531</v>
      </c>
      <c r="B3289" s="1" t="n">
        <v>-5.91216033415544</v>
      </c>
    </row>
    <row r="3290" customFormat="false" ht="15" hidden="false" customHeight="false" outlineLevel="0" collapsed="false">
      <c r="A3290" s="1" t="n">
        <f aca="false">-21.1597015715263</f>
        <v>-21.1597015715263</v>
      </c>
      <c r="B3290" s="1" t="n">
        <v>-12.5678295810817</v>
      </c>
    </row>
    <row r="3291" customFormat="false" ht="15" hidden="false" customHeight="false" outlineLevel="0" collapsed="false">
      <c r="A3291" s="1" t="n">
        <f aca="false">-31.2006085120792</f>
        <v>-31.2006085120792</v>
      </c>
      <c r="B3291" s="1" t="n">
        <v>-9.85062957034233</v>
      </c>
    </row>
    <row r="3292" customFormat="false" ht="15" hidden="false" customHeight="false" outlineLevel="0" collapsed="false">
      <c r="A3292" s="1" t="n">
        <v>39.1572971883882</v>
      </c>
      <c r="B3292" s="1" t="n">
        <v>-8.44201252786769</v>
      </c>
    </row>
    <row r="3293" customFormat="false" ht="15" hidden="false" customHeight="false" outlineLevel="0" collapsed="false">
      <c r="A3293" s="1" t="n">
        <v>34.3137775187634</v>
      </c>
      <c r="B3293" s="1" t="n">
        <v>-1.07734018353033</v>
      </c>
    </row>
    <row r="3294" customFormat="false" ht="15" hidden="false" customHeight="false" outlineLevel="0" collapsed="false">
      <c r="A3294" s="1" t="n">
        <v>29.0203443253421</v>
      </c>
      <c r="B3294" s="1" t="n">
        <v>-2.86426993189186</v>
      </c>
    </row>
    <row r="3295" customFormat="false" ht="15" hidden="false" customHeight="false" outlineLevel="0" collapsed="false">
      <c r="A3295" s="1" t="n">
        <v>26.5513323969</v>
      </c>
      <c r="B3295" s="1" t="n">
        <v>-5.38693051559872</v>
      </c>
    </row>
    <row r="3296" customFormat="false" ht="15" hidden="false" customHeight="false" outlineLevel="0" collapsed="false">
      <c r="A3296" s="1" t="n">
        <v>28.6759897341848</v>
      </c>
      <c r="B3296" s="1" t="n">
        <v>-4.91175873912751</v>
      </c>
    </row>
    <row r="3297" customFormat="false" ht="15" hidden="false" customHeight="false" outlineLevel="0" collapsed="false">
      <c r="A3297" s="1" t="n">
        <v>21.1956921305061</v>
      </c>
      <c r="B3297" s="1" t="n">
        <v>-2.68014458810612</v>
      </c>
    </row>
    <row r="3298" customFormat="false" ht="15" hidden="false" customHeight="false" outlineLevel="0" collapsed="false">
      <c r="A3298" s="1" t="n">
        <v>24.8753002434102</v>
      </c>
      <c r="B3298" s="1" t="n">
        <v>0.123095351404163</v>
      </c>
    </row>
    <row r="3299" customFormat="false" ht="15" hidden="false" customHeight="false" outlineLevel="0" collapsed="false">
      <c r="A3299" s="1" t="n">
        <v>11.2568618969872</v>
      </c>
      <c r="B3299" s="1" t="n">
        <v>1.50789092616057</v>
      </c>
    </row>
    <row r="3300" customFormat="false" ht="15" hidden="false" customHeight="false" outlineLevel="0" collapsed="false">
      <c r="A3300" s="1" t="n">
        <v>-3.21641830319535</v>
      </c>
      <c r="B3300" s="1" t="n">
        <v>1.3298279134026</v>
      </c>
    </row>
    <row r="3301" customFormat="false" ht="15" hidden="false" customHeight="false" outlineLevel="0" collapsed="false">
      <c r="A3301" s="1" t="n">
        <v>2.56448835688103</v>
      </c>
      <c r="B3301" s="1" t="n">
        <v>9.37911356026557</v>
      </c>
    </row>
    <row r="3302" customFormat="false" ht="15" hidden="false" customHeight="false" outlineLevel="0" collapsed="false">
      <c r="A3302" s="1" t="n">
        <f aca="false">-28.0620316917048</f>
        <v>-28.0620316917048</v>
      </c>
      <c r="B3302" s="1" t="n">
        <v>-19.315719724291</v>
      </c>
    </row>
    <row r="3303" customFormat="false" ht="15" hidden="false" customHeight="false" outlineLevel="0" collapsed="false">
      <c r="A3303" s="1" t="n">
        <v>40.7398059599018</v>
      </c>
      <c r="B3303" s="1" t="n">
        <v>-1.19869024235326</v>
      </c>
    </row>
    <row r="3304" customFormat="false" ht="15" hidden="false" customHeight="false" outlineLevel="0" collapsed="false">
      <c r="A3304" s="1" t="n">
        <v>-3.03306034976828</v>
      </c>
      <c r="B3304" s="1" t="n">
        <v>8.93674811868804</v>
      </c>
    </row>
    <row r="3305" customFormat="false" ht="15" hidden="false" customHeight="false" outlineLevel="0" collapsed="false">
      <c r="A3305" s="1" t="n">
        <v>11.6394544688282</v>
      </c>
      <c r="B3305" s="1" t="n">
        <v>4.19428883076715</v>
      </c>
    </row>
    <row r="3306" customFormat="false" ht="15" hidden="false" customHeight="false" outlineLevel="0" collapsed="false">
      <c r="A3306" s="1" t="n">
        <v>40.4519744696092</v>
      </c>
      <c r="B3306" s="1" t="n">
        <v>-4.00927404657516</v>
      </c>
    </row>
    <row r="3307" customFormat="false" ht="15" hidden="false" customHeight="false" outlineLevel="0" collapsed="false">
      <c r="A3307" s="1" t="n">
        <v>23.2746401481019</v>
      </c>
      <c r="B3307" s="1" t="n">
        <v>-4.78165536308939</v>
      </c>
    </row>
    <row r="3308" customFormat="false" ht="15" hidden="false" customHeight="false" outlineLevel="0" collapsed="false">
      <c r="A3308" s="1" t="n">
        <v>33.7365311002172</v>
      </c>
      <c r="B3308" s="1" t="n">
        <v>-0.980802399714834</v>
      </c>
    </row>
    <row r="3309" customFormat="false" ht="15" hidden="false" customHeight="false" outlineLevel="0" collapsed="false">
      <c r="A3309" s="1" t="n">
        <v>39.8532339549188</v>
      </c>
      <c r="B3309" s="1" t="n">
        <v>-2.4683907419779</v>
      </c>
    </row>
    <row r="3310" customFormat="false" ht="15" hidden="false" customHeight="false" outlineLevel="0" collapsed="false">
      <c r="A3310" s="1" t="n">
        <v>-0.570789907551044</v>
      </c>
      <c r="B3310" s="1" t="n">
        <v>4.08544424214235</v>
      </c>
    </row>
    <row r="3311" customFormat="false" ht="15" hidden="false" customHeight="false" outlineLevel="0" collapsed="false">
      <c r="A3311" s="1" t="n">
        <f aca="false">-25.2136043993313</f>
        <v>-25.2136043993313</v>
      </c>
      <c r="B3311" s="1" t="n">
        <v>-15.0844102746746</v>
      </c>
    </row>
    <row r="3312" customFormat="false" ht="15" hidden="false" customHeight="false" outlineLevel="0" collapsed="false">
      <c r="A3312" s="1" t="n">
        <v>30.5323223855077</v>
      </c>
      <c r="B3312" s="1" t="n">
        <v>-2.76944995446667</v>
      </c>
    </row>
    <row r="3313" customFormat="false" ht="15" hidden="false" customHeight="false" outlineLevel="0" collapsed="false">
      <c r="A3313" s="1" t="n">
        <f aca="false">-15.3689747782793</f>
        <v>-15.3689747782793</v>
      </c>
      <c r="B3313" s="1" t="n">
        <v>-17.3159928454243</v>
      </c>
    </row>
    <row r="3314" customFormat="false" ht="15" hidden="false" customHeight="false" outlineLevel="0" collapsed="false">
      <c r="A3314" s="1" t="n">
        <v>10.2531879837988</v>
      </c>
      <c r="B3314" s="1" t="n">
        <v>1.63641495658198</v>
      </c>
    </row>
    <row r="3315" customFormat="false" ht="15" hidden="false" customHeight="false" outlineLevel="0" collapsed="false">
      <c r="A3315" s="1" t="n">
        <v>-5.56459742629991</v>
      </c>
      <c r="B3315" s="1" t="n">
        <v>6.54453941099617</v>
      </c>
    </row>
    <row r="3316" customFormat="false" ht="15" hidden="false" customHeight="false" outlineLevel="0" collapsed="false">
      <c r="A3316" s="1" t="n">
        <v>20.9573993331266</v>
      </c>
      <c r="B3316" s="1" t="n">
        <v>-3.22750958083786</v>
      </c>
    </row>
    <row r="3317" customFormat="false" ht="15" hidden="false" customHeight="false" outlineLevel="0" collapsed="false">
      <c r="A3317" s="1" t="n">
        <v>24.0031920926804</v>
      </c>
      <c r="B3317" s="1" t="n">
        <v>-3.45886618872854</v>
      </c>
    </row>
    <row r="3318" customFormat="false" ht="15" hidden="false" customHeight="false" outlineLevel="0" collapsed="false">
      <c r="A3318" s="1" t="n">
        <f aca="false">-28.4268746207857</f>
        <v>-28.4268746207857</v>
      </c>
      <c r="B3318" s="1" t="n">
        <v>-12.5016015348924</v>
      </c>
    </row>
    <row r="3319" customFormat="false" ht="15" hidden="false" customHeight="false" outlineLevel="0" collapsed="false">
      <c r="A3319" s="1" t="n">
        <f aca="false">-18.9953637265643</f>
        <v>-18.9953637265643</v>
      </c>
      <c r="B3319" s="1" t="n">
        <v>-19.1764569292671</v>
      </c>
    </row>
    <row r="3320" customFormat="false" ht="15" hidden="false" customHeight="false" outlineLevel="0" collapsed="false">
      <c r="A3320" s="1" t="n">
        <v>-4.52858639604304</v>
      </c>
      <c r="B3320" s="1" t="n">
        <v>2.85074909139171</v>
      </c>
    </row>
    <row r="3321" customFormat="false" ht="15" hidden="false" customHeight="false" outlineLevel="0" collapsed="false">
      <c r="A3321" s="1" t="n">
        <f aca="false">-34.4074352400176</f>
        <v>-34.4074352400176</v>
      </c>
      <c r="B3321" s="1" t="n">
        <v>-10.4107243475299</v>
      </c>
    </row>
    <row r="3322" customFormat="false" ht="15" hidden="false" customHeight="false" outlineLevel="0" collapsed="false">
      <c r="A3322" s="1" t="n">
        <v>-4.69567667617579</v>
      </c>
      <c r="B3322" s="1" t="n">
        <v>1.57524245123239</v>
      </c>
    </row>
    <row r="3323" customFormat="false" ht="15" hidden="false" customHeight="false" outlineLevel="0" collapsed="false">
      <c r="A3323" s="1" t="n">
        <v>-0.470727340392756</v>
      </c>
      <c r="B3323" s="1" t="n">
        <v>1.83423295168587</v>
      </c>
    </row>
    <row r="3324" customFormat="false" ht="15" hidden="false" customHeight="false" outlineLevel="0" collapsed="false">
      <c r="A3324" s="1" t="n">
        <f aca="false">-18.3076263970201</f>
        <v>-18.3076263970201</v>
      </c>
      <c r="B3324" s="1" t="n">
        <v>-14.2324943977005</v>
      </c>
    </row>
    <row r="3325" customFormat="false" ht="15" hidden="false" customHeight="false" outlineLevel="0" collapsed="false">
      <c r="A3325" s="1" t="n">
        <f aca="false">-20.6660977563251</f>
        <v>-20.6660977563251</v>
      </c>
      <c r="B3325" s="1" t="n">
        <v>-14.4967485208453</v>
      </c>
    </row>
    <row r="3326" customFormat="false" ht="15" hidden="false" customHeight="false" outlineLevel="0" collapsed="false">
      <c r="A3326" s="1" t="n">
        <f aca="false">-22.3678203414426</f>
        <v>-22.3678203414426</v>
      </c>
      <c r="B3326" s="1" t="n">
        <v>-16.3877113760313</v>
      </c>
    </row>
    <row r="3327" customFormat="false" ht="15" hidden="false" customHeight="false" outlineLevel="0" collapsed="false">
      <c r="A3327" s="1" t="n">
        <v>4.5143989176657</v>
      </c>
      <c r="B3327" s="1" t="n">
        <v>8.52079466662716</v>
      </c>
    </row>
    <row r="3328" customFormat="false" ht="15" hidden="false" customHeight="false" outlineLevel="0" collapsed="false">
      <c r="A3328" s="1" t="n">
        <v>31.9879367908274</v>
      </c>
      <c r="B3328" s="1" t="n">
        <v>-3.24554028882459</v>
      </c>
    </row>
    <row r="3329" customFormat="false" ht="15" hidden="false" customHeight="false" outlineLevel="0" collapsed="false">
      <c r="A3329" s="1" t="n">
        <f aca="false">-29.5895111275454</f>
        <v>-29.5895111275454</v>
      </c>
      <c r="B3329" s="1" t="n">
        <v>-13.2091749782703</v>
      </c>
    </row>
    <row r="3330" customFormat="false" ht="15" hidden="false" customHeight="false" outlineLevel="0" collapsed="false">
      <c r="A3330" s="1" t="n">
        <v>22.4701584342904</v>
      </c>
      <c r="B3330" s="1" t="n">
        <v>-0.381871874666085</v>
      </c>
    </row>
    <row r="3331" customFormat="false" ht="15" hidden="false" customHeight="false" outlineLevel="0" collapsed="false">
      <c r="A3331" s="1" t="n">
        <f aca="false">-30.0925679714394</f>
        <v>-30.0925679714394</v>
      </c>
      <c r="B3331" s="1" t="n">
        <v>-13.8549318512382</v>
      </c>
    </row>
    <row r="3332" customFormat="false" ht="15" hidden="false" customHeight="false" outlineLevel="0" collapsed="false">
      <c r="A3332" s="1" t="n">
        <f aca="false">-23.9686603431209</f>
        <v>-23.9686603431209</v>
      </c>
      <c r="B3332" s="1" t="n">
        <v>-12.221677713384</v>
      </c>
    </row>
    <row r="3333" customFormat="false" ht="15" hidden="false" customHeight="false" outlineLevel="0" collapsed="false">
      <c r="A3333" s="1" t="n">
        <v>-1.06155687923512</v>
      </c>
      <c r="B3333" s="1" t="n">
        <v>3.07862046335195</v>
      </c>
    </row>
    <row r="3334" customFormat="false" ht="15" hidden="false" customHeight="false" outlineLevel="0" collapsed="false">
      <c r="A3334" s="1" t="n">
        <f aca="false">-32.1667889048859</f>
        <v>-32.1667889048859</v>
      </c>
      <c r="B3334" s="1" t="n">
        <v>-14.2154442364442</v>
      </c>
    </row>
    <row r="3335" customFormat="false" ht="15" hidden="false" customHeight="false" outlineLevel="0" collapsed="false">
      <c r="A3335" s="1" t="n">
        <v>8.73764829820839</v>
      </c>
      <c r="B3335" s="1" t="n">
        <v>1.09787762228917</v>
      </c>
    </row>
    <row r="3336" customFormat="false" ht="15" hidden="false" customHeight="false" outlineLevel="0" collapsed="false">
      <c r="A3336" s="1" t="n">
        <f aca="false">-23.5177359749765</f>
        <v>-23.5177359749765</v>
      </c>
      <c r="B3336" s="1" t="n">
        <v>-10.5822104155308</v>
      </c>
    </row>
    <row r="3337" customFormat="false" ht="15" hidden="false" customHeight="false" outlineLevel="0" collapsed="false">
      <c r="A3337" s="1" t="n">
        <v>40.3249211419949</v>
      </c>
      <c r="B3337" s="1" t="n">
        <v>-0.318876342460002</v>
      </c>
    </row>
    <row r="3338" customFormat="false" ht="15" hidden="false" customHeight="false" outlineLevel="0" collapsed="false">
      <c r="A3338" s="1" t="n">
        <v>30.3074984907509</v>
      </c>
      <c r="B3338" s="1" t="n">
        <v>-9.00409784094692</v>
      </c>
    </row>
    <row r="3339" customFormat="false" ht="15" hidden="false" customHeight="false" outlineLevel="0" collapsed="false">
      <c r="A3339" s="1" t="n">
        <v>4.2110836030429</v>
      </c>
      <c r="B3339" s="1" t="n">
        <v>3.37521792479206</v>
      </c>
    </row>
    <row r="3340" customFormat="false" ht="15" hidden="false" customHeight="false" outlineLevel="0" collapsed="false">
      <c r="A3340" s="1" t="n">
        <v>27.4287363941426</v>
      </c>
      <c r="B3340" s="1" t="n">
        <v>-0.358311679532658</v>
      </c>
    </row>
    <row r="3341" customFormat="false" ht="15" hidden="false" customHeight="false" outlineLevel="0" collapsed="false">
      <c r="A3341" s="1" t="n">
        <v>37.8122943153266</v>
      </c>
      <c r="B3341" s="1" t="n">
        <v>-3.38757456083025</v>
      </c>
    </row>
    <row r="3342" customFormat="false" ht="15" hidden="false" customHeight="false" outlineLevel="0" collapsed="false">
      <c r="A3342" s="1" t="n">
        <f aca="false">-22.1115153953626</f>
        <v>-22.1115153953626</v>
      </c>
      <c r="B3342" s="1" t="n">
        <v>-18.208703792072</v>
      </c>
    </row>
    <row r="3343" customFormat="false" ht="15" hidden="false" customHeight="false" outlineLevel="0" collapsed="false">
      <c r="A3343" s="1" t="n">
        <v>-5.22939355014912</v>
      </c>
      <c r="B3343" s="1" t="n">
        <v>4.2919190815512</v>
      </c>
    </row>
    <row r="3344" customFormat="false" ht="15" hidden="false" customHeight="false" outlineLevel="0" collapsed="false">
      <c r="A3344" s="1" t="n">
        <v>12.3878624175729</v>
      </c>
      <c r="B3344" s="1" t="n">
        <v>1.76200200054615</v>
      </c>
    </row>
    <row r="3345" customFormat="false" ht="15" hidden="false" customHeight="false" outlineLevel="0" collapsed="false">
      <c r="A3345" s="1" t="n">
        <v>-3.28741563809469</v>
      </c>
      <c r="B3345" s="1" t="n">
        <v>6.17947645207143</v>
      </c>
    </row>
    <row r="3346" customFormat="false" ht="15" hidden="false" customHeight="false" outlineLevel="0" collapsed="false">
      <c r="A3346" s="1" t="n">
        <v>-3.71730325610915</v>
      </c>
      <c r="B3346" s="1" t="n">
        <v>9.61651007391572</v>
      </c>
    </row>
    <row r="3347" customFormat="false" ht="15" hidden="false" customHeight="false" outlineLevel="0" collapsed="false">
      <c r="A3347" s="1" t="n">
        <f aca="false">-34.5402831201677</f>
        <v>-34.5402831201677</v>
      </c>
      <c r="B3347" s="1" t="n">
        <v>-18.5386201745592</v>
      </c>
    </row>
    <row r="3348" customFormat="false" ht="15" hidden="false" customHeight="false" outlineLevel="0" collapsed="false">
      <c r="A3348" s="1" t="n">
        <v>37.5064094333811</v>
      </c>
      <c r="B3348" s="1" t="n">
        <v>-7.26027847193004</v>
      </c>
    </row>
    <row r="3349" customFormat="false" ht="15" hidden="false" customHeight="false" outlineLevel="0" collapsed="false">
      <c r="A3349" s="1" t="n">
        <v>0.35891340333971</v>
      </c>
      <c r="B3349" s="1" t="n">
        <v>6.89599745286973</v>
      </c>
    </row>
    <row r="3350" customFormat="false" ht="15" hidden="false" customHeight="false" outlineLevel="0" collapsed="false">
      <c r="A3350" s="1" t="n">
        <f aca="false">-17.4350763676541</f>
        <v>-17.4350763676541</v>
      </c>
      <c r="B3350" s="1" t="n">
        <v>-13.9781999530235</v>
      </c>
    </row>
    <row r="3351" customFormat="false" ht="15" hidden="false" customHeight="false" outlineLevel="0" collapsed="false">
      <c r="A3351" s="1" t="n">
        <v>13.3902262386579</v>
      </c>
      <c r="B3351" s="1" t="n">
        <v>0.548836990067534</v>
      </c>
    </row>
    <row r="3352" customFormat="false" ht="15" hidden="false" customHeight="false" outlineLevel="0" collapsed="false">
      <c r="A3352" s="1" t="n">
        <f aca="false">-18.2356031425073</f>
        <v>-18.2356031425073</v>
      </c>
      <c r="B3352" s="1" t="n">
        <v>-11.5494560947838</v>
      </c>
    </row>
    <row r="3353" customFormat="false" ht="15" hidden="false" customHeight="false" outlineLevel="0" collapsed="false">
      <c r="A3353" s="1" t="n">
        <v>20.9291947549574</v>
      </c>
      <c r="B3353" s="1" t="n">
        <v>-8.34441658430937</v>
      </c>
    </row>
    <row r="3354" customFormat="false" ht="15" hidden="false" customHeight="false" outlineLevel="0" collapsed="false">
      <c r="A3354" s="1" t="n">
        <v>36.7981602425296</v>
      </c>
      <c r="B3354" s="1" t="n">
        <v>-4.01017863323497</v>
      </c>
    </row>
    <row r="3355" customFormat="false" ht="15" hidden="false" customHeight="false" outlineLevel="0" collapsed="false">
      <c r="A3355" s="1" t="n">
        <v>6.83466340373614</v>
      </c>
      <c r="B3355" s="1" t="n">
        <v>7.91843187478554</v>
      </c>
    </row>
    <row r="3356" customFormat="false" ht="15" hidden="false" customHeight="false" outlineLevel="0" collapsed="false">
      <c r="A3356" s="1" t="n">
        <v>3.97105154778378</v>
      </c>
      <c r="B3356" s="1" t="n">
        <v>8.69974769912489</v>
      </c>
    </row>
    <row r="3357" customFormat="false" ht="15" hidden="false" customHeight="false" outlineLevel="0" collapsed="false">
      <c r="A3357" s="1" t="n">
        <f aca="false">-29.1392448944471</f>
        <v>-29.1392448944471</v>
      </c>
      <c r="B3357" s="1" t="n">
        <v>-13.6677064129432</v>
      </c>
    </row>
    <row r="3358" customFormat="false" ht="15" hidden="false" customHeight="false" outlineLevel="0" collapsed="false">
      <c r="A3358" s="1" t="n">
        <f aca="false">-32.0592720072609</f>
        <v>-32.0592720072609</v>
      </c>
      <c r="B3358" s="1" t="n">
        <v>-10.4095880646545</v>
      </c>
    </row>
    <row r="3359" customFormat="false" ht="15" hidden="false" customHeight="false" outlineLevel="0" collapsed="false">
      <c r="A3359" s="1" t="n">
        <v>-0.429340128231362</v>
      </c>
      <c r="B3359" s="1" t="n">
        <v>9.30636151522528</v>
      </c>
    </row>
    <row r="3360" customFormat="false" ht="15" hidden="false" customHeight="false" outlineLevel="0" collapsed="false">
      <c r="A3360" s="1" t="n">
        <v>27.5620732788505</v>
      </c>
      <c r="B3360" s="1" t="n">
        <v>0.15921790994423</v>
      </c>
    </row>
    <row r="3361" customFormat="false" ht="15" hidden="false" customHeight="false" outlineLevel="0" collapsed="false">
      <c r="A3361" s="1" t="n">
        <v>8.64343470335687</v>
      </c>
      <c r="B3361" s="1" t="n">
        <v>7.87783797838151</v>
      </c>
    </row>
    <row r="3362" customFormat="false" ht="15" hidden="false" customHeight="false" outlineLevel="0" collapsed="false">
      <c r="A3362" s="1" t="n">
        <f aca="false">-20.6045469413651</f>
        <v>-20.6045469413651</v>
      </c>
      <c r="B3362" s="1" t="n">
        <v>-18.9394055479806</v>
      </c>
    </row>
    <row r="3363" customFormat="false" ht="15" hidden="false" customHeight="false" outlineLevel="0" collapsed="false">
      <c r="A3363" s="1" t="n">
        <v>32.1402279964257</v>
      </c>
      <c r="B3363" s="1" t="n">
        <v>-5.15563307190469</v>
      </c>
    </row>
    <row r="3364" customFormat="false" ht="15" hidden="false" customHeight="false" outlineLevel="0" collapsed="false">
      <c r="A3364" s="1" t="n">
        <f aca="false">-19.4033290611671</f>
        <v>-19.4033290611671</v>
      </c>
      <c r="B3364" s="1" t="n">
        <v>-18.0823215097844</v>
      </c>
    </row>
    <row r="3365" customFormat="false" ht="15" hidden="false" customHeight="false" outlineLevel="0" collapsed="false">
      <c r="A3365" s="1" t="n">
        <f aca="false">-16.5789392450496</f>
        <v>-16.5789392450496</v>
      </c>
      <c r="B3365" s="1" t="n">
        <v>-13.6562438968853</v>
      </c>
    </row>
    <row r="3366" customFormat="false" ht="15" hidden="false" customHeight="false" outlineLevel="0" collapsed="false">
      <c r="A3366" s="1" t="n">
        <v>25.6396175253869</v>
      </c>
      <c r="B3366" s="1" t="n">
        <v>-2.56088920072918</v>
      </c>
    </row>
    <row r="3367" customFormat="false" ht="15" hidden="false" customHeight="false" outlineLevel="0" collapsed="false">
      <c r="A3367" s="1" t="n">
        <f aca="false">-29.9151378356947</f>
        <v>-29.9151378356947</v>
      </c>
      <c r="B3367" s="1" t="n">
        <v>-15.2610712717111</v>
      </c>
    </row>
    <row r="3368" customFormat="false" ht="15" hidden="false" customHeight="false" outlineLevel="0" collapsed="false">
      <c r="A3368" s="1" t="n">
        <v>30.9917588630243</v>
      </c>
      <c r="B3368" s="1" t="n">
        <v>-7.06209889621604</v>
      </c>
    </row>
    <row r="3369" customFormat="false" ht="15" hidden="false" customHeight="false" outlineLevel="0" collapsed="false">
      <c r="A3369" s="1" t="n">
        <v>33.0791344129023</v>
      </c>
      <c r="B3369" s="1" t="n">
        <v>-2.23025265116827</v>
      </c>
    </row>
    <row r="3370" customFormat="false" ht="15" hidden="false" customHeight="false" outlineLevel="0" collapsed="false">
      <c r="A3370" s="1" t="n">
        <v>12.7048234216508</v>
      </c>
      <c r="B3370" s="1" t="n">
        <v>5.45978989214099</v>
      </c>
    </row>
    <row r="3371" customFormat="false" ht="15" hidden="false" customHeight="false" outlineLevel="0" collapsed="false">
      <c r="A3371" s="1" t="n">
        <f aca="false">-24.9616076112749</f>
        <v>-24.9616076112749</v>
      </c>
      <c r="B3371" s="1" t="n">
        <v>-11.0683358006318</v>
      </c>
    </row>
    <row r="3372" customFormat="false" ht="15" hidden="false" customHeight="false" outlineLevel="0" collapsed="false">
      <c r="A3372" s="1" t="n">
        <f aca="false">-23.1640803057662</f>
        <v>-23.1640803057662</v>
      </c>
      <c r="B3372" s="1" t="n">
        <v>-11.6709385377986</v>
      </c>
    </row>
    <row r="3373" customFormat="false" ht="15" hidden="false" customHeight="false" outlineLevel="0" collapsed="false">
      <c r="A3373" s="1" t="n">
        <v>31.5059290222966</v>
      </c>
      <c r="B3373" s="1" t="n">
        <v>0.254658504878458</v>
      </c>
    </row>
    <row r="3374" customFormat="false" ht="15" hidden="false" customHeight="false" outlineLevel="0" collapsed="false">
      <c r="A3374" s="1" t="n">
        <f aca="false">-19.1036872767638</f>
        <v>-19.1036872767638</v>
      </c>
      <c r="B3374" s="1" t="n">
        <v>-14.0213142381338</v>
      </c>
    </row>
    <row r="3375" customFormat="false" ht="15" hidden="false" customHeight="false" outlineLevel="0" collapsed="false">
      <c r="A3375" s="1" t="n">
        <v>4.45627968775133</v>
      </c>
      <c r="B3375" s="1" t="n">
        <v>5.33110944205824</v>
      </c>
    </row>
    <row r="3376" customFormat="false" ht="15" hidden="false" customHeight="false" outlineLevel="0" collapsed="false">
      <c r="A3376" s="1" t="n">
        <v>22.956389410537</v>
      </c>
      <c r="B3376" s="1" t="n">
        <v>-5.38615589132469</v>
      </c>
    </row>
    <row r="3377" customFormat="false" ht="15" hidden="false" customHeight="false" outlineLevel="0" collapsed="false">
      <c r="A3377" s="1" t="n">
        <f aca="false">-22.9150703694619</f>
        <v>-22.9150703694619</v>
      </c>
      <c r="B3377" s="1" t="n">
        <v>-11.5495187437373</v>
      </c>
    </row>
    <row r="3378" customFormat="false" ht="15" hidden="false" customHeight="false" outlineLevel="0" collapsed="false">
      <c r="A3378" s="1" t="n">
        <v>21.024644759978</v>
      </c>
      <c r="B3378" s="1" t="n">
        <v>-7.48617937507458</v>
      </c>
    </row>
    <row r="3379" customFormat="false" ht="15" hidden="false" customHeight="false" outlineLevel="0" collapsed="false">
      <c r="A3379" s="1" t="n">
        <f aca="false">-21.9361261666555</f>
        <v>-21.9361261666555</v>
      </c>
      <c r="B3379" s="1" t="n">
        <v>-13.338595285882</v>
      </c>
    </row>
    <row r="3380" customFormat="false" ht="15" hidden="false" customHeight="false" outlineLevel="0" collapsed="false">
      <c r="A3380" s="1" t="n">
        <v>-0.555401440820838</v>
      </c>
      <c r="B3380" s="1" t="n">
        <v>1.03100383491067</v>
      </c>
    </row>
    <row r="3381" customFormat="false" ht="15" hidden="false" customHeight="false" outlineLevel="0" collapsed="false">
      <c r="A3381" s="1" t="n">
        <v>-4.41661965028359</v>
      </c>
      <c r="B3381" s="1" t="n">
        <v>3.7008103517941</v>
      </c>
    </row>
    <row r="3382" customFormat="false" ht="15" hidden="false" customHeight="false" outlineLevel="0" collapsed="false">
      <c r="A3382" s="1" t="n">
        <f aca="false">-18.6994109025547</f>
        <v>-18.6994109025547</v>
      </c>
      <c r="B3382" s="1" t="n">
        <v>-18.049822360405</v>
      </c>
    </row>
    <row r="3383" customFormat="false" ht="15" hidden="false" customHeight="false" outlineLevel="0" collapsed="false">
      <c r="A3383" s="1" t="n">
        <v>24.3940237976165</v>
      </c>
      <c r="B3383" s="1" t="n">
        <v>-8.57169144742465</v>
      </c>
    </row>
    <row r="3384" customFormat="false" ht="15" hidden="false" customHeight="false" outlineLevel="0" collapsed="false">
      <c r="A3384" s="1" t="n">
        <v>11.3598373037912</v>
      </c>
      <c r="B3384" s="1" t="n">
        <v>6.25370308114466</v>
      </c>
    </row>
    <row r="3385" customFormat="false" ht="15" hidden="false" customHeight="false" outlineLevel="0" collapsed="false">
      <c r="A3385" s="1" t="n">
        <f aca="false">-32.5110894607017</f>
        <v>-32.5110894607017</v>
      </c>
      <c r="B3385" s="1" t="n">
        <v>-16.2766271195915</v>
      </c>
    </row>
    <row r="3386" customFormat="false" ht="15" hidden="false" customHeight="false" outlineLevel="0" collapsed="false">
      <c r="A3386" s="1" t="n">
        <v>12.68893569142</v>
      </c>
      <c r="B3386" s="1" t="n">
        <v>3.5318474545952</v>
      </c>
    </row>
    <row r="3387" customFormat="false" ht="15" hidden="false" customHeight="false" outlineLevel="0" collapsed="false">
      <c r="A3387" s="1" t="n">
        <v>7.34517307600668</v>
      </c>
      <c r="B3387" s="1" t="n">
        <v>8.41819396462897</v>
      </c>
    </row>
    <row r="3388" customFormat="false" ht="15" hidden="false" customHeight="false" outlineLevel="0" collapsed="false">
      <c r="A3388" s="1" t="n">
        <v>28.6180172384885</v>
      </c>
      <c r="B3388" s="1" t="n">
        <v>-7.46613581820556</v>
      </c>
    </row>
    <row r="3389" customFormat="false" ht="15" hidden="false" customHeight="false" outlineLevel="0" collapsed="false">
      <c r="A3389" s="1" t="n">
        <f aca="false">-15.612441822341</f>
        <v>-15.612441822341</v>
      </c>
      <c r="B3389" s="1" t="n">
        <v>-11.4309650534821</v>
      </c>
    </row>
    <row r="3390" customFormat="false" ht="15" hidden="false" customHeight="false" outlineLevel="0" collapsed="false">
      <c r="A3390" s="1" t="n">
        <v>12.790205367397</v>
      </c>
      <c r="B3390" s="1" t="n">
        <v>3.72616046960756</v>
      </c>
    </row>
    <row r="3391" customFormat="false" ht="15" hidden="false" customHeight="false" outlineLevel="0" collapsed="false">
      <c r="A3391" s="1" t="n">
        <v>21.8286820545879</v>
      </c>
      <c r="B3391" s="1" t="n">
        <v>-0.294757906865683</v>
      </c>
    </row>
    <row r="3392" customFormat="false" ht="15" hidden="false" customHeight="false" outlineLevel="0" collapsed="false">
      <c r="A3392" s="1" t="n">
        <v>2.84775226308905</v>
      </c>
      <c r="B3392" s="1" t="n">
        <v>6.21365887680433</v>
      </c>
    </row>
    <row r="3393" customFormat="false" ht="15" hidden="false" customHeight="false" outlineLevel="0" collapsed="false">
      <c r="A3393" s="1" t="n">
        <f aca="false">-33.1747372359026</f>
        <v>-33.1747372359026</v>
      </c>
      <c r="B3393" s="1" t="n">
        <v>-10.1960448510343</v>
      </c>
    </row>
    <row r="3394" customFormat="false" ht="15" hidden="false" customHeight="false" outlineLevel="0" collapsed="false">
      <c r="A3394" s="1" t="n">
        <v>26.7197838791127</v>
      </c>
      <c r="B3394" s="1" t="n">
        <v>-6.56551267993777</v>
      </c>
    </row>
    <row r="3395" customFormat="false" ht="15" hidden="false" customHeight="false" outlineLevel="0" collapsed="false">
      <c r="A3395" s="1" t="n">
        <v>21.917404064761</v>
      </c>
      <c r="B3395" s="1" t="n">
        <v>-6.673944999046</v>
      </c>
    </row>
    <row r="3396" customFormat="false" ht="15" hidden="false" customHeight="false" outlineLevel="0" collapsed="false">
      <c r="A3396" s="1" t="n">
        <v>21.0494194401419</v>
      </c>
      <c r="B3396" s="1" t="n">
        <v>-0.717242482105408</v>
      </c>
    </row>
    <row r="3397" customFormat="false" ht="15" hidden="false" customHeight="false" outlineLevel="0" collapsed="false">
      <c r="A3397" s="1" t="n">
        <v>28.0762274450933</v>
      </c>
      <c r="B3397" s="1" t="n">
        <v>-5.39357845387533</v>
      </c>
    </row>
    <row r="3398" customFormat="false" ht="15" hidden="false" customHeight="false" outlineLevel="0" collapsed="false">
      <c r="A3398" s="1" t="n">
        <v>-3.01060456212842</v>
      </c>
      <c r="B3398" s="1" t="n">
        <v>6.72874497835259</v>
      </c>
    </row>
    <row r="3399" customFormat="false" ht="15" hidden="false" customHeight="false" outlineLevel="0" collapsed="false">
      <c r="A3399" s="1" t="n">
        <v>13.2116298818393</v>
      </c>
      <c r="B3399" s="1" t="n">
        <v>6.44064080163312</v>
      </c>
    </row>
    <row r="3400" customFormat="false" ht="15" hidden="false" customHeight="false" outlineLevel="0" collapsed="false">
      <c r="A3400" s="1" t="n">
        <v>32.5543322106503</v>
      </c>
      <c r="B3400" s="1" t="n">
        <v>-6.96336029322388</v>
      </c>
    </row>
    <row r="3401" customFormat="false" ht="15" hidden="false" customHeight="false" outlineLevel="0" collapsed="false">
      <c r="A3401" s="1" t="n">
        <v>23.4276013737284</v>
      </c>
      <c r="B3401" s="1" t="n">
        <v>-5.06036815828292</v>
      </c>
    </row>
    <row r="3402" customFormat="false" ht="15" hidden="false" customHeight="false" outlineLevel="0" collapsed="false">
      <c r="A3402" s="1" t="n">
        <f aca="false">-28.9227182582131</f>
        <v>-28.9227182582131</v>
      </c>
      <c r="B3402" s="1" t="n">
        <v>-11.1727155382559</v>
      </c>
    </row>
    <row r="3403" customFormat="false" ht="15" hidden="false" customHeight="false" outlineLevel="0" collapsed="false">
      <c r="A3403" s="1" t="n">
        <v>37.787494692283</v>
      </c>
      <c r="B3403" s="1" t="n">
        <v>-0.014368184393966</v>
      </c>
    </row>
    <row r="3404" customFormat="false" ht="15" hidden="false" customHeight="false" outlineLevel="0" collapsed="false">
      <c r="A3404" s="1" t="n">
        <v>27.6289559853328</v>
      </c>
      <c r="B3404" s="1" t="n">
        <v>-6.33557044207337</v>
      </c>
    </row>
    <row r="3405" customFormat="false" ht="15" hidden="false" customHeight="false" outlineLevel="0" collapsed="false">
      <c r="A3405" s="1" t="n">
        <v>0.101551750853178</v>
      </c>
      <c r="B3405" s="1" t="n">
        <v>0.689658887049879</v>
      </c>
    </row>
    <row r="3406" customFormat="false" ht="15" hidden="false" customHeight="false" outlineLevel="0" collapsed="false">
      <c r="A3406" s="1" t="n">
        <v>36.7013378768281</v>
      </c>
      <c r="B3406" s="1" t="n">
        <v>0.244906835696529</v>
      </c>
    </row>
    <row r="3407" customFormat="false" ht="15" hidden="false" customHeight="false" outlineLevel="0" collapsed="false">
      <c r="A3407" s="1" t="n">
        <v>34.5949771568939</v>
      </c>
      <c r="B3407" s="1" t="n">
        <v>-0.0666871632205818</v>
      </c>
    </row>
    <row r="3408" customFormat="false" ht="15" hidden="false" customHeight="false" outlineLevel="0" collapsed="false">
      <c r="A3408" s="1" t="n">
        <v>5.04592424504663</v>
      </c>
      <c r="B3408" s="1" t="n">
        <v>6.86742554391109</v>
      </c>
    </row>
    <row r="3409" customFormat="false" ht="15" hidden="false" customHeight="false" outlineLevel="0" collapsed="false">
      <c r="A3409" s="1" t="n">
        <v>38.8657520539242</v>
      </c>
      <c r="B3409" s="1" t="n">
        <v>-0.0173605471337072</v>
      </c>
    </row>
    <row r="3410" customFormat="false" ht="15" hidden="false" customHeight="false" outlineLevel="0" collapsed="false">
      <c r="A3410" s="1" t="n">
        <v>-2.44977234871092</v>
      </c>
      <c r="B3410" s="1" t="n">
        <v>1.14674484007297</v>
      </c>
    </row>
    <row r="3411" customFormat="false" ht="15" hidden="false" customHeight="false" outlineLevel="0" collapsed="false">
      <c r="A3411" s="1" t="n">
        <f aca="false">-18.7876038798432</f>
        <v>-18.7876038798432</v>
      </c>
      <c r="B3411" s="1" t="n">
        <v>-11.9061356078848</v>
      </c>
    </row>
    <row r="3412" customFormat="false" ht="15" hidden="false" customHeight="false" outlineLevel="0" collapsed="false">
      <c r="A3412" s="1" t="n">
        <v>7.52930269953233</v>
      </c>
      <c r="B3412" s="1" t="n">
        <v>8.07312688951324</v>
      </c>
    </row>
    <row r="3413" customFormat="false" ht="15" hidden="false" customHeight="false" outlineLevel="0" collapsed="false">
      <c r="A3413" s="1" t="n">
        <f aca="false">-32.6140355932593</f>
        <v>-32.6140355932593</v>
      </c>
      <c r="B3413" s="1" t="n">
        <v>-14.1827297786172</v>
      </c>
    </row>
    <row r="3414" customFormat="false" ht="15" hidden="false" customHeight="false" outlineLevel="0" collapsed="false">
      <c r="A3414" s="1" t="n">
        <f aca="false">-25.5297701028529</f>
        <v>-25.5297701028529</v>
      </c>
      <c r="B3414" s="1" t="n">
        <v>-16.3704349951139</v>
      </c>
    </row>
    <row r="3415" customFormat="false" ht="15" hidden="false" customHeight="false" outlineLevel="0" collapsed="false">
      <c r="A3415" s="1" t="n">
        <v>8.57730309834796</v>
      </c>
      <c r="B3415" s="1" t="n">
        <v>7.96096643087544</v>
      </c>
    </row>
    <row r="3416" customFormat="false" ht="15" hidden="false" customHeight="false" outlineLevel="0" collapsed="false">
      <c r="A3416" s="1" t="n">
        <f aca="false">-34.665645134504</f>
        <v>-34.665645134504</v>
      </c>
      <c r="B3416" s="1" t="n">
        <v>-12.8292964255495</v>
      </c>
    </row>
    <row r="3417" customFormat="false" ht="15" hidden="false" customHeight="false" outlineLevel="0" collapsed="false">
      <c r="A3417" s="1" t="n">
        <v>39.9802057633881</v>
      </c>
      <c r="B3417" s="1" t="n">
        <v>-1.99322174947493</v>
      </c>
    </row>
    <row r="3418" customFormat="false" ht="15" hidden="false" customHeight="false" outlineLevel="0" collapsed="false">
      <c r="A3418" s="1" t="n">
        <v>28.6755039045165</v>
      </c>
      <c r="B3418" s="1" t="n">
        <v>-3.70461786471471</v>
      </c>
    </row>
    <row r="3419" customFormat="false" ht="15" hidden="false" customHeight="false" outlineLevel="0" collapsed="false">
      <c r="A3419" s="1" t="n">
        <f aca="false">-26.664442830259</f>
        <v>-26.664442830259</v>
      </c>
      <c r="B3419" s="1" t="n">
        <v>-16.4131411549325</v>
      </c>
    </row>
    <row r="3420" customFormat="false" ht="15" hidden="false" customHeight="false" outlineLevel="0" collapsed="false">
      <c r="A3420" s="1" t="n">
        <v>-5.72507662060185</v>
      </c>
      <c r="B3420" s="1" t="n">
        <v>3.99032800002094</v>
      </c>
    </row>
    <row r="3421" customFormat="false" ht="15" hidden="false" customHeight="false" outlineLevel="0" collapsed="false">
      <c r="A3421" s="1" t="n">
        <v>13.0436961958756</v>
      </c>
      <c r="B3421" s="1" t="n">
        <v>5.9995594513568</v>
      </c>
    </row>
    <row r="3422" customFormat="false" ht="15" hidden="false" customHeight="false" outlineLevel="0" collapsed="false">
      <c r="A3422" s="1" t="n">
        <v>31.0863356051111</v>
      </c>
      <c r="B3422" s="1" t="n">
        <v>-5.28927823443306</v>
      </c>
    </row>
    <row r="3423" customFormat="false" ht="15" hidden="false" customHeight="false" outlineLevel="0" collapsed="false">
      <c r="A3423" s="1" t="n">
        <f aca="false">-18.1742142215386</f>
        <v>-18.1742142215386</v>
      </c>
      <c r="B3423" s="1" t="n">
        <v>-11.1883557972671</v>
      </c>
    </row>
    <row r="3424" customFormat="false" ht="15" hidden="false" customHeight="false" outlineLevel="0" collapsed="false">
      <c r="A3424" s="1" t="n">
        <v>29.0575360648419</v>
      </c>
      <c r="B3424" s="1" t="n">
        <v>-1.89008458004443</v>
      </c>
    </row>
    <row r="3425" customFormat="false" ht="15" hidden="false" customHeight="false" outlineLevel="0" collapsed="false">
      <c r="A3425" s="1" t="n">
        <f aca="false">-19.7844485590964</f>
        <v>-19.7844485590964</v>
      </c>
      <c r="B3425" s="1" t="n">
        <v>-17.8175826311244</v>
      </c>
    </row>
    <row r="3426" customFormat="false" ht="15" hidden="false" customHeight="false" outlineLevel="0" collapsed="false">
      <c r="A3426" s="1" t="n">
        <v>24.3380703575174</v>
      </c>
      <c r="B3426" s="1" t="n">
        <v>-5.08817011032538</v>
      </c>
    </row>
    <row r="3427" customFormat="false" ht="15" hidden="false" customHeight="false" outlineLevel="0" collapsed="false">
      <c r="A3427" s="1" t="n">
        <f aca="false">-15.6602879421246</f>
        <v>-15.6602879421246</v>
      </c>
      <c r="B3427" s="1" t="n">
        <v>-14.1590359037063</v>
      </c>
    </row>
    <row r="3428" customFormat="false" ht="15" hidden="false" customHeight="false" outlineLevel="0" collapsed="false">
      <c r="A3428" s="1" t="n">
        <f aca="false">-21.3125719852943</f>
        <v>-21.3125719852943</v>
      </c>
      <c r="B3428" s="1" t="n">
        <v>-15.4126514452755</v>
      </c>
    </row>
    <row r="3429" customFormat="false" ht="15" hidden="false" customHeight="false" outlineLevel="0" collapsed="false">
      <c r="A3429" s="1" t="n">
        <f aca="false">-18.7119767522852</f>
        <v>-18.7119767522852</v>
      </c>
      <c r="B3429" s="1" t="n">
        <v>-15.0738688062295</v>
      </c>
    </row>
    <row r="3430" customFormat="false" ht="15" hidden="false" customHeight="false" outlineLevel="0" collapsed="false">
      <c r="A3430" s="1" t="n">
        <v>4.31017338422495</v>
      </c>
      <c r="B3430" s="1" t="n">
        <v>3.10472516555882</v>
      </c>
    </row>
    <row r="3431" customFormat="false" ht="15" hidden="false" customHeight="false" outlineLevel="0" collapsed="false">
      <c r="A3431" s="1" t="n">
        <v>29.6485839357102</v>
      </c>
      <c r="B3431" s="1" t="n">
        <v>-3.4123738044019</v>
      </c>
    </row>
    <row r="3432" customFormat="false" ht="15" hidden="false" customHeight="false" outlineLevel="0" collapsed="false">
      <c r="A3432" s="1" t="n">
        <v>32.6660099526536</v>
      </c>
      <c r="B3432" s="1" t="n">
        <v>-0.105485291295861</v>
      </c>
    </row>
    <row r="3433" customFormat="false" ht="15" hidden="false" customHeight="false" outlineLevel="0" collapsed="false">
      <c r="A3433" s="1" t="n">
        <v>9.65988495349758</v>
      </c>
      <c r="B3433" s="1" t="n">
        <v>2.35719827219897</v>
      </c>
    </row>
    <row r="3434" customFormat="false" ht="15" hidden="false" customHeight="false" outlineLevel="0" collapsed="false">
      <c r="A3434" s="1" t="n">
        <v>6.99793450604199</v>
      </c>
      <c r="B3434" s="1" t="n">
        <v>9.25199846478338</v>
      </c>
    </row>
    <row r="3435" customFormat="false" ht="15" hidden="false" customHeight="false" outlineLevel="0" collapsed="false">
      <c r="A3435" s="1" t="n">
        <v>10.080505386264</v>
      </c>
      <c r="B3435" s="1" t="n">
        <v>2.44601969685496</v>
      </c>
    </row>
    <row r="3436" customFormat="false" ht="15" hidden="false" customHeight="false" outlineLevel="0" collapsed="false">
      <c r="A3436" s="1" t="n">
        <f aca="false">-24.5581944437003</f>
        <v>-24.5581944437003</v>
      </c>
      <c r="B3436" s="1" t="n">
        <v>-14.3666115702238</v>
      </c>
    </row>
    <row r="3437" customFormat="false" ht="15" hidden="false" customHeight="false" outlineLevel="0" collapsed="false">
      <c r="A3437" s="1" t="n">
        <v>0.655059284113128</v>
      </c>
      <c r="B3437" s="1" t="n">
        <v>8.76662733166252</v>
      </c>
    </row>
    <row r="3438" customFormat="false" ht="15" hidden="false" customHeight="false" outlineLevel="0" collapsed="false">
      <c r="A3438" s="1" t="n">
        <v>35.5334884818647</v>
      </c>
      <c r="B3438" s="1" t="n">
        <v>-2.25249251654457</v>
      </c>
    </row>
    <row r="3439" customFormat="false" ht="15" hidden="false" customHeight="false" outlineLevel="0" collapsed="false">
      <c r="A3439" s="1" t="n">
        <v>40.5475970265889</v>
      </c>
      <c r="B3439" s="1" t="n">
        <v>-9.30565893144105</v>
      </c>
    </row>
    <row r="3440" customFormat="false" ht="15" hidden="false" customHeight="false" outlineLevel="0" collapsed="false">
      <c r="A3440" s="1" t="n">
        <f aca="false">-25.419774820377</f>
        <v>-25.419774820377</v>
      </c>
      <c r="B3440" s="1" t="n">
        <v>-14.7809147107622</v>
      </c>
    </row>
    <row r="3441" customFormat="false" ht="15" hidden="false" customHeight="false" outlineLevel="0" collapsed="false">
      <c r="A3441" s="1" t="n">
        <v>-1.61340373666361</v>
      </c>
      <c r="B3441" s="1" t="n">
        <v>6.2315425529649</v>
      </c>
    </row>
    <row r="3442" customFormat="false" ht="15" hidden="false" customHeight="false" outlineLevel="0" collapsed="false">
      <c r="A3442" s="1" t="n">
        <v>38.9971007283092</v>
      </c>
      <c r="B3442" s="1" t="n">
        <v>-6.35477294826865</v>
      </c>
    </row>
    <row r="3443" customFormat="false" ht="15" hidden="false" customHeight="false" outlineLevel="0" collapsed="false">
      <c r="A3443" s="1" t="n">
        <v>33.2191268576815</v>
      </c>
      <c r="B3443" s="1" t="n">
        <v>-7.22139239517977</v>
      </c>
    </row>
    <row r="3444" customFormat="false" ht="15" hidden="false" customHeight="false" outlineLevel="0" collapsed="false">
      <c r="A3444" s="1" t="n">
        <v>-1.32455719447025</v>
      </c>
      <c r="B3444" s="1" t="n">
        <v>0.378427325181714</v>
      </c>
    </row>
    <row r="3445" customFormat="false" ht="15" hidden="false" customHeight="false" outlineLevel="0" collapsed="false">
      <c r="A3445" s="1" t="n">
        <f aca="false">-24.5644033027893</f>
        <v>-24.5644033027893</v>
      </c>
      <c r="B3445" s="1" t="n">
        <v>-17.204888693193</v>
      </c>
    </row>
    <row r="3446" customFormat="false" ht="15" hidden="false" customHeight="false" outlineLevel="0" collapsed="false">
      <c r="A3446" s="1" t="n">
        <v>6.44880158007983</v>
      </c>
      <c r="B3446" s="1" t="n">
        <v>-0.2142959049505</v>
      </c>
    </row>
    <row r="3447" customFormat="false" ht="15" hidden="false" customHeight="false" outlineLevel="0" collapsed="false">
      <c r="A3447" s="1" t="n">
        <f aca="false">-33.752358374207</f>
        <v>-33.752358374207</v>
      </c>
      <c r="B3447" s="1" t="n">
        <v>-14.1126780392026</v>
      </c>
    </row>
    <row r="3448" customFormat="false" ht="15" hidden="false" customHeight="false" outlineLevel="0" collapsed="false">
      <c r="A3448" s="1" t="n">
        <v>40.5955596533453</v>
      </c>
      <c r="B3448" s="1" t="n">
        <v>-0.386531498320652</v>
      </c>
    </row>
    <row r="3449" customFormat="false" ht="15" hidden="false" customHeight="false" outlineLevel="0" collapsed="false">
      <c r="A3449" s="1" t="n">
        <v>29.3475711826316</v>
      </c>
      <c r="B3449" s="1" t="n">
        <v>-2.9123468528662</v>
      </c>
    </row>
    <row r="3450" customFormat="false" ht="15" hidden="false" customHeight="false" outlineLevel="0" collapsed="false">
      <c r="A3450" s="1" t="n">
        <v>1.13179202790379</v>
      </c>
      <c r="B3450" s="1" t="n">
        <v>9.07141922557944</v>
      </c>
    </row>
    <row r="3451" customFormat="false" ht="15" hidden="false" customHeight="false" outlineLevel="0" collapsed="false">
      <c r="A3451" s="1" t="n">
        <f aca="false">-21.8182088712466</f>
        <v>-21.8182088712466</v>
      </c>
      <c r="B3451" s="1" t="n">
        <v>-14.3430790937104</v>
      </c>
    </row>
    <row r="3452" customFormat="false" ht="15" hidden="false" customHeight="false" outlineLevel="0" collapsed="false">
      <c r="A3452" s="1" t="n">
        <f aca="false">-23.9368719426523</f>
        <v>-23.9368719426523</v>
      </c>
      <c r="B3452" s="1" t="n">
        <v>-11.3069522821517</v>
      </c>
    </row>
    <row r="3453" customFormat="false" ht="15" hidden="false" customHeight="false" outlineLevel="0" collapsed="false">
      <c r="A3453" s="1" t="n">
        <v>-5.45673291599926</v>
      </c>
      <c r="B3453" s="1" t="n">
        <v>1.04429372826444</v>
      </c>
    </row>
    <row r="3454" customFormat="false" ht="15" hidden="false" customHeight="false" outlineLevel="0" collapsed="false">
      <c r="A3454" s="1" t="n">
        <v>24.3544002327644</v>
      </c>
      <c r="B3454" s="1" t="n">
        <v>-6.78242013241779</v>
      </c>
    </row>
    <row r="3455" customFormat="false" ht="15" hidden="false" customHeight="false" outlineLevel="0" collapsed="false">
      <c r="A3455" s="1" t="n">
        <f aca="false">-18.4737942806196</f>
        <v>-18.4737942806196</v>
      </c>
      <c r="B3455" s="1" t="n">
        <v>-9.49339759092772</v>
      </c>
    </row>
    <row r="3456" customFormat="false" ht="15" hidden="false" customHeight="false" outlineLevel="0" collapsed="false">
      <c r="A3456" s="1" t="n">
        <v>35.7666414394681</v>
      </c>
      <c r="B3456" s="1" t="n">
        <v>-3.17526990938444</v>
      </c>
    </row>
    <row r="3457" customFormat="false" ht="15" hidden="false" customHeight="false" outlineLevel="0" collapsed="false">
      <c r="A3457" s="1" t="n">
        <v>9.27192012633096</v>
      </c>
      <c r="B3457" s="1" t="n">
        <v>5.41789029968091</v>
      </c>
    </row>
    <row r="3458" customFormat="false" ht="15" hidden="false" customHeight="false" outlineLevel="0" collapsed="false">
      <c r="A3458" s="1" t="n">
        <v>4.60527113346579</v>
      </c>
      <c r="B3458" s="1" t="n">
        <v>7.30758680732086</v>
      </c>
    </row>
    <row r="3459" customFormat="false" ht="15" hidden="false" customHeight="false" outlineLevel="0" collapsed="false">
      <c r="A3459" s="1" t="n">
        <v>7.88366430550572</v>
      </c>
      <c r="B3459" s="1" t="n">
        <v>1.28360775211118</v>
      </c>
    </row>
    <row r="3460" customFormat="false" ht="15" hidden="false" customHeight="false" outlineLevel="0" collapsed="false">
      <c r="A3460" s="1" t="n">
        <f aca="false">-17.0862408521207</f>
        <v>-17.0862408521207</v>
      </c>
      <c r="B3460" s="1" t="n">
        <v>-11.0307666141652</v>
      </c>
    </row>
    <row r="3461" customFormat="false" ht="15" hidden="false" customHeight="false" outlineLevel="0" collapsed="false">
      <c r="A3461" s="1" t="n">
        <v>2.23258942165301</v>
      </c>
      <c r="B3461" s="1" t="n">
        <v>1.58210159826538</v>
      </c>
    </row>
    <row r="3462" customFormat="false" ht="15" hidden="false" customHeight="false" outlineLevel="0" collapsed="false">
      <c r="A3462" s="1" t="n">
        <v>22.1142358023476</v>
      </c>
      <c r="B3462" s="1" t="n">
        <v>-3.11326993241073</v>
      </c>
    </row>
    <row r="3463" customFormat="false" ht="15" hidden="false" customHeight="false" outlineLevel="0" collapsed="false">
      <c r="A3463" s="1" t="n">
        <v>23.7934686615644</v>
      </c>
      <c r="B3463" s="1" t="n">
        <v>-2.56968639879183</v>
      </c>
    </row>
    <row r="3464" customFormat="false" ht="15" hidden="false" customHeight="false" outlineLevel="0" collapsed="false">
      <c r="A3464" s="1" t="n">
        <v>10.9146727144109</v>
      </c>
      <c r="B3464" s="1" t="n">
        <v>1.02188821947503</v>
      </c>
    </row>
    <row r="3465" customFormat="false" ht="15" hidden="false" customHeight="false" outlineLevel="0" collapsed="false">
      <c r="A3465" s="1" t="n">
        <f aca="false">-29.7361554113898</f>
        <v>-29.7361554113898</v>
      </c>
      <c r="B3465" s="1" t="n">
        <v>-15.5169216972804</v>
      </c>
    </row>
    <row r="3466" customFormat="false" ht="15" hidden="false" customHeight="false" outlineLevel="0" collapsed="false">
      <c r="A3466" s="1" t="n">
        <f aca="false">-27.7986043628006</f>
        <v>-27.7986043628006</v>
      </c>
      <c r="B3466" s="1" t="n">
        <v>-14.8898646773084</v>
      </c>
    </row>
    <row r="3467" customFormat="false" ht="15" hidden="false" customHeight="false" outlineLevel="0" collapsed="false">
      <c r="A3467" s="1" t="n">
        <f aca="false">-17.7211492905386</f>
        <v>-17.7211492905386</v>
      </c>
      <c r="B3467" s="1" t="n">
        <v>-13.1014920589485</v>
      </c>
    </row>
    <row r="3468" customFormat="false" ht="15" hidden="false" customHeight="false" outlineLevel="0" collapsed="false">
      <c r="A3468" s="1" t="n">
        <v>35.9255468771264</v>
      </c>
      <c r="B3468" s="1" t="n">
        <v>-7.84283182246116</v>
      </c>
    </row>
    <row r="3469" customFormat="false" ht="15" hidden="false" customHeight="false" outlineLevel="0" collapsed="false">
      <c r="A3469" s="1" t="n">
        <v>28.7536779341225</v>
      </c>
      <c r="B3469" s="1" t="n">
        <v>-2.57329039762171</v>
      </c>
    </row>
    <row r="3470" customFormat="false" ht="15" hidden="false" customHeight="false" outlineLevel="0" collapsed="false">
      <c r="A3470" s="1" t="n">
        <v>37.732892413929</v>
      </c>
      <c r="B3470" s="1" t="n">
        <v>-6.61297635830615</v>
      </c>
    </row>
    <row r="3471" customFormat="false" ht="15" hidden="false" customHeight="false" outlineLevel="0" collapsed="false">
      <c r="A3471" s="1" t="n">
        <v>36.053171375008</v>
      </c>
      <c r="B3471" s="1" t="n">
        <v>-4.11716276857784</v>
      </c>
    </row>
    <row r="3472" customFormat="false" ht="15" hidden="false" customHeight="false" outlineLevel="0" collapsed="false">
      <c r="A3472" s="1" t="n">
        <f aca="false">-17.9730373906508</f>
        <v>-17.9730373906508</v>
      </c>
      <c r="B3472" s="1" t="n">
        <v>-14.046130707007</v>
      </c>
    </row>
    <row r="3473" customFormat="false" ht="15" hidden="false" customHeight="false" outlineLevel="0" collapsed="false">
      <c r="A3473" s="1" t="n">
        <v>35.610307596385</v>
      </c>
      <c r="B3473" s="1" t="n">
        <v>-4.4443909744857</v>
      </c>
    </row>
    <row r="3474" customFormat="false" ht="15" hidden="false" customHeight="false" outlineLevel="0" collapsed="false">
      <c r="A3474" s="1" t="n">
        <v>3.59780849033846</v>
      </c>
      <c r="B3474" s="1" t="n">
        <v>2.00293783751244</v>
      </c>
    </row>
    <row r="3475" customFormat="false" ht="15" hidden="false" customHeight="false" outlineLevel="0" collapsed="false">
      <c r="A3475" s="1" t="n">
        <v>24.5222427598721</v>
      </c>
      <c r="B3475" s="1" t="n">
        <v>-6.59942979534371</v>
      </c>
    </row>
    <row r="3476" customFormat="false" ht="15" hidden="false" customHeight="false" outlineLevel="0" collapsed="false">
      <c r="A3476" s="1" t="n">
        <v>36.2411030975855</v>
      </c>
      <c r="B3476" s="1" t="n">
        <v>-5.30594823940783</v>
      </c>
    </row>
    <row r="3477" customFormat="false" ht="15" hidden="false" customHeight="false" outlineLevel="0" collapsed="false">
      <c r="A3477" s="1" t="n">
        <v>2.52339221179574</v>
      </c>
      <c r="B3477" s="1" t="n">
        <v>5.68662284742168</v>
      </c>
    </row>
    <row r="3478" customFormat="false" ht="15" hidden="false" customHeight="false" outlineLevel="0" collapsed="false">
      <c r="A3478" s="1" t="n">
        <v>12.0854399021621</v>
      </c>
      <c r="B3478" s="1" t="n">
        <v>2.51562350208882</v>
      </c>
    </row>
    <row r="3479" customFormat="false" ht="15" hidden="false" customHeight="false" outlineLevel="0" collapsed="false">
      <c r="A3479" s="1" t="n">
        <v>22.1226645898186</v>
      </c>
      <c r="B3479" s="1" t="n">
        <v>-2.73350795587373</v>
      </c>
    </row>
    <row r="3480" customFormat="false" ht="15" hidden="false" customHeight="false" outlineLevel="0" collapsed="false">
      <c r="A3480" s="1" t="n">
        <v>-4.26537859930705</v>
      </c>
      <c r="B3480" s="1" t="n">
        <v>9.63117601658047</v>
      </c>
    </row>
    <row r="3481" customFormat="false" ht="15" hidden="false" customHeight="false" outlineLevel="0" collapsed="false">
      <c r="A3481" s="1" t="n">
        <v>13.1126016441894</v>
      </c>
      <c r="B3481" s="1" t="n">
        <v>1.92708290062217</v>
      </c>
    </row>
    <row r="3482" customFormat="false" ht="15" hidden="false" customHeight="false" outlineLevel="0" collapsed="false">
      <c r="A3482" s="1" t="n">
        <v>6.20042345403942</v>
      </c>
      <c r="B3482" s="1" t="n">
        <v>6.59365790661428</v>
      </c>
    </row>
    <row r="3483" customFormat="false" ht="15" hidden="false" customHeight="false" outlineLevel="0" collapsed="false">
      <c r="A3483" s="1" t="n">
        <f aca="false">-22.2247517760469</f>
        <v>-22.2247517760469</v>
      </c>
      <c r="B3483" s="1" t="n">
        <v>-19.0618548324259</v>
      </c>
    </row>
    <row r="3484" customFormat="false" ht="15" hidden="false" customHeight="false" outlineLevel="0" collapsed="false">
      <c r="A3484" s="1" t="n">
        <f aca="false">-17.4277355769625</f>
        <v>-17.4277355769625</v>
      </c>
      <c r="B3484" s="1" t="n">
        <v>-18.0948920644497</v>
      </c>
    </row>
    <row r="3485" customFormat="false" ht="15" hidden="false" customHeight="false" outlineLevel="0" collapsed="false">
      <c r="A3485" s="1" t="n">
        <v>24.2374387530212</v>
      </c>
      <c r="B3485" s="1" t="n">
        <v>-4.70482907432136</v>
      </c>
    </row>
    <row r="3486" customFormat="false" ht="15" hidden="false" customHeight="false" outlineLevel="0" collapsed="false">
      <c r="A3486" s="1" t="n">
        <f aca="false">-20.8703183698459</f>
        <v>-20.8703183698459</v>
      </c>
      <c r="B3486" s="1" t="n">
        <v>-19.0347993170289</v>
      </c>
    </row>
    <row r="3487" customFormat="false" ht="15" hidden="false" customHeight="false" outlineLevel="0" collapsed="false">
      <c r="A3487" s="1" t="n">
        <v>12.0937726431967</v>
      </c>
      <c r="B3487" s="1" t="n">
        <v>6.67629560817371</v>
      </c>
    </row>
    <row r="3488" customFormat="false" ht="15" hidden="false" customHeight="false" outlineLevel="0" collapsed="false">
      <c r="A3488" s="1" t="n">
        <v>0.908027790412325</v>
      </c>
      <c r="B3488" s="1" t="n">
        <v>6.28914886116928</v>
      </c>
    </row>
    <row r="3489" customFormat="false" ht="15" hidden="false" customHeight="false" outlineLevel="0" collapsed="false">
      <c r="A3489" s="1" t="n">
        <v>32.4697021512323</v>
      </c>
      <c r="B3489" s="1" t="n">
        <v>-5.49531094364461</v>
      </c>
    </row>
    <row r="3490" customFormat="false" ht="15" hidden="false" customHeight="false" outlineLevel="0" collapsed="false">
      <c r="A3490" s="1" t="n">
        <f aca="false">-27.7438699871306</f>
        <v>-27.7438699871306</v>
      </c>
      <c r="B3490" s="1" t="n">
        <v>-11.956179039601</v>
      </c>
    </row>
    <row r="3491" customFormat="false" ht="15" hidden="false" customHeight="false" outlineLevel="0" collapsed="false">
      <c r="A3491" s="1" t="n">
        <f aca="false">-21.616319788503</f>
        <v>-21.616319788503</v>
      </c>
      <c r="B3491" s="1" t="n">
        <v>-11.8945338032808</v>
      </c>
    </row>
    <row r="3492" customFormat="false" ht="15" hidden="false" customHeight="false" outlineLevel="0" collapsed="false">
      <c r="A3492" s="1" t="n">
        <v>5.200452063163</v>
      </c>
      <c r="B3492" s="1" t="n">
        <v>3.54388559744518</v>
      </c>
    </row>
    <row r="3493" customFormat="false" ht="15" hidden="false" customHeight="false" outlineLevel="0" collapsed="false">
      <c r="A3493" s="1" t="n">
        <f aca="false">-29.2723767760307</f>
        <v>-29.2723767760307</v>
      </c>
      <c r="B3493" s="1" t="n">
        <v>-10.5946524975012</v>
      </c>
    </row>
    <row r="3494" customFormat="false" ht="15" hidden="false" customHeight="false" outlineLevel="0" collapsed="false">
      <c r="A3494" s="1" t="n">
        <f aca="false">-34.465199338043</f>
        <v>-34.465199338043</v>
      </c>
      <c r="B3494" s="1" t="n">
        <v>-11.729716510054</v>
      </c>
    </row>
    <row r="3495" customFormat="false" ht="15" hidden="false" customHeight="false" outlineLevel="0" collapsed="false">
      <c r="A3495" s="1" t="n">
        <v>0.358692663687572</v>
      </c>
      <c r="B3495" s="1" t="n">
        <v>7.59730269535541</v>
      </c>
    </row>
    <row r="3496" customFormat="false" ht="15" hidden="false" customHeight="false" outlineLevel="0" collapsed="false">
      <c r="A3496" s="1" t="n">
        <f aca="false">-24.6492534441451</f>
        <v>-24.6492534441451</v>
      </c>
      <c r="B3496" s="1" t="n">
        <v>-11.7920703462737</v>
      </c>
    </row>
    <row r="3497" customFormat="false" ht="15" hidden="false" customHeight="false" outlineLevel="0" collapsed="false">
      <c r="A3497" s="1" t="n">
        <v>36.7134916019733</v>
      </c>
      <c r="B3497" s="1" t="n">
        <v>-0.135981108929492</v>
      </c>
    </row>
    <row r="3498" customFormat="false" ht="15" hidden="false" customHeight="false" outlineLevel="0" collapsed="false">
      <c r="A3498" s="1" t="n">
        <v>5.69721778421428</v>
      </c>
      <c r="B3498" s="1" t="n">
        <v>3.8521734361027</v>
      </c>
    </row>
    <row r="3499" customFormat="false" ht="15" hidden="false" customHeight="false" outlineLevel="0" collapsed="false">
      <c r="A3499" s="1" t="n">
        <v>1.81960480424743</v>
      </c>
      <c r="B3499" s="1" t="n">
        <v>-0.0454711969976937</v>
      </c>
    </row>
    <row r="3500" customFormat="false" ht="15" hidden="false" customHeight="false" outlineLevel="0" collapsed="false">
      <c r="A3500" s="1" t="n">
        <v>-4.15884615283</v>
      </c>
      <c r="B3500" s="1" t="n">
        <v>6.53865726625187</v>
      </c>
    </row>
    <row r="3501" customFormat="false" ht="15" hidden="false" customHeight="false" outlineLevel="0" collapsed="false">
      <c r="A3501" s="1" t="n">
        <f aca="false">-31.6523385515954</f>
        <v>-31.6523385515954</v>
      </c>
      <c r="B3501" s="1" t="n">
        <v>-10.453419643533</v>
      </c>
    </row>
    <row r="3502" customFormat="false" ht="15" hidden="false" customHeight="false" outlineLevel="0" collapsed="false">
      <c r="A3502" s="1" t="n">
        <f aca="false">-33.0281858096472</f>
        <v>-33.0281858096472</v>
      </c>
      <c r="B3502" s="1" t="n">
        <v>-10.8253220363385</v>
      </c>
    </row>
    <row r="3503" customFormat="false" ht="15" hidden="false" customHeight="false" outlineLevel="0" collapsed="false">
      <c r="A3503" s="1" t="n">
        <v>-6.08759888294027</v>
      </c>
      <c r="B3503" s="1" t="n">
        <v>1.71072274165514</v>
      </c>
    </row>
    <row r="3504" customFormat="false" ht="15" hidden="false" customHeight="false" outlineLevel="0" collapsed="false">
      <c r="A3504" s="1" t="n">
        <v>29.1562667774988</v>
      </c>
      <c r="B3504" s="1" t="n">
        <v>-8.89757521618881</v>
      </c>
    </row>
    <row r="3505" customFormat="false" ht="15" hidden="false" customHeight="false" outlineLevel="0" collapsed="false">
      <c r="A3505" s="1" t="n">
        <v>27.2324245634523</v>
      </c>
      <c r="B3505" s="1" t="n">
        <v>-1.08624326942062</v>
      </c>
    </row>
    <row r="3506" customFormat="false" ht="15" hidden="false" customHeight="false" outlineLevel="0" collapsed="false">
      <c r="A3506" s="1" t="n">
        <f aca="false">-24.8591690184844</f>
        <v>-24.8591690184844</v>
      </c>
      <c r="B3506" s="1" t="n">
        <v>-9.81037251322034</v>
      </c>
    </row>
    <row r="3507" customFormat="false" ht="15" hidden="false" customHeight="false" outlineLevel="0" collapsed="false">
      <c r="A3507" s="1" t="n">
        <v>36.9145796188106</v>
      </c>
      <c r="B3507" s="1" t="n">
        <v>-2.97294010823535</v>
      </c>
    </row>
    <row r="3508" customFormat="false" ht="15" hidden="false" customHeight="false" outlineLevel="0" collapsed="false">
      <c r="A3508" s="1" t="n">
        <v>29.3927623412582</v>
      </c>
      <c r="B3508" s="1" t="n">
        <v>-0.380124425205458</v>
      </c>
    </row>
    <row r="3509" customFormat="false" ht="15" hidden="false" customHeight="false" outlineLevel="0" collapsed="false">
      <c r="A3509" s="1" t="n">
        <f aca="false">-32.0289223255687</f>
        <v>-32.0289223255687</v>
      </c>
      <c r="B3509" s="1" t="n">
        <v>-18.419030761107</v>
      </c>
    </row>
    <row r="3510" customFormat="false" ht="15" hidden="false" customHeight="false" outlineLevel="0" collapsed="false">
      <c r="A3510" s="1" t="n">
        <f aca="false">-16.5332672480848</f>
        <v>-16.5332672480848</v>
      </c>
      <c r="B3510" s="1" t="n">
        <v>-13.7658696683075</v>
      </c>
    </row>
    <row r="3511" customFormat="false" ht="15" hidden="false" customHeight="false" outlineLevel="0" collapsed="false">
      <c r="A3511" s="1" t="n">
        <v>10.5929691932631</v>
      </c>
      <c r="B3511" s="1" t="n">
        <v>9.63902493869816</v>
      </c>
    </row>
    <row r="3512" customFormat="false" ht="15" hidden="false" customHeight="false" outlineLevel="0" collapsed="false">
      <c r="A3512" s="1" t="n">
        <v>11.7127261328051</v>
      </c>
      <c r="B3512" s="1" t="n">
        <v>4.71326359433226</v>
      </c>
    </row>
    <row r="3513" customFormat="false" ht="15" hidden="false" customHeight="false" outlineLevel="0" collapsed="false">
      <c r="A3513" s="1" t="n">
        <v>7.03700339548401</v>
      </c>
      <c r="B3513" s="1" t="n">
        <v>4.88928234792176</v>
      </c>
    </row>
    <row r="3514" customFormat="false" ht="15" hidden="false" customHeight="false" outlineLevel="0" collapsed="false">
      <c r="A3514" s="1" t="n">
        <f aca="false">-18.9602691920269</f>
        <v>-18.9602691920269</v>
      </c>
      <c r="B3514" s="1" t="n">
        <v>-16.6149560311492</v>
      </c>
    </row>
    <row r="3515" customFormat="false" ht="15" hidden="false" customHeight="false" outlineLevel="0" collapsed="false">
      <c r="A3515" s="1" t="n">
        <v>34.3258486989801</v>
      </c>
      <c r="B3515" s="1" t="n">
        <v>-9.44675149187214</v>
      </c>
    </row>
    <row r="3516" customFormat="false" ht="15" hidden="false" customHeight="false" outlineLevel="0" collapsed="false">
      <c r="A3516" s="1" t="n">
        <v>13.0196670364307</v>
      </c>
      <c r="B3516" s="1" t="n">
        <v>7.71360220927208</v>
      </c>
    </row>
    <row r="3517" customFormat="false" ht="15" hidden="false" customHeight="false" outlineLevel="0" collapsed="false">
      <c r="A3517" s="1" t="n">
        <f aca="false">-17.9977066416726</f>
        <v>-17.9977066416726</v>
      </c>
      <c r="B3517" s="1" t="n">
        <v>-13.1187698325299</v>
      </c>
    </row>
    <row r="3518" customFormat="false" ht="15" hidden="false" customHeight="false" outlineLevel="0" collapsed="false">
      <c r="A3518" s="1" t="n">
        <f aca="false">-16.7380169015649</f>
        <v>-16.7380169015649</v>
      </c>
      <c r="B3518" s="1" t="n">
        <v>-12.3475002625472</v>
      </c>
    </row>
    <row r="3519" customFormat="false" ht="15" hidden="false" customHeight="false" outlineLevel="0" collapsed="false">
      <c r="A3519" s="1" t="n">
        <v>31.5143380461257</v>
      </c>
      <c r="B3519" s="1" t="n">
        <v>-2.20402717422239</v>
      </c>
    </row>
    <row r="3520" customFormat="false" ht="15" hidden="false" customHeight="false" outlineLevel="0" collapsed="false">
      <c r="A3520" s="1" t="n">
        <v>24.7168063614377</v>
      </c>
      <c r="B3520" s="1" t="n">
        <v>-1.15903044080894</v>
      </c>
    </row>
    <row r="3521" customFormat="false" ht="15" hidden="false" customHeight="false" outlineLevel="0" collapsed="false">
      <c r="A3521" s="1" t="n">
        <f aca="false">-25.5636087131923</f>
        <v>-25.5636087131923</v>
      </c>
      <c r="B3521" s="1" t="n">
        <v>-10.1641118383274</v>
      </c>
    </row>
    <row r="3522" customFormat="false" ht="15" hidden="false" customHeight="false" outlineLevel="0" collapsed="false">
      <c r="A3522" s="1" t="n">
        <v>5.37147580791727</v>
      </c>
      <c r="B3522" s="1" t="n">
        <v>5.62790885157264</v>
      </c>
    </row>
    <row r="3523" customFormat="false" ht="15" hidden="false" customHeight="false" outlineLevel="0" collapsed="false">
      <c r="A3523" s="1" t="n">
        <v>13.4683689172816</v>
      </c>
      <c r="B3523" s="1" t="n">
        <v>2.65096073852541</v>
      </c>
    </row>
    <row r="3524" customFormat="false" ht="15" hidden="false" customHeight="false" outlineLevel="0" collapsed="false">
      <c r="A3524" s="1" t="n">
        <f aca="false">-32.2087501255142</f>
        <v>-32.2087501255142</v>
      </c>
      <c r="B3524" s="1" t="n">
        <v>-18.6623146012791</v>
      </c>
    </row>
    <row r="3525" customFormat="false" ht="15" hidden="false" customHeight="false" outlineLevel="0" collapsed="false">
      <c r="A3525" s="1" t="n">
        <v>2.93622856160917</v>
      </c>
      <c r="B3525" s="1" t="n">
        <v>2.28472353495455</v>
      </c>
    </row>
    <row r="3526" customFormat="false" ht="15" hidden="false" customHeight="false" outlineLevel="0" collapsed="false">
      <c r="A3526" s="1" t="n">
        <v>2.1471331069988</v>
      </c>
      <c r="B3526" s="1" t="n">
        <v>2.87815954247494</v>
      </c>
    </row>
    <row r="3527" customFormat="false" ht="15" hidden="false" customHeight="false" outlineLevel="0" collapsed="false">
      <c r="A3527" s="1" t="n">
        <f aca="false">-21.642026460794</f>
        <v>-21.642026460794</v>
      </c>
      <c r="B3527" s="1" t="n">
        <v>-9.61077177415609</v>
      </c>
    </row>
    <row r="3528" customFormat="false" ht="15" hidden="false" customHeight="false" outlineLevel="0" collapsed="false">
      <c r="A3528" s="1" t="n">
        <f aca="false">-17.0877793455253</f>
        <v>-17.0877793455253</v>
      </c>
      <c r="B3528" s="1" t="n">
        <v>-15.0961926594299</v>
      </c>
    </row>
    <row r="3529" customFormat="false" ht="15" hidden="false" customHeight="false" outlineLevel="0" collapsed="false">
      <c r="A3529" s="1" t="n">
        <f aca="false">-20.788099205825</f>
        <v>-20.788099205825</v>
      </c>
      <c r="B3529" s="1" t="n">
        <v>-18.8212601878103</v>
      </c>
    </row>
    <row r="3530" customFormat="false" ht="15" hidden="false" customHeight="false" outlineLevel="0" collapsed="false">
      <c r="A3530" s="1" t="n">
        <v>37.1555458513587</v>
      </c>
      <c r="B3530" s="1" t="n">
        <v>-4.07905565476329</v>
      </c>
    </row>
    <row r="3531" customFormat="false" ht="15" hidden="false" customHeight="false" outlineLevel="0" collapsed="false">
      <c r="A3531" s="1" t="n">
        <v>5.45013541486272</v>
      </c>
      <c r="B3531" s="1" t="n">
        <v>3.3225360055422</v>
      </c>
    </row>
    <row r="3532" customFormat="false" ht="15" hidden="false" customHeight="false" outlineLevel="0" collapsed="false">
      <c r="A3532" s="1" t="n">
        <v>12.2325495476827</v>
      </c>
      <c r="B3532" s="1" t="n">
        <v>2.07266277534667</v>
      </c>
    </row>
    <row r="3533" customFormat="false" ht="15" hidden="false" customHeight="false" outlineLevel="0" collapsed="false">
      <c r="A3533" s="1" t="n">
        <f aca="false">-34.5020816159716</f>
        <v>-34.5020816159716</v>
      </c>
      <c r="B3533" s="1" t="n">
        <v>-18.2176060619786</v>
      </c>
    </row>
    <row r="3534" customFormat="false" ht="15" hidden="false" customHeight="false" outlineLevel="0" collapsed="false">
      <c r="A3534" s="1" t="n">
        <v>8.84602396978912</v>
      </c>
      <c r="B3534" s="1" t="n">
        <v>2.14654950546124</v>
      </c>
    </row>
    <row r="3535" customFormat="false" ht="15" hidden="false" customHeight="false" outlineLevel="0" collapsed="false">
      <c r="A3535" s="1" t="n">
        <v>24.6524970534067</v>
      </c>
      <c r="B3535" s="1" t="n">
        <v>-8.6857337031987</v>
      </c>
    </row>
    <row r="3536" customFormat="false" ht="15" hidden="false" customHeight="false" outlineLevel="0" collapsed="false">
      <c r="A3536" s="1" t="n">
        <f aca="false">-26.9570740768385</f>
        <v>-26.9570740768385</v>
      </c>
      <c r="B3536" s="1" t="n">
        <v>-17.7470819040479</v>
      </c>
    </row>
    <row r="3537" customFormat="false" ht="15" hidden="false" customHeight="false" outlineLevel="0" collapsed="false">
      <c r="A3537" s="1" t="n">
        <f aca="false">-22.590942513873</f>
        <v>-22.590942513873</v>
      </c>
      <c r="B3537" s="1" t="n">
        <v>-18.527100298173</v>
      </c>
    </row>
    <row r="3538" customFormat="false" ht="15" hidden="false" customHeight="false" outlineLevel="0" collapsed="false">
      <c r="A3538" s="1" t="n">
        <v>23.1313689633185</v>
      </c>
      <c r="B3538" s="1" t="n">
        <v>-4.40951249929555</v>
      </c>
    </row>
    <row r="3539" customFormat="false" ht="15" hidden="false" customHeight="false" outlineLevel="0" collapsed="false">
      <c r="A3539" s="1" t="n">
        <f aca="false">-33.7643735689634</f>
        <v>-33.7643735689634</v>
      </c>
      <c r="B3539" s="1" t="n">
        <v>-14.8506640223593</v>
      </c>
    </row>
    <row r="3540" customFormat="false" ht="15" hidden="false" customHeight="false" outlineLevel="0" collapsed="false">
      <c r="A3540" s="1" t="n">
        <f aca="false">-30.8613097995999</f>
        <v>-30.8613097995999</v>
      </c>
      <c r="B3540" s="1" t="n">
        <v>-13.7641166666189</v>
      </c>
    </row>
    <row r="3541" customFormat="false" ht="15" hidden="false" customHeight="false" outlineLevel="0" collapsed="false">
      <c r="A3541" s="1" t="n">
        <f aca="false">-22.5807540922694</f>
        <v>-22.5807540922694</v>
      </c>
      <c r="B3541" s="1" t="n">
        <v>-11.8835918731147</v>
      </c>
    </row>
    <row r="3542" customFormat="false" ht="15" hidden="false" customHeight="false" outlineLevel="0" collapsed="false">
      <c r="A3542" s="1" t="n">
        <v>-2.55545553275825</v>
      </c>
      <c r="B3542" s="1" t="n">
        <v>4.88323474222428</v>
      </c>
    </row>
    <row r="3543" customFormat="false" ht="15" hidden="false" customHeight="false" outlineLevel="0" collapsed="false">
      <c r="A3543" s="1" t="n">
        <v>28.9434525359935</v>
      </c>
      <c r="B3543" s="1" t="n">
        <v>-7.18220634618253</v>
      </c>
    </row>
    <row r="3544" customFormat="false" ht="15" hidden="false" customHeight="false" outlineLevel="0" collapsed="false">
      <c r="A3544" s="1" t="n">
        <v>10.7210916509749</v>
      </c>
      <c r="B3544" s="1" t="n">
        <v>7.65186710551414</v>
      </c>
    </row>
    <row r="3545" customFormat="false" ht="15" hidden="false" customHeight="false" outlineLevel="0" collapsed="false">
      <c r="A3545" s="1" t="n">
        <f aca="false">-31.3727673820546</f>
        <v>-31.3727673820546</v>
      </c>
      <c r="B3545" s="1" t="n">
        <v>-11.4067571660096</v>
      </c>
    </row>
    <row r="3546" customFormat="false" ht="15" hidden="false" customHeight="false" outlineLevel="0" collapsed="false">
      <c r="A3546" s="1" t="n">
        <v>29.7098054943732</v>
      </c>
      <c r="B3546" s="1" t="n">
        <v>-9.51293665529761</v>
      </c>
    </row>
    <row r="3547" customFormat="false" ht="15" hidden="false" customHeight="false" outlineLevel="0" collapsed="false">
      <c r="A3547" s="1" t="n">
        <v>-3.86094394954345</v>
      </c>
      <c r="B3547" s="1" t="n">
        <v>2.4096209845996</v>
      </c>
    </row>
    <row r="3548" customFormat="false" ht="15" hidden="false" customHeight="false" outlineLevel="0" collapsed="false">
      <c r="A3548" s="1" t="n">
        <f aca="false">-22.1561788314544</f>
        <v>-22.1561788314544</v>
      </c>
      <c r="B3548" s="1" t="n">
        <v>-17.096943236867</v>
      </c>
    </row>
    <row r="3549" customFormat="false" ht="15" hidden="false" customHeight="false" outlineLevel="0" collapsed="false">
      <c r="A3549" s="1" t="n">
        <v>38.7298838409235</v>
      </c>
      <c r="B3549" s="1" t="n">
        <v>0.235516974021628</v>
      </c>
    </row>
    <row r="3550" customFormat="false" ht="15" hidden="false" customHeight="false" outlineLevel="0" collapsed="false">
      <c r="A3550" s="1" t="n">
        <v>32.8692283570605</v>
      </c>
      <c r="B3550" s="1" t="n">
        <v>-5.59644985821226</v>
      </c>
    </row>
    <row r="3551" customFormat="false" ht="15" hidden="false" customHeight="false" outlineLevel="0" collapsed="false">
      <c r="A3551" s="1" t="n">
        <f aca="false">-21.159269186415</f>
        <v>-21.159269186415</v>
      </c>
      <c r="B3551" s="1" t="n">
        <v>-14.4331452443731</v>
      </c>
    </row>
    <row r="3552" customFormat="false" ht="15" hidden="false" customHeight="false" outlineLevel="0" collapsed="false">
      <c r="A3552" s="1" t="n">
        <v>2.07266303497349</v>
      </c>
      <c r="B3552" s="1" t="n">
        <v>6.48633955908049</v>
      </c>
    </row>
    <row r="3553" customFormat="false" ht="15" hidden="false" customHeight="false" outlineLevel="0" collapsed="false">
      <c r="A3553" s="1" t="n">
        <f aca="false">-22.0178081550095</f>
        <v>-22.0178081550095</v>
      </c>
      <c r="B3553" s="1" t="n">
        <v>-12.1499097390795</v>
      </c>
    </row>
    <row r="3554" customFormat="false" ht="15" hidden="false" customHeight="false" outlineLevel="0" collapsed="false">
      <c r="A3554" s="1" t="n">
        <f aca="false">-22.750146850152</f>
        <v>-22.750146850152</v>
      </c>
      <c r="B3554" s="1" t="n">
        <v>-10.0366957155564</v>
      </c>
    </row>
    <row r="3555" customFormat="false" ht="15" hidden="false" customHeight="false" outlineLevel="0" collapsed="false">
      <c r="A3555" s="1" t="n">
        <f aca="false">-32.9454463962894</f>
        <v>-32.9454463962894</v>
      </c>
      <c r="B3555" s="1" t="n">
        <v>-13.5638446334389</v>
      </c>
    </row>
    <row r="3556" customFormat="false" ht="15" hidden="false" customHeight="false" outlineLevel="0" collapsed="false">
      <c r="A3556" s="1" t="n">
        <v>21.1121044822228</v>
      </c>
      <c r="B3556" s="1" t="n">
        <v>-9.45825336138786</v>
      </c>
    </row>
    <row r="3557" customFormat="false" ht="15" hidden="false" customHeight="false" outlineLevel="0" collapsed="false">
      <c r="A3557" s="1" t="n">
        <v>37.4946493167969</v>
      </c>
      <c r="B3557" s="1" t="n">
        <v>-1.44284789517129</v>
      </c>
    </row>
    <row r="3558" customFormat="false" ht="15" hidden="false" customHeight="false" outlineLevel="0" collapsed="false">
      <c r="A3558" s="1" t="n">
        <v>36.6401075144421</v>
      </c>
      <c r="B3558" s="1" t="n">
        <v>-4.68895708677463</v>
      </c>
    </row>
    <row r="3559" customFormat="false" ht="15" hidden="false" customHeight="false" outlineLevel="0" collapsed="false">
      <c r="A3559" s="1" t="n">
        <f aca="false">-20.9695295688934</f>
        <v>-20.9695295688934</v>
      </c>
      <c r="B3559" s="1" t="n">
        <v>-16.3599575796752</v>
      </c>
    </row>
    <row r="3560" customFormat="false" ht="15" hidden="false" customHeight="false" outlineLevel="0" collapsed="false">
      <c r="A3560" s="1" t="n">
        <v>7.39825527276093</v>
      </c>
      <c r="B3560" s="1" t="n">
        <v>0.968230229908088</v>
      </c>
    </row>
    <row r="3561" customFormat="false" ht="15" hidden="false" customHeight="false" outlineLevel="0" collapsed="false">
      <c r="A3561" s="1" t="n">
        <v>8.58361626221159</v>
      </c>
      <c r="B3561" s="1" t="n">
        <v>8.42162029674962</v>
      </c>
    </row>
    <row r="3562" customFormat="false" ht="15" hidden="false" customHeight="false" outlineLevel="0" collapsed="false">
      <c r="A3562" s="1" t="n">
        <f aca="false">-18.0787765738422</f>
        <v>-18.0787765738422</v>
      </c>
      <c r="B3562" s="1" t="n">
        <v>-18.1092769531034</v>
      </c>
    </row>
    <row r="3563" customFormat="false" ht="15" hidden="false" customHeight="false" outlineLevel="0" collapsed="false">
      <c r="A3563" s="1" t="n">
        <v>35.239151087103</v>
      </c>
      <c r="B3563" s="1" t="n">
        <v>-3.99691209749578</v>
      </c>
    </row>
    <row r="3564" customFormat="false" ht="15" hidden="false" customHeight="false" outlineLevel="0" collapsed="false">
      <c r="A3564" s="1" t="n">
        <f aca="false">-27.154412106897</f>
        <v>-27.154412106897</v>
      </c>
      <c r="B3564" s="1" t="n">
        <v>-18.2380761275722</v>
      </c>
    </row>
    <row r="3565" customFormat="false" ht="15" hidden="false" customHeight="false" outlineLevel="0" collapsed="false">
      <c r="A3565" s="1" t="n">
        <f aca="false">-28.8219265403933</f>
        <v>-28.8219265403933</v>
      </c>
      <c r="B3565" s="1" t="n">
        <v>-16.3298849288363</v>
      </c>
    </row>
    <row r="3566" customFormat="false" ht="15" hidden="false" customHeight="false" outlineLevel="0" collapsed="false">
      <c r="A3566" s="1" t="n">
        <v>-6.33397172359811</v>
      </c>
      <c r="B3566" s="1" t="n">
        <v>6.75782163673346</v>
      </c>
    </row>
    <row r="3567" customFormat="false" ht="15" hidden="false" customHeight="false" outlineLevel="0" collapsed="false">
      <c r="A3567" s="1" t="n">
        <v>38.2678126823408</v>
      </c>
      <c r="B3567" s="1" t="n">
        <v>-2.69166725330606</v>
      </c>
    </row>
    <row r="3568" customFormat="false" ht="15" hidden="false" customHeight="false" outlineLevel="0" collapsed="false">
      <c r="A3568" s="1" t="n">
        <f aca="false">-16.675302177727</f>
        <v>-16.675302177727</v>
      </c>
      <c r="B3568" s="1" t="n">
        <v>-13.8646441058268</v>
      </c>
    </row>
    <row r="3569" customFormat="false" ht="15" hidden="false" customHeight="false" outlineLevel="0" collapsed="false">
      <c r="A3569" s="1" t="n">
        <f aca="false">-17.4714881591153</f>
        <v>-17.4714881591153</v>
      </c>
      <c r="B3569" s="1" t="n">
        <v>-13.367206630772</v>
      </c>
    </row>
    <row r="3570" customFormat="false" ht="15" hidden="false" customHeight="false" outlineLevel="0" collapsed="false">
      <c r="A3570" s="1" t="n">
        <v>27.3526625372819</v>
      </c>
      <c r="B3570" s="1" t="n">
        <v>-0.598911368688462</v>
      </c>
    </row>
    <row r="3571" customFormat="false" ht="15" hidden="false" customHeight="false" outlineLevel="0" collapsed="false">
      <c r="A3571" s="1" t="n">
        <v>13.2889760766598</v>
      </c>
      <c r="B3571" s="1" t="n">
        <v>8.71497308351057</v>
      </c>
    </row>
    <row r="3572" customFormat="false" ht="15" hidden="false" customHeight="false" outlineLevel="0" collapsed="false">
      <c r="A3572" s="1" t="n">
        <v>31.9857884140015</v>
      </c>
      <c r="B3572" s="1" t="n">
        <v>0.119021941906895</v>
      </c>
    </row>
    <row r="3573" customFormat="false" ht="15" hidden="false" customHeight="false" outlineLevel="0" collapsed="false">
      <c r="A3573" s="1" t="n">
        <v>34.3005155187585</v>
      </c>
      <c r="B3573" s="1" t="n">
        <v>-9.11539413594468</v>
      </c>
    </row>
    <row r="3574" customFormat="false" ht="15" hidden="false" customHeight="false" outlineLevel="0" collapsed="false">
      <c r="A3574" s="1" t="n">
        <v>35.2464494809874</v>
      </c>
      <c r="B3574" s="1" t="n">
        <v>-8.05706762738337</v>
      </c>
    </row>
    <row r="3575" customFormat="false" ht="15" hidden="false" customHeight="false" outlineLevel="0" collapsed="false">
      <c r="A3575" s="1" t="n">
        <v>21.6787625989321</v>
      </c>
      <c r="B3575" s="1" t="n">
        <v>-1.05681674958881</v>
      </c>
    </row>
    <row r="3576" customFormat="false" ht="15" hidden="false" customHeight="false" outlineLevel="0" collapsed="false">
      <c r="A3576" s="1" t="n">
        <v>-3.7334063513237</v>
      </c>
      <c r="B3576" s="1" t="n">
        <v>9.20874208351678</v>
      </c>
    </row>
    <row r="3577" customFormat="false" ht="15" hidden="false" customHeight="false" outlineLevel="0" collapsed="false">
      <c r="A3577" s="1" t="n">
        <v>31.7472173541927</v>
      </c>
      <c r="B3577" s="1" t="n">
        <v>-3.30888013750317</v>
      </c>
    </row>
    <row r="3578" customFormat="false" ht="15" hidden="false" customHeight="false" outlineLevel="0" collapsed="false">
      <c r="A3578" s="1" t="n">
        <f aca="false">-25.9357602059576</f>
        <v>-25.9357602059576</v>
      </c>
      <c r="B3578" s="1" t="n">
        <v>-10.7427721035794</v>
      </c>
    </row>
    <row r="3579" customFormat="false" ht="15" hidden="false" customHeight="false" outlineLevel="0" collapsed="false">
      <c r="A3579" s="1" t="n">
        <v>28.7645849914695</v>
      </c>
      <c r="B3579" s="1" t="n">
        <v>-3.90280393986033</v>
      </c>
    </row>
    <row r="3580" customFormat="false" ht="15" hidden="false" customHeight="false" outlineLevel="0" collapsed="false">
      <c r="A3580" s="1" t="n">
        <v>-3.47021488039742</v>
      </c>
      <c r="B3580" s="1" t="n">
        <v>5.49219539938124</v>
      </c>
    </row>
    <row r="3581" customFormat="false" ht="15" hidden="false" customHeight="false" outlineLevel="0" collapsed="false">
      <c r="A3581" s="1" t="n">
        <v>-2.12417545648924</v>
      </c>
      <c r="B3581" s="1" t="n">
        <v>3.72638725245516</v>
      </c>
    </row>
    <row r="3582" customFormat="false" ht="15" hidden="false" customHeight="false" outlineLevel="0" collapsed="false">
      <c r="A3582" s="1" t="n">
        <v>28.5441114603944</v>
      </c>
      <c r="B3582" s="1" t="n">
        <v>-9.01429807424654</v>
      </c>
    </row>
    <row r="3583" customFormat="false" ht="15" hidden="false" customHeight="false" outlineLevel="0" collapsed="false">
      <c r="A3583" s="1" t="n">
        <v>33.4363792541922</v>
      </c>
      <c r="B3583" s="1" t="n">
        <v>-3.49936425791337</v>
      </c>
    </row>
    <row r="3584" customFormat="false" ht="15" hidden="false" customHeight="false" outlineLevel="0" collapsed="false">
      <c r="A3584" s="1" t="n">
        <v>28.6649018073713</v>
      </c>
      <c r="B3584" s="1" t="n">
        <v>-5.91251735705382</v>
      </c>
    </row>
    <row r="3585" customFormat="false" ht="15" hidden="false" customHeight="false" outlineLevel="0" collapsed="false">
      <c r="A3585" s="1" t="n">
        <v>-1.33438521199748</v>
      </c>
      <c r="B3585" s="1" t="n">
        <v>3.62639720853329</v>
      </c>
    </row>
    <row r="3586" customFormat="false" ht="15" hidden="false" customHeight="false" outlineLevel="0" collapsed="false">
      <c r="A3586" s="1" t="n">
        <v>-1.59082740289251</v>
      </c>
      <c r="B3586" s="1" t="n">
        <v>3.70123392814525</v>
      </c>
    </row>
    <row r="3587" customFormat="false" ht="15" hidden="false" customHeight="false" outlineLevel="0" collapsed="false">
      <c r="A3587" s="1" t="n">
        <v>26.5462089671514</v>
      </c>
      <c r="B3587" s="1" t="n">
        <v>-5.37542233466281</v>
      </c>
    </row>
    <row r="3588" customFormat="false" ht="15" hidden="false" customHeight="false" outlineLevel="0" collapsed="false">
      <c r="A3588" s="1" t="n">
        <v>2.69671703029418</v>
      </c>
      <c r="B3588" s="1" t="n">
        <v>2.40121702110969</v>
      </c>
    </row>
    <row r="3589" customFormat="false" ht="15" hidden="false" customHeight="false" outlineLevel="0" collapsed="false">
      <c r="A3589" s="1" t="n">
        <f aca="false">-21.424049150173</f>
        <v>-21.424049150173</v>
      </c>
      <c r="B3589" s="1" t="n">
        <v>-18.6474556073804</v>
      </c>
    </row>
    <row r="3590" customFormat="false" ht="15" hidden="false" customHeight="false" outlineLevel="0" collapsed="false">
      <c r="A3590" s="1" t="n">
        <v>-5.41314135516468</v>
      </c>
      <c r="B3590" s="1" t="n">
        <v>8.19834459475309</v>
      </c>
    </row>
    <row r="3591" customFormat="false" ht="15" hidden="false" customHeight="false" outlineLevel="0" collapsed="false">
      <c r="A3591" s="1" t="n">
        <v>26.0818979969178</v>
      </c>
      <c r="B3591" s="1" t="n">
        <v>-0.563289385329675</v>
      </c>
    </row>
    <row r="3592" customFormat="false" ht="15" hidden="false" customHeight="false" outlineLevel="0" collapsed="false">
      <c r="A3592" s="1" t="n">
        <v>12.3689786113262</v>
      </c>
      <c r="B3592" s="1" t="n">
        <v>9.56970647774476</v>
      </c>
    </row>
    <row r="3593" customFormat="false" ht="15" hidden="false" customHeight="false" outlineLevel="0" collapsed="false">
      <c r="A3593" s="1" t="n">
        <f aca="false">-27.1558072241771</f>
        <v>-27.1558072241771</v>
      </c>
      <c r="B3593" s="1" t="n">
        <v>-12.4028485935654</v>
      </c>
    </row>
    <row r="3594" customFormat="false" ht="15" hidden="false" customHeight="false" outlineLevel="0" collapsed="false">
      <c r="A3594" s="1" t="n">
        <v>24.0052508158899</v>
      </c>
      <c r="B3594" s="1" t="n">
        <v>-5.67785644958034</v>
      </c>
    </row>
    <row r="3595" customFormat="false" ht="15" hidden="false" customHeight="false" outlineLevel="0" collapsed="false">
      <c r="A3595" s="1" t="n">
        <v>6.83228747963317</v>
      </c>
      <c r="B3595" s="1" t="n">
        <v>5.96765651744676</v>
      </c>
    </row>
    <row r="3596" customFormat="false" ht="15" hidden="false" customHeight="false" outlineLevel="0" collapsed="false">
      <c r="A3596" s="1" t="n">
        <f aca="false">-18.5543076548084</f>
        <v>-18.5543076548084</v>
      </c>
      <c r="B3596" s="1" t="n">
        <v>-10.2855858824613</v>
      </c>
    </row>
    <row r="3597" customFormat="false" ht="15" hidden="false" customHeight="false" outlineLevel="0" collapsed="false">
      <c r="A3597" s="1" t="n">
        <f aca="false">-21.3178367845976</f>
        <v>-21.3178367845976</v>
      </c>
      <c r="B3597" s="1" t="n">
        <v>-10.3959009881634</v>
      </c>
    </row>
    <row r="3598" customFormat="false" ht="15" hidden="false" customHeight="false" outlineLevel="0" collapsed="false">
      <c r="A3598" s="1" t="n">
        <f aca="false">-17.4876120187813</f>
        <v>-17.4876120187813</v>
      </c>
      <c r="B3598" s="1" t="n">
        <v>-16.0679271160941</v>
      </c>
    </row>
    <row r="3599" customFormat="false" ht="15" hidden="false" customHeight="false" outlineLevel="0" collapsed="false">
      <c r="A3599" s="1" t="n">
        <v>2.77425239623776</v>
      </c>
      <c r="B3599" s="1" t="n">
        <v>-0.264078430976036</v>
      </c>
    </row>
    <row r="3600" customFormat="false" ht="15" hidden="false" customHeight="false" outlineLevel="0" collapsed="false">
      <c r="A3600" s="1" t="n">
        <f aca="false">-32.1063507677791</f>
        <v>-32.1063507677791</v>
      </c>
      <c r="B3600" s="1" t="n">
        <v>-16.085973782855</v>
      </c>
    </row>
    <row r="3601" customFormat="false" ht="15" hidden="false" customHeight="false" outlineLevel="0" collapsed="false">
      <c r="A3601" s="1" t="n">
        <v>13.3441683002315</v>
      </c>
      <c r="B3601" s="1" t="n">
        <v>1.86655507175935</v>
      </c>
    </row>
    <row r="3602" customFormat="false" ht="15" hidden="false" customHeight="false" outlineLevel="0" collapsed="false">
      <c r="A3602" s="1" t="n">
        <v>29.665989058696</v>
      </c>
      <c r="B3602" s="1" t="n">
        <v>-6.28672991528144</v>
      </c>
    </row>
    <row r="3603" customFormat="false" ht="15" hidden="false" customHeight="false" outlineLevel="0" collapsed="false">
      <c r="A3603" s="1" t="n">
        <v>-1.61106923671509</v>
      </c>
      <c r="B3603" s="1" t="n">
        <v>3.52162063414048</v>
      </c>
    </row>
    <row r="3604" customFormat="false" ht="15" hidden="false" customHeight="false" outlineLevel="0" collapsed="false">
      <c r="A3604" s="1" t="n">
        <v>4.34030209019951</v>
      </c>
      <c r="B3604" s="1" t="n">
        <v>4.60640911942871</v>
      </c>
    </row>
    <row r="3605" customFormat="false" ht="15" hidden="false" customHeight="false" outlineLevel="0" collapsed="false">
      <c r="A3605" s="1" t="n">
        <v>-4.24976127171713</v>
      </c>
      <c r="B3605" s="1" t="n">
        <v>3.33647552641378</v>
      </c>
    </row>
    <row r="3606" customFormat="false" ht="15" hidden="false" customHeight="false" outlineLevel="0" collapsed="false">
      <c r="A3606" s="1" t="n">
        <v>12.9022573186823</v>
      </c>
      <c r="B3606" s="1" t="n">
        <v>1.36924552270287</v>
      </c>
    </row>
    <row r="3607" customFormat="false" ht="15" hidden="false" customHeight="false" outlineLevel="0" collapsed="false">
      <c r="A3607" s="1" t="n">
        <v>6.81617283697621</v>
      </c>
      <c r="B3607" s="1" t="n">
        <v>5.90241532074129</v>
      </c>
    </row>
    <row r="3608" customFormat="false" ht="15" hidden="false" customHeight="false" outlineLevel="0" collapsed="false">
      <c r="A3608" s="1" t="n">
        <f aca="false">-33.5543862823737</f>
        <v>-33.5543862823737</v>
      </c>
      <c r="B3608" s="1" t="n">
        <v>-17.6743632160943</v>
      </c>
    </row>
    <row r="3609" customFormat="false" ht="15" hidden="false" customHeight="false" outlineLevel="0" collapsed="false">
      <c r="A3609" s="1" t="n">
        <f aca="false">-32.6704215069292</f>
        <v>-32.6704215069292</v>
      </c>
      <c r="B3609" s="1" t="n">
        <v>-14.1596976473649</v>
      </c>
    </row>
    <row r="3610" customFormat="false" ht="15" hidden="false" customHeight="false" outlineLevel="0" collapsed="false">
      <c r="A3610" s="1" t="n">
        <v>29.5751605434015</v>
      </c>
      <c r="B3610" s="1" t="n">
        <v>-1.67606984498676</v>
      </c>
    </row>
    <row r="3611" customFormat="false" ht="15" hidden="false" customHeight="false" outlineLevel="0" collapsed="false">
      <c r="A3611" s="1" t="n">
        <f aca="false">-34.7669601746095</f>
        <v>-34.7669601746095</v>
      </c>
      <c r="B3611" s="1" t="n">
        <v>-11.6095188606072</v>
      </c>
    </row>
    <row r="3612" customFormat="false" ht="15" hidden="false" customHeight="false" outlineLevel="0" collapsed="false">
      <c r="A3612" s="1" t="n">
        <v>23.2425037033012</v>
      </c>
      <c r="B3612" s="1" t="n">
        <v>-6.11114292453188</v>
      </c>
    </row>
    <row r="3613" customFormat="false" ht="15" hidden="false" customHeight="false" outlineLevel="0" collapsed="false">
      <c r="A3613" s="1" t="n">
        <v>38.7787236316684</v>
      </c>
      <c r="B3613" s="1" t="n">
        <v>-5.00393572029233</v>
      </c>
    </row>
    <row r="3614" customFormat="false" ht="15" hidden="false" customHeight="false" outlineLevel="0" collapsed="false">
      <c r="A3614" s="1" t="n">
        <v>7.18317650411712</v>
      </c>
      <c r="B3614" s="1" t="n">
        <v>4.27730620042992</v>
      </c>
    </row>
    <row r="3615" customFormat="false" ht="15" hidden="false" customHeight="false" outlineLevel="0" collapsed="false">
      <c r="A3615" s="1" t="n">
        <v>5.92621082556483</v>
      </c>
      <c r="B3615" s="1" t="n">
        <v>4.25774065723818</v>
      </c>
    </row>
    <row r="3616" customFormat="false" ht="15" hidden="false" customHeight="false" outlineLevel="0" collapsed="false">
      <c r="A3616" s="1" t="n">
        <v>23.2742675938987</v>
      </c>
      <c r="B3616" s="1" t="n">
        <v>-5.93097290940272</v>
      </c>
    </row>
    <row r="3617" customFormat="false" ht="15" hidden="false" customHeight="false" outlineLevel="0" collapsed="false">
      <c r="A3617" s="1" t="n">
        <v>9.79557372595691</v>
      </c>
      <c r="B3617" s="1" t="n">
        <v>1.63950154327981</v>
      </c>
    </row>
    <row r="3618" customFormat="false" ht="15" hidden="false" customHeight="false" outlineLevel="0" collapsed="false">
      <c r="A3618" s="1" t="n">
        <v>-0.204831706847165</v>
      </c>
      <c r="B3618" s="1" t="n">
        <v>9.2355926877012</v>
      </c>
    </row>
    <row r="3619" customFormat="false" ht="15" hidden="false" customHeight="false" outlineLevel="0" collapsed="false">
      <c r="A3619" s="1" t="n">
        <f aca="false">-24.6802731504473</f>
        <v>-24.6802731504473</v>
      </c>
      <c r="B3619" s="1" t="n">
        <v>-18.7062577057001</v>
      </c>
    </row>
    <row r="3620" customFormat="false" ht="15" hidden="false" customHeight="false" outlineLevel="0" collapsed="false">
      <c r="A3620" s="1" t="n">
        <v>24.1003441303828</v>
      </c>
      <c r="B3620" s="1" t="n">
        <v>-8.31298601247976</v>
      </c>
    </row>
    <row r="3621" customFormat="false" ht="15" hidden="false" customHeight="false" outlineLevel="0" collapsed="false">
      <c r="A3621" s="1" t="n">
        <v>9.58310394600523</v>
      </c>
      <c r="B3621" s="1" t="n">
        <v>1.60658412597906</v>
      </c>
    </row>
    <row r="3622" customFormat="false" ht="15" hidden="false" customHeight="false" outlineLevel="0" collapsed="false">
      <c r="A3622" s="1" t="n">
        <v>26.5462182489713</v>
      </c>
      <c r="B3622" s="1" t="n">
        <v>0.0719121002550746</v>
      </c>
    </row>
    <row r="3623" customFormat="false" ht="15" hidden="false" customHeight="false" outlineLevel="0" collapsed="false">
      <c r="A3623" s="1" t="n">
        <v>27.6839388523334</v>
      </c>
      <c r="B3623" s="1" t="n">
        <v>-1.38071680726915</v>
      </c>
    </row>
    <row r="3624" customFormat="false" ht="15" hidden="false" customHeight="false" outlineLevel="0" collapsed="false">
      <c r="A3624" s="1" t="n">
        <v>37.9943669052105</v>
      </c>
      <c r="B3624" s="1" t="n">
        <v>-1.00437502869283</v>
      </c>
    </row>
    <row r="3625" customFormat="false" ht="15" hidden="false" customHeight="false" outlineLevel="0" collapsed="false">
      <c r="A3625" s="1" t="n">
        <v>3.87648090096907</v>
      </c>
      <c r="B3625" s="1" t="n">
        <v>5.72903048174003</v>
      </c>
    </row>
    <row r="3626" customFormat="false" ht="15" hidden="false" customHeight="false" outlineLevel="0" collapsed="false">
      <c r="A3626" s="1" t="n">
        <f aca="false">-29.4682398591636</f>
        <v>-29.4682398591636</v>
      </c>
      <c r="B3626" s="1" t="n">
        <v>-10.9987863428038</v>
      </c>
    </row>
    <row r="3627" customFormat="false" ht="15" hidden="false" customHeight="false" outlineLevel="0" collapsed="false">
      <c r="A3627" s="1" t="n">
        <f aca="false">-22.359105332756</f>
        <v>-22.359105332756</v>
      </c>
      <c r="B3627" s="1" t="n">
        <v>-18.9621209089065</v>
      </c>
    </row>
    <row r="3628" customFormat="false" ht="15" hidden="false" customHeight="false" outlineLevel="0" collapsed="false">
      <c r="A3628" s="1" t="n">
        <f aca="false">-33.1508535176527</f>
        <v>-33.1508535176527</v>
      </c>
      <c r="B3628" s="1" t="n">
        <v>-16.0724657549877</v>
      </c>
    </row>
    <row r="3629" customFormat="false" ht="15" hidden="false" customHeight="false" outlineLevel="0" collapsed="false">
      <c r="A3629" s="1" t="n">
        <v>40.0418822005902</v>
      </c>
      <c r="B3629" s="1" t="n">
        <v>-6.38908960197197</v>
      </c>
    </row>
    <row r="3630" customFormat="false" ht="15" hidden="false" customHeight="false" outlineLevel="0" collapsed="false">
      <c r="A3630" s="1" t="n">
        <v>-1.41313762406219</v>
      </c>
      <c r="B3630" s="1" t="n">
        <v>9.23709994474894</v>
      </c>
    </row>
    <row r="3631" customFormat="false" ht="15" hidden="false" customHeight="false" outlineLevel="0" collapsed="false">
      <c r="A3631" s="1" t="n">
        <v>0.339416645661442</v>
      </c>
      <c r="B3631" s="1" t="n">
        <v>7.91930995370851</v>
      </c>
    </row>
    <row r="3632" customFormat="false" ht="15" hidden="false" customHeight="false" outlineLevel="0" collapsed="false">
      <c r="A3632" s="1" t="n">
        <v>27.1869499063389</v>
      </c>
      <c r="B3632" s="1" t="n">
        <v>-3.06884049523788</v>
      </c>
    </row>
    <row r="3633" customFormat="false" ht="15" hidden="false" customHeight="false" outlineLevel="0" collapsed="false">
      <c r="A3633" s="1" t="n">
        <f aca="false">-19.062849701841</f>
        <v>-19.062849701841</v>
      </c>
      <c r="B3633" s="1" t="n">
        <v>-9.57203441342582</v>
      </c>
    </row>
    <row r="3634" customFormat="false" ht="15" hidden="false" customHeight="false" outlineLevel="0" collapsed="false">
      <c r="A3634" s="1" t="n">
        <f aca="false">-16.2522545504374</f>
        <v>-16.2522545504374</v>
      </c>
      <c r="B3634" s="1" t="n">
        <v>-12.7553657036537</v>
      </c>
    </row>
    <row r="3635" customFormat="false" ht="15" hidden="false" customHeight="false" outlineLevel="0" collapsed="false">
      <c r="A3635" s="1" t="n">
        <f aca="false">-18.8837928159455</f>
        <v>-18.8837928159455</v>
      </c>
      <c r="B3635" s="1" t="n">
        <v>-11.4277716503467</v>
      </c>
    </row>
    <row r="3636" customFormat="false" ht="15" hidden="false" customHeight="false" outlineLevel="0" collapsed="false">
      <c r="A3636" s="1" t="n">
        <f aca="false">-34.5085814111946</f>
        <v>-34.5085814111946</v>
      </c>
      <c r="B3636" s="1" t="n">
        <v>-12.7968185151284</v>
      </c>
    </row>
    <row r="3637" customFormat="false" ht="15" hidden="false" customHeight="false" outlineLevel="0" collapsed="false">
      <c r="A3637" s="1" t="n">
        <v>33.7321222252676</v>
      </c>
      <c r="B3637" s="1" t="n">
        <v>-3.78153717502571</v>
      </c>
    </row>
    <row r="3638" customFormat="false" ht="15" hidden="false" customHeight="false" outlineLevel="0" collapsed="false">
      <c r="A3638" s="1" t="n">
        <v>5.00507788580026</v>
      </c>
      <c r="B3638" s="1" t="n">
        <v>6.85721387346364</v>
      </c>
    </row>
    <row r="3639" customFormat="false" ht="15" hidden="false" customHeight="false" outlineLevel="0" collapsed="false">
      <c r="A3639" s="1" t="n">
        <v>12.0617689878697</v>
      </c>
      <c r="B3639" s="1" t="n">
        <v>7.62453826252034</v>
      </c>
    </row>
    <row r="3640" customFormat="false" ht="15" hidden="false" customHeight="false" outlineLevel="0" collapsed="false">
      <c r="A3640" s="1" t="n">
        <v>11.3842825593323</v>
      </c>
      <c r="B3640" s="1" t="n">
        <v>4.19726832027561</v>
      </c>
    </row>
    <row r="3641" customFormat="false" ht="15" hidden="false" customHeight="false" outlineLevel="0" collapsed="false">
      <c r="A3641" s="1" t="n">
        <v>27.3720449046672</v>
      </c>
      <c r="B3641" s="1" t="n">
        <v>-4.42314413605022</v>
      </c>
    </row>
    <row r="3642" customFormat="false" ht="15" hidden="false" customHeight="false" outlineLevel="0" collapsed="false">
      <c r="A3642" s="1" t="n">
        <v>-3.06062892799941</v>
      </c>
      <c r="B3642" s="1" t="n">
        <v>7.8217601732152</v>
      </c>
    </row>
    <row r="3643" customFormat="false" ht="15" hidden="false" customHeight="false" outlineLevel="0" collapsed="false">
      <c r="A3643" s="1" t="n">
        <f aca="false">-21.6911515077736</f>
        <v>-21.6911515077736</v>
      </c>
      <c r="B3643" s="1" t="n">
        <v>-18.8968905670551</v>
      </c>
    </row>
    <row r="3644" customFormat="false" ht="15" hidden="false" customHeight="false" outlineLevel="0" collapsed="false">
      <c r="A3644" s="1" t="n">
        <v>37.2876927922751</v>
      </c>
      <c r="B3644" s="1" t="n">
        <v>0.259010319073979</v>
      </c>
    </row>
    <row r="3645" customFormat="false" ht="15" hidden="false" customHeight="false" outlineLevel="0" collapsed="false">
      <c r="A3645" s="1" t="n">
        <v>4.38708440884138</v>
      </c>
      <c r="B3645" s="1" t="n">
        <v>2.2853998866088</v>
      </c>
    </row>
    <row r="3646" customFormat="false" ht="15" hidden="false" customHeight="false" outlineLevel="0" collapsed="false">
      <c r="A3646" s="1" t="n">
        <v>33.3875672210555</v>
      </c>
      <c r="B3646" s="1" t="n">
        <v>0.0665543615229058</v>
      </c>
    </row>
    <row r="3647" customFormat="false" ht="15" hidden="false" customHeight="false" outlineLevel="0" collapsed="false">
      <c r="A3647" s="1" t="n">
        <v>31.3608855769462</v>
      </c>
      <c r="B3647" s="1" t="n">
        <v>-2.91390771760722</v>
      </c>
    </row>
    <row r="3648" customFormat="false" ht="15" hidden="false" customHeight="false" outlineLevel="0" collapsed="false">
      <c r="A3648" s="1" t="n">
        <v>38.7398787687107</v>
      </c>
      <c r="B3648" s="1" t="n">
        <v>-5.12704515163919</v>
      </c>
    </row>
    <row r="3649" customFormat="false" ht="15" hidden="false" customHeight="false" outlineLevel="0" collapsed="false">
      <c r="A3649" s="1" t="n">
        <f aca="false">-28.8300359425258</f>
        <v>-28.8300359425258</v>
      </c>
      <c r="B3649" s="1" t="n">
        <v>-13.6215025327372</v>
      </c>
    </row>
    <row r="3650" customFormat="false" ht="15" hidden="false" customHeight="false" outlineLevel="0" collapsed="false">
      <c r="A3650" s="1" t="n">
        <v>38.3429313439267</v>
      </c>
      <c r="B3650" s="1" t="n">
        <v>-2.35651111410031</v>
      </c>
    </row>
    <row r="3651" customFormat="false" ht="15" hidden="false" customHeight="false" outlineLevel="0" collapsed="false">
      <c r="A3651" s="1" t="n">
        <v>39.3584240716034</v>
      </c>
      <c r="B3651" s="1" t="n">
        <v>0.170310829698209</v>
      </c>
    </row>
    <row r="3652" customFormat="false" ht="15" hidden="false" customHeight="false" outlineLevel="0" collapsed="false">
      <c r="A3652" s="1" t="n">
        <f aca="false">-25.441445674533</f>
        <v>-25.441445674533</v>
      </c>
      <c r="B3652" s="1" t="n">
        <v>-18.1166856766891</v>
      </c>
    </row>
    <row r="3653" customFormat="false" ht="15" hidden="false" customHeight="false" outlineLevel="0" collapsed="false">
      <c r="A3653" s="1" t="n">
        <v>-5.16115361902212</v>
      </c>
      <c r="B3653" s="1" t="n">
        <v>5.48088711811086</v>
      </c>
    </row>
    <row r="3654" customFormat="false" ht="15" hidden="false" customHeight="false" outlineLevel="0" collapsed="false">
      <c r="A3654" s="1" t="n">
        <v>10.851130705161</v>
      </c>
      <c r="B3654" s="1" t="n">
        <v>0.468590703883986</v>
      </c>
    </row>
    <row r="3655" customFormat="false" ht="15" hidden="false" customHeight="false" outlineLevel="0" collapsed="false">
      <c r="A3655" s="1" t="n">
        <f aca="false">-33.1749585985574</f>
        <v>-33.1749585985574</v>
      </c>
      <c r="B3655" s="1" t="n">
        <v>-16.902043724926</v>
      </c>
    </row>
    <row r="3656" customFormat="false" ht="15" hidden="false" customHeight="false" outlineLevel="0" collapsed="false">
      <c r="A3656" s="1" t="n">
        <f aca="false">-19.491638106894</f>
        <v>-19.491638106894</v>
      </c>
      <c r="B3656" s="1" t="n">
        <v>-10.1859582792527</v>
      </c>
    </row>
    <row r="3657" customFormat="false" ht="15" hidden="false" customHeight="false" outlineLevel="0" collapsed="false">
      <c r="A3657" s="1" t="n">
        <f aca="false">-33.085480661371</f>
        <v>-33.085480661371</v>
      </c>
      <c r="B3657" s="1" t="n">
        <v>-17.3919351824449</v>
      </c>
    </row>
    <row r="3658" customFormat="false" ht="15" hidden="false" customHeight="false" outlineLevel="0" collapsed="false">
      <c r="A3658" s="1" t="n">
        <f aca="false">-2.97656289321893</f>
        <v>-2.97656289321893</v>
      </c>
      <c r="B3658" s="1" t="n">
        <v>-0.0865732555252893</v>
      </c>
    </row>
    <row r="3659" customFormat="false" ht="15" hidden="false" customHeight="false" outlineLevel="0" collapsed="false">
      <c r="A3659" s="1" t="n">
        <f aca="false">-23.5165318386773</f>
        <v>-23.5165318386773</v>
      </c>
      <c r="B3659" s="1" t="n">
        <v>-18.3776910081116</v>
      </c>
    </row>
    <row r="3660" customFormat="false" ht="15" hidden="false" customHeight="false" outlineLevel="0" collapsed="false">
      <c r="A3660" s="1" t="n">
        <v>26.4568902735714</v>
      </c>
      <c r="B3660" s="1" t="n">
        <v>-2.0564833607249</v>
      </c>
    </row>
    <row r="3661" customFormat="false" ht="15" hidden="false" customHeight="false" outlineLevel="0" collapsed="false">
      <c r="A3661" s="1" t="n">
        <v>7.23778802991094</v>
      </c>
      <c r="B3661" s="1" t="n">
        <v>5.6323390924358</v>
      </c>
    </row>
    <row r="3662" customFormat="false" ht="15" hidden="false" customHeight="false" outlineLevel="0" collapsed="false">
      <c r="A3662" s="1" t="n">
        <v>30.0182752449872</v>
      </c>
      <c r="B3662" s="1" t="n">
        <v>-0.0408458194666589</v>
      </c>
    </row>
    <row r="3663" customFormat="false" ht="15" hidden="false" customHeight="false" outlineLevel="0" collapsed="false">
      <c r="A3663" s="1" t="n">
        <f aca="false">-19.1053577005492</f>
        <v>-19.1053577005492</v>
      </c>
      <c r="B3663" s="1" t="n">
        <v>-11.5465178415112</v>
      </c>
    </row>
    <row r="3664" customFormat="false" ht="15" hidden="false" customHeight="false" outlineLevel="0" collapsed="false">
      <c r="A3664" s="1" t="n">
        <f aca="false">-28.4611486596899</f>
        <v>-28.4611486596899</v>
      </c>
      <c r="B3664" s="1" t="n">
        <v>-10.5057660874357</v>
      </c>
    </row>
    <row r="3665" customFormat="false" ht="15" hidden="false" customHeight="false" outlineLevel="0" collapsed="false">
      <c r="A3665" s="1" t="n">
        <f aca="false">-21.2544699667262</f>
        <v>-21.2544699667262</v>
      </c>
      <c r="B3665" s="1" t="n">
        <v>-13.0458727768922</v>
      </c>
    </row>
    <row r="3666" customFormat="false" ht="15" hidden="false" customHeight="false" outlineLevel="0" collapsed="false">
      <c r="A3666" s="1" t="n">
        <v>38.9403492357211</v>
      </c>
      <c r="B3666" s="1" t="n">
        <v>-0.423519053348393</v>
      </c>
    </row>
    <row r="3667" customFormat="false" ht="15" hidden="false" customHeight="false" outlineLevel="0" collapsed="false">
      <c r="A3667" s="1" t="n">
        <f aca="false">-16.3498267185704</f>
        <v>-16.3498267185704</v>
      </c>
      <c r="B3667" s="1" t="n">
        <v>-17.7853077040663</v>
      </c>
    </row>
    <row r="3668" customFormat="false" ht="15" hidden="false" customHeight="false" outlineLevel="0" collapsed="false">
      <c r="A3668" s="1" t="n">
        <f aca="false">-22.5537009790154</f>
        <v>-22.5537009790154</v>
      </c>
      <c r="B3668" s="1" t="n">
        <v>-13.5499355368866</v>
      </c>
    </row>
    <row r="3669" customFormat="false" ht="15" hidden="false" customHeight="false" outlineLevel="0" collapsed="false">
      <c r="A3669" s="1" t="n">
        <f aca="false">-17.7985945984263</f>
        <v>-17.7985945984263</v>
      </c>
      <c r="B3669" s="1" t="n">
        <v>-18.3304267665757</v>
      </c>
    </row>
    <row r="3670" customFormat="false" ht="15" hidden="false" customHeight="false" outlineLevel="0" collapsed="false">
      <c r="A3670" s="1" t="n">
        <v>34.8208906087517</v>
      </c>
      <c r="B3670" s="1" t="n">
        <v>-5.99352966919464</v>
      </c>
    </row>
    <row r="3671" customFormat="false" ht="15" hidden="false" customHeight="false" outlineLevel="0" collapsed="false">
      <c r="A3671" s="1" t="n">
        <v>27.2478621569635</v>
      </c>
      <c r="B3671" s="1" t="n">
        <v>-9.30032162718688</v>
      </c>
    </row>
    <row r="3672" customFormat="false" ht="15" hidden="false" customHeight="false" outlineLevel="0" collapsed="false">
      <c r="A3672" s="1" t="n">
        <v>1.67969934646583</v>
      </c>
      <c r="B3672" s="1" t="n">
        <v>6.24633962604696</v>
      </c>
    </row>
    <row r="3673" customFormat="false" ht="15" hidden="false" customHeight="false" outlineLevel="0" collapsed="false">
      <c r="A3673" s="1" t="n">
        <v>-4.0808684305634</v>
      </c>
      <c r="B3673" s="1" t="n">
        <v>5.72660091287933</v>
      </c>
    </row>
    <row r="3674" customFormat="false" ht="15" hidden="false" customHeight="false" outlineLevel="0" collapsed="false">
      <c r="A3674" s="1" t="n">
        <v>34.441133926493</v>
      </c>
      <c r="B3674" s="1" t="n">
        <v>-1.17993304970875</v>
      </c>
    </row>
    <row r="3675" customFormat="false" ht="15" hidden="false" customHeight="false" outlineLevel="0" collapsed="false">
      <c r="A3675" s="1" t="n">
        <v>38.0417125621328</v>
      </c>
      <c r="B3675" s="1" t="n">
        <v>-3.62275796772151</v>
      </c>
    </row>
    <row r="3676" customFormat="false" ht="15" hidden="false" customHeight="false" outlineLevel="0" collapsed="false">
      <c r="A3676" s="1" t="n">
        <v>24.8429478966317</v>
      </c>
      <c r="B3676" s="1" t="n">
        <v>-8.49703461566838</v>
      </c>
    </row>
    <row r="3677" customFormat="false" ht="15" hidden="false" customHeight="false" outlineLevel="0" collapsed="false">
      <c r="A3677" s="1" t="n">
        <v>6.69513000475667</v>
      </c>
      <c r="B3677" s="1" t="n">
        <v>6.57284633191351</v>
      </c>
    </row>
    <row r="3678" customFormat="false" ht="15" hidden="false" customHeight="false" outlineLevel="0" collapsed="false">
      <c r="A3678" s="1" t="n">
        <v>28.596126987237</v>
      </c>
      <c r="B3678" s="1" t="n">
        <v>-4.5729035921843</v>
      </c>
    </row>
    <row r="3679" customFormat="false" ht="15" hidden="false" customHeight="false" outlineLevel="0" collapsed="false">
      <c r="A3679" s="1" t="n">
        <v>-5.28721225452551</v>
      </c>
      <c r="B3679" s="1" t="n">
        <v>7.4722514213582</v>
      </c>
    </row>
    <row r="3680" customFormat="false" ht="15" hidden="false" customHeight="false" outlineLevel="0" collapsed="false">
      <c r="A3680" s="1" t="n">
        <f aca="false">-23.2050402242382</f>
        <v>-23.2050402242382</v>
      </c>
      <c r="B3680" s="1" t="n">
        <v>-12.9962539616201</v>
      </c>
    </row>
    <row r="3681" customFormat="false" ht="15" hidden="false" customHeight="false" outlineLevel="0" collapsed="false">
      <c r="A3681" s="1" t="n">
        <f aca="false">-33.3588028291982</f>
        <v>-33.3588028291982</v>
      </c>
      <c r="B3681" s="1" t="n">
        <v>-12.9444033070317</v>
      </c>
    </row>
    <row r="3682" customFormat="false" ht="15" hidden="false" customHeight="false" outlineLevel="0" collapsed="false">
      <c r="A3682" s="1" t="n">
        <v>-3.72072338790394</v>
      </c>
      <c r="B3682" s="1" t="n">
        <v>4.56465336969696</v>
      </c>
    </row>
    <row r="3683" customFormat="false" ht="15" hidden="false" customHeight="false" outlineLevel="0" collapsed="false">
      <c r="A3683" s="1" t="n">
        <f aca="false">-16.1435163150302</f>
        <v>-16.1435163150302</v>
      </c>
      <c r="B3683" s="1" t="n">
        <v>-11.9786910629148</v>
      </c>
    </row>
    <row r="3684" customFormat="false" ht="15" hidden="false" customHeight="false" outlineLevel="0" collapsed="false">
      <c r="A3684" s="1" t="n">
        <v>-0.997036862237564</v>
      </c>
      <c r="B3684" s="1" t="n">
        <v>7.62399468131366</v>
      </c>
    </row>
    <row r="3685" customFormat="false" ht="15" hidden="false" customHeight="false" outlineLevel="0" collapsed="false">
      <c r="A3685" s="1" t="n">
        <f aca="false">-30.549520463977</f>
        <v>-30.549520463977</v>
      </c>
      <c r="B3685" s="1" t="n">
        <v>-18.0176178773265</v>
      </c>
    </row>
    <row r="3686" customFormat="false" ht="15" hidden="false" customHeight="false" outlineLevel="0" collapsed="false">
      <c r="A3686" s="1" t="n">
        <v>20.7734370602275</v>
      </c>
      <c r="B3686" s="1" t="n">
        <v>-9.58369743010713</v>
      </c>
    </row>
    <row r="3687" customFormat="false" ht="15" hidden="false" customHeight="false" outlineLevel="0" collapsed="false">
      <c r="A3687" s="1" t="n">
        <v>10.3803103989999</v>
      </c>
      <c r="B3687" s="1" t="n">
        <v>4.63925361558345</v>
      </c>
    </row>
    <row r="3688" customFormat="false" ht="15" hidden="false" customHeight="false" outlineLevel="0" collapsed="false">
      <c r="A3688" s="1" t="n">
        <v>3.59703940843209</v>
      </c>
      <c r="B3688" s="1" t="n">
        <v>7.48093686968498</v>
      </c>
    </row>
    <row r="3689" customFormat="false" ht="15" hidden="false" customHeight="false" outlineLevel="0" collapsed="false">
      <c r="A3689" s="1" t="n">
        <v>6.5499152163926</v>
      </c>
      <c r="B3689" s="1" t="n">
        <v>2.86937336549135</v>
      </c>
    </row>
    <row r="3690" customFormat="false" ht="15" hidden="false" customHeight="false" outlineLevel="0" collapsed="false">
      <c r="A3690" s="1" t="n">
        <v>30.7437012460306</v>
      </c>
      <c r="B3690" s="1" t="n">
        <v>-1.08978892049552</v>
      </c>
    </row>
    <row r="3691" customFormat="false" ht="15" hidden="false" customHeight="false" outlineLevel="0" collapsed="false">
      <c r="A3691" s="1" t="n">
        <f aca="false">-29.2876859296758</f>
        <v>-29.2876859296758</v>
      </c>
      <c r="B3691" s="1" t="n">
        <v>-14.6061183324838</v>
      </c>
    </row>
    <row r="3692" customFormat="false" ht="15" hidden="false" customHeight="false" outlineLevel="0" collapsed="false">
      <c r="A3692" s="1" t="n">
        <f aca="false">-21.3008871596547</f>
        <v>-21.3008871596547</v>
      </c>
      <c r="B3692" s="1" t="n">
        <v>-15.7726708852625</v>
      </c>
    </row>
    <row r="3693" customFormat="false" ht="15" hidden="false" customHeight="false" outlineLevel="0" collapsed="false">
      <c r="A3693" s="1" t="n">
        <v>12.5158523102226</v>
      </c>
      <c r="B3693" s="1" t="n">
        <v>8.88193319937166</v>
      </c>
    </row>
    <row r="3694" customFormat="false" ht="15" hidden="false" customHeight="false" outlineLevel="0" collapsed="false">
      <c r="A3694" s="1" t="n">
        <v>37.9381607463837</v>
      </c>
      <c r="B3694" s="1" t="n">
        <v>-3.20204701986598</v>
      </c>
    </row>
    <row r="3695" customFormat="false" ht="15" hidden="false" customHeight="false" outlineLevel="0" collapsed="false">
      <c r="A3695" s="1" t="n">
        <v>12.712129135211</v>
      </c>
      <c r="B3695" s="1" t="n">
        <v>0.209609140664272</v>
      </c>
    </row>
    <row r="3696" customFormat="false" ht="15" hidden="false" customHeight="false" outlineLevel="0" collapsed="false">
      <c r="A3696" s="1" t="n">
        <f aca="false">-34.4794737407763</f>
        <v>-34.4794737407763</v>
      </c>
      <c r="B3696" s="1" t="n">
        <v>-17.0549471287973</v>
      </c>
    </row>
    <row r="3697" customFormat="false" ht="15" hidden="false" customHeight="false" outlineLevel="0" collapsed="false">
      <c r="A3697" s="1" t="n">
        <v>34.231814028043</v>
      </c>
      <c r="B3697" s="1" t="n">
        <v>-2.42282923934185</v>
      </c>
    </row>
    <row r="3698" customFormat="false" ht="15" hidden="false" customHeight="false" outlineLevel="0" collapsed="false">
      <c r="A3698" s="1" t="n">
        <v>11.8867095903393</v>
      </c>
      <c r="B3698" s="1" t="n">
        <v>3.08200232027537</v>
      </c>
    </row>
    <row r="3699" customFormat="false" ht="15" hidden="false" customHeight="false" outlineLevel="0" collapsed="false">
      <c r="A3699" s="1" t="n">
        <f aca="false">-18.6717105985729</f>
        <v>-18.6717105985729</v>
      </c>
      <c r="B3699" s="1" t="n">
        <v>-12.8332419798999</v>
      </c>
    </row>
    <row r="3700" customFormat="false" ht="15" hidden="false" customHeight="false" outlineLevel="0" collapsed="false">
      <c r="A3700" s="1" t="n">
        <v>34.3004573148872</v>
      </c>
      <c r="B3700" s="1" t="n">
        <v>-8.89877753374353</v>
      </c>
    </row>
    <row r="3701" customFormat="false" ht="15" hidden="false" customHeight="false" outlineLevel="0" collapsed="false">
      <c r="A3701" s="1" t="n">
        <v>23.79846854981</v>
      </c>
      <c r="B3701" s="1" t="n">
        <v>0.201399550208932</v>
      </c>
    </row>
    <row r="3702" customFormat="false" ht="15" hidden="false" customHeight="false" outlineLevel="0" collapsed="false">
      <c r="A3702" s="1" t="n">
        <v>-1.8456275154781</v>
      </c>
      <c r="B3702" s="1" t="n">
        <v>0.649790031790893</v>
      </c>
    </row>
    <row r="3703" customFormat="false" ht="15" hidden="false" customHeight="false" outlineLevel="0" collapsed="false">
      <c r="A3703" s="1" t="n">
        <v>7.66175343320148</v>
      </c>
      <c r="B3703" s="1" t="n">
        <v>-0.3390081876962</v>
      </c>
    </row>
    <row r="3704" customFormat="false" ht="15" hidden="false" customHeight="false" outlineLevel="0" collapsed="false">
      <c r="A3704" s="1" t="n">
        <v>-0.887805620489433</v>
      </c>
      <c r="B3704" s="1" t="n">
        <v>5.00835248552482</v>
      </c>
    </row>
    <row r="3705" customFormat="false" ht="15" hidden="false" customHeight="false" outlineLevel="0" collapsed="false">
      <c r="A3705" s="1" t="n">
        <v>-5.20415333586007</v>
      </c>
      <c r="B3705" s="1" t="n">
        <v>9.56438012061643</v>
      </c>
    </row>
    <row r="3706" customFormat="false" ht="15" hidden="false" customHeight="false" outlineLevel="0" collapsed="false">
      <c r="A3706" s="1" t="n">
        <v>28.7096985681759</v>
      </c>
      <c r="B3706" s="1" t="n">
        <v>-0.714301065670719</v>
      </c>
    </row>
    <row r="3707" customFormat="false" ht="15" hidden="false" customHeight="false" outlineLevel="0" collapsed="false">
      <c r="A3707" s="1" t="n">
        <f aca="false">-20.8704232934835</f>
        <v>-20.8704232934835</v>
      </c>
      <c r="B3707" s="1" t="n">
        <v>-13.3381385920801</v>
      </c>
    </row>
    <row r="3708" customFormat="false" ht="15" hidden="false" customHeight="false" outlineLevel="0" collapsed="false">
      <c r="A3708" s="1" t="n">
        <v>-5.89099373328445</v>
      </c>
      <c r="B3708" s="1" t="n">
        <v>5.51812598829124</v>
      </c>
    </row>
    <row r="3709" customFormat="false" ht="15" hidden="false" customHeight="false" outlineLevel="0" collapsed="false">
      <c r="A3709" s="1" t="n">
        <v>22.5901659899356</v>
      </c>
      <c r="B3709" s="1" t="n">
        <v>-9.09655640803577</v>
      </c>
    </row>
    <row r="3710" customFormat="false" ht="15" hidden="false" customHeight="false" outlineLevel="0" collapsed="false">
      <c r="A3710" s="1" t="n">
        <f aca="false">-17.0180764433736</f>
        <v>-17.0180764433736</v>
      </c>
      <c r="B3710" s="1" t="n">
        <v>-11.9303686160685</v>
      </c>
    </row>
    <row r="3711" customFormat="false" ht="15" hidden="false" customHeight="false" outlineLevel="0" collapsed="false">
      <c r="A3711" s="1" t="n">
        <v>28.2566986639274</v>
      </c>
      <c r="B3711" s="1" t="n">
        <v>-5.8940771012056</v>
      </c>
    </row>
    <row r="3712" customFormat="false" ht="15" hidden="false" customHeight="false" outlineLevel="0" collapsed="false">
      <c r="A3712" s="1" t="n">
        <v>40.4366767759965</v>
      </c>
      <c r="B3712" s="1" t="n">
        <v>-2.55653992837456</v>
      </c>
    </row>
    <row r="3713" customFormat="false" ht="15" hidden="false" customHeight="false" outlineLevel="0" collapsed="false">
      <c r="A3713" s="1" t="n">
        <v>0.207643149242956</v>
      </c>
      <c r="B3713" s="1" t="n">
        <v>5.30911530497959</v>
      </c>
    </row>
    <row r="3714" customFormat="false" ht="15" hidden="false" customHeight="false" outlineLevel="0" collapsed="false">
      <c r="A3714" s="1" t="n">
        <v>27.9256009038684</v>
      </c>
      <c r="B3714" s="1" t="n">
        <v>-5.25132185544599</v>
      </c>
    </row>
    <row r="3715" customFormat="false" ht="15" hidden="false" customHeight="false" outlineLevel="0" collapsed="false">
      <c r="A3715" s="1" t="n">
        <v>24.5381195013197</v>
      </c>
      <c r="B3715" s="1" t="n">
        <v>-2.33683212192427</v>
      </c>
    </row>
    <row r="3716" customFormat="false" ht="15" hidden="false" customHeight="false" outlineLevel="0" collapsed="false">
      <c r="A3716" s="1" t="n">
        <v>30.7363681688148</v>
      </c>
      <c r="B3716" s="1" t="n">
        <v>-1.32560219260631</v>
      </c>
    </row>
    <row r="3717" customFormat="false" ht="15" hidden="false" customHeight="false" outlineLevel="0" collapsed="false">
      <c r="A3717" s="1" t="n">
        <v>3.91825903371093</v>
      </c>
      <c r="B3717" s="1" t="n">
        <v>6.09880847858958</v>
      </c>
    </row>
    <row r="3718" customFormat="false" ht="15" hidden="false" customHeight="false" outlineLevel="0" collapsed="false">
      <c r="A3718" s="1" t="n">
        <v>7.78400553547468</v>
      </c>
      <c r="B3718" s="1" t="n">
        <v>1.53521199710088</v>
      </c>
    </row>
    <row r="3719" customFormat="false" ht="15" hidden="false" customHeight="false" outlineLevel="0" collapsed="false">
      <c r="A3719" s="1" t="n">
        <v>32.8111977285037</v>
      </c>
      <c r="B3719" s="1" t="n">
        <v>-9.59532338267994</v>
      </c>
    </row>
    <row r="3720" customFormat="false" ht="15" hidden="false" customHeight="false" outlineLevel="0" collapsed="false">
      <c r="A3720" s="1" t="n">
        <f aca="false">-29.043222564237</f>
        <v>-29.043222564237</v>
      </c>
      <c r="B3720" s="1" t="n">
        <v>-9.74435250913637</v>
      </c>
    </row>
    <row r="3721" customFormat="false" ht="15" hidden="false" customHeight="false" outlineLevel="0" collapsed="false">
      <c r="A3721" s="1" t="n">
        <v>4.61507074048206</v>
      </c>
      <c r="B3721" s="1" t="n">
        <v>3.43574869867776</v>
      </c>
    </row>
    <row r="3722" customFormat="false" ht="15" hidden="false" customHeight="false" outlineLevel="0" collapsed="false">
      <c r="A3722" s="1" t="n">
        <v>37.9144673786007</v>
      </c>
      <c r="B3722" s="1" t="n">
        <v>-4.03616447359593</v>
      </c>
    </row>
    <row r="3723" customFormat="false" ht="15" hidden="false" customHeight="false" outlineLevel="0" collapsed="false">
      <c r="A3723" s="1" t="n">
        <v>7.16847683599002</v>
      </c>
      <c r="B3723" s="1" t="n">
        <v>5.638983680135</v>
      </c>
    </row>
    <row r="3724" customFormat="false" ht="15" hidden="false" customHeight="false" outlineLevel="0" collapsed="false">
      <c r="A3724" s="1" t="n">
        <v>31.4600032108985</v>
      </c>
      <c r="B3724" s="1" t="n">
        <v>-5.90376812447497</v>
      </c>
    </row>
    <row r="3725" customFormat="false" ht="15" hidden="false" customHeight="false" outlineLevel="0" collapsed="false">
      <c r="A3725" s="1" t="n">
        <f aca="false">-31.7384885638572</f>
        <v>-31.7384885638572</v>
      </c>
      <c r="B3725" s="1" t="n">
        <v>-15.8088161467315</v>
      </c>
    </row>
    <row r="3726" customFormat="false" ht="15" hidden="false" customHeight="false" outlineLevel="0" collapsed="false">
      <c r="A3726" s="1" t="n">
        <v>-3.36726922657098</v>
      </c>
      <c r="B3726" s="1" t="n">
        <v>9.30865795626727</v>
      </c>
    </row>
    <row r="3727" customFormat="false" ht="15" hidden="false" customHeight="false" outlineLevel="0" collapsed="false">
      <c r="A3727" s="1" t="n">
        <v>9.86923233823268</v>
      </c>
      <c r="B3727" s="1" t="n">
        <v>6.7022573417723</v>
      </c>
    </row>
    <row r="3728" customFormat="false" ht="15" hidden="false" customHeight="false" outlineLevel="0" collapsed="false">
      <c r="A3728" s="1" t="n">
        <v>29.2708764911853</v>
      </c>
      <c r="B3728" s="1" t="n">
        <v>-1.08202728624787</v>
      </c>
    </row>
    <row r="3729" customFormat="false" ht="15" hidden="false" customHeight="false" outlineLevel="0" collapsed="false">
      <c r="A3729" s="1" t="n">
        <v>3.750772965167</v>
      </c>
      <c r="B3729" s="1" t="n">
        <v>5.263522414888</v>
      </c>
    </row>
    <row r="3730" customFormat="false" ht="15" hidden="false" customHeight="false" outlineLevel="0" collapsed="false">
      <c r="A3730" s="1" t="n">
        <f aca="false">-26.9933123017516</f>
        <v>-26.9933123017516</v>
      </c>
      <c r="B3730" s="1" t="n">
        <v>-13.4077184987487</v>
      </c>
    </row>
    <row r="3731" customFormat="false" ht="15" hidden="false" customHeight="false" outlineLevel="0" collapsed="false">
      <c r="A3731" s="1" t="n">
        <v>36.3913021679306</v>
      </c>
      <c r="B3731" s="1" t="n">
        <v>-0.609081683240242</v>
      </c>
    </row>
    <row r="3732" customFormat="false" ht="15" hidden="false" customHeight="false" outlineLevel="0" collapsed="false">
      <c r="A3732" s="1" t="n">
        <f aca="false">-15.6538844560741</f>
        <v>-15.6538844560741</v>
      </c>
      <c r="B3732" s="1" t="n">
        <v>-10.7364852675086</v>
      </c>
    </row>
    <row r="3733" customFormat="false" ht="15" hidden="false" customHeight="false" outlineLevel="0" collapsed="false">
      <c r="A3733" s="1" t="n">
        <f aca="false">-23.6649539703548</f>
        <v>-23.6649539703548</v>
      </c>
      <c r="B3733" s="1" t="n">
        <v>-18.460335740346</v>
      </c>
    </row>
    <row r="3734" customFormat="false" ht="15" hidden="false" customHeight="false" outlineLevel="0" collapsed="false">
      <c r="A3734" s="1" t="n">
        <v>10.4514248630885</v>
      </c>
      <c r="B3734" s="1" t="n">
        <v>6.3200724938614</v>
      </c>
    </row>
    <row r="3735" customFormat="false" ht="15" hidden="false" customHeight="false" outlineLevel="0" collapsed="false">
      <c r="A3735" s="1" t="n">
        <v>31.5820821491816</v>
      </c>
      <c r="B3735" s="1" t="n">
        <v>-5.85713088266388</v>
      </c>
    </row>
    <row r="3736" customFormat="false" ht="15" hidden="false" customHeight="false" outlineLevel="0" collapsed="false">
      <c r="A3736" s="1" t="n">
        <v>40.5575167600701</v>
      </c>
      <c r="B3736" s="1" t="n">
        <v>-3.35342303132224</v>
      </c>
    </row>
    <row r="3737" customFormat="false" ht="15" hidden="false" customHeight="false" outlineLevel="0" collapsed="false">
      <c r="A3737" s="1" t="n">
        <v>9.99028488723664</v>
      </c>
      <c r="B3737" s="1" t="n">
        <v>8.58078004242505</v>
      </c>
    </row>
    <row r="3738" customFormat="false" ht="15" hidden="false" customHeight="false" outlineLevel="0" collapsed="false">
      <c r="A3738" s="1" t="n">
        <f aca="false">-16.4827181695255</f>
        <v>-16.4827181695255</v>
      </c>
      <c r="B3738" s="1" t="n">
        <v>-12.620009777589</v>
      </c>
    </row>
    <row r="3739" customFormat="false" ht="15" hidden="false" customHeight="false" outlineLevel="0" collapsed="false">
      <c r="A3739" s="1" t="n">
        <f aca="false">-21.7011043545108</f>
        <v>-21.7011043545108</v>
      </c>
      <c r="B3739" s="1" t="n">
        <v>-14.850360839348</v>
      </c>
    </row>
    <row r="3740" customFormat="false" ht="15" hidden="false" customHeight="false" outlineLevel="0" collapsed="false">
      <c r="A3740" s="1" t="n">
        <v>29.5401587320502</v>
      </c>
      <c r="B3740" s="1" t="n">
        <v>-3.91394676523169</v>
      </c>
    </row>
    <row r="3741" customFormat="false" ht="15" hidden="false" customHeight="false" outlineLevel="0" collapsed="false">
      <c r="A3741" s="1" t="n">
        <f aca="false">-33.6847676183953</f>
        <v>-33.6847676183953</v>
      </c>
      <c r="B3741" s="1" t="n">
        <v>-17.5521823044142</v>
      </c>
    </row>
    <row r="3742" customFormat="false" ht="15" hidden="false" customHeight="false" outlineLevel="0" collapsed="false">
      <c r="A3742" s="1" t="n">
        <f aca="false">-30.7459629176511</f>
        <v>-30.7459629176511</v>
      </c>
      <c r="B3742" s="1" t="n">
        <v>-18.1511699724731</v>
      </c>
    </row>
    <row r="3743" customFormat="false" ht="15" hidden="false" customHeight="false" outlineLevel="0" collapsed="false">
      <c r="A3743" s="1" t="n">
        <v>37.8857309248955</v>
      </c>
      <c r="B3743" s="1" t="n">
        <v>-5.14229609999688</v>
      </c>
    </row>
    <row r="3744" customFormat="false" ht="15" hidden="false" customHeight="false" outlineLevel="0" collapsed="false">
      <c r="A3744" s="1" t="n">
        <v>33.0099103736785</v>
      </c>
      <c r="B3744" s="1" t="n">
        <v>0.226103169182659</v>
      </c>
    </row>
    <row r="3745" customFormat="false" ht="15" hidden="false" customHeight="false" outlineLevel="0" collapsed="false">
      <c r="A3745" s="1" t="n">
        <f aca="false">-34.3604530919302</f>
        <v>-34.3604530919302</v>
      </c>
      <c r="B3745" s="1" t="n">
        <v>-12.2715128651607</v>
      </c>
    </row>
    <row r="3746" customFormat="false" ht="15" hidden="false" customHeight="false" outlineLevel="0" collapsed="false">
      <c r="A3746" s="1" t="n">
        <f aca="false">-31.4888657610019</f>
        <v>-31.4888657610019</v>
      </c>
      <c r="B3746" s="1" t="n">
        <v>-15.8329101250439</v>
      </c>
    </row>
    <row r="3747" customFormat="false" ht="15" hidden="false" customHeight="false" outlineLevel="0" collapsed="false">
      <c r="A3747" s="1" t="n">
        <f aca="false">-25.6456618813153</f>
        <v>-25.6456618813153</v>
      </c>
      <c r="B3747" s="1" t="n">
        <v>-11.29552914223</v>
      </c>
    </row>
    <row r="3748" customFormat="false" ht="15" hidden="false" customHeight="false" outlineLevel="0" collapsed="false">
      <c r="A3748" s="1" t="n">
        <f aca="false">-29.8804075296429</f>
        <v>-29.8804075296429</v>
      </c>
      <c r="B3748" s="1" t="n">
        <v>-11.329452508302</v>
      </c>
    </row>
    <row r="3749" customFormat="false" ht="15" hidden="false" customHeight="false" outlineLevel="0" collapsed="false">
      <c r="A3749" s="1" t="n">
        <f aca="false">-24.3611850657914</f>
        <v>-24.3611850657914</v>
      </c>
      <c r="B3749" s="1" t="n">
        <v>-17.2226213756454</v>
      </c>
    </row>
    <row r="3750" customFormat="false" ht="15" hidden="false" customHeight="false" outlineLevel="0" collapsed="false">
      <c r="A3750" s="1" t="n">
        <v>-2.43973070404752</v>
      </c>
      <c r="B3750" s="1" t="n">
        <v>8.06362280400264</v>
      </c>
    </row>
    <row r="3751" customFormat="false" ht="15" hidden="false" customHeight="false" outlineLevel="0" collapsed="false">
      <c r="A3751" s="1" t="n">
        <f aca="false">-35.0669189804644</f>
        <v>-35.0669189804644</v>
      </c>
      <c r="B3751" s="1" t="n">
        <v>-17.8020519621431</v>
      </c>
    </row>
    <row r="3752" customFormat="false" ht="15" hidden="false" customHeight="false" outlineLevel="0" collapsed="false">
      <c r="A3752" s="1" t="n">
        <v>40.7291850699191</v>
      </c>
      <c r="B3752" s="1" t="n">
        <v>-2.02631813007807</v>
      </c>
    </row>
    <row r="3753" customFormat="false" ht="15" hidden="false" customHeight="false" outlineLevel="0" collapsed="false">
      <c r="A3753" s="1" t="n">
        <v>-2.68051506063514</v>
      </c>
      <c r="B3753" s="1" t="n">
        <v>4.60224579964371</v>
      </c>
    </row>
    <row r="3754" customFormat="false" ht="15" hidden="false" customHeight="false" outlineLevel="0" collapsed="false">
      <c r="A3754" s="1" t="n">
        <v>39.4569176136715</v>
      </c>
      <c r="B3754" s="1" t="n">
        <v>-0.0460324728546428</v>
      </c>
    </row>
    <row r="3755" customFormat="false" ht="15" hidden="false" customHeight="false" outlineLevel="0" collapsed="false">
      <c r="A3755" s="1" t="n">
        <f aca="false">-30.4921561831112</f>
        <v>-30.4921561831112</v>
      </c>
      <c r="B3755" s="1" t="n">
        <v>-19.368756427845</v>
      </c>
    </row>
    <row r="3756" customFormat="false" ht="15" hidden="false" customHeight="false" outlineLevel="0" collapsed="false">
      <c r="A3756" s="1" t="n">
        <v>27.3428560102773</v>
      </c>
      <c r="B3756" s="1" t="n">
        <v>-4.87083857776424</v>
      </c>
    </row>
    <row r="3757" customFormat="false" ht="15" hidden="false" customHeight="false" outlineLevel="0" collapsed="false">
      <c r="A3757" s="1" t="n">
        <f aca="false">-22.5594151703954</f>
        <v>-22.5594151703954</v>
      </c>
      <c r="B3757" s="1" t="n">
        <v>-13.2021310133074</v>
      </c>
    </row>
    <row r="3758" customFormat="false" ht="15" hidden="false" customHeight="false" outlineLevel="0" collapsed="false">
      <c r="A3758" s="1" t="n">
        <f aca="false">-21.5015847813787</f>
        <v>-21.5015847813787</v>
      </c>
      <c r="B3758" s="1" t="n">
        <v>-13.8526027278315</v>
      </c>
    </row>
    <row r="3759" customFormat="false" ht="15" hidden="false" customHeight="false" outlineLevel="0" collapsed="false">
      <c r="A3759" s="1" t="n">
        <v>38.4692827956601</v>
      </c>
      <c r="B3759" s="1" t="n">
        <v>-7.4646003644723</v>
      </c>
    </row>
    <row r="3760" customFormat="false" ht="15" hidden="false" customHeight="false" outlineLevel="0" collapsed="false">
      <c r="A3760" s="1" t="n">
        <f aca="false">-17.6351102152027</f>
        <v>-17.6351102152027</v>
      </c>
      <c r="B3760" s="1" t="n">
        <v>-18.3625593019958</v>
      </c>
    </row>
    <row r="3761" customFormat="false" ht="15" hidden="false" customHeight="false" outlineLevel="0" collapsed="false">
      <c r="A3761" s="1" t="n">
        <f aca="false">-19.5787583087619</f>
        <v>-19.5787583087619</v>
      </c>
      <c r="B3761" s="1" t="n">
        <v>-19.0738426529784</v>
      </c>
    </row>
    <row r="3762" customFormat="false" ht="15" hidden="false" customHeight="false" outlineLevel="0" collapsed="false">
      <c r="A3762" s="1" t="n">
        <v>23.3098328817587</v>
      </c>
      <c r="B3762" s="1" t="n">
        <v>-7.73251883990737</v>
      </c>
    </row>
    <row r="3763" customFormat="false" ht="15" hidden="false" customHeight="false" outlineLevel="0" collapsed="false">
      <c r="A3763" s="1" t="n">
        <v>3.47183170473421</v>
      </c>
      <c r="B3763" s="1" t="n">
        <v>0.885581162844961</v>
      </c>
    </row>
    <row r="3764" customFormat="false" ht="15" hidden="false" customHeight="false" outlineLevel="0" collapsed="false">
      <c r="A3764" s="1" t="n">
        <v>28.9801446426217</v>
      </c>
      <c r="B3764" s="1" t="n">
        <v>-5.16252115689919</v>
      </c>
    </row>
    <row r="3765" customFormat="false" ht="15" hidden="false" customHeight="false" outlineLevel="0" collapsed="false">
      <c r="A3765" s="1" t="n">
        <v>33.6871505328011</v>
      </c>
      <c r="B3765" s="1" t="n">
        <v>-3.45628807352371</v>
      </c>
    </row>
    <row r="3766" customFormat="false" ht="15" hidden="false" customHeight="false" outlineLevel="0" collapsed="false">
      <c r="A3766" s="1" t="n">
        <f aca="false">-27.6142597938056</f>
        <v>-27.6142597938056</v>
      </c>
      <c r="B3766" s="1" t="n">
        <v>-16.6013973696312</v>
      </c>
    </row>
    <row r="3767" customFormat="false" ht="15" hidden="false" customHeight="false" outlineLevel="0" collapsed="false">
      <c r="A3767" s="1" t="n">
        <f aca="false">-17.7487522436713</f>
        <v>-17.7487522436713</v>
      </c>
      <c r="B3767" s="1" t="n">
        <v>-15.3704145172616</v>
      </c>
    </row>
    <row r="3768" customFormat="false" ht="15" hidden="false" customHeight="false" outlineLevel="0" collapsed="false">
      <c r="A3768" s="1" t="n">
        <v>4.39274175809021</v>
      </c>
      <c r="B3768" s="1" t="n">
        <v>8.20759327228789</v>
      </c>
    </row>
    <row r="3769" customFormat="false" ht="15" hidden="false" customHeight="false" outlineLevel="0" collapsed="false">
      <c r="A3769" s="1" t="n">
        <v>0.41446846596083</v>
      </c>
      <c r="B3769" s="1" t="n">
        <v>2.71796718275691</v>
      </c>
    </row>
    <row r="3770" customFormat="false" ht="15" hidden="false" customHeight="false" outlineLevel="0" collapsed="false">
      <c r="A3770" s="1" t="n">
        <v>25.487008422278</v>
      </c>
      <c r="B3770" s="1" t="n">
        <v>-8.63721143093404</v>
      </c>
    </row>
    <row r="3771" customFormat="false" ht="15" hidden="false" customHeight="false" outlineLevel="0" collapsed="false">
      <c r="A3771" s="1" t="n">
        <v>30.2296095095758</v>
      </c>
      <c r="B3771" s="1" t="n">
        <v>-5.71639068213026</v>
      </c>
    </row>
    <row r="3772" customFormat="false" ht="15" hidden="false" customHeight="false" outlineLevel="0" collapsed="false">
      <c r="A3772" s="1" t="n">
        <f aca="false">-20.9567377550685</f>
        <v>-20.9567377550685</v>
      </c>
      <c r="B3772" s="1" t="n">
        <v>-14.1148404008874</v>
      </c>
    </row>
    <row r="3773" customFormat="false" ht="15" hidden="false" customHeight="false" outlineLevel="0" collapsed="false">
      <c r="A3773" s="1" t="n">
        <v>2.68358646797068</v>
      </c>
      <c r="B3773" s="1" t="n">
        <v>1.92630577983897</v>
      </c>
    </row>
    <row r="3774" customFormat="false" ht="15" hidden="false" customHeight="false" outlineLevel="0" collapsed="false">
      <c r="A3774" s="1" t="n">
        <v>-2.16359562595592</v>
      </c>
      <c r="B3774" s="1" t="n">
        <v>2.22110187723003</v>
      </c>
    </row>
    <row r="3775" customFormat="false" ht="15" hidden="false" customHeight="false" outlineLevel="0" collapsed="false">
      <c r="A3775" s="1" t="n">
        <v>37.4156933586111</v>
      </c>
      <c r="B3775" s="1" t="n">
        <v>-2.81419069541723</v>
      </c>
    </row>
    <row r="3776" customFormat="false" ht="15" hidden="false" customHeight="false" outlineLevel="0" collapsed="false">
      <c r="A3776" s="1" t="n">
        <v>10.711349479167</v>
      </c>
      <c r="B3776" s="1" t="n">
        <v>0.269779890139703</v>
      </c>
    </row>
    <row r="3777" customFormat="false" ht="15" hidden="false" customHeight="false" outlineLevel="0" collapsed="false">
      <c r="A3777" s="1" t="n">
        <f aca="false">-16.3465951988316</f>
        <v>-16.3465951988316</v>
      </c>
      <c r="B3777" s="1" t="n">
        <v>-18.4494889258923</v>
      </c>
    </row>
    <row r="3778" customFormat="false" ht="15" hidden="false" customHeight="false" outlineLevel="0" collapsed="false">
      <c r="A3778" s="1" t="n">
        <v>26.428557212643</v>
      </c>
      <c r="B3778" s="1" t="n">
        <v>-6.0201054273815</v>
      </c>
    </row>
    <row r="3779" customFormat="false" ht="15" hidden="false" customHeight="false" outlineLevel="0" collapsed="false">
      <c r="A3779" s="1" t="n">
        <v>22.174909418557</v>
      </c>
      <c r="B3779" s="1" t="n">
        <v>-0.123641402095856</v>
      </c>
    </row>
    <row r="3780" customFormat="false" ht="15" hidden="false" customHeight="false" outlineLevel="0" collapsed="false">
      <c r="A3780" s="1" t="n">
        <v>24.805243310366</v>
      </c>
      <c r="B3780" s="1" t="n">
        <v>-6.2604893442951</v>
      </c>
    </row>
    <row r="3781" customFormat="false" ht="15" hidden="false" customHeight="false" outlineLevel="0" collapsed="false">
      <c r="A3781" s="1" t="n">
        <v>9.29050509032489</v>
      </c>
      <c r="B3781" s="1" t="n">
        <v>3.3415888092183</v>
      </c>
    </row>
    <row r="3782" customFormat="false" ht="15" hidden="false" customHeight="false" outlineLevel="0" collapsed="false">
      <c r="A3782" s="1" t="n">
        <v>33.8163546529981</v>
      </c>
      <c r="B3782" s="1" t="n">
        <v>-4.32756930730026</v>
      </c>
    </row>
    <row r="3783" customFormat="false" ht="15" hidden="false" customHeight="false" outlineLevel="0" collapsed="false">
      <c r="A3783" s="1" t="n">
        <v>39.5735850223993</v>
      </c>
      <c r="B3783" s="1" t="n">
        <v>-1.19769421248279</v>
      </c>
    </row>
    <row r="3784" customFormat="false" ht="15" hidden="false" customHeight="false" outlineLevel="0" collapsed="false">
      <c r="A3784" s="1" t="n">
        <f aca="false">-19.6059267322366</f>
        <v>-19.6059267322366</v>
      </c>
      <c r="B3784" s="1" t="n">
        <v>-13.2501914621858</v>
      </c>
    </row>
    <row r="3785" customFormat="false" ht="15" hidden="false" customHeight="false" outlineLevel="0" collapsed="false">
      <c r="A3785" s="1" t="n">
        <v>3.47552096746386</v>
      </c>
      <c r="B3785" s="1" t="n">
        <v>8.50971209179355</v>
      </c>
    </row>
    <row r="3786" customFormat="false" ht="15" hidden="false" customHeight="false" outlineLevel="0" collapsed="false">
      <c r="A3786" s="1" t="n">
        <f aca="false">-19.4023870482085</f>
        <v>-19.4023870482085</v>
      </c>
      <c r="B3786" s="1" t="n">
        <v>-10.2565494155894</v>
      </c>
    </row>
    <row r="3787" customFormat="false" ht="15" hidden="false" customHeight="false" outlineLevel="0" collapsed="false">
      <c r="A3787" s="1" t="n">
        <v>3.66104059486157</v>
      </c>
      <c r="B3787" s="1" t="n">
        <v>5.95010160838058</v>
      </c>
    </row>
    <row r="3788" customFormat="false" ht="15" hidden="false" customHeight="false" outlineLevel="0" collapsed="false">
      <c r="A3788" s="1" t="n">
        <f aca="false">-28.5955415316642</f>
        <v>-28.5955415316642</v>
      </c>
      <c r="B3788" s="1" t="n">
        <v>-13.7836179277576</v>
      </c>
    </row>
    <row r="3789" customFormat="false" ht="15" hidden="false" customHeight="false" outlineLevel="0" collapsed="false">
      <c r="A3789" s="1" t="n">
        <v>7.3583982546832</v>
      </c>
      <c r="B3789" s="1" t="n">
        <v>4.18977037097504</v>
      </c>
    </row>
    <row r="3790" customFormat="false" ht="15" hidden="false" customHeight="false" outlineLevel="0" collapsed="false">
      <c r="A3790" s="1" t="n">
        <v>-3.66075189868503</v>
      </c>
      <c r="B3790" s="1" t="n">
        <v>8.12058993182994</v>
      </c>
    </row>
    <row r="3791" customFormat="false" ht="15" hidden="false" customHeight="false" outlineLevel="0" collapsed="false">
      <c r="A3791" s="1" t="n">
        <f aca="false">-30.5183222146864</f>
        <v>-30.5183222146864</v>
      </c>
      <c r="B3791" s="1" t="n">
        <v>-15.0848067222608</v>
      </c>
    </row>
    <row r="3792" customFormat="false" ht="15" hidden="false" customHeight="false" outlineLevel="0" collapsed="false">
      <c r="A3792" s="1" t="n">
        <v>38.9859036821662</v>
      </c>
      <c r="B3792" s="1" t="n">
        <v>-2.4367366298401</v>
      </c>
    </row>
    <row r="3793" customFormat="false" ht="15" hidden="false" customHeight="false" outlineLevel="0" collapsed="false">
      <c r="A3793" s="1" t="n">
        <f aca="false">-24.7708747839442</f>
        <v>-24.7708747839442</v>
      </c>
      <c r="B3793" s="1" t="n">
        <v>-9.61119814138336</v>
      </c>
    </row>
    <row r="3794" customFormat="false" ht="15" hidden="false" customHeight="false" outlineLevel="0" collapsed="false">
      <c r="A3794" s="1" t="n">
        <v>1.05360004358105</v>
      </c>
      <c r="B3794" s="1" t="n">
        <v>6.35522401430164</v>
      </c>
    </row>
    <row r="3795" customFormat="false" ht="15" hidden="false" customHeight="false" outlineLevel="0" collapsed="false">
      <c r="A3795" s="1" t="n">
        <v>38.3056472671498</v>
      </c>
      <c r="B3795" s="1" t="n">
        <v>-4.66664606048077</v>
      </c>
    </row>
    <row r="3796" customFormat="false" ht="15" hidden="false" customHeight="false" outlineLevel="0" collapsed="false">
      <c r="A3796" s="1" t="n">
        <f aca="false">-23.6138777163794</f>
        <v>-23.6138777163794</v>
      </c>
      <c r="B3796" s="1" t="n">
        <v>-11.2523672944177</v>
      </c>
    </row>
    <row r="3797" customFormat="false" ht="15" hidden="false" customHeight="false" outlineLevel="0" collapsed="false">
      <c r="A3797" s="1" t="n">
        <v>32.742878020739</v>
      </c>
      <c r="B3797" s="1" t="n">
        <v>-3.09393761574856</v>
      </c>
    </row>
    <row r="3798" customFormat="false" ht="15" hidden="false" customHeight="false" outlineLevel="0" collapsed="false">
      <c r="A3798" s="1" t="n">
        <v>27.3604395251433</v>
      </c>
      <c r="B3798" s="1" t="n">
        <v>-2.33629106770055</v>
      </c>
    </row>
    <row r="3799" customFormat="false" ht="15" hidden="false" customHeight="false" outlineLevel="0" collapsed="false">
      <c r="A3799" s="1" t="n">
        <v>21.0523081528549</v>
      </c>
      <c r="B3799" s="1" t="n">
        <v>-4.99361827340447</v>
      </c>
    </row>
    <row r="3800" customFormat="false" ht="15" hidden="false" customHeight="false" outlineLevel="0" collapsed="false">
      <c r="A3800" s="1" t="n">
        <f aca="false">-17.3562609820515</f>
        <v>-17.3562609820515</v>
      </c>
      <c r="B3800" s="1" t="n">
        <v>-12.9978263012642</v>
      </c>
    </row>
    <row r="3801" customFormat="false" ht="15" hidden="false" customHeight="false" outlineLevel="0" collapsed="false">
      <c r="A3801" s="1" t="n">
        <v>-2.70556197666456</v>
      </c>
      <c r="B3801" s="1" t="n">
        <v>7.47144779926788</v>
      </c>
    </row>
    <row r="3802" customFormat="false" ht="15" hidden="false" customHeight="false" outlineLevel="0" collapsed="false">
      <c r="A3802" s="1" t="n">
        <v>11.8720438681562</v>
      </c>
      <c r="B3802" s="1" t="n">
        <v>4.47552556208386</v>
      </c>
    </row>
    <row r="3803" customFormat="false" ht="15" hidden="false" customHeight="false" outlineLevel="0" collapsed="false">
      <c r="A3803" s="1" t="n">
        <v>29.9926417484293</v>
      </c>
      <c r="B3803" s="1" t="n">
        <v>-0.905289685433196</v>
      </c>
    </row>
    <row r="3804" customFormat="false" ht="15" hidden="false" customHeight="false" outlineLevel="0" collapsed="false">
      <c r="A3804" s="1" t="n">
        <f aca="false">-25.3717559582908</f>
        <v>-25.3717559582908</v>
      </c>
      <c r="B3804" s="1" t="n">
        <v>-13.1281183085514</v>
      </c>
    </row>
    <row r="3805" customFormat="false" ht="15" hidden="false" customHeight="false" outlineLevel="0" collapsed="false">
      <c r="A3805" s="1" t="n">
        <f aca="false">-17.6827836636275</f>
        <v>-17.6827836636275</v>
      </c>
      <c r="B3805" s="1" t="n">
        <v>-12.0966055078193</v>
      </c>
    </row>
    <row r="3806" customFormat="false" ht="15" hidden="false" customHeight="false" outlineLevel="0" collapsed="false">
      <c r="A3806" s="1" t="n">
        <f aca="false">-19.3847475273278</f>
        <v>-19.3847475273278</v>
      </c>
      <c r="B3806" s="1" t="n">
        <v>-11.5256897978323</v>
      </c>
    </row>
    <row r="3807" customFormat="false" ht="15" hidden="false" customHeight="false" outlineLevel="0" collapsed="false">
      <c r="A3807" s="1" t="n">
        <v>35.7922986211746</v>
      </c>
      <c r="B3807" s="1" t="n">
        <v>-4.62283555677947</v>
      </c>
    </row>
    <row r="3808" customFormat="false" ht="15" hidden="false" customHeight="false" outlineLevel="0" collapsed="false">
      <c r="A3808" s="1" t="n">
        <v>6.90637794000558</v>
      </c>
      <c r="B3808" s="1" t="n">
        <v>3.26907787339805</v>
      </c>
    </row>
    <row r="3809" customFormat="false" ht="15" hidden="false" customHeight="false" outlineLevel="0" collapsed="false">
      <c r="A3809" s="1" t="n">
        <v>-5.51171525488858</v>
      </c>
      <c r="B3809" s="1" t="n">
        <v>0.326249215626848</v>
      </c>
    </row>
    <row r="3810" customFormat="false" ht="15" hidden="false" customHeight="false" outlineLevel="0" collapsed="false">
      <c r="A3810" s="1" t="n">
        <v>36.882518510358</v>
      </c>
      <c r="B3810" s="1" t="n">
        <v>-9.19376713360054</v>
      </c>
    </row>
    <row r="3811" customFormat="false" ht="15" hidden="false" customHeight="false" outlineLevel="0" collapsed="false">
      <c r="A3811" s="1" t="n">
        <v>23.7767291909953</v>
      </c>
      <c r="B3811" s="1" t="n">
        <v>-2.51079890041456</v>
      </c>
    </row>
    <row r="3812" customFormat="false" ht="15" hidden="false" customHeight="false" outlineLevel="0" collapsed="false">
      <c r="A3812" s="1" t="n">
        <f aca="false">-28.0569106650817</f>
        <v>-28.0569106650817</v>
      </c>
      <c r="B3812" s="1" t="n">
        <v>-13.3299311424307</v>
      </c>
    </row>
    <row r="3813" customFormat="false" ht="15" hidden="false" customHeight="false" outlineLevel="0" collapsed="false">
      <c r="A3813" s="1" t="n">
        <f aca="false">-31.5425679725642</f>
        <v>-31.5425679725642</v>
      </c>
      <c r="B3813" s="1" t="n">
        <v>-16.4495998639911</v>
      </c>
    </row>
    <row r="3814" customFormat="false" ht="15" hidden="false" customHeight="false" outlineLevel="0" collapsed="false">
      <c r="A3814" s="1" t="n">
        <f aca="false">-20.2694128799522</f>
        <v>-20.2694128799522</v>
      </c>
      <c r="B3814" s="1" t="n">
        <v>-15.8151565968406</v>
      </c>
    </row>
    <row r="3815" customFormat="false" ht="15" hidden="false" customHeight="false" outlineLevel="0" collapsed="false">
      <c r="A3815" s="1" t="n">
        <v>-2.36080064547378</v>
      </c>
      <c r="B3815" s="1" t="n">
        <v>6.59483334593935</v>
      </c>
    </row>
    <row r="3816" customFormat="false" ht="15" hidden="false" customHeight="false" outlineLevel="0" collapsed="false">
      <c r="A3816" s="1" t="n">
        <v>28.108125502061</v>
      </c>
      <c r="B3816" s="1" t="n">
        <v>-5.87311506217467</v>
      </c>
    </row>
    <row r="3817" customFormat="false" ht="15" hidden="false" customHeight="false" outlineLevel="0" collapsed="false">
      <c r="A3817" s="1" t="n">
        <f aca="false">-27.4677918688708</f>
        <v>-27.4677918688708</v>
      </c>
      <c r="B3817" s="1" t="n">
        <v>-19.0674384835636</v>
      </c>
    </row>
    <row r="3818" customFormat="false" ht="15" hidden="false" customHeight="false" outlineLevel="0" collapsed="false">
      <c r="A3818" s="1" t="n">
        <v>38.7130430989385</v>
      </c>
      <c r="B3818" s="1" t="n">
        <v>-0.141943611979776</v>
      </c>
    </row>
    <row r="3819" customFormat="false" ht="15" hidden="false" customHeight="false" outlineLevel="0" collapsed="false">
      <c r="A3819" s="1" t="n">
        <v>31.0802679383712</v>
      </c>
      <c r="B3819" s="1" t="n">
        <v>-5.29397652421763</v>
      </c>
    </row>
    <row r="3820" customFormat="false" ht="15" hidden="false" customHeight="false" outlineLevel="0" collapsed="false">
      <c r="A3820" s="1" t="n">
        <v>23.103549045901</v>
      </c>
      <c r="B3820" s="1" t="n">
        <v>-1.75824357518992</v>
      </c>
    </row>
    <row r="3821" customFormat="false" ht="15" hidden="false" customHeight="false" outlineLevel="0" collapsed="false">
      <c r="A3821" s="1" t="n">
        <v>26.8629598330241</v>
      </c>
      <c r="B3821" s="1" t="n">
        <v>-7.0320907806662</v>
      </c>
    </row>
    <row r="3822" customFormat="false" ht="15" hidden="false" customHeight="false" outlineLevel="0" collapsed="false">
      <c r="A3822" s="1" t="n">
        <v>8.69217281178219</v>
      </c>
      <c r="B3822" s="1" t="n">
        <v>3.50451331905458</v>
      </c>
    </row>
    <row r="3823" customFormat="false" ht="15" hidden="false" customHeight="false" outlineLevel="0" collapsed="false">
      <c r="A3823" s="1" t="n">
        <f aca="false">-26.1313346934295</f>
        <v>-26.1313346934295</v>
      </c>
      <c r="B3823" s="1" t="n">
        <v>-14.6721476540255</v>
      </c>
    </row>
    <row r="3824" customFormat="false" ht="15" hidden="false" customHeight="false" outlineLevel="0" collapsed="false">
      <c r="A3824" s="1" t="n">
        <v>11.6062922529931</v>
      </c>
      <c r="B3824" s="1" t="n">
        <v>1.72798671991527</v>
      </c>
    </row>
    <row r="3825" customFormat="false" ht="15" hidden="false" customHeight="false" outlineLevel="0" collapsed="false">
      <c r="A3825" s="1" t="n">
        <v>-1.79139705038677</v>
      </c>
      <c r="B3825" s="1" t="n">
        <v>2.30923753498097</v>
      </c>
    </row>
    <row r="3826" customFormat="false" ht="15" hidden="false" customHeight="false" outlineLevel="0" collapsed="false">
      <c r="A3826" s="1" t="n">
        <f aca="false">-32.1510858132512</f>
        <v>-32.1510858132512</v>
      </c>
      <c r="B3826" s="1" t="n">
        <v>-18.3972742645816</v>
      </c>
    </row>
    <row r="3827" customFormat="false" ht="15" hidden="false" customHeight="false" outlineLevel="0" collapsed="false">
      <c r="A3827" s="1" t="n">
        <v>1.15174441373137</v>
      </c>
      <c r="B3827" s="1" t="n">
        <v>4.3532740773161</v>
      </c>
    </row>
    <row r="3828" customFormat="false" ht="15" hidden="false" customHeight="false" outlineLevel="0" collapsed="false">
      <c r="A3828" s="1" t="n">
        <v>25.0262899756412</v>
      </c>
      <c r="B3828" s="1" t="n">
        <v>-7.22433113684192</v>
      </c>
    </row>
    <row r="3829" customFormat="false" ht="15" hidden="false" customHeight="false" outlineLevel="0" collapsed="false">
      <c r="A3829" s="1" t="n">
        <f aca="false">-28.7075793094249</f>
        <v>-28.7075793094249</v>
      </c>
      <c r="B3829" s="1" t="n">
        <v>-14.5149232894948</v>
      </c>
    </row>
    <row r="3830" customFormat="false" ht="15" hidden="false" customHeight="false" outlineLevel="0" collapsed="false">
      <c r="A3830" s="1" t="n">
        <v>24.2118546663919</v>
      </c>
      <c r="B3830" s="1" t="n">
        <v>-0.0689135098258084</v>
      </c>
    </row>
    <row r="3831" customFormat="false" ht="15" hidden="false" customHeight="false" outlineLevel="0" collapsed="false">
      <c r="A3831" s="1" t="n">
        <v>8.09296971223358</v>
      </c>
      <c r="B3831" s="1" t="n">
        <v>7.26638628971152</v>
      </c>
    </row>
    <row r="3832" customFormat="false" ht="15" hidden="false" customHeight="false" outlineLevel="0" collapsed="false">
      <c r="A3832" s="1" t="n">
        <v>36.7970048344996</v>
      </c>
      <c r="B3832" s="1" t="n">
        <v>-3.04150075889007</v>
      </c>
    </row>
    <row r="3833" customFormat="false" ht="15" hidden="false" customHeight="false" outlineLevel="0" collapsed="false">
      <c r="A3833" s="1" t="n">
        <v>24.1673533782422</v>
      </c>
      <c r="B3833" s="1" t="n">
        <v>-0.823427669112108</v>
      </c>
    </row>
    <row r="3834" customFormat="false" ht="15" hidden="false" customHeight="false" outlineLevel="0" collapsed="false">
      <c r="A3834" s="1" t="n">
        <f aca="false">-21.2896410403154</f>
        <v>-21.2896410403154</v>
      </c>
      <c r="B3834" s="1" t="n">
        <v>-17.5124520033129</v>
      </c>
    </row>
    <row r="3835" customFormat="false" ht="15" hidden="false" customHeight="false" outlineLevel="0" collapsed="false">
      <c r="A3835" s="1" t="n">
        <v>27.8554843793186</v>
      </c>
      <c r="B3835" s="1" t="n">
        <v>-2.20520583217162</v>
      </c>
    </row>
    <row r="3836" customFormat="false" ht="15" hidden="false" customHeight="false" outlineLevel="0" collapsed="false">
      <c r="A3836" s="1" t="n">
        <f aca="false">-28.3547960531036</f>
        <v>-28.3547960531036</v>
      </c>
      <c r="B3836" s="1" t="n">
        <v>-13.4651655986664</v>
      </c>
    </row>
    <row r="3837" customFormat="false" ht="15" hidden="false" customHeight="false" outlineLevel="0" collapsed="false">
      <c r="A3837" s="1" t="n">
        <v>30.1566403207045</v>
      </c>
      <c r="B3837" s="1" t="n">
        <v>-0.580732237079098</v>
      </c>
    </row>
    <row r="3838" customFormat="false" ht="15" hidden="false" customHeight="false" outlineLevel="0" collapsed="false">
      <c r="A3838" s="1" t="n">
        <f aca="false">-27.9198094050074</f>
        <v>-27.9198094050074</v>
      </c>
      <c r="B3838" s="1" t="n">
        <v>-9.63652519865065</v>
      </c>
    </row>
    <row r="3839" customFormat="false" ht="15" hidden="false" customHeight="false" outlineLevel="0" collapsed="false">
      <c r="A3839" s="1" t="n">
        <v>4.24652891492814</v>
      </c>
      <c r="B3839" s="1" t="n">
        <v>7.93944657494491</v>
      </c>
    </row>
    <row r="3840" customFormat="false" ht="15" hidden="false" customHeight="false" outlineLevel="0" collapsed="false">
      <c r="A3840" s="1" t="n">
        <f aca="false">-29.4361220985586</f>
        <v>-29.4361220985586</v>
      </c>
      <c r="B3840" s="1" t="n">
        <v>-13.2648555398669</v>
      </c>
    </row>
    <row r="3841" customFormat="false" ht="15" hidden="false" customHeight="false" outlineLevel="0" collapsed="false">
      <c r="A3841" s="1" t="n">
        <f aca="false">-26.9907954222765</f>
        <v>-26.9907954222765</v>
      </c>
      <c r="B3841" s="1" t="n">
        <v>-15.3845249164549</v>
      </c>
    </row>
    <row r="3842" customFormat="false" ht="15" hidden="false" customHeight="false" outlineLevel="0" collapsed="false">
      <c r="A3842" s="1" t="n">
        <f aca="false">-23.5826472703613</f>
        <v>-23.5826472703613</v>
      </c>
      <c r="B3842" s="1" t="n">
        <v>-18.3338397056173</v>
      </c>
    </row>
    <row r="3843" customFormat="false" ht="15" hidden="false" customHeight="false" outlineLevel="0" collapsed="false">
      <c r="A3843" s="1" t="n">
        <v>13.1014685538545</v>
      </c>
      <c r="B3843" s="1" t="n">
        <v>2.98127121880253</v>
      </c>
    </row>
    <row r="3844" customFormat="false" ht="15" hidden="false" customHeight="false" outlineLevel="0" collapsed="false">
      <c r="A3844" s="1" t="n">
        <v>0.767180198872025</v>
      </c>
      <c r="B3844" s="1" t="n">
        <v>-0.217722915162672</v>
      </c>
    </row>
    <row r="3845" customFormat="false" ht="15" hidden="false" customHeight="false" outlineLevel="0" collapsed="false">
      <c r="A3845" s="1" t="n">
        <f aca="false">-19.5908264741188</f>
        <v>-19.5908264741188</v>
      </c>
      <c r="B3845" s="1" t="n">
        <v>-10.6541711875101</v>
      </c>
    </row>
    <row r="3846" customFormat="false" ht="15" hidden="false" customHeight="false" outlineLevel="0" collapsed="false">
      <c r="A3846" s="1" t="n">
        <f aca="false">-30.4911353742218</f>
        <v>-30.4911353742218</v>
      </c>
      <c r="B3846" s="1" t="n">
        <v>-18.2139057792119</v>
      </c>
    </row>
    <row r="3847" customFormat="false" ht="15" hidden="false" customHeight="false" outlineLevel="0" collapsed="false">
      <c r="A3847" s="1" t="n">
        <f aca="false">-28.0991538753002</f>
        <v>-28.0991538753002</v>
      </c>
      <c r="B3847" s="1" t="n">
        <v>-16.3113499585524</v>
      </c>
    </row>
    <row r="3848" customFormat="false" ht="15" hidden="false" customHeight="false" outlineLevel="0" collapsed="false">
      <c r="A3848" s="1" t="n">
        <f aca="false">-22.1815362520719</f>
        <v>-22.1815362520719</v>
      </c>
      <c r="B3848" s="1" t="n">
        <v>-16.6725139983288</v>
      </c>
    </row>
    <row r="3849" customFormat="false" ht="15" hidden="false" customHeight="false" outlineLevel="0" collapsed="false">
      <c r="A3849" s="1" t="n">
        <v>22.2646965407056</v>
      </c>
      <c r="B3849" s="1" t="n">
        <v>-5.91230740156005</v>
      </c>
    </row>
    <row r="3850" customFormat="false" ht="15" hidden="false" customHeight="false" outlineLevel="0" collapsed="false">
      <c r="A3850" s="1" t="n">
        <v>9.3877459300223</v>
      </c>
      <c r="B3850" s="1" t="n">
        <v>9.22434281474385</v>
      </c>
    </row>
    <row r="3851" customFormat="false" ht="15" hidden="false" customHeight="false" outlineLevel="0" collapsed="false">
      <c r="A3851" s="1" t="n">
        <v>5.68327298175761</v>
      </c>
      <c r="B3851" s="1" t="n">
        <v>3.65752352824382</v>
      </c>
    </row>
    <row r="3852" customFormat="false" ht="15" hidden="false" customHeight="false" outlineLevel="0" collapsed="false">
      <c r="A3852" s="1" t="n">
        <v>27.6037490288045</v>
      </c>
      <c r="B3852" s="1" t="n">
        <v>-5.91103397645544</v>
      </c>
    </row>
    <row r="3853" customFormat="false" ht="15" hidden="false" customHeight="false" outlineLevel="0" collapsed="false">
      <c r="A3853" s="1" t="n">
        <v>31.4373300920405</v>
      </c>
      <c r="B3853" s="1" t="n">
        <v>-5.36700836042906</v>
      </c>
    </row>
    <row r="3854" customFormat="false" ht="15" hidden="false" customHeight="false" outlineLevel="0" collapsed="false">
      <c r="A3854" s="1" t="n">
        <v>9.40605705694861</v>
      </c>
      <c r="B3854" s="1" t="n">
        <v>2.55967314166341</v>
      </c>
    </row>
    <row r="3855" customFormat="false" ht="15" hidden="false" customHeight="false" outlineLevel="0" collapsed="false">
      <c r="A3855" s="1" t="n">
        <f aca="false">-22.1979469934627</f>
        <v>-22.1979469934627</v>
      </c>
      <c r="B3855" s="1" t="n">
        <v>-14.1781649155789</v>
      </c>
    </row>
    <row r="3856" customFormat="false" ht="15" hidden="false" customHeight="false" outlineLevel="0" collapsed="false">
      <c r="A3856" s="1" t="n">
        <v>-4.03650297128176</v>
      </c>
      <c r="B3856" s="1" t="n">
        <v>8.87535162786202</v>
      </c>
    </row>
    <row r="3857" customFormat="false" ht="15" hidden="false" customHeight="false" outlineLevel="0" collapsed="false">
      <c r="A3857" s="1" t="n">
        <v>10.9576608846658</v>
      </c>
      <c r="B3857" s="1" t="n">
        <v>7.52711589595534</v>
      </c>
    </row>
    <row r="3858" customFormat="false" ht="15" hidden="false" customHeight="false" outlineLevel="0" collapsed="false">
      <c r="A3858" s="1" t="n">
        <v>28.4526045188036</v>
      </c>
      <c r="B3858" s="1" t="n">
        <v>-3.61951358765763</v>
      </c>
    </row>
    <row r="3859" customFormat="false" ht="15" hidden="false" customHeight="false" outlineLevel="0" collapsed="false">
      <c r="A3859" s="1" t="n">
        <f aca="false">-21.7216943524112</f>
        <v>-21.7216943524112</v>
      </c>
      <c r="B3859" s="1" t="n">
        <v>-13.2518184641626</v>
      </c>
    </row>
    <row r="3860" customFormat="false" ht="15" hidden="false" customHeight="false" outlineLevel="0" collapsed="false">
      <c r="A3860" s="1" t="n">
        <f aca="false">-18.6263319127868</f>
        <v>-18.6263319127868</v>
      </c>
      <c r="B3860" s="1" t="n">
        <v>-15.2534306159144</v>
      </c>
    </row>
    <row r="3861" customFormat="false" ht="15" hidden="false" customHeight="false" outlineLevel="0" collapsed="false">
      <c r="A3861" s="1" t="n">
        <v>24.1361119743213</v>
      </c>
      <c r="B3861" s="1" t="n">
        <v>-0.320919757267205</v>
      </c>
    </row>
    <row r="3862" customFormat="false" ht="15" hidden="false" customHeight="false" outlineLevel="0" collapsed="false">
      <c r="A3862" s="1" t="n">
        <v>8.11266396313356</v>
      </c>
      <c r="B3862" s="1" t="n">
        <v>4.76233176598159</v>
      </c>
    </row>
    <row r="3863" customFormat="false" ht="15" hidden="false" customHeight="false" outlineLevel="0" collapsed="false">
      <c r="A3863" s="1" t="n">
        <v>39.233213493433</v>
      </c>
      <c r="B3863" s="1" t="n">
        <v>-0.578736314019433</v>
      </c>
    </row>
    <row r="3864" customFormat="false" ht="15" hidden="false" customHeight="false" outlineLevel="0" collapsed="false">
      <c r="A3864" s="1" t="n">
        <v>-0.826863933130893</v>
      </c>
      <c r="B3864" s="1" t="n">
        <v>3.8244165277081</v>
      </c>
    </row>
    <row r="3865" customFormat="false" ht="15" hidden="false" customHeight="false" outlineLevel="0" collapsed="false">
      <c r="A3865" s="1" t="n">
        <f aca="false">-17.5998971507915</f>
        <v>-17.5998971507915</v>
      </c>
      <c r="B3865" s="1" t="n">
        <v>-17.9693971198086</v>
      </c>
    </row>
    <row r="3866" customFormat="false" ht="15" hidden="false" customHeight="false" outlineLevel="0" collapsed="false">
      <c r="A3866" s="1" t="n">
        <f aca="false">-27.5786574787953</f>
        <v>-27.5786574787953</v>
      </c>
      <c r="B3866" s="1" t="n">
        <v>-15.3062142000522</v>
      </c>
    </row>
    <row r="3867" customFormat="false" ht="15" hidden="false" customHeight="false" outlineLevel="0" collapsed="false">
      <c r="A3867" s="1" t="n">
        <f aca="false">-23.5584934465826</f>
        <v>-23.5584934465826</v>
      </c>
      <c r="B3867" s="1" t="n">
        <v>-18.8958151377758</v>
      </c>
    </row>
    <row r="3868" customFormat="false" ht="15" hidden="false" customHeight="false" outlineLevel="0" collapsed="false">
      <c r="A3868" s="1" t="n">
        <v>23.1145497535924</v>
      </c>
      <c r="B3868" s="1" t="n">
        <v>-7.53695472708899</v>
      </c>
    </row>
    <row r="3869" customFormat="false" ht="15" hidden="false" customHeight="false" outlineLevel="0" collapsed="false">
      <c r="A3869" s="1" t="n">
        <v>40.1130211842495</v>
      </c>
      <c r="B3869" s="1" t="n">
        <v>-3.01938056609668</v>
      </c>
    </row>
    <row r="3870" customFormat="false" ht="15" hidden="false" customHeight="false" outlineLevel="0" collapsed="false">
      <c r="A3870" s="1" t="n">
        <v>5.36736275079637</v>
      </c>
      <c r="B3870" s="1" t="n">
        <v>5.37659096700467</v>
      </c>
    </row>
    <row r="3871" customFormat="false" ht="15" hidden="false" customHeight="false" outlineLevel="0" collapsed="false">
      <c r="A3871" s="1" t="n">
        <v>-3.55391271751973</v>
      </c>
      <c r="B3871" s="1" t="n">
        <v>6.17471169231896</v>
      </c>
    </row>
    <row r="3872" customFormat="false" ht="15" hidden="false" customHeight="false" outlineLevel="0" collapsed="false">
      <c r="A3872" s="1" t="n">
        <v>2.15168451602959</v>
      </c>
      <c r="B3872" s="1" t="n">
        <v>7.24968416001229</v>
      </c>
    </row>
    <row r="3873" customFormat="false" ht="15" hidden="false" customHeight="false" outlineLevel="0" collapsed="false">
      <c r="A3873" s="1" t="n">
        <v>23.2349608210042</v>
      </c>
      <c r="B3873" s="1" t="n">
        <v>-0.217792818043166</v>
      </c>
    </row>
    <row r="3874" customFormat="false" ht="15" hidden="false" customHeight="false" outlineLevel="0" collapsed="false">
      <c r="A3874" s="1" t="n">
        <f aca="false">-19.0853615098755</f>
        <v>-19.0853615098755</v>
      </c>
      <c r="B3874" s="1" t="n">
        <v>-12.3925218616801</v>
      </c>
    </row>
    <row r="3875" customFormat="false" ht="15" hidden="false" customHeight="false" outlineLevel="0" collapsed="false">
      <c r="A3875" s="1" t="n">
        <v>31.6233548846529</v>
      </c>
      <c r="B3875" s="1" t="n">
        <v>-4.85947765934339</v>
      </c>
    </row>
    <row r="3876" customFormat="false" ht="15" hidden="false" customHeight="false" outlineLevel="0" collapsed="false">
      <c r="A3876" s="1" t="n">
        <v>-3.69070675819273</v>
      </c>
      <c r="B3876" s="1" t="n">
        <v>2.66781719401298</v>
      </c>
    </row>
    <row r="3877" customFormat="false" ht="15" hidden="false" customHeight="false" outlineLevel="0" collapsed="false">
      <c r="A3877" s="1" t="n">
        <v>13.4706299502746</v>
      </c>
      <c r="B3877" s="1" t="n">
        <v>7.96645566243777</v>
      </c>
    </row>
    <row r="3878" customFormat="false" ht="15" hidden="false" customHeight="false" outlineLevel="0" collapsed="false">
      <c r="A3878" s="1" t="n">
        <f aca="false">-15.5608985279366</f>
        <v>-15.5608985279366</v>
      </c>
      <c r="B3878" s="1" t="n">
        <v>-12.5212736767701</v>
      </c>
    </row>
    <row r="3879" customFormat="false" ht="15" hidden="false" customHeight="false" outlineLevel="0" collapsed="false">
      <c r="A3879" s="1" t="n">
        <f aca="false">-19.4383982065166</f>
        <v>-19.4383982065166</v>
      </c>
      <c r="B3879" s="1" t="n">
        <v>-9.638844236817</v>
      </c>
    </row>
    <row r="3880" customFormat="false" ht="15" hidden="false" customHeight="false" outlineLevel="0" collapsed="false">
      <c r="A3880" s="1" t="n">
        <f aca="false">-15.7310686716553</f>
        <v>-15.7310686716553</v>
      </c>
      <c r="B3880" s="1" t="n">
        <v>-12.6476783989317</v>
      </c>
    </row>
    <row r="3881" customFormat="false" ht="15" hidden="false" customHeight="false" outlineLevel="0" collapsed="false">
      <c r="A3881" s="1" t="n">
        <v>27.8718073967248</v>
      </c>
      <c r="B3881" s="1" t="n">
        <v>0.0281378264479457</v>
      </c>
    </row>
    <row r="3882" customFormat="false" ht="15" hidden="false" customHeight="false" outlineLevel="0" collapsed="false">
      <c r="A3882" s="1" t="n">
        <v>29.2737553189227</v>
      </c>
      <c r="B3882" s="1" t="n">
        <v>-1.83453145691995</v>
      </c>
    </row>
    <row r="3883" customFormat="false" ht="15" hidden="false" customHeight="false" outlineLevel="0" collapsed="false">
      <c r="A3883" s="1" t="n">
        <f aca="false">-22.6938075647745</f>
        <v>-22.6938075647745</v>
      </c>
      <c r="B3883" s="1" t="n">
        <v>-15.0149512685651</v>
      </c>
    </row>
    <row r="3884" customFormat="false" ht="15" hidden="false" customHeight="false" outlineLevel="0" collapsed="false">
      <c r="A3884" s="1" t="n">
        <f aca="false">-32.7191581914274</f>
        <v>-32.7191581914274</v>
      </c>
      <c r="B3884" s="1" t="n">
        <v>-17.8636059281931</v>
      </c>
    </row>
    <row r="3885" customFormat="false" ht="15" hidden="false" customHeight="false" outlineLevel="0" collapsed="false">
      <c r="A3885" s="1" t="n">
        <v>25.8753097434554</v>
      </c>
      <c r="B3885" s="1" t="n">
        <v>-7.41589222996916</v>
      </c>
    </row>
    <row r="3886" customFormat="false" ht="15" hidden="false" customHeight="false" outlineLevel="0" collapsed="false">
      <c r="A3886" s="1" t="n">
        <v>-5.10182107573154</v>
      </c>
      <c r="B3886" s="1" t="n">
        <v>0.937105728209045</v>
      </c>
    </row>
    <row r="3887" customFormat="false" ht="15" hidden="false" customHeight="false" outlineLevel="0" collapsed="false">
      <c r="A3887" s="1" t="n">
        <v>6.43175618911282</v>
      </c>
      <c r="B3887" s="1" t="n">
        <v>1.52331668950965</v>
      </c>
    </row>
    <row r="3888" customFormat="false" ht="15" hidden="false" customHeight="false" outlineLevel="0" collapsed="false">
      <c r="A3888" s="1" t="n">
        <v>3.82457695794292</v>
      </c>
      <c r="B3888" s="1" t="n">
        <v>9.56327245190476</v>
      </c>
    </row>
    <row r="3889" customFormat="false" ht="15" hidden="false" customHeight="false" outlineLevel="0" collapsed="false">
      <c r="A3889" s="1" t="n">
        <v>27.3877534489953</v>
      </c>
      <c r="B3889" s="1" t="n">
        <v>-0.337978108642616</v>
      </c>
    </row>
    <row r="3890" customFormat="false" ht="15" hidden="false" customHeight="false" outlineLevel="0" collapsed="false">
      <c r="A3890" s="1" t="n">
        <v>39.5302759029878</v>
      </c>
      <c r="B3890" s="1" t="n">
        <v>-2.4488777550402</v>
      </c>
    </row>
    <row r="3891" customFormat="false" ht="15" hidden="false" customHeight="false" outlineLevel="0" collapsed="false">
      <c r="A3891" s="1" t="n">
        <v>2.31203192784249</v>
      </c>
      <c r="B3891" s="1" t="n">
        <v>1.12808846638739</v>
      </c>
    </row>
    <row r="3892" customFormat="false" ht="15" hidden="false" customHeight="false" outlineLevel="0" collapsed="false">
      <c r="A3892" s="1" t="n">
        <f aca="false">-29.4606894176524</f>
        <v>-29.4606894176524</v>
      </c>
      <c r="B3892" s="1" t="n">
        <v>-16.2462101431653</v>
      </c>
    </row>
    <row r="3893" customFormat="false" ht="15" hidden="false" customHeight="false" outlineLevel="0" collapsed="false">
      <c r="A3893" s="1" t="n">
        <v>24.7486148492836</v>
      </c>
      <c r="B3893" s="1" t="n">
        <v>-9.0608962632195</v>
      </c>
    </row>
    <row r="3894" customFormat="false" ht="15" hidden="false" customHeight="false" outlineLevel="0" collapsed="false">
      <c r="A3894" s="1" t="n">
        <f aca="false">-30.6555128921241</f>
        <v>-30.6555128921241</v>
      </c>
      <c r="B3894" s="1" t="n">
        <v>-15.7910972690973</v>
      </c>
    </row>
    <row r="3895" customFormat="false" ht="15" hidden="false" customHeight="false" outlineLevel="0" collapsed="false">
      <c r="A3895" s="1" t="n">
        <v>-5.60996555479842</v>
      </c>
      <c r="B3895" s="1" t="n">
        <v>3.18719475793842</v>
      </c>
    </row>
    <row r="3896" customFormat="false" ht="15" hidden="false" customHeight="false" outlineLevel="0" collapsed="false">
      <c r="A3896" s="1" t="n">
        <v>23.2343004116583</v>
      </c>
      <c r="B3896" s="1" t="n">
        <v>-3.68731215839114</v>
      </c>
    </row>
    <row r="3897" customFormat="false" ht="15" hidden="false" customHeight="false" outlineLevel="0" collapsed="false">
      <c r="A3897" s="1" t="n">
        <v>29.1544766320504</v>
      </c>
      <c r="B3897" s="1" t="n">
        <v>-8.09951958559441</v>
      </c>
    </row>
    <row r="3898" customFormat="false" ht="15" hidden="false" customHeight="false" outlineLevel="0" collapsed="false">
      <c r="A3898" s="1" t="n">
        <f aca="false">-30.9594718736407</f>
        <v>-30.9594718736407</v>
      </c>
      <c r="B3898" s="1" t="n">
        <v>-17.5994553761558</v>
      </c>
    </row>
    <row r="3899" customFormat="false" ht="15" hidden="false" customHeight="false" outlineLevel="0" collapsed="false">
      <c r="A3899" s="1" t="n">
        <v>32.7738552771678</v>
      </c>
      <c r="B3899" s="1" t="n">
        <v>-6.88008457451795</v>
      </c>
    </row>
    <row r="3900" customFormat="false" ht="15" hidden="false" customHeight="false" outlineLevel="0" collapsed="false">
      <c r="A3900" s="1" t="n">
        <f aca="false">-33.4286604194136</f>
        <v>-33.4286604194136</v>
      </c>
      <c r="B3900" s="1" t="n">
        <v>-16.5920106341072</v>
      </c>
    </row>
    <row r="3901" customFormat="false" ht="15" hidden="false" customHeight="false" outlineLevel="0" collapsed="false">
      <c r="A3901" s="1" t="n">
        <f aca="false">-33.1280977315357</f>
        <v>-33.1280977315357</v>
      </c>
      <c r="B3901" s="1" t="n">
        <v>-9.47828065826616</v>
      </c>
    </row>
    <row r="3902" customFormat="false" ht="15" hidden="false" customHeight="false" outlineLevel="0" collapsed="false">
      <c r="A3902" s="1" t="n">
        <f aca="false">-19.9535882012172</f>
        <v>-19.9535882012172</v>
      </c>
      <c r="B3902" s="1" t="n">
        <v>-17.3943440863874</v>
      </c>
    </row>
    <row r="3903" customFormat="false" ht="15" hidden="false" customHeight="false" outlineLevel="0" collapsed="false">
      <c r="A3903" s="1" t="n">
        <v>-0.954570058306552</v>
      </c>
      <c r="B3903" s="1" t="n">
        <v>2.55738195360384</v>
      </c>
    </row>
    <row r="3904" customFormat="false" ht="15" hidden="false" customHeight="false" outlineLevel="0" collapsed="false">
      <c r="A3904" s="1" t="n">
        <v>11.2628794469823</v>
      </c>
      <c r="B3904" s="1" t="n">
        <v>8.41761971522451</v>
      </c>
    </row>
    <row r="3905" customFormat="false" ht="15" hidden="false" customHeight="false" outlineLevel="0" collapsed="false">
      <c r="A3905" s="1" t="n">
        <f aca="false">-27.2082198082657</f>
        <v>-27.2082198082657</v>
      </c>
      <c r="B3905" s="1" t="n">
        <v>-19.0162415580563</v>
      </c>
    </row>
    <row r="3906" customFormat="false" ht="15" hidden="false" customHeight="false" outlineLevel="0" collapsed="false">
      <c r="A3906" s="1" t="n">
        <v>27.3297993956221</v>
      </c>
      <c r="B3906" s="1" t="n">
        <v>-7.61951423606775</v>
      </c>
    </row>
    <row r="3907" customFormat="false" ht="15" hidden="false" customHeight="false" outlineLevel="0" collapsed="false">
      <c r="A3907" s="1" t="n">
        <f aca="false">-28.3669429395707</f>
        <v>-28.3669429395707</v>
      </c>
      <c r="B3907" s="1" t="n">
        <v>-12.185274307496</v>
      </c>
    </row>
    <row r="3908" customFormat="false" ht="15" hidden="false" customHeight="false" outlineLevel="0" collapsed="false">
      <c r="A3908" s="1" t="n">
        <v>-0.298839284222741</v>
      </c>
      <c r="B3908" s="1" t="n">
        <v>0.0135401612524601</v>
      </c>
    </row>
    <row r="3909" customFormat="false" ht="15" hidden="false" customHeight="false" outlineLevel="0" collapsed="false">
      <c r="A3909" s="1" t="n">
        <v>23.5284321861918</v>
      </c>
      <c r="B3909" s="1" t="n">
        <v>-0.655465198397154</v>
      </c>
    </row>
    <row r="3910" customFormat="false" ht="15" hidden="false" customHeight="false" outlineLevel="0" collapsed="false">
      <c r="A3910" s="1" t="n">
        <v>38.8052730452253</v>
      </c>
      <c r="B3910" s="1" t="n">
        <v>-8.10694067448839</v>
      </c>
    </row>
    <row r="3911" customFormat="false" ht="15" hidden="false" customHeight="false" outlineLevel="0" collapsed="false">
      <c r="A3911" s="1" t="n">
        <v>-5.20357058800336</v>
      </c>
      <c r="B3911" s="1" t="n">
        <v>7.345731646404</v>
      </c>
    </row>
    <row r="3912" customFormat="false" ht="15" hidden="false" customHeight="false" outlineLevel="0" collapsed="false">
      <c r="A3912" s="1" t="n">
        <f aca="false">-24.5266798190138</f>
        <v>-24.5266798190138</v>
      </c>
      <c r="B3912" s="1" t="n">
        <v>-10.2858106930584</v>
      </c>
    </row>
    <row r="3913" customFormat="false" ht="15" hidden="false" customHeight="false" outlineLevel="0" collapsed="false">
      <c r="A3913" s="1" t="n">
        <f aca="false">-16.6442143247838</f>
        <v>-16.6442143247838</v>
      </c>
      <c r="B3913" s="1" t="n">
        <v>-17.2697270912706</v>
      </c>
    </row>
    <row r="3914" customFormat="false" ht="15" hidden="false" customHeight="false" outlineLevel="0" collapsed="false">
      <c r="A3914" s="1" t="n">
        <v>11.7949228621604</v>
      </c>
      <c r="B3914" s="1" t="n">
        <v>3.78483604987986</v>
      </c>
    </row>
    <row r="3915" customFormat="false" ht="15" hidden="false" customHeight="false" outlineLevel="0" collapsed="false">
      <c r="A3915" s="1" t="n">
        <f aca="false">-25.5404233827232</f>
        <v>-25.5404233827232</v>
      </c>
      <c r="B3915" s="1" t="n">
        <v>-17.347858533968</v>
      </c>
    </row>
    <row r="3916" customFormat="false" ht="15" hidden="false" customHeight="false" outlineLevel="0" collapsed="false">
      <c r="A3916" s="1" t="n">
        <f aca="false">-33.8693969651542</f>
        <v>-33.8693969651542</v>
      </c>
      <c r="B3916" s="1" t="n">
        <v>-10.3601791798661</v>
      </c>
    </row>
    <row r="3917" customFormat="false" ht="15" hidden="false" customHeight="false" outlineLevel="0" collapsed="false">
      <c r="A3917" s="1" t="n">
        <v>25.3388992055901</v>
      </c>
      <c r="B3917" s="1" t="n">
        <v>-4.97842095736148</v>
      </c>
    </row>
    <row r="3918" customFormat="false" ht="15" hidden="false" customHeight="false" outlineLevel="0" collapsed="false">
      <c r="A3918" s="1" t="n">
        <v>-3.58364530052345</v>
      </c>
      <c r="B3918" s="1" t="n">
        <v>5.31654078936564</v>
      </c>
    </row>
    <row r="3919" customFormat="false" ht="15" hidden="false" customHeight="false" outlineLevel="0" collapsed="false">
      <c r="A3919" s="1" t="n">
        <f aca="false">-17.2551305164808</f>
        <v>-17.2551305164808</v>
      </c>
      <c r="B3919" s="1" t="n">
        <v>-14.3986645851975</v>
      </c>
    </row>
    <row r="3920" customFormat="false" ht="15" hidden="false" customHeight="false" outlineLevel="0" collapsed="false">
      <c r="A3920" s="1" t="n">
        <f aca="false">-20.6321016168264</f>
        <v>-20.6321016168264</v>
      </c>
      <c r="B3920" s="1" t="n">
        <v>-12.9633371379919</v>
      </c>
    </row>
    <row r="3921" customFormat="false" ht="15" hidden="false" customHeight="false" outlineLevel="0" collapsed="false">
      <c r="A3921" s="1" t="n">
        <v>36.0123580562499</v>
      </c>
      <c r="B3921" s="1" t="n">
        <v>0.315094615435027</v>
      </c>
    </row>
    <row r="3922" customFormat="false" ht="15" hidden="false" customHeight="false" outlineLevel="0" collapsed="false">
      <c r="A3922" s="1" t="n">
        <v>27.4296866713562</v>
      </c>
      <c r="B3922" s="1" t="n">
        <v>-5.66663286248715</v>
      </c>
    </row>
    <row r="3923" customFormat="false" ht="15" hidden="false" customHeight="false" outlineLevel="0" collapsed="false">
      <c r="A3923" s="1" t="n">
        <v>39.2472089954557</v>
      </c>
      <c r="B3923" s="1" t="n">
        <v>-3.87845321182275</v>
      </c>
    </row>
    <row r="3924" customFormat="false" ht="15" hidden="false" customHeight="false" outlineLevel="0" collapsed="false">
      <c r="A3924" s="1" t="n">
        <f aca="false">-18.6777435985099</f>
        <v>-18.6777435985099</v>
      </c>
      <c r="B3924" s="1" t="n">
        <v>-10.2395673289601</v>
      </c>
    </row>
    <row r="3925" customFormat="false" ht="15" hidden="false" customHeight="false" outlineLevel="0" collapsed="false">
      <c r="A3925" s="1" t="n">
        <f aca="false">-23.2269352386423</f>
        <v>-23.2269352386423</v>
      </c>
      <c r="B3925" s="1" t="n">
        <v>-17.6670602531495</v>
      </c>
    </row>
    <row r="3926" customFormat="false" ht="15" hidden="false" customHeight="false" outlineLevel="0" collapsed="false">
      <c r="A3926" s="1" t="n">
        <f aca="false">-19.0927809303702</f>
        <v>-19.0927809303702</v>
      </c>
      <c r="B3926" s="1" t="n">
        <v>-12.3519490182339</v>
      </c>
    </row>
    <row r="3927" customFormat="false" ht="15" hidden="false" customHeight="false" outlineLevel="0" collapsed="false">
      <c r="A3927" s="1" t="n">
        <v>28.676640214296</v>
      </c>
      <c r="B3927" s="1" t="n">
        <v>-2.6706958237953</v>
      </c>
    </row>
    <row r="3928" customFormat="false" ht="15" hidden="false" customHeight="false" outlineLevel="0" collapsed="false">
      <c r="A3928" s="1" t="n">
        <f aca="false">-17.4794081199654</f>
        <v>-17.4794081199654</v>
      </c>
      <c r="B3928" s="1" t="n">
        <v>-17.3488784071175</v>
      </c>
    </row>
    <row r="3929" customFormat="false" ht="15" hidden="false" customHeight="false" outlineLevel="0" collapsed="false">
      <c r="A3929" s="1" t="n">
        <v>12.3332620883097</v>
      </c>
      <c r="B3929" s="1" t="n">
        <v>8.79313529521537</v>
      </c>
    </row>
    <row r="3930" customFormat="false" ht="15" hidden="false" customHeight="false" outlineLevel="0" collapsed="false">
      <c r="A3930" s="1" t="n">
        <f aca="false">-32.4903247101737</f>
        <v>-32.4903247101737</v>
      </c>
      <c r="B3930" s="1" t="n">
        <v>-11.4151899211061</v>
      </c>
    </row>
    <row r="3931" customFormat="false" ht="15" hidden="false" customHeight="false" outlineLevel="0" collapsed="false">
      <c r="A3931" s="1" t="n">
        <v>-0.747920421893575</v>
      </c>
      <c r="B3931" s="1" t="n">
        <v>8.72591163881604</v>
      </c>
    </row>
    <row r="3932" customFormat="false" ht="15" hidden="false" customHeight="false" outlineLevel="0" collapsed="false">
      <c r="A3932" s="1" t="n">
        <v>3.08654083476811</v>
      </c>
      <c r="B3932" s="1" t="n">
        <v>3.42153235318448</v>
      </c>
    </row>
    <row r="3933" customFormat="false" ht="15" hidden="false" customHeight="false" outlineLevel="0" collapsed="false">
      <c r="A3933" s="1" t="n">
        <v>1.33667159544304</v>
      </c>
      <c r="B3933" s="1" t="n">
        <v>8.03781471455736</v>
      </c>
    </row>
    <row r="3934" customFormat="false" ht="15" hidden="false" customHeight="false" outlineLevel="0" collapsed="false">
      <c r="A3934" s="1" t="n">
        <f aca="false">-33.709389641525</f>
        <v>-33.709389641525</v>
      </c>
      <c r="B3934" s="1" t="n">
        <v>-12.4617626148837</v>
      </c>
    </row>
    <row r="3935" customFormat="false" ht="15" hidden="false" customHeight="false" outlineLevel="0" collapsed="false">
      <c r="A3935" s="1" t="n">
        <v>3.76382028222938</v>
      </c>
      <c r="B3935" s="1" t="n">
        <v>1.16885076665381</v>
      </c>
    </row>
    <row r="3936" customFormat="false" ht="15" hidden="false" customHeight="false" outlineLevel="0" collapsed="false">
      <c r="A3936" s="1" t="n">
        <f aca="false">-15.6170136164517</f>
        <v>-15.6170136164517</v>
      </c>
      <c r="B3936" s="1" t="n">
        <v>-10.2733419800822</v>
      </c>
    </row>
    <row r="3937" customFormat="false" ht="15" hidden="false" customHeight="false" outlineLevel="0" collapsed="false">
      <c r="A3937" s="1" t="n">
        <v>30.7561851652037</v>
      </c>
      <c r="B3937" s="1" t="n">
        <v>-1.61750965418803</v>
      </c>
    </row>
    <row r="3938" customFormat="false" ht="15" hidden="false" customHeight="false" outlineLevel="0" collapsed="false">
      <c r="A3938" s="1" t="n">
        <v>6.08077023464403</v>
      </c>
      <c r="B3938" s="1" t="n">
        <v>2.47881483255329</v>
      </c>
    </row>
    <row r="3939" customFormat="false" ht="15" hidden="false" customHeight="false" outlineLevel="0" collapsed="false">
      <c r="A3939" s="1" t="n">
        <v>31.3139851120003</v>
      </c>
      <c r="B3939" s="1" t="n">
        <v>-6.19168515664223</v>
      </c>
    </row>
    <row r="3940" customFormat="false" ht="15" hidden="false" customHeight="false" outlineLevel="0" collapsed="false">
      <c r="A3940" s="1" t="n">
        <f aca="false">-22.3935347716229</f>
        <v>-22.3935347716229</v>
      </c>
      <c r="B3940" s="1" t="n">
        <v>-11.4143050686994</v>
      </c>
    </row>
    <row r="3941" customFormat="false" ht="15" hidden="false" customHeight="false" outlineLevel="0" collapsed="false">
      <c r="A3941" s="1" t="n">
        <v>-2.84584364138364</v>
      </c>
      <c r="B3941" s="1" t="n">
        <v>8.72271457500964</v>
      </c>
    </row>
    <row r="3942" customFormat="false" ht="15" hidden="false" customHeight="false" outlineLevel="0" collapsed="false">
      <c r="A3942" s="1" t="n">
        <v>21.4030204250489</v>
      </c>
      <c r="B3942" s="1" t="n">
        <v>-5.37936574594406</v>
      </c>
    </row>
    <row r="3943" customFormat="false" ht="15" hidden="false" customHeight="false" outlineLevel="0" collapsed="false">
      <c r="A3943" s="1" t="n">
        <v>24.3367042478804</v>
      </c>
      <c r="B3943" s="1" t="n">
        <v>-8.19609980361764</v>
      </c>
    </row>
    <row r="3944" customFormat="false" ht="15" hidden="false" customHeight="false" outlineLevel="0" collapsed="false">
      <c r="A3944" s="1" t="n">
        <f aca="false">-18.8180462687799</f>
        <v>-18.8180462687799</v>
      </c>
      <c r="B3944" s="1" t="n">
        <v>-16.5359224438894</v>
      </c>
    </row>
    <row r="3945" customFormat="false" ht="15" hidden="false" customHeight="false" outlineLevel="0" collapsed="false">
      <c r="A3945" s="1" t="n">
        <f aca="false">-33.1294451452169</f>
        <v>-33.1294451452169</v>
      </c>
      <c r="B3945" s="1" t="n">
        <v>-13.9281405174372</v>
      </c>
    </row>
    <row r="3946" customFormat="false" ht="15" hidden="false" customHeight="false" outlineLevel="0" collapsed="false">
      <c r="A3946" s="1" t="n">
        <v>23.0089199043929</v>
      </c>
      <c r="B3946" s="1" t="n">
        <v>-0.32583492852204</v>
      </c>
    </row>
    <row r="3947" customFormat="false" ht="15" hidden="false" customHeight="false" outlineLevel="0" collapsed="false">
      <c r="A3947" s="1" t="n">
        <f aca="false">-26.4668900974391</f>
        <v>-26.4668900974391</v>
      </c>
      <c r="B3947" s="1" t="n">
        <v>-11.5068225695964</v>
      </c>
    </row>
    <row r="3948" customFormat="false" ht="15" hidden="false" customHeight="false" outlineLevel="0" collapsed="false">
      <c r="A3948" s="1" t="n">
        <v>23.1310036615176</v>
      </c>
      <c r="B3948" s="1" t="n">
        <v>-4.6915905769027</v>
      </c>
    </row>
    <row r="3949" customFormat="false" ht="15" hidden="false" customHeight="false" outlineLevel="0" collapsed="false">
      <c r="A3949" s="1" t="n">
        <v>22.0555448776506</v>
      </c>
      <c r="B3949" s="1" t="n">
        <v>-3.29461618818124</v>
      </c>
    </row>
    <row r="3950" customFormat="false" ht="15" hidden="false" customHeight="false" outlineLevel="0" collapsed="false">
      <c r="A3950" s="1" t="n">
        <f aca="false">-17.3686516687467</f>
        <v>-17.3686516687467</v>
      </c>
      <c r="B3950" s="1" t="n">
        <v>-18.0301052756436</v>
      </c>
    </row>
    <row r="3951" customFormat="false" ht="15" hidden="false" customHeight="false" outlineLevel="0" collapsed="false">
      <c r="A3951" s="1" t="n">
        <f aca="false">-19.5509939511136</f>
        <v>-19.5509939511136</v>
      </c>
      <c r="B3951" s="1" t="n">
        <v>-14.230108428725</v>
      </c>
    </row>
    <row r="3952" customFormat="false" ht="15" hidden="false" customHeight="false" outlineLevel="0" collapsed="false">
      <c r="A3952" s="1" t="n">
        <v>24.6866623182724</v>
      </c>
      <c r="B3952" s="1" t="n">
        <v>-5.21282230541218</v>
      </c>
    </row>
    <row r="3953" customFormat="false" ht="15" hidden="false" customHeight="false" outlineLevel="0" collapsed="false">
      <c r="A3953" s="1" t="n">
        <v>-2.96247574194066</v>
      </c>
      <c r="B3953" s="1" t="n">
        <v>0.582486515500063</v>
      </c>
    </row>
    <row r="3954" customFormat="false" ht="15" hidden="false" customHeight="false" outlineLevel="0" collapsed="false">
      <c r="A3954" s="1" t="n">
        <f aca="false">-26.4680190488509</f>
        <v>-26.4680190488509</v>
      </c>
      <c r="B3954" s="1" t="n">
        <v>-15.6483682556697</v>
      </c>
    </row>
    <row r="3955" customFormat="false" ht="15" hidden="false" customHeight="false" outlineLevel="0" collapsed="false">
      <c r="A3955" s="1" t="n">
        <v>5.22113100283514</v>
      </c>
      <c r="B3955" s="1" t="n">
        <v>4.00197756774953</v>
      </c>
    </row>
    <row r="3956" customFormat="false" ht="15" hidden="false" customHeight="false" outlineLevel="0" collapsed="false">
      <c r="A3956" s="1" t="n">
        <v>36.4330169784386</v>
      </c>
      <c r="B3956" s="1" t="n">
        <v>-7.45006086081759</v>
      </c>
    </row>
    <row r="3957" customFormat="false" ht="15" hidden="false" customHeight="false" outlineLevel="0" collapsed="false">
      <c r="A3957" s="1" t="n">
        <v>10.7467264980671</v>
      </c>
      <c r="B3957" s="1" t="n">
        <v>4.87847819070966</v>
      </c>
    </row>
    <row r="3958" customFormat="false" ht="15" hidden="false" customHeight="false" outlineLevel="0" collapsed="false">
      <c r="A3958" s="1" t="n">
        <v>36.5735635897383</v>
      </c>
      <c r="B3958" s="1" t="n">
        <v>-3.35901089176884</v>
      </c>
    </row>
    <row r="3959" customFormat="false" ht="15" hidden="false" customHeight="false" outlineLevel="0" collapsed="false">
      <c r="A3959" s="1" t="n">
        <v>33.5243621799706</v>
      </c>
      <c r="B3959" s="1" t="n">
        <v>-0.522768575677535</v>
      </c>
    </row>
    <row r="3960" customFormat="false" ht="15" hidden="false" customHeight="false" outlineLevel="0" collapsed="false">
      <c r="A3960" s="1" t="n">
        <f aca="false">-19.5813702599118</f>
        <v>-19.5813702599118</v>
      </c>
      <c r="B3960" s="1" t="n">
        <v>-13.2110734937009</v>
      </c>
    </row>
    <row r="3961" customFormat="false" ht="15" hidden="false" customHeight="false" outlineLevel="0" collapsed="false">
      <c r="A3961" s="1" t="n">
        <v>13.507631915603</v>
      </c>
      <c r="B3961" s="1" t="n">
        <v>6.24456170771691</v>
      </c>
    </row>
    <row r="3962" customFormat="false" ht="15" hidden="false" customHeight="false" outlineLevel="0" collapsed="false">
      <c r="A3962" s="1" t="n">
        <v>11.6727968487269</v>
      </c>
      <c r="B3962" s="1" t="n">
        <v>5.61267842904591</v>
      </c>
    </row>
    <row r="3963" customFormat="false" ht="15" hidden="false" customHeight="false" outlineLevel="0" collapsed="false">
      <c r="A3963" s="1" t="n">
        <v>25.446030888689</v>
      </c>
      <c r="B3963" s="1" t="n">
        <v>-3.44717796782147</v>
      </c>
    </row>
    <row r="3964" customFormat="false" ht="15" hidden="false" customHeight="false" outlineLevel="0" collapsed="false">
      <c r="A3964" s="1" t="n">
        <v>-0.0442867944325051</v>
      </c>
      <c r="B3964" s="1" t="n">
        <v>9.58110516488224</v>
      </c>
    </row>
    <row r="3965" customFormat="false" ht="15" hidden="false" customHeight="false" outlineLevel="0" collapsed="false">
      <c r="A3965" s="1" t="n">
        <v>-5.61891154966357</v>
      </c>
      <c r="B3965" s="1" t="n">
        <v>6.52625075124384</v>
      </c>
    </row>
    <row r="3966" customFormat="false" ht="15" hidden="false" customHeight="false" outlineLevel="0" collapsed="false">
      <c r="A3966" s="1" t="n">
        <v>29.0735581316055</v>
      </c>
      <c r="B3966" s="1" t="n">
        <v>-4.61516686450804</v>
      </c>
    </row>
    <row r="3967" customFormat="false" ht="15" hidden="false" customHeight="false" outlineLevel="0" collapsed="false">
      <c r="A3967" s="1" t="n">
        <f aca="false">-30.7814227759189</f>
        <v>-30.7814227759189</v>
      </c>
      <c r="B3967" s="1" t="n">
        <v>-17.5696099878581</v>
      </c>
    </row>
    <row r="3968" customFormat="false" ht="15" hidden="false" customHeight="false" outlineLevel="0" collapsed="false">
      <c r="A3968" s="1" t="n">
        <v>3.19797246390994</v>
      </c>
      <c r="B3968" s="1" t="n">
        <v>6.90773027915714</v>
      </c>
    </row>
    <row r="3969" customFormat="false" ht="15" hidden="false" customHeight="false" outlineLevel="0" collapsed="false">
      <c r="A3969" s="1" t="n">
        <v>37.7799208350474</v>
      </c>
      <c r="B3969" s="1" t="n">
        <v>-1.6636490235218</v>
      </c>
    </row>
    <row r="3970" customFormat="false" ht="15" hidden="false" customHeight="false" outlineLevel="0" collapsed="false">
      <c r="A3970" s="1" t="n">
        <v>36.2382406717052</v>
      </c>
      <c r="B3970" s="1" t="n">
        <v>-5.6399626855958</v>
      </c>
    </row>
    <row r="3971" customFormat="false" ht="15" hidden="false" customHeight="false" outlineLevel="0" collapsed="false">
      <c r="A3971" s="1" t="n">
        <v>23.0092522079302</v>
      </c>
      <c r="B3971" s="1" t="n">
        <v>-0.53497013459096</v>
      </c>
    </row>
    <row r="3972" customFormat="false" ht="15" hidden="false" customHeight="false" outlineLevel="0" collapsed="false">
      <c r="A3972" s="1" t="n">
        <f aca="false">-21.76066367935</f>
        <v>-21.76066367935</v>
      </c>
      <c r="B3972" s="1" t="n">
        <v>-11.838583390537</v>
      </c>
    </row>
    <row r="3973" customFormat="false" ht="15" hidden="false" customHeight="false" outlineLevel="0" collapsed="false">
      <c r="A3973" s="1" t="n">
        <f aca="false">-20.213181894984</f>
        <v>-20.213181894984</v>
      </c>
      <c r="B3973" s="1" t="n">
        <v>-17.753822724265</v>
      </c>
    </row>
    <row r="3974" customFormat="false" ht="15" hidden="false" customHeight="false" outlineLevel="0" collapsed="false">
      <c r="A3974" s="1" t="n">
        <v>30.196568352318</v>
      </c>
      <c r="B3974" s="1" t="n">
        <v>-2.98328013586437</v>
      </c>
    </row>
    <row r="3975" customFormat="false" ht="15" hidden="false" customHeight="false" outlineLevel="0" collapsed="false">
      <c r="A3975" s="1" t="n">
        <v>36.7364270454932</v>
      </c>
      <c r="B3975" s="1" t="n">
        <v>-4.25465645320489</v>
      </c>
    </row>
    <row r="3976" customFormat="false" ht="15" hidden="false" customHeight="false" outlineLevel="0" collapsed="false">
      <c r="A3976" s="1" t="n">
        <v>-5.88726238971709</v>
      </c>
      <c r="B3976" s="1" t="n">
        <v>3.74420721992025</v>
      </c>
    </row>
    <row r="3977" customFormat="false" ht="15" hidden="false" customHeight="false" outlineLevel="0" collapsed="false">
      <c r="A3977" s="1" t="n">
        <v>28.0038046846286</v>
      </c>
      <c r="B3977" s="1" t="n">
        <v>-5.42190282292284</v>
      </c>
    </row>
    <row r="3978" customFormat="false" ht="15" hidden="false" customHeight="false" outlineLevel="0" collapsed="false">
      <c r="A3978" s="1" t="n">
        <f aca="false">-30.7288055506561</f>
        <v>-30.7288055506561</v>
      </c>
      <c r="B3978" s="1" t="n">
        <v>-11.0871287753845</v>
      </c>
    </row>
    <row r="3979" customFormat="false" ht="15" hidden="false" customHeight="false" outlineLevel="0" collapsed="false">
      <c r="A3979" s="1" t="n">
        <v>10.3071796530168</v>
      </c>
      <c r="B3979" s="1" t="n">
        <v>3.00911093708643</v>
      </c>
    </row>
    <row r="3980" customFormat="false" ht="15" hidden="false" customHeight="false" outlineLevel="0" collapsed="false">
      <c r="A3980" s="1" t="n">
        <v>5.31015666492323</v>
      </c>
      <c r="B3980" s="1" t="n">
        <v>5.32982165540036</v>
      </c>
    </row>
    <row r="3981" customFormat="false" ht="15" hidden="false" customHeight="false" outlineLevel="0" collapsed="false">
      <c r="A3981" s="1" t="n">
        <v>4.89461418208096</v>
      </c>
      <c r="B3981" s="1" t="n">
        <v>7.52765947439886</v>
      </c>
    </row>
    <row r="3982" customFormat="false" ht="15" hidden="false" customHeight="false" outlineLevel="0" collapsed="false">
      <c r="A3982" s="1" t="n">
        <v>40.0386022860702</v>
      </c>
      <c r="B3982" s="1" t="n">
        <v>-5.39277179906174</v>
      </c>
    </row>
    <row r="3983" customFormat="false" ht="15" hidden="false" customHeight="false" outlineLevel="0" collapsed="false">
      <c r="A3983" s="1" t="n">
        <v>10.2783278200472</v>
      </c>
      <c r="B3983" s="1" t="n">
        <v>8.13351157742066</v>
      </c>
    </row>
    <row r="3984" customFormat="false" ht="15" hidden="false" customHeight="false" outlineLevel="0" collapsed="false">
      <c r="A3984" s="1" t="n">
        <v>2.06746337561967</v>
      </c>
      <c r="B3984" s="1" t="n">
        <v>2.59161557198575</v>
      </c>
    </row>
    <row r="3985" customFormat="false" ht="15" hidden="false" customHeight="false" outlineLevel="0" collapsed="false">
      <c r="A3985" s="1" t="n">
        <f aca="false">-30.7885417364826</f>
        <v>-30.7885417364826</v>
      </c>
      <c r="B3985" s="1" t="n">
        <v>-15.0490749799705</v>
      </c>
    </row>
    <row r="3986" customFormat="false" ht="15" hidden="false" customHeight="false" outlineLevel="0" collapsed="false">
      <c r="A3986" s="1" t="n">
        <f aca="false">-16.8877063716373</f>
        <v>-16.8877063716373</v>
      </c>
      <c r="B3986" s="1" t="n">
        <v>-17.422014551045</v>
      </c>
    </row>
    <row r="3987" customFormat="false" ht="15" hidden="false" customHeight="false" outlineLevel="0" collapsed="false">
      <c r="A3987" s="1" t="n">
        <v>33.4523786209164</v>
      </c>
      <c r="B3987" s="1" t="n">
        <v>-8.51326312545644</v>
      </c>
    </row>
    <row r="3988" customFormat="false" ht="15" hidden="false" customHeight="false" outlineLevel="0" collapsed="false">
      <c r="A3988" s="1" t="n">
        <v>7.63616969295981</v>
      </c>
      <c r="B3988" s="1" t="n">
        <v>1.67231279988395</v>
      </c>
    </row>
    <row r="3989" customFormat="false" ht="15" hidden="false" customHeight="false" outlineLevel="0" collapsed="false">
      <c r="A3989" s="1" t="n">
        <v>1.30780212666358</v>
      </c>
      <c r="B3989" s="1" t="n">
        <v>1.51748144539545</v>
      </c>
    </row>
    <row r="3990" customFormat="false" ht="15" hidden="false" customHeight="false" outlineLevel="0" collapsed="false">
      <c r="A3990" s="1" t="n">
        <f aca="false">-30.9923089491524</f>
        <v>-30.9923089491524</v>
      </c>
      <c r="B3990" s="1" t="n">
        <v>-19.074577509717</v>
      </c>
    </row>
    <row r="3991" customFormat="false" ht="15" hidden="false" customHeight="false" outlineLevel="0" collapsed="false">
      <c r="A3991" s="1" t="n">
        <f aca="false">-19.4152743625383</f>
        <v>-19.4152743625383</v>
      </c>
      <c r="B3991" s="1" t="n">
        <v>-12.7549913561077</v>
      </c>
    </row>
    <row r="3992" customFormat="false" ht="15" hidden="false" customHeight="false" outlineLevel="0" collapsed="false">
      <c r="A3992" s="1" t="n">
        <v>34.5209585842574</v>
      </c>
      <c r="B3992" s="1" t="n">
        <v>-8.4790613234882</v>
      </c>
    </row>
    <row r="3993" customFormat="false" ht="15" hidden="false" customHeight="false" outlineLevel="0" collapsed="false">
      <c r="A3993" s="1" t="n">
        <v>11.9825598438006</v>
      </c>
      <c r="B3993" s="1" t="n">
        <v>2.81400307375311</v>
      </c>
    </row>
    <row r="3994" customFormat="false" ht="15" hidden="false" customHeight="false" outlineLevel="0" collapsed="false">
      <c r="A3994" s="1" t="n">
        <v>0.802505807820534</v>
      </c>
      <c r="B3994" s="1" t="n">
        <v>5.6419777912421</v>
      </c>
    </row>
    <row r="3995" customFormat="false" ht="15" hidden="false" customHeight="false" outlineLevel="0" collapsed="false">
      <c r="A3995" s="1" t="n">
        <v>28.8740347597751</v>
      </c>
      <c r="B3995" s="1" t="n">
        <v>-8.22070236063253</v>
      </c>
    </row>
    <row r="3996" customFormat="false" ht="15" hidden="false" customHeight="false" outlineLevel="0" collapsed="false">
      <c r="A3996" s="1" t="n">
        <f aca="false">-19.142299654237</f>
        <v>-19.142299654237</v>
      </c>
      <c r="B3996" s="1" t="n">
        <v>-14.2398366637902</v>
      </c>
    </row>
    <row r="3997" customFormat="false" ht="15" hidden="false" customHeight="false" outlineLevel="0" collapsed="false">
      <c r="A3997" s="1" t="n">
        <f aca="false">-21.4769306627128</f>
        <v>-21.4769306627128</v>
      </c>
      <c r="B3997" s="1" t="n">
        <v>-10.5639676622362</v>
      </c>
    </row>
    <row r="3998" customFormat="false" ht="15" hidden="false" customHeight="false" outlineLevel="0" collapsed="false">
      <c r="A3998" s="1" t="n">
        <v>34.3291406851364</v>
      </c>
      <c r="B3998" s="1" t="n">
        <v>-8.43887159926696</v>
      </c>
    </row>
    <row r="3999" customFormat="false" ht="15" hidden="false" customHeight="false" outlineLevel="0" collapsed="false">
      <c r="A3999" s="1" t="n">
        <v>22.1052128392186</v>
      </c>
      <c r="B3999" s="1" t="n">
        <v>-5.91635370473498</v>
      </c>
    </row>
    <row r="4000" customFormat="false" ht="15" hidden="false" customHeight="false" outlineLevel="0" collapsed="false">
      <c r="A4000" s="1" t="n">
        <v>8.576922702312</v>
      </c>
      <c r="B4000" s="1" t="n">
        <v>4.84617348469736</v>
      </c>
    </row>
    <row r="4001" customFormat="false" ht="15" hidden="false" customHeight="false" outlineLevel="0" collapsed="false">
      <c r="A4001" s="1" t="n">
        <f aca="false">-18.8667510229508</f>
        <v>-18.8667510229508</v>
      </c>
      <c r="B4001" s="1" t="n">
        <v>-17.3365571270721</v>
      </c>
    </row>
    <row r="4002" customFormat="false" ht="15" hidden="false" customHeight="false" outlineLevel="0" collapsed="false">
      <c r="A4002" s="1" t="n">
        <v>36.1606117909231</v>
      </c>
      <c r="B4002" s="1" t="n">
        <v>-3.24004969632534</v>
      </c>
    </row>
    <row r="4003" customFormat="false" ht="15" hidden="false" customHeight="false" outlineLevel="0" collapsed="false">
      <c r="A4003" s="1" t="n">
        <v>7.27995833503513</v>
      </c>
      <c r="B4003" s="1" t="n">
        <v>3.59470383837307</v>
      </c>
    </row>
    <row r="4004" customFormat="false" ht="15" hidden="false" customHeight="false" outlineLevel="0" collapsed="false">
      <c r="A4004" s="1" t="n">
        <f aca="false">-34.7852718133468</f>
        <v>-34.7852718133468</v>
      </c>
      <c r="B4004" s="1" t="n">
        <v>-16.9913277129983</v>
      </c>
    </row>
    <row r="4005" customFormat="false" ht="15" hidden="false" customHeight="false" outlineLevel="0" collapsed="false">
      <c r="A4005" s="1" t="n">
        <f aca="false">-32.6852147960641</f>
        <v>-32.6852147960641</v>
      </c>
      <c r="B4005" s="1" t="n">
        <v>-12.2131169198485</v>
      </c>
    </row>
    <row r="4006" customFormat="false" ht="15" hidden="false" customHeight="false" outlineLevel="0" collapsed="false">
      <c r="A4006" s="1" t="n">
        <v>1.81973857957147</v>
      </c>
      <c r="B4006" s="1" t="n">
        <v>3.36940578393665</v>
      </c>
    </row>
    <row r="4007" customFormat="false" ht="15" hidden="false" customHeight="false" outlineLevel="0" collapsed="false">
      <c r="A4007" s="1" t="n">
        <v>34.7748091276507</v>
      </c>
      <c r="B4007" s="1" t="n">
        <v>-0.867826583946634</v>
      </c>
    </row>
    <row r="4008" customFormat="false" ht="15" hidden="false" customHeight="false" outlineLevel="0" collapsed="false">
      <c r="A4008" s="1" t="n">
        <f aca="false">-29.5261347641423</f>
        <v>-29.5261347641423</v>
      </c>
      <c r="B4008" s="1" t="n">
        <v>-13.785235234032</v>
      </c>
    </row>
    <row r="4009" customFormat="false" ht="15" hidden="false" customHeight="false" outlineLevel="0" collapsed="false">
      <c r="A4009" s="1" t="n">
        <v>13.3234666460245</v>
      </c>
      <c r="B4009" s="1" t="n">
        <v>1.95060806326818</v>
      </c>
    </row>
    <row r="4010" customFormat="false" ht="15" hidden="false" customHeight="false" outlineLevel="0" collapsed="false">
      <c r="A4010" s="1" t="n">
        <f aca="false">-32.9077993752415</f>
        <v>-32.9077993752415</v>
      </c>
      <c r="B4010" s="1" t="n">
        <v>-10.150461556537</v>
      </c>
    </row>
    <row r="4011" customFormat="false" ht="15" hidden="false" customHeight="false" outlineLevel="0" collapsed="false">
      <c r="A4011" s="1" t="n">
        <v>30.2406727559604</v>
      </c>
      <c r="B4011" s="1" t="n">
        <v>-4.5046591009602</v>
      </c>
    </row>
    <row r="4012" customFormat="false" ht="15" hidden="false" customHeight="false" outlineLevel="0" collapsed="false">
      <c r="A4012" s="1" t="n">
        <v>25.3802285492574</v>
      </c>
      <c r="B4012" s="1" t="n">
        <v>-8.78390642303514</v>
      </c>
    </row>
    <row r="4013" customFormat="false" ht="15" hidden="false" customHeight="false" outlineLevel="0" collapsed="false">
      <c r="A4013" s="1" t="n">
        <v>22.2077980770861</v>
      </c>
      <c r="B4013" s="1" t="n">
        <v>-7.67121841599306</v>
      </c>
    </row>
    <row r="4014" customFormat="false" ht="15" hidden="false" customHeight="false" outlineLevel="0" collapsed="false">
      <c r="A4014" s="1" t="n">
        <v>-4.49117104502478</v>
      </c>
      <c r="B4014" s="1" t="n">
        <v>4.23205702441952</v>
      </c>
    </row>
    <row r="4015" customFormat="false" ht="15" hidden="false" customHeight="false" outlineLevel="0" collapsed="false">
      <c r="A4015" s="1" t="n">
        <v>26.2329801303192</v>
      </c>
      <c r="B4015" s="1" t="n">
        <v>-7.53793655813883</v>
      </c>
    </row>
    <row r="4016" customFormat="false" ht="15" hidden="false" customHeight="false" outlineLevel="0" collapsed="false">
      <c r="A4016" s="1" t="n">
        <v>0.0462063036551869</v>
      </c>
      <c r="B4016" s="1" t="n">
        <v>8.75277323573446</v>
      </c>
    </row>
    <row r="4017" customFormat="false" ht="15" hidden="false" customHeight="false" outlineLevel="0" collapsed="false">
      <c r="A4017" s="1" t="n">
        <f aca="false">-19.1058632109927</f>
        <v>-19.1058632109927</v>
      </c>
      <c r="B4017" s="1" t="n">
        <v>-13.639256156328</v>
      </c>
    </row>
    <row r="4018" customFormat="false" ht="15" hidden="false" customHeight="false" outlineLevel="0" collapsed="false">
      <c r="A4018" s="1" t="n">
        <v>4.61388692030687</v>
      </c>
      <c r="B4018" s="1" t="n">
        <v>3.3570941958725</v>
      </c>
    </row>
    <row r="4019" customFormat="false" ht="15" hidden="false" customHeight="false" outlineLevel="0" collapsed="false">
      <c r="A4019" s="1" t="n">
        <v>30.4394565972004</v>
      </c>
      <c r="B4019" s="1" t="n">
        <v>-4.88324939688611</v>
      </c>
    </row>
    <row r="4020" customFormat="false" ht="15" hidden="false" customHeight="false" outlineLevel="0" collapsed="false">
      <c r="A4020" s="1" t="n">
        <v>10.8857996555466</v>
      </c>
      <c r="B4020" s="1" t="n">
        <v>9.33340797199983</v>
      </c>
    </row>
    <row r="4021" customFormat="false" ht="15" hidden="false" customHeight="false" outlineLevel="0" collapsed="false">
      <c r="A4021" s="1" t="n">
        <v>-3.68603196800335</v>
      </c>
      <c r="B4021" s="1" t="n">
        <v>4.21057353217365</v>
      </c>
    </row>
    <row r="4022" customFormat="false" ht="15" hidden="false" customHeight="false" outlineLevel="0" collapsed="false">
      <c r="A4022" s="1" t="n">
        <f aca="false">-19.1662398140652</f>
        <v>-19.1662398140652</v>
      </c>
      <c r="B4022" s="1" t="n">
        <v>-17.6199484692732</v>
      </c>
    </row>
    <row r="4023" customFormat="false" ht="15" hidden="false" customHeight="false" outlineLevel="0" collapsed="false">
      <c r="A4023" s="1" t="n">
        <v>27.5042716074878</v>
      </c>
      <c r="B4023" s="1" t="n">
        <v>-9.28203305270708</v>
      </c>
    </row>
    <row r="4024" customFormat="false" ht="15" hidden="false" customHeight="false" outlineLevel="0" collapsed="false">
      <c r="A4024" s="1" t="n">
        <v>-0.759238359097874</v>
      </c>
      <c r="B4024" s="1" t="n">
        <v>9.0011680955422</v>
      </c>
    </row>
    <row r="4025" customFormat="false" ht="15" hidden="false" customHeight="false" outlineLevel="0" collapsed="false">
      <c r="A4025" s="1" t="n">
        <f aca="false">-24.8188316447702</f>
        <v>-24.8188316447702</v>
      </c>
      <c r="B4025" s="1" t="n">
        <v>-10.815645517297</v>
      </c>
    </row>
    <row r="4026" customFormat="false" ht="15" hidden="false" customHeight="false" outlineLevel="0" collapsed="false">
      <c r="A4026" s="1" t="n">
        <v>28.3502885094023</v>
      </c>
      <c r="B4026" s="1" t="n">
        <v>-6.8913271194704</v>
      </c>
    </row>
    <row r="4027" customFormat="false" ht="15" hidden="false" customHeight="false" outlineLevel="0" collapsed="false">
      <c r="A4027" s="1" t="n">
        <f aca="false">-27.2098419197579</f>
        <v>-27.2098419197579</v>
      </c>
      <c r="B4027" s="1" t="n">
        <v>-15.5696251138387</v>
      </c>
    </row>
    <row r="4028" customFormat="false" ht="15" hidden="false" customHeight="false" outlineLevel="0" collapsed="false">
      <c r="A4028" s="1" t="n">
        <f aca="false">-27.0787255796707</f>
        <v>-27.0787255796707</v>
      </c>
      <c r="B4028" s="1" t="n">
        <v>-9.98209645306886</v>
      </c>
    </row>
    <row r="4029" customFormat="false" ht="15" hidden="false" customHeight="false" outlineLevel="0" collapsed="false">
      <c r="A4029" s="1" t="n">
        <v>0.90545621277669</v>
      </c>
      <c r="B4029" s="1" t="n">
        <v>7.28362160335548</v>
      </c>
    </row>
    <row r="4030" customFormat="false" ht="15" hidden="false" customHeight="false" outlineLevel="0" collapsed="false">
      <c r="A4030" s="1" t="n">
        <v>7.65262887928514</v>
      </c>
      <c r="B4030" s="1" t="n">
        <v>9.43089726969427</v>
      </c>
    </row>
    <row r="4031" customFormat="false" ht="15" hidden="false" customHeight="false" outlineLevel="0" collapsed="false">
      <c r="A4031" s="1" t="n">
        <f aca="false">-19.0136304222918</f>
        <v>-19.0136304222918</v>
      </c>
      <c r="B4031" s="1" t="n">
        <v>-16.1532178046776</v>
      </c>
    </row>
    <row r="4032" customFormat="false" ht="15" hidden="false" customHeight="false" outlineLevel="0" collapsed="false">
      <c r="A4032" s="1" t="n">
        <v>5.90494960226227</v>
      </c>
      <c r="B4032" s="1" t="n">
        <v>-0.0345822100027746</v>
      </c>
    </row>
    <row r="4033" customFormat="false" ht="15" hidden="false" customHeight="false" outlineLevel="0" collapsed="false">
      <c r="A4033" s="1" t="n">
        <v>40.5578155467966</v>
      </c>
      <c r="B4033" s="1" t="n">
        <v>-8.07876205517181</v>
      </c>
    </row>
    <row r="4034" customFormat="false" ht="15" hidden="false" customHeight="false" outlineLevel="0" collapsed="false">
      <c r="A4034" s="1" t="n">
        <f aca="false">-30.49074538597</f>
        <v>-30.49074538597</v>
      </c>
      <c r="B4034" s="1" t="n">
        <v>-14.7057665445153</v>
      </c>
    </row>
    <row r="4035" customFormat="false" ht="15" hidden="false" customHeight="false" outlineLevel="0" collapsed="false">
      <c r="A4035" s="1" t="n">
        <v>21.856241634347</v>
      </c>
      <c r="B4035" s="1" t="n">
        <v>-4.04447484306458</v>
      </c>
    </row>
    <row r="4036" customFormat="false" ht="15" hidden="false" customHeight="false" outlineLevel="0" collapsed="false">
      <c r="A4036" s="1" t="n">
        <v>10.3283091502677</v>
      </c>
      <c r="B4036" s="1" t="n">
        <v>1.35396347949272</v>
      </c>
    </row>
    <row r="4037" customFormat="false" ht="15" hidden="false" customHeight="false" outlineLevel="0" collapsed="false">
      <c r="A4037" s="1" t="n">
        <v>4.23188521832618</v>
      </c>
      <c r="B4037" s="1" t="n">
        <v>8.41190525157135</v>
      </c>
    </row>
    <row r="4038" customFormat="false" ht="15" hidden="false" customHeight="false" outlineLevel="0" collapsed="false">
      <c r="A4038" s="1" t="n">
        <v>2.28404495122976</v>
      </c>
      <c r="B4038" s="1" t="n">
        <v>3.9682197358043</v>
      </c>
    </row>
    <row r="4039" customFormat="false" ht="15" hidden="false" customHeight="false" outlineLevel="0" collapsed="false">
      <c r="A4039" s="1" t="n">
        <f aca="false">-31.2868008096037</f>
        <v>-31.2868008096037</v>
      </c>
      <c r="B4039" s="1" t="n">
        <v>-13.6156908686557</v>
      </c>
    </row>
    <row r="4040" customFormat="false" ht="15" hidden="false" customHeight="false" outlineLevel="0" collapsed="false">
      <c r="A4040" s="1" t="n">
        <v>26.927979010723</v>
      </c>
      <c r="B4040" s="1" t="n">
        <v>0.231250027684415</v>
      </c>
    </row>
    <row r="4041" customFormat="false" ht="15" hidden="false" customHeight="false" outlineLevel="0" collapsed="false">
      <c r="A4041" s="1" t="n">
        <f aca="false">-21.0715098212661</f>
        <v>-21.0715098212661</v>
      </c>
      <c r="B4041" s="1" t="n">
        <v>-16.8541461755618</v>
      </c>
    </row>
    <row r="4042" customFormat="false" ht="15" hidden="false" customHeight="false" outlineLevel="0" collapsed="false">
      <c r="A4042" s="1" t="n">
        <v>10.399102988415</v>
      </c>
      <c r="B4042" s="1" t="n">
        <v>5.37065669678571</v>
      </c>
    </row>
    <row r="4043" customFormat="false" ht="15" hidden="false" customHeight="false" outlineLevel="0" collapsed="false">
      <c r="A4043" s="1" t="n">
        <v>34.9516056032902</v>
      </c>
      <c r="B4043" s="1" t="n">
        <v>-2.07689139806284</v>
      </c>
    </row>
    <row r="4044" customFormat="false" ht="15" hidden="false" customHeight="false" outlineLevel="0" collapsed="false">
      <c r="A4044" s="1" t="n">
        <v>1.41684427347754</v>
      </c>
      <c r="B4044" s="1" t="n">
        <v>1.38252967859154</v>
      </c>
    </row>
    <row r="4045" customFormat="false" ht="15" hidden="false" customHeight="false" outlineLevel="0" collapsed="false">
      <c r="A4045" s="1" t="n">
        <v>33.6145762426089</v>
      </c>
      <c r="B4045" s="1" t="n">
        <v>-7.67565673851054</v>
      </c>
    </row>
    <row r="4046" customFormat="false" ht="15" hidden="false" customHeight="false" outlineLevel="0" collapsed="false">
      <c r="A4046" s="1" t="n">
        <f aca="false">-23.9795832721105</f>
        <v>-23.9795832721105</v>
      </c>
      <c r="B4046" s="1" t="n">
        <v>-10.3024630570559</v>
      </c>
    </row>
    <row r="4047" customFormat="false" ht="15" hidden="false" customHeight="false" outlineLevel="0" collapsed="false">
      <c r="A4047" s="1" t="n">
        <v>4.21290763168768</v>
      </c>
      <c r="B4047" s="1" t="n">
        <v>4.22989170120332</v>
      </c>
    </row>
    <row r="4048" customFormat="false" ht="15" hidden="false" customHeight="false" outlineLevel="0" collapsed="false">
      <c r="A4048" s="1" t="n">
        <v>10.2980806053445</v>
      </c>
      <c r="B4048" s="1" t="n">
        <v>5.09368103177905</v>
      </c>
    </row>
    <row r="4049" customFormat="false" ht="15" hidden="false" customHeight="false" outlineLevel="0" collapsed="false">
      <c r="A4049" s="1" t="n">
        <v>35.3332371962474</v>
      </c>
      <c r="B4049" s="1" t="n">
        <v>-0.840634375106386</v>
      </c>
    </row>
    <row r="4050" customFormat="false" ht="15" hidden="false" customHeight="false" outlineLevel="0" collapsed="false">
      <c r="A4050" s="1" t="n">
        <v>24.7718109355611</v>
      </c>
      <c r="B4050" s="1" t="n">
        <v>-3.76860353185901</v>
      </c>
    </row>
    <row r="4051" customFormat="false" ht="15" hidden="false" customHeight="false" outlineLevel="0" collapsed="false">
      <c r="A4051" s="1" t="n">
        <v>21.8242330715659</v>
      </c>
      <c r="B4051" s="1" t="n">
        <v>-1.82008316681742</v>
      </c>
    </row>
    <row r="4052" customFormat="false" ht="15" hidden="false" customHeight="false" outlineLevel="0" collapsed="false">
      <c r="A4052" s="1" t="n">
        <f aca="false">-26.8974112794547</f>
        <v>-26.8974112794547</v>
      </c>
      <c r="B4052" s="1" t="n">
        <v>-10.2280935438537</v>
      </c>
    </row>
    <row r="4053" customFormat="false" ht="15" hidden="false" customHeight="false" outlineLevel="0" collapsed="false">
      <c r="A4053" s="1" t="n">
        <f aca="false">-22.2003027246831</f>
        <v>-22.2003027246831</v>
      </c>
      <c r="B4053" s="1" t="n">
        <v>-18.3727787386691</v>
      </c>
    </row>
    <row r="4054" customFormat="false" ht="15" hidden="false" customHeight="false" outlineLevel="0" collapsed="false">
      <c r="A4054" s="1" t="n">
        <v>2.01264585516061</v>
      </c>
      <c r="B4054" s="1" t="n">
        <v>8.18671710570602</v>
      </c>
    </row>
    <row r="4055" customFormat="false" ht="15" hidden="false" customHeight="false" outlineLevel="0" collapsed="false">
      <c r="A4055" s="1" t="n">
        <v>3.03148949889733</v>
      </c>
      <c r="B4055" s="1" t="n">
        <v>6.06764623058223</v>
      </c>
    </row>
    <row r="4056" customFormat="false" ht="15" hidden="false" customHeight="false" outlineLevel="0" collapsed="false">
      <c r="A4056" s="1" t="n">
        <v>24.79921907455</v>
      </c>
      <c r="B4056" s="1" t="n">
        <v>-2.33676837961812</v>
      </c>
    </row>
    <row r="4057" customFormat="false" ht="15" hidden="false" customHeight="false" outlineLevel="0" collapsed="false">
      <c r="A4057" s="1" t="n">
        <v>39.9427136460954</v>
      </c>
      <c r="B4057" s="1" t="n">
        <v>-1.86927754956242</v>
      </c>
    </row>
    <row r="4058" customFormat="false" ht="15" hidden="false" customHeight="false" outlineLevel="0" collapsed="false">
      <c r="A4058" s="1" t="n">
        <v>31.9944146094991</v>
      </c>
      <c r="B4058" s="1" t="n">
        <v>-9.29254541346721</v>
      </c>
    </row>
    <row r="4059" customFormat="false" ht="15" hidden="false" customHeight="false" outlineLevel="0" collapsed="false">
      <c r="A4059" s="1" t="n">
        <f aca="false">-22.7247880612932</f>
        <v>-22.7247880612932</v>
      </c>
      <c r="B4059" s="1" t="n">
        <v>-15.4100076172653</v>
      </c>
    </row>
    <row r="4060" customFormat="false" ht="15" hidden="false" customHeight="false" outlineLevel="0" collapsed="false">
      <c r="A4060" s="1" t="n">
        <f aca="false">-32.9792671858697</f>
        <v>-32.9792671858697</v>
      </c>
      <c r="B4060" s="1" t="n">
        <v>-10.8346304531167</v>
      </c>
    </row>
    <row r="4061" customFormat="false" ht="15" hidden="false" customHeight="false" outlineLevel="0" collapsed="false">
      <c r="A4061" s="1" t="n">
        <f aca="false">-31.1521522312301</f>
        <v>-31.1521522312301</v>
      </c>
      <c r="B4061" s="1" t="n">
        <v>-13.8429475404442</v>
      </c>
    </row>
    <row r="4062" customFormat="false" ht="15" hidden="false" customHeight="false" outlineLevel="0" collapsed="false">
      <c r="A4062" s="1" t="n">
        <f aca="false">-28.4332984025031</f>
        <v>-28.4332984025031</v>
      </c>
      <c r="B4062" s="1" t="n">
        <v>-16.6631720080056</v>
      </c>
    </row>
    <row r="4063" customFormat="false" ht="15" hidden="false" customHeight="false" outlineLevel="0" collapsed="false">
      <c r="A4063" s="1" t="n">
        <f aca="false">-31.7296248795216</f>
        <v>-31.7296248795216</v>
      </c>
      <c r="B4063" s="1" t="n">
        <v>-17.3335796216942</v>
      </c>
    </row>
    <row r="4064" customFormat="false" ht="15" hidden="false" customHeight="false" outlineLevel="0" collapsed="false">
      <c r="A4064" s="1" t="n">
        <v>-1.49894618711971</v>
      </c>
      <c r="B4064" s="1" t="n">
        <v>4.76936214145517</v>
      </c>
    </row>
    <row r="4065" customFormat="false" ht="15" hidden="false" customHeight="false" outlineLevel="0" collapsed="false">
      <c r="A4065" s="1" t="n">
        <f aca="false">-16.1281598141524</f>
        <v>-16.1281598141524</v>
      </c>
      <c r="B4065" s="1" t="n">
        <v>-17.9487805786355</v>
      </c>
    </row>
    <row r="4066" customFormat="false" ht="15" hidden="false" customHeight="false" outlineLevel="0" collapsed="false">
      <c r="A4066" s="1" t="n">
        <v>32.2346055255856</v>
      </c>
      <c r="B4066" s="1" t="n">
        <v>-9.17188898890093</v>
      </c>
    </row>
    <row r="4067" customFormat="false" ht="15" hidden="false" customHeight="false" outlineLevel="0" collapsed="false">
      <c r="A4067" s="1" t="n">
        <v>-1.81395425426337</v>
      </c>
      <c r="B4067" s="1" t="n">
        <v>3.22012235027961</v>
      </c>
    </row>
    <row r="4068" customFormat="false" ht="15" hidden="false" customHeight="false" outlineLevel="0" collapsed="false">
      <c r="A4068" s="1" t="n">
        <f aca="false">-21.8525224631706</f>
        <v>-21.8525224631706</v>
      </c>
      <c r="B4068" s="1" t="n">
        <v>-15.2109808394549</v>
      </c>
    </row>
    <row r="4069" customFormat="false" ht="15" hidden="false" customHeight="false" outlineLevel="0" collapsed="false">
      <c r="A4069" s="1" t="n">
        <v>-2.71796941164895</v>
      </c>
      <c r="B4069" s="1" t="n">
        <v>2.3509088837157</v>
      </c>
    </row>
    <row r="4070" customFormat="false" ht="15" hidden="false" customHeight="false" outlineLevel="0" collapsed="false">
      <c r="A4070" s="1" t="n">
        <v>7.15319752468988</v>
      </c>
      <c r="B4070" s="1" t="n">
        <v>5.98674589324839</v>
      </c>
    </row>
    <row r="4071" customFormat="false" ht="15" hidden="false" customHeight="false" outlineLevel="0" collapsed="false">
      <c r="A4071" s="1" t="n">
        <f aca="false">-17.5447070625973</f>
        <v>-17.5447070625973</v>
      </c>
      <c r="B4071" s="1" t="n">
        <v>-14.9925613337405</v>
      </c>
    </row>
    <row r="4072" customFormat="false" ht="15" hidden="false" customHeight="false" outlineLevel="0" collapsed="false">
      <c r="A4072" s="1" t="n">
        <f aca="false">-18.9203235424168</f>
        <v>-18.9203235424168</v>
      </c>
      <c r="B4072" s="1" t="n">
        <v>-18.2204727107275</v>
      </c>
    </row>
    <row r="4073" customFormat="false" ht="15" hidden="false" customHeight="false" outlineLevel="0" collapsed="false">
      <c r="A4073" s="1" t="n">
        <f aca="false">-29.0415253019268</f>
        <v>-29.0415253019268</v>
      </c>
      <c r="B4073" s="1" t="n">
        <v>-15.6644216525841</v>
      </c>
    </row>
    <row r="4074" customFormat="false" ht="15" hidden="false" customHeight="false" outlineLevel="0" collapsed="false">
      <c r="A4074" s="1" t="n">
        <v>13.0128955706006</v>
      </c>
      <c r="B4074" s="1" t="n">
        <v>1.01744111259679</v>
      </c>
    </row>
    <row r="4075" customFormat="false" ht="15" hidden="false" customHeight="false" outlineLevel="0" collapsed="false">
      <c r="A4075" s="1" t="n">
        <v>6.29247634307204</v>
      </c>
      <c r="B4075" s="1" t="n">
        <v>1.64882438369626</v>
      </c>
    </row>
    <row r="4076" customFormat="false" ht="15" hidden="false" customHeight="false" outlineLevel="0" collapsed="false">
      <c r="A4076" s="1" t="n">
        <v>8.8485313553129</v>
      </c>
      <c r="B4076" s="1" t="n">
        <v>6.17313479458247</v>
      </c>
    </row>
    <row r="4077" customFormat="false" ht="15" hidden="false" customHeight="false" outlineLevel="0" collapsed="false">
      <c r="A4077" s="1" t="n">
        <f aca="false">-20.3763422538254</f>
        <v>-20.3763422538254</v>
      </c>
      <c r="B4077" s="1" t="n">
        <v>-12.5376876927061</v>
      </c>
    </row>
    <row r="4078" customFormat="false" ht="15" hidden="false" customHeight="false" outlineLevel="0" collapsed="false">
      <c r="A4078" s="1" t="n">
        <f aca="false">-27.1852765816231</f>
        <v>-27.1852765816231</v>
      </c>
      <c r="B4078" s="1" t="n">
        <v>-14.2236851755823</v>
      </c>
    </row>
    <row r="4079" customFormat="false" ht="15" hidden="false" customHeight="false" outlineLevel="0" collapsed="false">
      <c r="A4079" s="1" t="n">
        <v>3.00994028655049</v>
      </c>
      <c r="B4079" s="1" t="n">
        <v>1.63695815355825</v>
      </c>
    </row>
    <row r="4080" customFormat="false" ht="15" hidden="false" customHeight="false" outlineLevel="0" collapsed="false">
      <c r="A4080" s="1" t="n">
        <f aca="false">-31.3884756524998</f>
        <v>-31.3884756524998</v>
      </c>
      <c r="B4080" s="1" t="n">
        <v>-13.1385844044819</v>
      </c>
    </row>
    <row r="4081" customFormat="false" ht="15" hidden="false" customHeight="false" outlineLevel="0" collapsed="false">
      <c r="A4081" s="1" t="n">
        <v>5.0224697690515</v>
      </c>
      <c r="B4081" s="1" t="n">
        <v>7.23862369046247</v>
      </c>
    </row>
    <row r="4082" customFormat="false" ht="15" hidden="false" customHeight="false" outlineLevel="0" collapsed="false">
      <c r="A4082" s="1" t="n">
        <v>-0.0628724253876953</v>
      </c>
      <c r="B4082" s="1" t="n">
        <v>3.23424689664534</v>
      </c>
    </row>
    <row r="4083" customFormat="false" ht="15" hidden="false" customHeight="false" outlineLevel="0" collapsed="false">
      <c r="A4083" s="1" t="n">
        <f aca="false">-21.0719113078204</f>
        <v>-21.0719113078204</v>
      </c>
      <c r="B4083" s="1" t="n">
        <v>-13.072436831978</v>
      </c>
    </row>
    <row r="4084" customFormat="false" ht="15" hidden="false" customHeight="false" outlineLevel="0" collapsed="false">
      <c r="A4084" s="1" t="n">
        <f aca="false">-27.3937418250206</f>
        <v>-27.3937418250206</v>
      </c>
      <c r="B4084" s="1" t="n">
        <v>-15.1001569819667</v>
      </c>
    </row>
    <row r="4085" customFormat="false" ht="15" hidden="false" customHeight="false" outlineLevel="0" collapsed="false">
      <c r="A4085" s="1" t="n">
        <f aca="false">-19.2600031991196</f>
        <v>-19.2600031991196</v>
      </c>
      <c r="B4085" s="1" t="n">
        <v>-11.4455499469896</v>
      </c>
    </row>
    <row r="4086" customFormat="false" ht="15" hidden="false" customHeight="false" outlineLevel="0" collapsed="false">
      <c r="A4086" s="1" t="n">
        <v>26.4949091326945</v>
      </c>
      <c r="B4086" s="1" t="n">
        <v>-0.465286246834281</v>
      </c>
    </row>
    <row r="4087" customFormat="false" ht="15" hidden="false" customHeight="false" outlineLevel="0" collapsed="false">
      <c r="A4087" s="1" t="n">
        <v>7.25513227329511</v>
      </c>
      <c r="B4087" s="1" t="n">
        <v>4.58380666675249</v>
      </c>
    </row>
    <row r="4088" customFormat="false" ht="15" hidden="false" customHeight="false" outlineLevel="0" collapsed="false">
      <c r="A4088" s="1" t="n">
        <v>24.7180146447885</v>
      </c>
      <c r="B4088" s="1" t="n">
        <v>-3.53302619445855</v>
      </c>
    </row>
    <row r="4089" customFormat="false" ht="15" hidden="false" customHeight="false" outlineLevel="0" collapsed="false">
      <c r="A4089" s="1" t="n">
        <v>38.2719880333187</v>
      </c>
      <c r="B4089" s="1" t="n">
        <v>-2.48854045281881</v>
      </c>
    </row>
    <row r="4090" customFormat="false" ht="15" hidden="false" customHeight="false" outlineLevel="0" collapsed="false">
      <c r="A4090" s="1" t="n">
        <v>-1.82349763667111</v>
      </c>
      <c r="B4090" s="1" t="n">
        <v>4.64004363778391</v>
      </c>
    </row>
    <row r="4091" customFormat="false" ht="15" hidden="false" customHeight="false" outlineLevel="0" collapsed="false">
      <c r="A4091" s="1" t="n">
        <v>7.99813666607516</v>
      </c>
      <c r="B4091" s="1" t="n">
        <v>2.53855823549161</v>
      </c>
    </row>
    <row r="4092" customFormat="false" ht="15" hidden="false" customHeight="false" outlineLevel="0" collapsed="false">
      <c r="A4092" s="1" t="n">
        <v>21.8435270503813</v>
      </c>
      <c r="B4092" s="1" t="n">
        <v>-5.29900019650018</v>
      </c>
    </row>
    <row r="4093" customFormat="false" ht="15" hidden="false" customHeight="false" outlineLevel="0" collapsed="false">
      <c r="A4093" s="1" t="n">
        <f aca="false">-25.0090861980756</f>
        <v>-25.0090861980756</v>
      </c>
      <c r="B4093" s="1" t="n">
        <v>-16.6809544221481</v>
      </c>
    </row>
    <row r="4094" customFormat="false" ht="15" hidden="false" customHeight="false" outlineLevel="0" collapsed="false">
      <c r="A4094" s="1" t="n">
        <f aca="false">-22.5172544647525</f>
        <v>-22.5172544647525</v>
      </c>
      <c r="B4094" s="1" t="n">
        <v>-9.67195889490864</v>
      </c>
    </row>
    <row r="4095" customFormat="false" ht="15" hidden="false" customHeight="false" outlineLevel="0" collapsed="false">
      <c r="A4095" s="1" t="n">
        <v>29.2888904697632</v>
      </c>
      <c r="B4095" s="1" t="n">
        <v>-0.826720752239367</v>
      </c>
    </row>
    <row r="4096" customFormat="false" ht="15" hidden="false" customHeight="false" outlineLevel="0" collapsed="false">
      <c r="A4096" s="1" t="n">
        <v>32.891003508521</v>
      </c>
      <c r="B4096" s="1" t="n">
        <v>-5.0377543244908</v>
      </c>
    </row>
    <row r="4097" customFormat="false" ht="15" hidden="false" customHeight="false" outlineLevel="0" collapsed="false">
      <c r="A4097" s="1" t="n">
        <f aca="false">-29.2256260092862</f>
        <v>-29.2256260092862</v>
      </c>
      <c r="B4097" s="1" t="n">
        <v>-17.653557546961</v>
      </c>
    </row>
    <row r="4098" customFormat="false" ht="15" hidden="false" customHeight="false" outlineLevel="0" collapsed="false">
      <c r="A4098" s="1" t="n">
        <f aca="false">-26.8401524684262</f>
        <v>-26.8401524684262</v>
      </c>
      <c r="B4098" s="1" t="n">
        <v>-10.6718549182304</v>
      </c>
    </row>
    <row r="4099" customFormat="false" ht="15" hidden="false" customHeight="false" outlineLevel="0" collapsed="false">
      <c r="A4099" s="1" t="n">
        <f aca="false">-4.95887579615085</f>
        <v>-4.95887579615085</v>
      </c>
      <c r="B4099" s="1" t="n">
        <v>-0.0665092762787631</v>
      </c>
    </row>
    <row r="4100" customFormat="false" ht="15" hidden="false" customHeight="false" outlineLevel="0" collapsed="false">
      <c r="A4100" s="1" t="n">
        <v>0.394215567951673</v>
      </c>
      <c r="B4100" s="1" t="n">
        <v>4.52210075836512</v>
      </c>
    </row>
    <row r="4101" customFormat="false" ht="15" hidden="false" customHeight="false" outlineLevel="0" collapsed="false">
      <c r="A4101" s="1" t="n">
        <v>25.9541235768763</v>
      </c>
      <c r="B4101" s="1" t="n">
        <v>-1.60240130087418</v>
      </c>
    </row>
    <row r="4102" customFormat="false" ht="15" hidden="false" customHeight="false" outlineLevel="0" collapsed="false">
      <c r="A4102" s="1" t="n">
        <f aca="false">-16.9290129086232</f>
        <v>-16.9290129086232</v>
      </c>
      <c r="B4102" s="1" t="n">
        <v>-12.7810073433449</v>
      </c>
    </row>
    <row r="4103" customFormat="false" ht="15" hidden="false" customHeight="false" outlineLevel="0" collapsed="false">
      <c r="A4103" s="1" t="n">
        <v>1.00755708706012</v>
      </c>
      <c r="B4103" s="1" t="n">
        <v>3.97309010267287</v>
      </c>
    </row>
    <row r="4104" customFormat="false" ht="15" hidden="false" customHeight="false" outlineLevel="0" collapsed="false">
      <c r="A4104" s="1" t="n">
        <v>22.8075131309692</v>
      </c>
      <c r="B4104" s="1" t="n">
        <v>-6.34023724439731</v>
      </c>
    </row>
    <row r="4105" customFormat="false" ht="15" hidden="false" customHeight="false" outlineLevel="0" collapsed="false">
      <c r="A4105" s="1" t="n">
        <v>-5.69977668773975</v>
      </c>
      <c r="B4105" s="1" t="n">
        <v>2.8109022462017</v>
      </c>
    </row>
    <row r="4106" customFormat="false" ht="15" hidden="false" customHeight="false" outlineLevel="0" collapsed="false">
      <c r="A4106" s="1" t="n">
        <f aca="false">-19.0398913215606</f>
        <v>-19.0398913215606</v>
      </c>
      <c r="B4106" s="1" t="n">
        <v>-15.2115552286776</v>
      </c>
    </row>
    <row r="4107" customFormat="false" ht="15" hidden="false" customHeight="false" outlineLevel="0" collapsed="false">
      <c r="A4107" s="1" t="n">
        <v>40.2027291063686</v>
      </c>
      <c r="B4107" s="1" t="n">
        <v>-3.44504635443497</v>
      </c>
    </row>
    <row r="4108" customFormat="false" ht="15" hidden="false" customHeight="false" outlineLevel="0" collapsed="false">
      <c r="A4108" s="1" t="n">
        <v>-3.56840200560437</v>
      </c>
      <c r="B4108" s="1" t="n">
        <v>0.731220014202145</v>
      </c>
    </row>
    <row r="4109" customFormat="false" ht="15" hidden="false" customHeight="false" outlineLevel="0" collapsed="false">
      <c r="A4109" s="1" t="n">
        <f aca="false">-16.6845730291035</f>
        <v>-16.6845730291035</v>
      </c>
      <c r="B4109" s="1" t="n">
        <v>-12.5675366536577</v>
      </c>
    </row>
    <row r="4110" customFormat="false" ht="15" hidden="false" customHeight="false" outlineLevel="0" collapsed="false">
      <c r="A4110" s="1" t="n">
        <v>31.2124589494485</v>
      </c>
      <c r="B4110" s="1" t="n">
        <v>-3.06822807622627</v>
      </c>
    </row>
    <row r="4111" customFormat="false" ht="15" hidden="false" customHeight="false" outlineLevel="0" collapsed="false">
      <c r="A4111" s="1" t="n">
        <f aca="false">-32.7679154663637</f>
        <v>-32.7679154663637</v>
      </c>
      <c r="B4111" s="1" t="n">
        <v>-17.4224325170117</v>
      </c>
    </row>
    <row r="4112" customFormat="false" ht="15" hidden="false" customHeight="false" outlineLevel="0" collapsed="false">
      <c r="A4112" s="1" t="n">
        <v>-5.97580776371006</v>
      </c>
      <c r="B4112" s="1" t="n">
        <v>7.93247353493117</v>
      </c>
    </row>
    <row r="4113" customFormat="false" ht="15" hidden="false" customHeight="false" outlineLevel="0" collapsed="false">
      <c r="A4113" s="1" t="n">
        <f aca="false">-28.5963875747534</f>
        <v>-28.5963875747534</v>
      </c>
      <c r="B4113" s="1" t="n">
        <v>-10.6250958535398</v>
      </c>
    </row>
    <row r="4114" customFormat="false" ht="15" hidden="false" customHeight="false" outlineLevel="0" collapsed="false">
      <c r="A4114" s="1" t="n">
        <f aca="false">-33.0758718485184</f>
        <v>-33.0758718485184</v>
      </c>
      <c r="B4114" s="1" t="n">
        <v>-11.9839340297702</v>
      </c>
    </row>
    <row r="4115" customFormat="false" ht="15" hidden="false" customHeight="false" outlineLevel="0" collapsed="false">
      <c r="A4115" s="1" t="n">
        <v>0.820875905593326</v>
      </c>
      <c r="B4115" s="1" t="n">
        <v>7.26592109817556</v>
      </c>
    </row>
    <row r="4116" customFormat="false" ht="15" hidden="false" customHeight="false" outlineLevel="0" collapsed="false">
      <c r="A4116" s="1" t="n">
        <v>24.4120961965366</v>
      </c>
      <c r="B4116" s="1" t="n">
        <v>-5.42359033532848</v>
      </c>
    </row>
    <row r="4117" customFormat="false" ht="15" hidden="false" customHeight="false" outlineLevel="0" collapsed="false">
      <c r="A4117" s="1" t="n">
        <v>11.6686234651885</v>
      </c>
      <c r="B4117" s="1" t="n">
        <v>0.137938288460446</v>
      </c>
    </row>
    <row r="4118" customFormat="false" ht="15" hidden="false" customHeight="false" outlineLevel="0" collapsed="false">
      <c r="A4118" s="1" t="n">
        <v>-1.99120278133182</v>
      </c>
      <c r="B4118" s="1" t="n">
        <v>5.80478028849355</v>
      </c>
    </row>
    <row r="4119" customFormat="false" ht="15" hidden="false" customHeight="false" outlineLevel="0" collapsed="false">
      <c r="A4119" s="1" t="n">
        <v>23.3438979683335</v>
      </c>
      <c r="B4119" s="1" t="n">
        <v>-8.46503581240581</v>
      </c>
    </row>
    <row r="4120" customFormat="false" ht="15" hidden="false" customHeight="false" outlineLevel="0" collapsed="false">
      <c r="A4120" s="1" t="n">
        <v>-2.42242388889212</v>
      </c>
      <c r="B4120" s="1" t="n">
        <v>8.85346476399108</v>
      </c>
    </row>
    <row r="4121" customFormat="false" ht="15" hidden="false" customHeight="false" outlineLevel="0" collapsed="false">
      <c r="A4121" s="1" t="n">
        <v>6.19926154181269</v>
      </c>
      <c r="B4121" s="1" t="n">
        <v>9.57028438960042</v>
      </c>
    </row>
    <row r="4122" customFormat="false" ht="15" hidden="false" customHeight="false" outlineLevel="0" collapsed="false">
      <c r="A4122" s="1" t="n">
        <v>0.949566742994375</v>
      </c>
      <c r="B4122" s="1" t="n">
        <v>0.519269488137488</v>
      </c>
    </row>
    <row r="4123" customFormat="false" ht="15" hidden="false" customHeight="false" outlineLevel="0" collapsed="false">
      <c r="A4123" s="1" t="n">
        <v>6.74450394960186</v>
      </c>
      <c r="B4123" s="1" t="n">
        <v>7.00306579849719</v>
      </c>
    </row>
    <row r="4124" customFormat="false" ht="15" hidden="false" customHeight="false" outlineLevel="0" collapsed="false">
      <c r="A4124" s="1" t="n">
        <v>8.77782311715145</v>
      </c>
      <c r="B4124" s="1" t="n">
        <v>6.12646259080774</v>
      </c>
    </row>
    <row r="4125" customFormat="false" ht="15" hidden="false" customHeight="false" outlineLevel="0" collapsed="false">
      <c r="A4125" s="1" t="n">
        <v>39.2109314576645</v>
      </c>
      <c r="B4125" s="1" t="n">
        <v>-0.707467138303496</v>
      </c>
    </row>
    <row r="4126" customFormat="false" ht="15" hidden="false" customHeight="false" outlineLevel="0" collapsed="false">
      <c r="A4126" s="1" t="n">
        <f aca="false">-19.1494318386184</f>
        <v>-19.1494318386184</v>
      </c>
      <c r="B4126" s="1" t="n">
        <v>-16.4163226406077</v>
      </c>
    </row>
    <row r="4127" customFormat="false" ht="15" hidden="false" customHeight="false" outlineLevel="0" collapsed="false">
      <c r="A4127" s="1" t="n">
        <v>31.5604212032345</v>
      </c>
      <c r="B4127" s="1" t="n">
        <v>-3.13936563876426</v>
      </c>
    </row>
    <row r="4128" customFormat="false" ht="15" hidden="false" customHeight="false" outlineLevel="0" collapsed="false">
      <c r="A4128" s="1" t="n">
        <v>0.0414621591880157</v>
      </c>
      <c r="B4128" s="1" t="n">
        <v>7.83654806996145</v>
      </c>
    </row>
    <row r="4129" customFormat="false" ht="15" hidden="false" customHeight="false" outlineLevel="0" collapsed="false">
      <c r="A4129" s="1" t="n">
        <f aca="false">-24.2743410820082</f>
        <v>-24.2743410820082</v>
      </c>
      <c r="B4129" s="1" t="n">
        <v>-14.7113703492053</v>
      </c>
    </row>
    <row r="4130" customFormat="false" ht="15" hidden="false" customHeight="false" outlineLevel="0" collapsed="false">
      <c r="A4130" s="1" t="n">
        <f aca="false">-20.5322600942843</f>
        <v>-20.5322600942843</v>
      </c>
      <c r="B4130" s="1" t="n">
        <v>-11.8319829955055</v>
      </c>
    </row>
    <row r="4131" customFormat="false" ht="15" hidden="false" customHeight="false" outlineLevel="0" collapsed="false">
      <c r="A4131" s="1" t="n">
        <v>30.2251901362415</v>
      </c>
      <c r="B4131" s="1" t="n">
        <v>-1.15408845364077</v>
      </c>
    </row>
    <row r="4132" customFormat="false" ht="15" hidden="false" customHeight="false" outlineLevel="0" collapsed="false">
      <c r="A4132" s="1" t="n">
        <v>12.1634585659023</v>
      </c>
      <c r="B4132" s="1" t="n">
        <v>5.68683820951438</v>
      </c>
    </row>
    <row r="4133" customFormat="false" ht="15" hidden="false" customHeight="false" outlineLevel="0" collapsed="false">
      <c r="A4133" s="1" t="n">
        <v>20.9405296327278</v>
      </c>
      <c r="B4133" s="1" t="n">
        <v>-3.55764641214206</v>
      </c>
    </row>
    <row r="4134" customFormat="false" ht="15" hidden="false" customHeight="false" outlineLevel="0" collapsed="false">
      <c r="A4134" s="1" t="n">
        <v>4.1909017184133</v>
      </c>
      <c r="B4134" s="1" t="n">
        <v>3.36814207075249</v>
      </c>
    </row>
    <row r="4135" customFormat="false" ht="15" hidden="false" customHeight="false" outlineLevel="0" collapsed="false">
      <c r="A4135" s="1" t="n">
        <f aca="false">-19.6930978692881</f>
        <v>-19.6930978692881</v>
      </c>
      <c r="B4135" s="1" t="n">
        <v>-12.1209377036294</v>
      </c>
    </row>
    <row r="4136" customFormat="false" ht="15" hidden="false" customHeight="false" outlineLevel="0" collapsed="false">
      <c r="A4136" s="1" t="n">
        <v>-2.39880495009428</v>
      </c>
      <c r="B4136" s="1" t="n">
        <v>2.66209269904985</v>
      </c>
    </row>
    <row r="4137" customFormat="false" ht="15" hidden="false" customHeight="false" outlineLevel="0" collapsed="false">
      <c r="A4137" s="1" t="n">
        <f aca="false">-21.0621930631787</f>
        <v>-21.0621930631787</v>
      </c>
      <c r="B4137" s="1" t="n">
        <v>-14.8802328515086</v>
      </c>
    </row>
    <row r="4138" customFormat="false" ht="15" hidden="false" customHeight="false" outlineLevel="0" collapsed="false">
      <c r="A4138" s="1" t="n">
        <v>4.78812125160497</v>
      </c>
      <c r="B4138" s="1" t="n">
        <v>3.95826670123692</v>
      </c>
    </row>
    <row r="4139" customFormat="false" ht="15" hidden="false" customHeight="false" outlineLevel="0" collapsed="false">
      <c r="A4139" s="1" t="n">
        <f aca="false">-18.1257508068346</f>
        <v>-18.1257508068346</v>
      </c>
      <c r="B4139" s="1" t="n">
        <v>-18.320733049989</v>
      </c>
    </row>
    <row r="4140" customFormat="false" ht="15" hidden="false" customHeight="false" outlineLevel="0" collapsed="false">
      <c r="A4140" s="1" t="n">
        <f aca="false">-25.5296675461192</f>
        <v>-25.5296675461192</v>
      </c>
      <c r="B4140" s="1" t="n">
        <v>-10.7629373798411</v>
      </c>
    </row>
    <row r="4141" customFormat="false" ht="15" hidden="false" customHeight="false" outlineLevel="0" collapsed="false">
      <c r="A4141" s="1" t="n">
        <v>13.418726007224</v>
      </c>
      <c r="B4141" s="1" t="n">
        <v>5.26450041019894</v>
      </c>
    </row>
    <row r="4142" customFormat="false" ht="15" hidden="false" customHeight="false" outlineLevel="0" collapsed="false">
      <c r="A4142" s="1" t="n">
        <v>5.2618660052859</v>
      </c>
      <c r="B4142" s="1" t="n">
        <v>4.16136043616262</v>
      </c>
    </row>
    <row r="4143" customFormat="false" ht="15" hidden="false" customHeight="false" outlineLevel="0" collapsed="false">
      <c r="A4143" s="1" t="n">
        <v>11.7992539470092</v>
      </c>
      <c r="B4143" s="1" t="n">
        <v>4.27824167128311</v>
      </c>
    </row>
    <row r="4144" customFormat="false" ht="15" hidden="false" customHeight="false" outlineLevel="0" collapsed="false">
      <c r="A4144" s="1" t="n">
        <v>10.6131271403644</v>
      </c>
      <c r="B4144" s="1" t="n">
        <v>9.18405281408893</v>
      </c>
    </row>
    <row r="4145" customFormat="false" ht="15" hidden="false" customHeight="false" outlineLevel="0" collapsed="false">
      <c r="A4145" s="1" t="n">
        <f aca="false">-27.4346884688448</f>
        <v>-27.4346884688448</v>
      </c>
      <c r="B4145" s="1" t="n">
        <v>-13.5233030380793</v>
      </c>
    </row>
    <row r="4146" customFormat="false" ht="15" hidden="false" customHeight="false" outlineLevel="0" collapsed="false">
      <c r="A4146" s="1" t="n">
        <v>11.8201588842618</v>
      </c>
      <c r="B4146" s="1" t="n">
        <v>2.65560007916393</v>
      </c>
    </row>
    <row r="4147" customFormat="false" ht="15" hidden="false" customHeight="false" outlineLevel="0" collapsed="false">
      <c r="A4147" s="1" t="n">
        <v>-2.4487829265137</v>
      </c>
      <c r="B4147" s="1" t="n">
        <v>0.648249299123995</v>
      </c>
    </row>
    <row r="4148" customFormat="false" ht="15" hidden="false" customHeight="false" outlineLevel="0" collapsed="false">
      <c r="A4148" s="1" t="n">
        <v>-0.332048164682039</v>
      </c>
      <c r="B4148" s="1" t="n">
        <v>4.49590450364908</v>
      </c>
    </row>
    <row r="4149" customFormat="false" ht="15" hidden="false" customHeight="false" outlineLevel="0" collapsed="false">
      <c r="A4149" s="1" t="n">
        <f aca="false">-27.3244686014722</f>
        <v>-27.3244686014722</v>
      </c>
      <c r="B4149" s="1" t="n">
        <v>-9.97923547930929</v>
      </c>
    </row>
    <row r="4150" customFormat="false" ht="15" hidden="false" customHeight="false" outlineLevel="0" collapsed="false">
      <c r="A4150" s="1" t="n">
        <f aca="false">-22.7947550020116</f>
        <v>-22.7947550020116</v>
      </c>
      <c r="B4150" s="1" t="n">
        <v>-19.2443261111487</v>
      </c>
    </row>
    <row r="4151" customFormat="false" ht="15" hidden="false" customHeight="false" outlineLevel="0" collapsed="false">
      <c r="A4151" s="1" t="n">
        <v>38.8076858876354</v>
      </c>
      <c r="B4151" s="1" t="n">
        <v>-6.92655335422439</v>
      </c>
    </row>
    <row r="4152" customFormat="false" ht="15" hidden="false" customHeight="false" outlineLevel="0" collapsed="false">
      <c r="A4152" s="1" t="n">
        <v>-0.114667402847355</v>
      </c>
      <c r="B4152" s="1" t="n">
        <v>1.62091163019511</v>
      </c>
    </row>
    <row r="4153" customFormat="false" ht="15" hidden="false" customHeight="false" outlineLevel="0" collapsed="false">
      <c r="A4153" s="1" t="n">
        <v>22.5499686772134</v>
      </c>
      <c r="B4153" s="1" t="n">
        <v>-0.159535297230583</v>
      </c>
    </row>
    <row r="4154" customFormat="false" ht="15" hidden="false" customHeight="false" outlineLevel="0" collapsed="false">
      <c r="A4154" s="1" t="n">
        <v>-0.638278415765454</v>
      </c>
      <c r="B4154" s="1" t="n">
        <v>4.71767507566985</v>
      </c>
    </row>
    <row r="4155" customFormat="false" ht="15" hidden="false" customHeight="false" outlineLevel="0" collapsed="false">
      <c r="A4155" s="1" t="n">
        <v>33.2155684754604</v>
      </c>
      <c r="B4155" s="1" t="n">
        <v>-3.07519841259327</v>
      </c>
    </row>
    <row r="4156" customFormat="false" ht="15" hidden="false" customHeight="false" outlineLevel="0" collapsed="false">
      <c r="A4156" s="1" t="n">
        <v>21.7507554198729</v>
      </c>
      <c r="B4156" s="1" t="n">
        <v>-0.0655510061781026</v>
      </c>
    </row>
    <row r="4157" customFormat="false" ht="15" hidden="false" customHeight="false" outlineLevel="0" collapsed="false">
      <c r="A4157" s="1" t="n">
        <v>2.24825430936065</v>
      </c>
      <c r="B4157" s="1" t="n">
        <v>3.17896484090261</v>
      </c>
    </row>
    <row r="4158" customFormat="false" ht="15" hidden="false" customHeight="false" outlineLevel="0" collapsed="false">
      <c r="A4158" s="1" t="n">
        <f aca="false">-19.5542987941031</f>
        <v>-19.5542987941031</v>
      </c>
      <c r="B4158" s="1" t="n">
        <v>-14.1709726726834</v>
      </c>
    </row>
    <row r="4159" customFormat="false" ht="15" hidden="false" customHeight="false" outlineLevel="0" collapsed="false">
      <c r="A4159" s="1" t="n">
        <f aca="false">-15.8928789997694</f>
        <v>-15.8928789997694</v>
      </c>
      <c r="B4159" s="1" t="n">
        <v>-15.3232083238587</v>
      </c>
    </row>
    <row r="4160" customFormat="false" ht="15" hidden="false" customHeight="false" outlineLevel="0" collapsed="false">
      <c r="A4160" s="1" t="n">
        <f aca="false">-25.9933722880507</f>
        <v>-25.9933722880507</v>
      </c>
      <c r="B4160" s="1" t="n">
        <v>-16.1530634678088</v>
      </c>
    </row>
    <row r="4161" customFormat="false" ht="15" hidden="false" customHeight="false" outlineLevel="0" collapsed="false">
      <c r="A4161" s="1" t="n">
        <v>-1.88685291974633</v>
      </c>
      <c r="B4161" s="1" t="n">
        <v>2.6812774065511</v>
      </c>
    </row>
    <row r="4162" customFormat="false" ht="15" hidden="false" customHeight="false" outlineLevel="0" collapsed="false">
      <c r="A4162" s="1" t="n">
        <f aca="false">-16.1062275629269</f>
        <v>-16.1062275629269</v>
      </c>
      <c r="B4162" s="1" t="n">
        <v>-18.2988698611333</v>
      </c>
    </row>
    <row r="4163" customFormat="false" ht="15" hidden="false" customHeight="false" outlineLevel="0" collapsed="false">
      <c r="A4163" s="1" t="n">
        <v>29.7090951491748</v>
      </c>
      <c r="B4163" s="1" t="n">
        <v>-2.47486563854363</v>
      </c>
    </row>
    <row r="4164" customFormat="false" ht="15" hidden="false" customHeight="false" outlineLevel="0" collapsed="false">
      <c r="A4164" s="1" t="n">
        <f aca="false">-18.5197563964373</f>
        <v>-18.5197563964373</v>
      </c>
      <c r="B4164" s="1" t="n">
        <v>-16.582495160181</v>
      </c>
    </row>
    <row r="4165" customFormat="false" ht="15" hidden="false" customHeight="false" outlineLevel="0" collapsed="false">
      <c r="A4165" s="1" t="n">
        <v>6.83608785826548</v>
      </c>
      <c r="B4165" s="1" t="n">
        <v>7.5226502772226</v>
      </c>
    </row>
    <row r="4166" customFormat="false" ht="15" hidden="false" customHeight="false" outlineLevel="0" collapsed="false">
      <c r="A4166" s="1" t="n">
        <v>28.1399825488374</v>
      </c>
      <c r="B4166" s="1" t="n">
        <v>-7.7616500494086</v>
      </c>
    </row>
    <row r="4167" customFormat="false" ht="15" hidden="false" customHeight="false" outlineLevel="0" collapsed="false">
      <c r="A4167" s="1" t="n">
        <v>36.7652513552074</v>
      </c>
      <c r="B4167" s="1" t="n">
        <v>-3.99966826582693</v>
      </c>
    </row>
    <row r="4168" customFormat="false" ht="15" hidden="false" customHeight="false" outlineLevel="0" collapsed="false">
      <c r="A4168" s="1" t="n">
        <v>29.1384427977296</v>
      </c>
      <c r="B4168" s="1" t="n">
        <v>-4.48901111788808</v>
      </c>
    </row>
    <row r="4169" customFormat="false" ht="15" hidden="false" customHeight="false" outlineLevel="0" collapsed="false">
      <c r="A4169" s="1" t="n">
        <v>5.86705782314316</v>
      </c>
      <c r="B4169" s="1" t="n">
        <v>3.45099015112819</v>
      </c>
    </row>
    <row r="4170" customFormat="false" ht="15" hidden="false" customHeight="false" outlineLevel="0" collapsed="false">
      <c r="A4170" s="1" t="n">
        <f aca="false">-21.3639317158052</f>
        <v>-21.3639317158052</v>
      </c>
      <c r="B4170" s="1" t="n">
        <v>-10.4219364621527</v>
      </c>
    </row>
    <row r="4171" customFormat="false" ht="15" hidden="false" customHeight="false" outlineLevel="0" collapsed="false">
      <c r="A4171" s="1" t="n">
        <f aca="false">-20.6098530084506</f>
        <v>-20.6098530084506</v>
      </c>
      <c r="B4171" s="1" t="n">
        <v>-13.0482501963375</v>
      </c>
    </row>
    <row r="4172" customFormat="false" ht="15" hidden="false" customHeight="false" outlineLevel="0" collapsed="false">
      <c r="A4172" s="1" t="n">
        <v>-1.29370265924151</v>
      </c>
      <c r="B4172" s="1" t="n">
        <v>3.16830578629498</v>
      </c>
    </row>
    <row r="4173" customFormat="false" ht="15" hidden="false" customHeight="false" outlineLevel="0" collapsed="false">
      <c r="A4173" s="1" t="n">
        <f aca="false">-24.6775235350038</f>
        <v>-24.6775235350038</v>
      </c>
      <c r="B4173" s="1" t="n">
        <v>-11.7231274869437</v>
      </c>
    </row>
    <row r="4174" customFormat="false" ht="15" hidden="false" customHeight="false" outlineLevel="0" collapsed="false">
      <c r="A4174" s="1" t="n">
        <v>38.5257267513037</v>
      </c>
      <c r="B4174" s="1" t="n">
        <v>-0.777774098376628</v>
      </c>
    </row>
    <row r="4175" customFormat="false" ht="15" hidden="false" customHeight="false" outlineLevel="0" collapsed="false">
      <c r="A4175" s="1" t="n">
        <v>-0.910642556287737</v>
      </c>
      <c r="B4175" s="1" t="n">
        <v>8.63443270076686</v>
      </c>
    </row>
    <row r="4176" customFormat="false" ht="15" hidden="false" customHeight="false" outlineLevel="0" collapsed="false">
      <c r="A4176" s="1" t="n">
        <v>11.0830331732254</v>
      </c>
      <c r="B4176" s="1" t="n">
        <v>9.37161069511112</v>
      </c>
    </row>
    <row r="4177" customFormat="false" ht="15" hidden="false" customHeight="false" outlineLevel="0" collapsed="false">
      <c r="A4177" s="1" t="n">
        <v>37.8053042300778</v>
      </c>
      <c r="B4177" s="1" t="n">
        <v>-2.04472898705462</v>
      </c>
    </row>
    <row r="4178" customFormat="false" ht="15" hidden="false" customHeight="false" outlineLevel="0" collapsed="false">
      <c r="A4178" s="1" t="n">
        <f aca="false">-33.6518537264278</f>
        <v>-33.6518537264278</v>
      </c>
      <c r="B4178" s="1" t="n">
        <v>-10.4929381973327</v>
      </c>
    </row>
    <row r="4179" customFormat="false" ht="15" hidden="false" customHeight="false" outlineLevel="0" collapsed="false">
      <c r="A4179" s="1" t="n">
        <v>37.9415433040197</v>
      </c>
      <c r="B4179" s="1" t="n">
        <v>-2.45142263964475</v>
      </c>
    </row>
    <row r="4180" customFormat="false" ht="15" hidden="false" customHeight="false" outlineLevel="0" collapsed="false">
      <c r="A4180" s="1" t="n">
        <f aca="false">-29.2546870111721</f>
        <v>-29.2546870111721</v>
      </c>
      <c r="B4180" s="1" t="n">
        <v>-12.7728750050856</v>
      </c>
    </row>
    <row r="4181" customFormat="false" ht="15" hidden="false" customHeight="false" outlineLevel="0" collapsed="false">
      <c r="A4181" s="1" t="n">
        <f aca="false">-35.2767856409067</f>
        <v>-35.2767856409067</v>
      </c>
      <c r="B4181" s="1" t="n">
        <v>-13.4337852267889</v>
      </c>
    </row>
    <row r="4182" customFormat="false" ht="15" hidden="false" customHeight="false" outlineLevel="0" collapsed="false">
      <c r="A4182" s="1" t="n">
        <f aca="false">-20.317870397181</f>
        <v>-20.317870397181</v>
      </c>
      <c r="B4182" s="1" t="n">
        <v>-13.8104048226065</v>
      </c>
    </row>
    <row r="4183" customFormat="false" ht="15" hidden="false" customHeight="false" outlineLevel="0" collapsed="false">
      <c r="A4183" s="1" t="n">
        <v>36.4271742022749</v>
      </c>
      <c r="B4183" s="1" t="n">
        <v>-6.42588107846761</v>
      </c>
    </row>
    <row r="4184" customFormat="false" ht="15" hidden="false" customHeight="false" outlineLevel="0" collapsed="false">
      <c r="A4184" s="1" t="n">
        <f aca="false">-16.6024263214962</f>
        <v>-16.6024263214962</v>
      </c>
      <c r="B4184" s="1" t="n">
        <v>-14.0729996228053</v>
      </c>
    </row>
    <row r="4185" customFormat="false" ht="15" hidden="false" customHeight="false" outlineLevel="0" collapsed="false">
      <c r="A4185" s="1" t="n">
        <f aca="false">-29.1354465814423</f>
        <v>-29.1354465814423</v>
      </c>
      <c r="B4185" s="1" t="n">
        <v>-12.130988683778</v>
      </c>
    </row>
    <row r="4186" customFormat="false" ht="15" hidden="false" customHeight="false" outlineLevel="0" collapsed="false">
      <c r="A4186" s="1" t="n">
        <f aca="false">-33.3004859750848</f>
        <v>-33.3004859750848</v>
      </c>
      <c r="B4186" s="1" t="n">
        <v>-17.3097766415152</v>
      </c>
    </row>
    <row r="4187" customFormat="false" ht="15" hidden="false" customHeight="false" outlineLevel="0" collapsed="false">
      <c r="A4187" s="1" t="n">
        <v>34.1533775164454</v>
      </c>
      <c r="B4187" s="1" t="n">
        <v>-6.64799203909814</v>
      </c>
    </row>
    <row r="4188" customFormat="false" ht="15" hidden="false" customHeight="false" outlineLevel="0" collapsed="false">
      <c r="A4188" s="1" t="n">
        <v>38.2795264439564</v>
      </c>
      <c r="B4188" s="1" t="n">
        <v>-2.00024832355535</v>
      </c>
    </row>
    <row r="4189" customFormat="false" ht="15" hidden="false" customHeight="false" outlineLevel="0" collapsed="false">
      <c r="A4189" s="1" t="n">
        <v>32.8094584233562</v>
      </c>
      <c r="B4189" s="1" t="n">
        <v>-6.34985080057495</v>
      </c>
    </row>
    <row r="4190" customFormat="false" ht="15" hidden="false" customHeight="false" outlineLevel="0" collapsed="false">
      <c r="A4190" s="1" t="n">
        <f aca="false">-34.5007579705051</f>
        <v>-34.5007579705051</v>
      </c>
      <c r="B4190" s="1" t="n">
        <v>-13.3041691337687</v>
      </c>
    </row>
    <row r="4191" customFormat="false" ht="15" hidden="false" customHeight="false" outlineLevel="0" collapsed="false">
      <c r="A4191" s="1" t="n">
        <v>39.0906980854497</v>
      </c>
      <c r="B4191" s="1" t="n">
        <v>-3.49389371358211</v>
      </c>
    </row>
    <row r="4192" customFormat="false" ht="15" hidden="false" customHeight="false" outlineLevel="0" collapsed="false">
      <c r="A4192" s="1" t="n">
        <v>33.4220004973747</v>
      </c>
      <c r="B4192" s="1" t="n">
        <v>-6.68586445022056</v>
      </c>
    </row>
    <row r="4193" customFormat="false" ht="15" hidden="false" customHeight="false" outlineLevel="0" collapsed="false">
      <c r="A4193" s="1" t="n">
        <v>25.9486439154739</v>
      </c>
      <c r="B4193" s="1" t="n">
        <v>-7.34909322212995</v>
      </c>
    </row>
    <row r="4194" customFormat="false" ht="15" hidden="false" customHeight="false" outlineLevel="0" collapsed="false">
      <c r="A4194" s="1" t="n">
        <v>24.4396633743872</v>
      </c>
      <c r="B4194" s="1" t="n">
        <v>-8.97240223849096</v>
      </c>
    </row>
    <row r="4195" customFormat="false" ht="15" hidden="false" customHeight="false" outlineLevel="0" collapsed="false">
      <c r="A4195" s="1" t="n">
        <f aca="false">-23.3038724245347</f>
        <v>-23.3038724245347</v>
      </c>
      <c r="B4195" s="1" t="n">
        <v>-13.0377722317708</v>
      </c>
    </row>
    <row r="4196" customFormat="false" ht="15" hidden="false" customHeight="false" outlineLevel="0" collapsed="false">
      <c r="A4196" s="1" t="n">
        <v>5.3776861758558</v>
      </c>
      <c r="B4196" s="1" t="n">
        <v>1.80101787250137</v>
      </c>
    </row>
    <row r="4197" customFormat="false" ht="15" hidden="false" customHeight="false" outlineLevel="0" collapsed="false">
      <c r="A4197" s="1" t="n">
        <v>30.1442744010021</v>
      </c>
      <c r="B4197" s="1" t="n">
        <v>-8.05274528482489</v>
      </c>
    </row>
    <row r="4198" customFormat="false" ht="15" hidden="false" customHeight="false" outlineLevel="0" collapsed="false">
      <c r="A4198" s="1" t="n">
        <v>28.7588913770743</v>
      </c>
      <c r="B4198" s="1" t="n">
        <v>-0.664375214133286</v>
      </c>
    </row>
    <row r="4199" customFormat="false" ht="15" hidden="false" customHeight="false" outlineLevel="0" collapsed="false">
      <c r="A4199" s="1" t="n">
        <v>-1.85381031260354</v>
      </c>
      <c r="B4199" s="1" t="n">
        <v>5.35046015668476</v>
      </c>
    </row>
    <row r="4200" customFormat="false" ht="15" hidden="false" customHeight="false" outlineLevel="0" collapsed="false">
      <c r="A4200" s="1" t="n">
        <f aca="false">-25.2585613287923</f>
        <v>-25.2585613287923</v>
      </c>
      <c r="B4200" s="1" t="n">
        <v>-11.386576589309</v>
      </c>
    </row>
    <row r="4201" customFormat="false" ht="15" hidden="false" customHeight="false" outlineLevel="0" collapsed="false">
      <c r="A4201" s="1" t="n">
        <f aca="false">-33.4315559003741</f>
        <v>-33.4315559003741</v>
      </c>
      <c r="B4201" s="1" t="n">
        <v>-16.8548560158878</v>
      </c>
    </row>
    <row r="4202" customFormat="false" ht="15" hidden="false" customHeight="false" outlineLevel="0" collapsed="false">
      <c r="A4202" s="1" t="n">
        <v>29.9930311783806</v>
      </c>
      <c r="B4202" s="1" t="n">
        <v>-1.92278449144273</v>
      </c>
    </row>
    <row r="4203" customFormat="false" ht="15" hidden="false" customHeight="false" outlineLevel="0" collapsed="false">
      <c r="A4203" s="1" t="n">
        <v>-5.87795816798934</v>
      </c>
      <c r="B4203" s="1" t="n">
        <v>6.54458554442563</v>
      </c>
    </row>
    <row r="4204" customFormat="false" ht="15" hidden="false" customHeight="false" outlineLevel="0" collapsed="false">
      <c r="A4204" s="1" t="n">
        <v>26.5125690566844</v>
      </c>
      <c r="B4204" s="1" t="n">
        <v>-8.4591981804851</v>
      </c>
    </row>
    <row r="4205" customFormat="false" ht="15" hidden="false" customHeight="false" outlineLevel="0" collapsed="false">
      <c r="A4205" s="1" t="n">
        <f aca="false">-18.2153925169019</f>
        <v>-18.2153925169019</v>
      </c>
      <c r="B4205" s="1" t="n">
        <v>-17.4927313367274</v>
      </c>
    </row>
    <row r="4206" customFormat="false" ht="15" hidden="false" customHeight="false" outlineLevel="0" collapsed="false">
      <c r="A4206" s="1" t="n">
        <f aca="false">-21.1460828398251</f>
        <v>-21.1460828398251</v>
      </c>
      <c r="B4206" s="1" t="n">
        <v>-14.4232069411367</v>
      </c>
    </row>
    <row r="4207" customFormat="false" ht="15" hidden="false" customHeight="false" outlineLevel="0" collapsed="false">
      <c r="A4207" s="1" t="n">
        <v>5.58438534092595</v>
      </c>
      <c r="B4207" s="1" t="n">
        <v>9.64521813929052</v>
      </c>
    </row>
    <row r="4208" customFormat="false" ht="15" hidden="false" customHeight="false" outlineLevel="0" collapsed="false">
      <c r="A4208" s="1" t="n">
        <v>34.8038066064437</v>
      </c>
      <c r="B4208" s="1" t="n">
        <v>-3.68243678295374</v>
      </c>
    </row>
    <row r="4209" customFormat="false" ht="15" hidden="false" customHeight="false" outlineLevel="0" collapsed="false">
      <c r="A4209" s="1" t="n">
        <v>-2.77303386016381</v>
      </c>
      <c r="B4209" s="1" t="n">
        <v>8.89599468851665</v>
      </c>
    </row>
    <row r="4210" customFormat="false" ht="15" hidden="false" customHeight="false" outlineLevel="0" collapsed="false">
      <c r="A4210" s="1" t="n">
        <f aca="false">-33.0906183655261</f>
        <v>-33.0906183655261</v>
      </c>
      <c r="B4210" s="1" t="n">
        <v>-19.2956647582091</v>
      </c>
    </row>
    <row r="4211" customFormat="false" ht="15" hidden="false" customHeight="false" outlineLevel="0" collapsed="false">
      <c r="A4211" s="1" t="n">
        <f aca="false">-26.7675863546219</f>
        <v>-26.7675863546219</v>
      </c>
      <c r="B4211" s="1" t="n">
        <v>-11.7829553285728</v>
      </c>
    </row>
    <row r="4212" customFormat="false" ht="15" hidden="false" customHeight="false" outlineLevel="0" collapsed="false">
      <c r="A4212" s="1" t="n">
        <v>26.7174239260466</v>
      </c>
      <c r="B4212" s="1" t="n">
        <v>-6.5098340889142</v>
      </c>
    </row>
    <row r="4213" customFormat="false" ht="15" hidden="false" customHeight="false" outlineLevel="0" collapsed="false">
      <c r="A4213" s="1" t="n">
        <f aca="false">-17.6209744753975</f>
        <v>-17.6209744753975</v>
      </c>
      <c r="B4213" s="1" t="n">
        <v>-11.1996881194584</v>
      </c>
    </row>
    <row r="4214" customFormat="false" ht="15" hidden="false" customHeight="false" outlineLevel="0" collapsed="false">
      <c r="A4214" s="1" t="n">
        <v>31.501406639474</v>
      </c>
      <c r="B4214" s="1" t="n">
        <v>-0.792877479901784</v>
      </c>
    </row>
    <row r="4215" customFormat="false" ht="15" hidden="false" customHeight="false" outlineLevel="0" collapsed="false">
      <c r="A4215" s="1" t="n">
        <f aca="false">-30.3366345944756</f>
        <v>-30.3366345944756</v>
      </c>
      <c r="B4215" s="1" t="n">
        <v>-10.1596880092848</v>
      </c>
    </row>
    <row r="4216" customFormat="false" ht="15" hidden="false" customHeight="false" outlineLevel="0" collapsed="false">
      <c r="A4216" s="1" t="n">
        <v>21.7774878343297</v>
      </c>
      <c r="B4216" s="1" t="n">
        <v>-3.71799313709794</v>
      </c>
    </row>
    <row r="4217" customFormat="false" ht="15" hidden="false" customHeight="false" outlineLevel="0" collapsed="false">
      <c r="A4217" s="1" t="n">
        <f aca="false">-19.5451965524932</f>
        <v>-19.5451965524932</v>
      </c>
      <c r="B4217" s="1" t="n">
        <v>-18.4167521314966</v>
      </c>
    </row>
    <row r="4218" customFormat="false" ht="15" hidden="false" customHeight="false" outlineLevel="0" collapsed="false">
      <c r="A4218" s="1" t="n">
        <v>31.4947676119633</v>
      </c>
      <c r="B4218" s="1" t="n">
        <v>-0.456280169099777</v>
      </c>
    </row>
    <row r="4219" customFormat="false" ht="15" hidden="false" customHeight="false" outlineLevel="0" collapsed="false">
      <c r="A4219" s="1" t="n">
        <f aca="false">-25.4603957247645</f>
        <v>-25.4603957247645</v>
      </c>
      <c r="B4219" s="1" t="n">
        <v>-16.7650560306181</v>
      </c>
    </row>
    <row r="4220" customFormat="false" ht="15" hidden="false" customHeight="false" outlineLevel="0" collapsed="false">
      <c r="A4220" s="1" t="n">
        <v>8.22087261158857</v>
      </c>
      <c r="B4220" s="1" t="n">
        <v>3.55260210171532</v>
      </c>
    </row>
    <row r="4221" customFormat="false" ht="15" hidden="false" customHeight="false" outlineLevel="0" collapsed="false">
      <c r="A4221" s="1" t="n">
        <v>27.0603344558185</v>
      </c>
      <c r="B4221" s="1" t="n">
        <v>-8.36516521842556</v>
      </c>
    </row>
    <row r="4222" customFormat="false" ht="15" hidden="false" customHeight="false" outlineLevel="0" collapsed="false">
      <c r="A4222" s="1" t="n">
        <v>35.8925090168599</v>
      </c>
      <c r="B4222" s="1" t="n">
        <v>-1.70584911582687</v>
      </c>
    </row>
    <row r="4223" customFormat="false" ht="15" hidden="false" customHeight="false" outlineLevel="0" collapsed="false">
      <c r="A4223" s="1" t="n">
        <f aca="false">-28.1091325453759</f>
        <v>-28.1091325453759</v>
      </c>
      <c r="B4223" s="1" t="n">
        <v>-15.1889773028588</v>
      </c>
    </row>
    <row r="4224" customFormat="false" ht="15" hidden="false" customHeight="false" outlineLevel="0" collapsed="false">
      <c r="A4224" s="1" t="n">
        <v>23.0887141326232</v>
      </c>
      <c r="B4224" s="1" t="n">
        <v>-8.61850829778515</v>
      </c>
    </row>
    <row r="4225" customFormat="false" ht="15" hidden="false" customHeight="false" outlineLevel="0" collapsed="false">
      <c r="A4225" s="1" t="n">
        <f aca="false">-25.622481208961</f>
        <v>-25.622481208961</v>
      </c>
      <c r="B4225" s="1" t="n">
        <v>-10.6554175024787</v>
      </c>
    </row>
    <row r="4226" customFormat="false" ht="15" hidden="false" customHeight="false" outlineLevel="0" collapsed="false">
      <c r="A4226" s="1" t="n">
        <v>23.7680631890049</v>
      </c>
      <c r="B4226" s="1" t="n">
        <v>-8.19755458236835</v>
      </c>
    </row>
    <row r="4227" customFormat="false" ht="15" hidden="false" customHeight="false" outlineLevel="0" collapsed="false">
      <c r="A4227" s="1" t="n">
        <v>12.5140041921628</v>
      </c>
      <c r="B4227" s="1" t="n">
        <v>5.16973061533232</v>
      </c>
    </row>
    <row r="4228" customFormat="false" ht="15" hidden="false" customHeight="false" outlineLevel="0" collapsed="false">
      <c r="A4228" s="1" t="n">
        <v>12.7961274537962</v>
      </c>
      <c r="B4228" s="1" t="n">
        <v>8.12086233532755</v>
      </c>
    </row>
    <row r="4229" customFormat="false" ht="15" hidden="false" customHeight="false" outlineLevel="0" collapsed="false">
      <c r="A4229" s="1" t="n">
        <v>10.125274580859</v>
      </c>
      <c r="B4229" s="1" t="n">
        <v>0.372032729430421</v>
      </c>
    </row>
    <row r="4230" customFormat="false" ht="15" hidden="false" customHeight="false" outlineLevel="0" collapsed="false">
      <c r="A4230" s="1" t="n">
        <v>3.49201422544526</v>
      </c>
      <c r="B4230" s="1" t="n">
        <v>4.3593496355063</v>
      </c>
    </row>
    <row r="4231" customFormat="false" ht="15" hidden="false" customHeight="false" outlineLevel="0" collapsed="false">
      <c r="A4231" s="1" t="n">
        <v>-0.704628029601189</v>
      </c>
      <c r="B4231" s="1" t="n">
        <v>7.92685508576135</v>
      </c>
    </row>
    <row r="4232" customFormat="false" ht="15" hidden="false" customHeight="false" outlineLevel="0" collapsed="false">
      <c r="A4232" s="1" t="n">
        <v>27.7859957647976</v>
      </c>
      <c r="B4232" s="1" t="n">
        <v>0.246713857787776</v>
      </c>
    </row>
    <row r="4233" customFormat="false" ht="15" hidden="false" customHeight="false" outlineLevel="0" collapsed="false">
      <c r="A4233" s="1" t="n">
        <v>-4.13194650447495</v>
      </c>
      <c r="B4233" s="1" t="n">
        <v>6.09403167685394</v>
      </c>
    </row>
    <row r="4234" customFormat="false" ht="15" hidden="false" customHeight="false" outlineLevel="0" collapsed="false">
      <c r="A4234" s="1" t="n">
        <v>13.1884043059052</v>
      </c>
      <c r="B4234" s="1" t="n">
        <v>9.00549070363379</v>
      </c>
    </row>
    <row r="4235" customFormat="false" ht="15" hidden="false" customHeight="false" outlineLevel="0" collapsed="false">
      <c r="A4235" s="1" t="n">
        <v>33.2911746490654</v>
      </c>
      <c r="B4235" s="1" t="n">
        <v>-0.981706406725011</v>
      </c>
    </row>
    <row r="4236" customFormat="false" ht="15" hidden="false" customHeight="false" outlineLevel="0" collapsed="false">
      <c r="A4236" s="1" t="n">
        <v>38.8729781781702</v>
      </c>
      <c r="B4236" s="1" t="n">
        <v>-4.50829875577771</v>
      </c>
    </row>
    <row r="4237" customFormat="false" ht="15" hidden="false" customHeight="false" outlineLevel="0" collapsed="false">
      <c r="A4237" s="1" t="n">
        <v>37.8660050491806</v>
      </c>
      <c r="B4237" s="1" t="n">
        <v>-4.17931206209476</v>
      </c>
    </row>
    <row r="4238" customFormat="false" ht="15" hidden="false" customHeight="false" outlineLevel="0" collapsed="false">
      <c r="A4238" s="1" t="n">
        <f aca="false">-20.2888854853351</f>
        <v>-20.2888854853351</v>
      </c>
      <c r="B4238" s="1" t="n">
        <v>-9.88279612014375</v>
      </c>
    </row>
    <row r="4239" customFormat="false" ht="15" hidden="false" customHeight="false" outlineLevel="0" collapsed="false">
      <c r="A4239" s="1" t="n">
        <v>39.8649699270387</v>
      </c>
      <c r="B4239" s="1" t="n">
        <v>-8.04167617249637</v>
      </c>
    </row>
    <row r="4240" customFormat="false" ht="15" hidden="false" customHeight="false" outlineLevel="0" collapsed="false">
      <c r="A4240" s="1" t="n">
        <f aca="false">-23.2624664041187</f>
        <v>-23.2624664041187</v>
      </c>
      <c r="B4240" s="1" t="n">
        <v>-18.5912195738524</v>
      </c>
    </row>
    <row r="4241" customFormat="false" ht="15" hidden="false" customHeight="false" outlineLevel="0" collapsed="false">
      <c r="A4241" s="1" t="n">
        <v>-4.80015378938288</v>
      </c>
      <c r="B4241" s="1" t="n">
        <v>9.27274859260927</v>
      </c>
    </row>
    <row r="4242" customFormat="false" ht="15" hidden="false" customHeight="false" outlineLevel="0" collapsed="false">
      <c r="A4242" s="1" t="n">
        <v>30.0490554478228</v>
      </c>
      <c r="B4242" s="1" t="n">
        <v>-7.74944675438838</v>
      </c>
    </row>
    <row r="4243" customFormat="false" ht="15" hidden="false" customHeight="false" outlineLevel="0" collapsed="false">
      <c r="A4243" s="1" t="n">
        <f aca="false">-26.2670167752894</f>
        <v>-26.2670167752894</v>
      </c>
      <c r="B4243" s="1" t="n">
        <v>-16.9949894213884</v>
      </c>
    </row>
    <row r="4244" customFormat="false" ht="15" hidden="false" customHeight="false" outlineLevel="0" collapsed="false">
      <c r="A4244" s="1" t="n">
        <v>38.3183362330952</v>
      </c>
      <c r="B4244" s="1" t="n">
        <v>-9.25020103744003</v>
      </c>
    </row>
    <row r="4245" customFormat="false" ht="15" hidden="false" customHeight="false" outlineLevel="0" collapsed="false">
      <c r="A4245" s="1" t="n">
        <f aca="false">-20.0519526307553</f>
        <v>-20.0519526307553</v>
      </c>
      <c r="B4245" s="1" t="n">
        <v>-14.7345313088158</v>
      </c>
    </row>
    <row r="4246" customFormat="false" ht="15" hidden="false" customHeight="false" outlineLevel="0" collapsed="false">
      <c r="A4246" s="1" t="n">
        <f aca="false">-21.1825151193315</f>
        <v>-21.1825151193315</v>
      </c>
      <c r="B4246" s="1" t="n">
        <v>-12.6928116700039</v>
      </c>
    </row>
    <row r="4247" customFormat="false" ht="15" hidden="false" customHeight="false" outlineLevel="0" collapsed="false">
      <c r="A4247" s="1" t="n">
        <v>-2.55424562865459</v>
      </c>
      <c r="B4247" s="1" t="n">
        <v>8.7641217165911</v>
      </c>
    </row>
    <row r="4248" customFormat="false" ht="15" hidden="false" customHeight="false" outlineLevel="0" collapsed="false">
      <c r="A4248" s="1" t="n">
        <f aca="false">-28.8254333743807</f>
        <v>-28.8254333743807</v>
      </c>
      <c r="B4248" s="1" t="n">
        <v>-10.9280501116955</v>
      </c>
    </row>
    <row r="4249" customFormat="false" ht="15" hidden="false" customHeight="false" outlineLevel="0" collapsed="false">
      <c r="A4249" s="1" t="n">
        <v>22.6665081352787</v>
      </c>
      <c r="B4249" s="1" t="n">
        <v>-0.53298050199216</v>
      </c>
    </row>
    <row r="4250" customFormat="false" ht="15" hidden="false" customHeight="false" outlineLevel="0" collapsed="false">
      <c r="A4250" s="1" t="n">
        <v>-5.14753813534185</v>
      </c>
      <c r="B4250" s="1" t="n">
        <v>2.43515496256891</v>
      </c>
    </row>
    <row r="4251" customFormat="false" ht="15" hidden="false" customHeight="false" outlineLevel="0" collapsed="false">
      <c r="A4251" s="1" t="n">
        <f aca="false">-30.8289192830769</f>
        <v>-30.8289192830769</v>
      </c>
      <c r="B4251" s="1" t="n">
        <v>-13.6375567139769</v>
      </c>
    </row>
    <row r="4252" customFormat="false" ht="15" hidden="false" customHeight="false" outlineLevel="0" collapsed="false">
      <c r="A4252" s="1" t="n">
        <v>3.53604882631908</v>
      </c>
      <c r="B4252" s="1" t="n">
        <v>2.08598444981392</v>
      </c>
    </row>
    <row r="4253" customFormat="false" ht="15" hidden="false" customHeight="false" outlineLevel="0" collapsed="false">
      <c r="A4253" s="1" t="n">
        <v>10.1590690749722</v>
      </c>
      <c r="B4253" s="1" t="n">
        <v>8.36111185054572</v>
      </c>
    </row>
    <row r="4254" customFormat="false" ht="15" hidden="false" customHeight="false" outlineLevel="0" collapsed="false">
      <c r="A4254" s="1" t="n">
        <v>-3.61247583020445</v>
      </c>
      <c r="B4254" s="1" t="n">
        <v>0.731344468027959</v>
      </c>
    </row>
    <row r="4255" customFormat="false" ht="15" hidden="false" customHeight="false" outlineLevel="0" collapsed="false">
      <c r="A4255" s="1" t="n">
        <v>4.77819491331376</v>
      </c>
      <c r="B4255" s="1" t="n">
        <v>6.81278898965552</v>
      </c>
    </row>
    <row r="4256" customFormat="false" ht="15" hidden="false" customHeight="false" outlineLevel="0" collapsed="false">
      <c r="A4256" s="1" t="n">
        <f aca="false">-20.6479412886521</f>
        <v>-20.6479412886521</v>
      </c>
      <c r="B4256" s="1" t="n">
        <v>-15.2808681874995</v>
      </c>
    </row>
    <row r="4257" customFormat="false" ht="15" hidden="false" customHeight="false" outlineLevel="0" collapsed="false">
      <c r="A4257" s="1" t="n">
        <v>30.265592324179</v>
      </c>
      <c r="B4257" s="1" t="n">
        <v>-2.00757637213855</v>
      </c>
    </row>
    <row r="4258" customFormat="false" ht="15" hidden="false" customHeight="false" outlineLevel="0" collapsed="false">
      <c r="A4258" s="1" t="n">
        <f aca="false">-28.1686266606745</f>
        <v>-28.1686266606745</v>
      </c>
      <c r="B4258" s="1" t="n">
        <v>-17.8966273986386</v>
      </c>
    </row>
    <row r="4259" customFormat="false" ht="15" hidden="false" customHeight="false" outlineLevel="0" collapsed="false">
      <c r="A4259" s="1" t="n">
        <v>0.954069226456352</v>
      </c>
      <c r="B4259" s="1" t="n">
        <v>6.64031294873262</v>
      </c>
    </row>
    <row r="4260" customFormat="false" ht="15" hidden="false" customHeight="false" outlineLevel="0" collapsed="false">
      <c r="A4260" s="1" t="n">
        <f aca="false">-19.5898905847115</f>
        <v>-19.5898905847115</v>
      </c>
      <c r="B4260" s="1" t="n">
        <v>-18.9025567710649</v>
      </c>
    </row>
    <row r="4261" customFormat="false" ht="15" hidden="false" customHeight="false" outlineLevel="0" collapsed="false">
      <c r="A4261" s="1" t="n">
        <v>23.3187922176222</v>
      </c>
      <c r="B4261" s="1" t="n">
        <v>-6.06732621347872</v>
      </c>
    </row>
    <row r="4262" customFormat="false" ht="15" hidden="false" customHeight="false" outlineLevel="0" collapsed="false">
      <c r="A4262" s="1" t="n">
        <v>3.66053092003219</v>
      </c>
      <c r="B4262" s="1" t="n">
        <v>-0.332813651996527</v>
      </c>
    </row>
    <row r="4263" customFormat="false" ht="15" hidden="false" customHeight="false" outlineLevel="0" collapsed="false">
      <c r="A4263" s="1" t="n">
        <v>4.42083462387297</v>
      </c>
      <c r="B4263" s="1" t="n">
        <v>0.599376464034373</v>
      </c>
    </row>
    <row r="4264" customFormat="false" ht="15" hidden="false" customHeight="false" outlineLevel="0" collapsed="false">
      <c r="A4264" s="1" t="n">
        <v>32.0492397621645</v>
      </c>
      <c r="B4264" s="1" t="n">
        <v>0.0854400151548855</v>
      </c>
    </row>
    <row r="4265" customFormat="false" ht="15" hidden="false" customHeight="false" outlineLevel="0" collapsed="false">
      <c r="A4265" s="1" t="n">
        <v>27.510817919776</v>
      </c>
      <c r="B4265" s="1" t="n">
        <v>-1.75971117776531</v>
      </c>
    </row>
    <row r="4266" customFormat="false" ht="15" hidden="false" customHeight="false" outlineLevel="0" collapsed="false">
      <c r="A4266" s="1" t="n">
        <v>28.5456399658091</v>
      </c>
      <c r="B4266" s="1" t="n">
        <v>-8.08795009922873</v>
      </c>
    </row>
    <row r="4267" customFormat="false" ht="15" hidden="false" customHeight="false" outlineLevel="0" collapsed="false">
      <c r="A4267" s="1" t="n">
        <f aca="false">-20.797248792119</f>
        <v>-20.797248792119</v>
      </c>
      <c r="B4267" s="1" t="n">
        <v>-12.2762064800651</v>
      </c>
    </row>
    <row r="4268" customFormat="false" ht="15" hidden="false" customHeight="false" outlineLevel="0" collapsed="false">
      <c r="A4268" s="1" t="n">
        <v>-1.66142902510164</v>
      </c>
      <c r="B4268" s="1" t="n">
        <v>3.50808786561363</v>
      </c>
    </row>
    <row r="4269" customFormat="false" ht="15" hidden="false" customHeight="false" outlineLevel="0" collapsed="false">
      <c r="A4269" s="1" t="n">
        <v>22.6513295251228</v>
      </c>
      <c r="B4269" s="1" t="n">
        <v>-4.80482748061858</v>
      </c>
    </row>
    <row r="4270" customFormat="false" ht="15" hidden="false" customHeight="false" outlineLevel="0" collapsed="false">
      <c r="A4270" s="1" t="n">
        <f aca="false">-25.6466917116882</f>
        <v>-25.6466917116882</v>
      </c>
      <c r="B4270" s="1" t="n">
        <v>-17.2792674820021</v>
      </c>
    </row>
    <row r="4271" customFormat="false" ht="15" hidden="false" customHeight="false" outlineLevel="0" collapsed="false">
      <c r="A4271" s="1" t="n">
        <v>21.2625280222765</v>
      </c>
      <c r="B4271" s="1" t="n">
        <v>-5.3794011151393</v>
      </c>
    </row>
    <row r="4272" customFormat="false" ht="15" hidden="false" customHeight="false" outlineLevel="0" collapsed="false">
      <c r="A4272" s="1" t="n">
        <v>23.0272104496023</v>
      </c>
      <c r="B4272" s="1" t="n">
        <v>-7.2782552797355</v>
      </c>
    </row>
    <row r="4273" customFormat="false" ht="15" hidden="false" customHeight="false" outlineLevel="0" collapsed="false">
      <c r="A4273" s="1" t="n">
        <f aca="false">-16.6527892428662</f>
        <v>-16.6527892428662</v>
      </c>
      <c r="B4273" s="1" t="n">
        <v>-19.3171553625506</v>
      </c>
    </row>
    <row r="4274" customFormat="false" ht="15" hidden="false" customHeight="false" outlineLevel="0" collapsed="false">
      <c r="A4274" s="1" t="n">
        <v>8.11166835800048</v>
      </c>
      <c r="B4274" s="1" t="n">
        <v>7.9090654059103</v>
      </c>
    </row>
    <row r="4275" customFormat="false" ht="15" hidden="false" customHeight="false" outlineLevel="0" collapsed="false">
      <c r="A4275" s="1" t="n">
        <v>38.3434589153264</v>
      </c>
      <c r="B4275" s="1" t="n">
        <v>-1.02886011760261</v>
      </c>
    </row>
    <row r="4276" customFormat="false" ht="15" hidden="false" customHeight="false" outlineLevel="0" collapsed="false">
      <c r="A4276" s="1" t="n">
        <v>33.2016776014673</v>
      </c>
      <c r="B4276" s="1" t="n">
        <v>-3.4951917395904</v>
      </c>
    </row>
    <row r="4277" customFormat="false" ht="15" hidden="false" customHeight="false" outlineLevel="0" collapsed="false">
      <c r="A4277" s="1" t="n">
        <f aca="false">-32.4279281462553</f>
        <v>-32.4279281462553</v>
      </c>
      <c r="B4277" s="1" t="n">
        <v>-17.5404231501321</v>
      </c>
    </row>
    <row r="4278" customFormat="false" ht="15" hidden="false" customHeight="false" outlineLevel="0" collapsed="false">
      <c r="A4278" s="1" t="n">
        <v>27.6836580854214</v>
      </c>
      <c r="B4278" s="1" t="n">
        <v>-5.62000277283277</v>
      </c>
    </row>
    <row r="4279" customFormat="false" ht="15" hidden="false" customHeight="false" outlineLevel="0" collapsed="false">
      <c r="A4279" s="1" t="n">
        <f aca="false">-25.2529584809606</f>
        <v>-25.2529584809606</v>
      </c>
      <c r="B4279" s="1" t="n">
        <v>-9.89073208050516</v>
      </c>
    </row>
    <row r="4280" customFormat="false" ht="15" hidden="false" customHeight="false" outlineLevel="0" collapsed="false">
      <c r="A4280" s="1" t="n">
        <f aca="false">-22.6052277293949</f>
        <v>-22.6052277293949</v>
      </c>
      <c r="B4280" s="1" t="n">
        <v>-18.7069717602516</v>
      </c>
    </row>
    <row r="4281" customFormat="false" ht="15" hidden="false" customHeight="false" outlineLevel="0" collapsed="false">
      <c r="A4281" s="1" t="n">
        <f aca="false">-17.2894320778702</f>
        <v>-17.2894320778702</v>
      </c>
      <c r="B4281" s="1" t="n">
        <v>-11.4873655143247</v>
      </c>
    </row>
    <row r="4282" customFormat="false" ht="15" hidden="false" customHeight="false" outlineLevel="0" collapsed="false">
      <c r="A4282" s="1" t="n">
        <v>21.1815827838767</v>
      </c>
      <c r="B4282" s="1" t="n">
        <v>-2.18502302946641</v>
      </c>
    </row>
    <row r="4283" customFormat="false" ht="15" hidden="false" customHeight="false" outlineLevel="0" collapsed="false">
      <c r="A4283" s="1" t="n">
        <f aca="false">-25.7900832715877</f>
        <v>-25.7900832715877</v>
      </c>
      <c r="B4283" s="1" t="n">
        <v>-18.8518404745963</v>
      </c>
    </row>
    <row r="4284" customFormat="false" ht="15" hidden="false" customHeight="false" outlineLevel="0" collapsed="false">
      <c r="A4284" s="1" t="n">
        <v>29.2787759379264</v>
      </c>
      <c r="B4284" s="1" t="n">
        <v>-9.18582907973368</v>
      </c>
    </row>
    <row r="4285" customFormat="false" ht="15" hidden="false" customHeight="false" outlineLevel="0" collapsed="false">
      <c r="A4285" s="1" t="n">
        <f aca="false">-27.7050405289584</f>
        <v>-27.7050405289584</v>
      </c>
      <c r="B4285" s="1" t="n">
        <v>-15.0676054270008</v>
      </c>
    </row>
    <row r="4286" customFormat="false" ht="15" hidden="false" customHeight="false" outlineLevel="0" collapsed="false">
      <c r="A4286" s="1" t="n">
        <f aca="false">-23.5555017150344</f>
        <v>-23.5555017150344</v>
      </c>
      <c r="B4286" s="1" t="n">
        <v>-18.7515891985613</v>
      </c>
    </row>
    <row r="4287" customFormat="false" ht="15" hidden="false" customHeight="false" outlineLevel="0" collapsed="false">
      <c r="A4287" s="1" t="n">
        <v>27.1985237534474</v>
      </c>
      <c r="B4287" s="1" t="n">
        <v>-6.34833310992741</v>
      </c>
    </row>
    <row r="4288" customFormat="false" ht="15" hidden="false" customHeight="false" outlineLevel="0" collapsed="false">
      <c r="A4288" s="1" t="n">
        <v>3.97280602024806</v>
      </c>
      <c r="B4288" s="1" t="n">
        <v>6.23662413698477</v>
      </c>
    </row>
    <row r="4289" customFormat="false" ht="15" hidden="false" customHeight="false" outlineLevel="0" collapsed="false">
      <c r="A4289" s="1" t="n">
        <f aca="false">-34.6356760823883</f>
        <v>-34.6356760823883</v>
      </c>
      <c r="B4289" s="1" t="n">
        <v>-13.7242108463178</v>
      </c>
    </row>
    <row r="4290" customFormat="false" ht="15" hidden="false" customHeight="false" outlineLevel="0" collapsed="false">
      <c r="A4290" s="1" t="n">
        <v>24.0424690115937</v>
      </c>
      <c r="B4290" s="1" t="n">
        <v>-3.20903487732918</v>
      </c>
    </row>
    <row r="4291" customFormat="false" ht="15" hidden="false" customHeight="false" outlineLevel="0" collapsed="false">
      <c r="A4291" s="1" t="n">
        <f aca="false">-16.6792070453914</f>
        <v>-16.6792070453914</v>
      </c>
      <c r="B4291" s="1" t="n">
        <v>-14.0598886281117</v>
      </c>
    </row>
    <row r="4292" customFormat="false" ht="15" hidden="false" customHeight="false" outlineLevel="0" collapsed="false">
      <c r="A4292" s="1" t="n">
        <v>9.73051681483829</v>
      </c>
      <c r="B4292" s="1" t="n">
        <v>8.56030434193745</v>
      </c>
    </row>
    <row r="4293" customFormat="false" ht="15" hidden="false" customHeight="false" outlineLevel="0" collapsed="false">
      <c r="A4293" s="1" t="n">
        <v>38.0544069213465</v>
      </c>
      <c r="B4293" s="1" t="n">
        <v>-4.18816480836626</v>
      </c>
    </row>
    <row r="4294" customFormat="false" ht="15" hidden="false" customHeight="false" outlineLevel="0" collapsed="false">
      <c r="A4294" s="1" t="n">
        <v>10.9788614486656</v>
      </c>
      <c r="B4294" s="1" t="n">
        <v>8.95085275107989</v>
      </c>
    </row>
    <row r="4295" customFormat="false" ht="15" hidden="false" customHeight="false" outlineLevel="0" collapsed="false">
      <c r="A4295" s="1" t="n">
        <v>4.13222251409118</v>
      </c>
      <c r="B4295" s="1" t="n">
        <v>1.67869741127216</v>
      </c>
    </row>
    <row r="4296" customFormat="false" ht="15" hidden="false" customHeight="false" outlineLevel="0" collapsed="false">
      <c r="A4296" s="1" t="n">
        <v>-3.68471292010451</v>
      </c>
      <c r="B4296" s="1" t="n">
        <v>7.03672601411485</v>
      </c>
    </row>
    <row r="4297" customFormat="false" ht="15" hidden="false" customHeight="false" outlineLevel="0" collapsed="false">
      <c r="A4297" s="1" t="n">
        <v>3.08824567661626</v>
      </c>
      <c r="B4297" s="1" t="n">
        <v>0.17841115118008</v>
      </c>
    </row>
    <row r="4298" customFormat="false" ht="15" hidden="false" customHeight="false" outlineLevel="0" collapsed="false">
      <c r="A4298" s="1" t="n">
        <f aca="false">-34.3800039746224</f>
        <v>-34.3800039746224</v>
      </c>
      <c r="B4298" s="1" t="n">
        <v>-17.3379107460977</v>
      </c>
    </row>
    <row r="4299" customFormat="false" ht="15" hidden="false" customHeight="false" outlineLevel="0" collapsed="false">
      <c r="A4299" s="1" t="n">
        <v>5.61637757381523</v>
      </c>
      <c r="B4299" s="1" t="n">
        <v>2.02508429486535</v>
      </c>
    </row>
    <row r="4300" customFormat="false" ht="15" hidden="false" customHeight="false" outlineLevel="0" collapsed="false">
      <c r="A4300" s="1" t="n">
        <v>24.7346446297971</v>
      </c>
      <c r="B4300" s="1" t="n">
        <v>-6.96104754998688</v>
      </c>
    </row>
    <row r="4301" customFormat="false" ht="15" hidden="false" customHeight="false" outlineLevel="0" collapsed="false">
      <c r="A4301" s="1" t="n">
        <f aca="false">-29.7968771077295</f>
        <v>-29.7968771077295</v>
      </c>
      <c r="B4301" s="1" t="n">
        <v>-17.0221815842669</v>
      </c>
    </row>
    <row r="4302" customFormat="false" ht="15" hidden="false" customHeight="false" outlineLevel="0" collapsed="false">
      <c r="A4302" s="1" t="n">
        <v>27.677543172509</v>
      </c>
      <c r="B4302" s="1" t="n">
        <v>-7.8633481003656</v>
      </c>
    </row>
    <row r="4303" customFormat="false" ht="15" hidden="false" customHeight="false" outlineLevel="0" collapsed="false">
      <c r="A4303" s="1" t="n">
        <v>2.14291878541932</v>
      </c>
      <c r="B4303" s="1" t="n">
        <v>9.19083565672902</v>
      </c>
    </row>
    <row r="4304" customFormat="false" ht="15" hidden="false" customHeight="false" outlineLevel="0" collapsed="false">
      <c r="A4304" s="1" t="n">
        <v>1.89730676371835</v>
      </c>
      <c r="B4304" s="1" t="n">
        <v>6.0746924038452</v>
      </c>
    </row>
    <row r="4305" customFormat="false" ht="15" hidden="false" customHeight="false" outlineLevel="0" collapsed="false">
      <c r="A4305" s="1" t="n">
        <f aca="false">-20.5231665169706</f>
        <v>-20.5231665169706</v>
      </c>
      <c r="B4305" s="1" t="n">
        <v>-15.2868802268942</v>
      </c>
    </row>
    <row r="4306" customFormat="false" ht="15" hidden="false" customHeight="false" outlineLevel="0" collapsed="false">
      <c r="A4306" s="1" t="n">
        <v>31.0821247504251</v>
      </c>
      <c r="B4306" s="1" t="n">
        <v>-9.40895683868009</v>
      </c>
    </row>
    <row r="4307" customFormat="false" ht="15" hidden="false" customHeight="false" outlineLevel="0" collapsed="false">
      <c r="A4307" s="1" t="n">
        <v>2.15308993316481</v>
      </c>
      <c r="B4307" s="1" t="n">
        <v>4.50345183811949</v>
      </c>
    </row>
    <row r="4308" customFormat="false" ht="15" hidden="false" customHeight="false" outlineLevel="0" collapsed="false">
      <c r="A4308" s="1" t="n">
        <f aca="false">-29.31499864159</f>
        <v>-29.31499864159</v>
      </c>
      <c r="B4308" s="1" t="n">
        <v>-14.4421689438095</v>
      </c>
    </row>
    <row r="4309" customFormat="false" ht="15" hidden="false" customHeight="false" outlineLevel="0" collapsed="false">
      <c r="A4309" s="1" t="n">
        <f aca="false">-21.4253069436445</f>
        <v>-21.4253069436445</v>
      </c>
      <c r="B4309" s="1" t="n">
        <v>-14.9851762978074</v>
      </c>
    </row>
    <row r="4310" customFormat="false" ht="15" hidden="false" customHeight="false" outlineLevel="0" collapsed="false">
      <c r="A4310" s="1" t="n">
        <v>4.82787369602534</v>
      </c>
      <c r="B4310" s="1" t="n">
        <v>4.45830432656274</v>
      </c>
    </row>
    <row r="4311" customFormat="false" ht="15" hidden="false" customHeight="false" outlineLevel="0" collapsed="false">
      <c r="A4311" s="1" t="n">
        <f aca="false">-16.92579999648</f>
        <v>-16.92579999648</v>
      </c>
      <c r="B4311" s="1" t="n">
        <v>-14.9763730802792</v>
      </c>
    </row>
    <row r="4312" customFormat="false" ht="15" hidden="false" customHeight="false" outlineLevel="0" collapsed="false">
      <c r="A4312" s="1" t="n">
        <f aca="false">-30.821136347214</f>
        <v>-30.821136347214</v>
      </c>
      <c r="B4312" s="1" t="n">
        <v>-13.9243218973028</v>
      </c>
    </row>
    <row r="4313" customFormat="false" ht="15" hidden="false" customHeight="false" outlineLevel="0" collapsed="false">
      <c r="A4313" s="1" t="n">
        <v>-0.555793078251186</v>
      </c>
      <c r="B4313" s="1" t="n">
        <v>6.74127826112893</v>
      </c>
    </row>
    <row r="4314" customFormat="false" ht="15" hidden="false" customHeight="false" outlineLevel="0" collapsed="false">
      <c r="A4314" s="1" t="n">
        <v>-4.1447343315495</v>
      </c>
      <c r="B4314" s="1" t="n">
        <v>9.41179565204284</v>
      </c>
    </row>
    <row r="4315" customFormat="false" ht="15" hidden="false" customHeight="false" outlineLevel="0" collapsed="false">
      <c r="A4315" s="1" t="n">
        <v>5.08216911161555</v>
      </c>
      <c r="B4315" s="1" t="n">
        <v>1.28837293305573</v>
      </c>
    </row>
    <row r="4316" customFormat="false" ht="15" hidden="false" customHeight="false" outlineLevel="0" collapsed="false">
      <c r="A4316" s="1" t="n">
        <v>30.645781639283</v>
      </c>
      <c r="B4316" s="1" t="n">
        <v>-6.65085124275667</v>
      </c>
    </row>
    <row r="4317" customFormat="false" ht="15" hidden="false" customHeight="false" outlineLevel="0" collapsed="false">
      <c r="A4317" s="1" t="n">
        <v>-3.03897224764797</v>
      </c>
      <c r="B4317" s="1" t="n">
        <v>0.476823910007942</v>
      </c>
    </row>
    <row r="4318" customFormat="false" ht="15" hidden="false" customHeight="false" outlineLevel="0" collapsed="false">
      <c r="A4318" s="1" t="n">
        <v>22.0501954754099</v>
      </c>
      <c r="B4318" s="1" t="n">
        <v>-3.08204717972527</v>
      </c>
    </row>
    <row r="4319" customFormat="false" ht="15" hidden="false" customHeight="false" outlineLevel="0" collapsed="false">
      <c r="A4319" s="1" t="n">
        <f aca="false">-31.4540024919927</f>
        <v>-31.4540024919927</v>
      </c>
      <c r="B4319" s="1" t="n">
        <v>-16.7263813959525</v>
      </c>
    </row>
    <row r="4320" customFormat="false" ht="15" hidden="false" customHeight="false" outlineLevel="0" collapsed="false">
      <c r="A4320" s="1" t="n">
        <v>-0.82526017977695</v>
      </c>
      <c r="B4320" s="1" t="n">
        <v>0.890555654333008</v>
      </c>
    </row>
    <row r="4321" customFormat="false" ht="15" hidden="false" customHeight="false" outlineLevel="0" collapsed="false">
      <c r="A4321" s="1" t="n">
        <v>11.6319697601988</v>
      </c>
      <c r="B4321" s="1" t="n">
        <v>6.42518716884385</v>
      </c>
    </row>
    <row r="4322" customFormat="false" ht="15" hidden="false" customHeight="false" outlineLevel="0" collapsed="false">
      <c r="A4322" s="1" t="n">
        <v>5.57929653885707</v>
      </c>
      <c r="B4322" s="1" t="n">
        <v>7.32766718708719</v>
      </c>
    </row>
    <row r="4323" customFormat="false" ht="15" hidden="false" customHeight="false" outlineLevel="0" collapsed="false">
      <c r="A4323" s="1" t="n">
        <v>31.3807304881804</v>
      </c>
      <c r="B4323" s="1" t="n">
        <v>-8.71975417956471</v>
      </c>
    </row>
    <row r="4324" customFormat="false" ht="15" hidden="false" customHeight="false" outlineLevel="0" collapsed="false">
      <c r="A4324" s="1" t="n">
        <v>23.8506605935889</v>
      </c>
      <c r="B4324" s="1" t="n">
        <v>-6.2689185265843</v>
      </c>
    </row>
    <row r="4325" customFormat="false" ht="15" hidden="false" customHeight="false" outlineLevel="0" collapsed="false">
      <c r="A4325" s="1" t="n">
        <f aca="false">-30.5012412982553</f>
        <v>-30.5012412982553</v>
      </c>
      <c r="B4325" s="1" t="n">
        <v>-16.7193853623247</v>
      </c>
    </row>
    <row r="4326" customFormat="false" ht="15" hidden="false" customHeight="false" outlineLevel="0" collapsed="false">
      <c r="A4326" s="1" t="n">
        <f aca="false">-27.7086556045813</f>
        <v>-27.7086556045813</v>
      </c>
      <c r="B4326" s="1" t="n">
        <v>-15.9410595159008</v>
      </c>
    </row>
    <row r="4327" customFormat="false" ht="15" hidden="false" customHeight="false" outlineLevel="0" collapsed="false">
      <c r="A4327" s="1" t="n">
        <v>5.25225622751092</v>
      </c>
      <c r="B4327" s="1" t="n">
        <v>4.73996486822659</v>
      </c>
    </row>
    <row r="4328" customFormat="false" ht="15" hidden="false" customHeight="false" outlineLevel="0" collapsed="false">
      <c r="A4328" s="1" t="n">
        <v>4.20733284847187</v>
      </c>
      <c r="B4328" s="1" t="n">
        <v>3.37527420082753</v>
      </c>
    </row>
    <row r="4329" customFormat="false" ht="15" hidden="false" customHeight="false" outlineLevel="0" collapsed="false">
      <c r="A4329" s="1" t="n">
        <v>24.7708429975164</v>
      </c>
      <c r="B4329" s="1" t="n">
        <v>-0.615925544636766</v>
      </c>
    </row>
    <row r="4330" customFormat="false" ht="15" hidden="false" customHeight="false" outlineLevel="0" collapsed="false">
      <c r="A4330" s="1" t="n">
        <v>-3.19206051632326</v>
      </c>
      <c r="B4330" s="1" t="n">
        <v>1.30238690112706</v>
      </c>
    </row>
    <row r="4331" customFormat="false" ht="15" hidden="false" customHeight="false" outlineLevel="0" collapsed="false">
      <c r="A4331" s="1" t="n">
        <v>8.95388068598012</v>
      </c>
      <c r="B4331" s="1" t="n">
        <v>3.6855808197645</v>
      </c>
    </row>
    <row r="4332" customFormat="false" ht="15" hidden="false" customHeight="false" outlineLevel="0" collapsed="false">
      <c r="A4332" s="1" t="n">
        <v>-3.55227674101076</v>
      </c>
      <c r="B4332" s="1" t="n">
        <v>4.08151409604695</v>
      </c>
    </row>
    <row r="4333" customFormat="false" ht="15" hidden="false" customHeight="false" outlineLevel="0" collapsed="false">
      <c r="A4333" s="1" t="n">
        <v>7.41083863267433</v>
      </c>
      <c r="B4333" s="1" t="n">
        <v>5.61388272835795</v>
      </c>
    </row>
    <row r="4334" customFormat="false" ht="15" hidden="false" customHeight="false" outlineLevel="0" collapsed="false">
      <c r="A4334" s="1" t="n">
        <v>-3.80011241950795</v>
      </c>
      <c r="B4334" s="1" t="n">
        <v>4.67746778604986</v>
      </c>
    </row>
    <row r="4335" customFormat="false" ht="15" hidden="false" customHeight="false" outlineLevel="0" collapsed="false">
      <c r="A4335" s="1" t="n">
        <v>22.0926659470432</v>
      </c>
      <c r="B4335" s="1" t="n">
        <v>-5.21657699452809</v>
      </c>
    </row>
    <row r="4336" customFormat="false" ht="15" hidden="false" customHeight="false" outlineLevel="0" collapsed="false">
      <c r="A4336" s="1" t="n">
        <v>24.604101306739</v>
      </c>
      <c r="B4336" s="1" t="n">
        <v>-2.7505045414125</v>
      </c>
    </row>
    <row r="4337" customFormat="false" ht="15" hidden="false" customHeight="false" outlineLevel="0" collapsed="false">
      <c r="A4337" s="1" t="n">
        <f aca="false">-21.036689478712</f>
        <v>-21.036689478712</v>
      </c>
      <c r="B4337" s="1" t="n">
        <v>-14.6602754435977</v>
      </c>
    </row>
    <row r="4338" customFormat="false" ht="15" hidden="false" customHeight="false" outlineLevel="0" collapsed="false">
      <c r="A4338" s="1" t="n">
        <v>28.0571061656622</v>
      </c>
      <c r="B4338" s="1" t="n">
        <v>-2.95511643164713</v>
      </c>
    </row>
    <row r="4339" customFormat="false" ht="15" hidden="false" customHeight="false" outlineLevel="0" collapsed="false">
      <c r="A4339" s="1" t="n">
        <f aca="false">-30.4487976634235</f>
        <v>-30.4487976634235</v>
      </c>
      <c r="B4339" s="1" t="n">
        <v>-15.2577613156027</v>
      </c>
    </row>
    <row r="4340" customFormat="false" ht="15" hidden="false" customHeight="false" outlineLevel="0" collapsed="false">
      <c r="A4340" s="1" t="n">
        <v>25.2795775258171</v>
      </c>
      <c r="B4340" s="1" t="n">
        <v>-8.22555559299223</v>
      </c>
    </row>
    <row r="4341" customFormat="false" ht="15" hidden="false" customHeight="false" outlineLevel="0" collapsed="false">
      <c r="A4341" s="1" t="n">
        <f aca="false">-27.7792774450502</f>
        <v>-27.7792774450502</v>
      </c>
      <c r="B4341" s="1" t="n">
        <v>-16.8686872753897</v>
      </c>
    </row>
    <row r="4342" customFormat="false" ht="15" hidden="false" customHeight="false" outlineLevel="0" collapsed="false">
      <c r="A4342" s="1" t="n">
        <v>1.58838701712179</v>
      </c>
      <c r="B4342" s="1" t="n">
        <v>3.01624664831712</v>
      </c>
    </row>
    <row r="4343" customFormat="false" ht="15" hidden="false" customHeight="false" outlineLevel="0" collapsed="false">
      <c r="A4343" s="1" t="n">
        <v>11.9719523109426</v>
      </c>
      <c r="B4343" s="1" t="n">
        <v>5.51106240089624</v>
      </c>
    </row>
    <row r="4344" customFormat="false" ht="15" hidden="false" customHeight="false" outlineLevel="0" collapsed="false">
      <c r="A4344" s="1" t="n">
        <f aca="false">-16.4172626859073</f>
        <v>-16.4172626859073</v>
      </c>
      <c r="B4344" s="1" t="n">
        <v>-11.6886496245791</v>
      </c>
    </row>
    <row r="4345" customFormat="false" ht="15" hidden="false" customHeight="false" outlineLevel="0" collapsed="false">
      <c r="A4345" s="1" t="n">
        <f aca="false">-31.8549771303139</f>
        <v>-31.8549771303139</v>
      </c>
      <c r="B4345" s="1" t="n">
        <v>-11.0340548014212</v>
      </c>
    </row>
    <row r="4346" customFormat="false" ht="15" hidden="false" customHeight="false" outlineLevel="0" collapsed="false">
      <c r="A4346" s="1" t="n">
        <v>13.2813559854525</v>
      </c>
      <c r="B4346" s="1" t="n">
        <v>6.43333867987497</v>
      </c>
    </row>
    <row r="4347" customFormat="false" ht="15" hidden="false" customHeight="false" outlineLevel="0" collapsed="false">
      <c r="A4347" s="1" t="n">
        <f aca="false">-16.4270914243832</f>
        <v>-16.4270914243832</v>
      </c>
      <c r="B4347" s="1" t="n">
        <v>-10.713969089971</v>
      </c>
    </row>
    <row r="4348" customFormat="false" ht="15" hidden="false" customHeight="false" outlineLevel="0" collapsed="false">
      <c r="A4348" s="1" t="n">
        <v>12.6690455066553</v>
      </c>
      <c r="B4348" s="1" t="n">
        <v>6.23715172424732</v>
      </c>
    </row>
    <row r="4349" customFormat="false" ht="15" hidden="false" customHeight="false" outlineLevel="0" collapsed="false">
      <c r="A4349" s="1" t="n">
        <f aca="false">-30.8284480799849</f>
        <v>-30.8284480799849</v>
      </c>
      <c r="B4349" s="1" t="n">
        <v>-12.831394836538</v>
      </c>
    </row>
    <row r="4350" customFormat="false" ht="15" hidden="false" customHeight="false" outlineLevel="0" collapsed="false">
      <c r="A4350" s="1" t="n">
        <v>26.4146267763731</v>
      </c>
      <c r="B4350" s="1" t="n">
        <v>-3.79421513923617</v>
      </c>
    </row>
    <row r="4351" customFormat="false" ht="15" hidden="false" customHeight="false" outlineLevel="0" collapsed="false">
      <c r="A4351" s="1" t="n">
        <f aca="false">-22.105704152275</f>
        <v>-22.105704152275</v>
      </c>
      <c r="B4351" s="1" t="n">
        <v>-12.0867514013417</v>
      </c>
    </row>
    <row r="4352" customFormat="false" ht="15" hidden="false" customHeight="false" outlineLevel="0" collapsed="false">
      <c r="A4352" s="1" t="n">
        <v>4.34912216180621</v>
      </c>
      <c r="B4352" s="1" t="n">
        <v>7.82494094534501</v>
      </c>
    </row>
    <row r="4353" customFormat="false" ht="15" hidden="false" customHeight="false" outlineLevel="0" collapsed="false">
      <c r="A4353" s="1" t="n">
        <v>6.39936619396504</v>
      </c>
      <c r="B4353" s="1" t="n">
        <v>5.80598265300721</v>
      </c>
    </row>
    <row r="4354" customFormat="false" ht="15" hidden="false" customHeight="false" outlineLevel="0" collapsed="false">
      <c r="A4354" s="1" t="n">
        <f aca="false">-16.9026616398566</f>
        <v>-16.9026616398566</v>
      </c>
      <c r="B4354" s="1" t="n">
        <v>-16.8272903058953</v>
      </c>
    </row>
    <row r="4355" customFormat="false" ht="15" hidden="false" customHeight="false" outlineLevel="0" collapsed="false">
      <c r="A4355" s="1" t="n">
        <v>-3.08735316244446</v>
      </c>
      <c r="B4355" s="1" t="n">
        <v>6.17427857206766</v>
      </c>
    </row>
    <row r="4356" customFormat="false" ht="15" hidden="false" customHeight="false" outlineLevel="0" collapsed="false">
      <c r="A4356" s="1" t="n">
        <v>36.5365091188808</v>
      </c>
      <c r="B4356" s="1" t="n">
        <v>-4.20201815134217</v>
      </c>
    </row>
    <row r="4357" customFormat="false" ht="15" hidden="false" customHeight="false" outlineLevel="0" collapsed="false">
      <c r="A4357" s="1" t="n">
        <v>29.7741354506982</v>
      </c>
      <c r="B4357" s="1" t="n">
        <v>-3.39265783283495</v>
      </c>
    </row>
    <row r="4358" customFormat="false" ht="15" hidden="false" customHeight="false" outlineLevel="0" collapsed="false">
      <c r="A4358" s="1" t="n">
        <f aca="false">-25.005655908424</f>
        <v>-25.005655908424</v>
      </c>
      <c r="B4358" s="1" t="n">
        <v>-14.4991528070543</v>
      </c>
    </row>
    <row r="4359" customFormat="false" ht="15" hidden="false" customHeight="false" outlineLevel="0" collapsed="false">
      <c r="A4359" s="1" t="n">
        <f aca="false">-24.7031703290127</f>
        <v>-24.7031703290127</v>
      </c>
      <c r="B4359" s="1" t="n">
        <v>-12.3221859600435</v>
      </c>
    </row>
    <row r="4360" customFormat="false" ht="15" hidden="false" customHeight="false" outlineLevel="0" collapsed="false">
      <c r="A4360" s="1" t="n">
        <v>29.4984644024871</v>
      </c>
      <c r="B4360" s="1" t="n">
        <v>0.237786093515294</v>
      </c>
    </row>
    <row r="4361" customFormat="false" ht="15" hidden="false" customHeight="false" outlineLevel="0" collapsed="false">
      <c r="A4361" s="1" t="n">
        <v>31.5518812984691</v>
      </c>
      <c r="B4361" s="1" t="n">
        <v>-0.252693517600997</v>
      </c>
    </row>
    <row r="4362" customFormat="false" ht="15" hidden="false" customHeight="false" outlineLevel="0" collapsed="false">
      <c r="A4362" s="1" t="n">
        <f aca="false">-29.3932766973929</f>
        <v>-29.3932766973929</v>
      </c>
      <c r="B4362" s="1" t="n">
        <v>-14.678107335317</v>
      </c>
    </row>
    <row r="4363" customFormat="false" ht="15" hidden="false" customHeight="false" outlineLevel="0" collapsed="false">
      <c r="A4363" s="1" t="n">
        <v>28.4277609072147</v>
      </c>
      <c r="B4363" s="1" t="n">
        <v>-0.298008448310262</v>
      </c>
    </row>
    <row r="4364" customFormat="false" ht="15" hidden="false" customHeight="false" outlineLevel="0" collapsed="false">
      <c r="A4364" s="1" t="n">
        <v>9.30755289305479</v>
      </c>
      <c r="B4364" s="1" t="n">
        <v>1.77942374533272</v>
      </c>
    </row>
    <row r="4365" customFormat="false" ht="15" hidden="false" customHeight="false" outlineLevel="0" collapsed="false">
      <c r="A4365" s="1" t="n">
        <f aca="false">-32.1924699520424</f>
        <v>-32.1924699520424</v>
      </c>
      <c r="B4365" s="1" t="n">
        <v>-18.7064300395299</v>
      </c>
    </row>
    <row r="4366" customFormat="false" ht="15" hidden="false" customHeight="false" outlineLevel="0" collapsed="false">
      <c r="A4366" s="1" t="n">
        <v>10.6073316699336</v>
      </c>
      <c r="B4366" s="1" t="n">
        <v>4.36894566952933</v>
      </c>
    </row>
    <row r="4367" customFormat="false" ht="15" hidden="false" customHeight="false" outlineLevel="0" collapsed="false">
      <c r="A4367" s="1" t="n">
        <v>13.5796050271179</v>
      </c>
      <c r="B4367" s="1" t="n">
        <v>7.72741246017312</v>
      </c>
    </row>
    <row r="4368" customFormat="false" ht="15" hidden="false" customHeight="false" outlineLevel="0" collapsed="false">
      <c r="A4368" s="1" t="n">
        <v>30.7802634486469</v>
      </c>
      <c r="B4368" s="1" t="n">
        <v>-7.96202839911306</v>
      </c>
    </row>
    <row r="4369" customFormat="false" ht="15" hidden="false" customHeight="false" outlineLevel="0" collapsed="false">
      <c r="A4369" s="1" t="n">
        <v>9.89310602027416</v>
      </c>
      <c r="B4369" s="1" t="n">
        <v>6.98171245807769</v>
      </c>
    </row>
    <row r="4370" customFormat="false" ht="15" hidden="false" customHeight="false" outlineLevel="0" collapsed="false">
      <c r="A4370" s="1" t="n">
        <f aca="false">-22.1903414049955</f>
        <v>-22.1903414049955</v>
      </c>
      <c r="B4370" s="1" t="n">
        <v>-17.7662346200938</v>
      </c>
    </row>
    <row r="4371" customFormat="false" ht="15" hidden="false" customHeight="false" outlineLevel="0" collapsed="false">
      <c r="A4371" s="1" t="n">
        <f aca="false">-34.4679643143719</f>
        <v>-34.4679643143719</v>
      </c>
      <c r="B4371" s="1" t="n">
        <v>-16.5587130351906</v>
      </c>
    </row>
    <row r="4372" customFormat="false" ht="15" hidden="false" customHeight="false" outlineLevel="0" collapsed="false">
      <c r="A4372" s="1" t="n">
        <v>3.78850128070121</v>
      </c>
      <c r="B4372" s="1" t="n">
        <v>-0.269618634814098</v>
      </c>
    </row>
    <row r="4373" customFormat="false" ht="15" hidden="false" customHeight="false" outlineLevel="0" collapsed="false">
      <c r="A4373" s="1" t="n">
        <v>12.6125245164589</v>
      </c>
      <c r="B4373" s="1" t="n">
        <v>8.99097020195249</v>
      </c>
    </row>
    <row r="4374" customFormat="false" ht="15" hidden="false" customHeight="false" outlineLevel="0" collapsed="false">
      <c r="A4374" s="1" t="n">
        <f aca="false">-22.3759300321578</f>
        <v>-22.3759300321578</v>
      </c>
      <c r="B4374" s="1" t="n">
        <v>-16.6279808567617</v>
      </c>
    </row>
    <row r="4375" customFormat="false" ht="15" hidden="false" customHeight="false" outlineLevel="0" collapsed="false">
      <c r="A4375" s="1" t="n">
        <v>-3.83537454106966</v>
      </c>
      <c r="B4375" s="1" t="n">
        <v>5.59981860640324</v>
      </c>
    </row>
    <row r="4376" customFormat="false" ht="15" hidden="false" customHeight="false" outlineLevel="0" collapsed="false">
      <c r="A4376" s="1" t="n">
        <v>-2.23075245350338</v>
      </c>
      <c r="B4376" s="1" t="n">
        <v>8.61073706973418</v>
      </c>
    </row>
    <row r="4377" customFormat="false" ht="15" hidden="false" customHeight="false" outlineLevel="0" collapsed="false">
      <c r="A4377" s="1" t="n">
        <v>28.5109584706018</v>
      </c>
      <c r="B4377" s="1" t="n">
        <v>-7.45715009167718</v>
      </c>
    </row>
    <row r="4378" customFormat="false" ht="15" hidden="false" customHeight="false" outlineLevel="0" collapsed="false">
      <c r="A4378" s="1" t="n">
        <v>35.8387745185522</v>
      </c>
      <c r="B4378" s="1" t="n">
        <v>-4.8521854072139</v>
      </c>
    </row>
    <row r="4379" customFormat="false" ht="15" hidden="false" customHeight="false" outlineLevel="0" collapsed="false">
      <c r="A4379" s="1" t="n">
        <v>22.9412130987668</v>
      </c>
      <c r="B4379" s="1" t="n">
        <v>-1.01298395823029</v>
      </c>
    </row>
    <row r="4380" customFormat="false" ht="15" hidden="false" customHeight="false" outlineLevel="0" collapsed="false">
      <c r="A4380" s="1" t="n">
        <f aca="false">-30.806213567897</f>
        <v>-30.806213567897</v>
      </c>
      <c r="B4380" s="1" t="n">
        <v>-11.7157342316011</v>
      </c>
    </row>
    <row r="4381" customFormat="false" ht="15" hidden="false" customHeight="false" outlineLevel="0" collapsed="false">
      <c r="A4381" s="1" t="n">
        <v>12.4242247582992</v>
      </c>
      <c r="B4381" s="1" t="n">
        <v>4.96319022249244</v>
      </c>
    </row>
    <row r="4382" customFormat="false" ht="15" hidden="false" customHeight="false" outlineLevel="0" collapsed="false">
      <c r="A4382" s="1" t="n">
        <v>39.7877989820936</v>
      </c>
      <c r="B4382" s="1" t="n">
        <v>-6.45878166074111</v>
      </c>
    </row>
    <row r="4383" customFormat="false" ht="15" hidden="false" customHeight="false" outlineLevel="0" collapsed="false">
      <c r="A4383" s="1" t="n">
        <f aca="false">-23.5326514081381</f>
        <v>-23.5326514081381</v>
      </c>
      <c r="B4383" s="1" t="n">
        <v>-12.0853267784396</v>
      </c>
    </row>
    <row r="4384" customFormat="false" ht="15" hidden="false" customHeight="false" outlineLevel="0" collapsed="false">
      <c r="A4384" s="1" t="n">
        <v>0.0830776826749559</v>
      </c>
      <c r="B4384" s="1" t="n">
        <v>2.20903674381886</v>
      </c>
    </row>
    <row r="4385" customFormat="false" ht="15" hidden="false" customHeight="false" outlineLevel="0" collapsed="false">
      <c r="A4385" s="1" t="n">
        <v>-2.82828475558788</v>
      </c>
      <c r="B4385" s="1" t="n">
        <v>9.18886398736423</v>
      </c>
    </row>
    <row r="4386" customFormat="false" ht="15" hidden="false" customHeight="false" outlineLevel="0" collapsed="false">
      <c r="A4386" s="1" t="n">
        <v>40.3191779062844</v>
      </c>
      <c r="B4386" s="1" t="n">
        <v>-5.49151720353631</v>
      </c>
    </row>
    <row r="4387" customFormat="false" ht="15" hidden="false" customHeight="false" outlineLevel="0" collapsed="false">
      <c r="A4387" s="1" t="n">
        <v>3.07104412776572</v>
      </c>
      <c r="B4387" s="1" t="n">
        <v>1.50152133889369</v>
      </c>
    </row>
    <row r="4388" customFormat="false" ht="15" hidden="false" customHeight="false" outlineLevel="0" collapsed="false">
      <c r="A4388" s="1" t="n">
        <v>-4.06786106963054</v>
      </c>
      <c r="B4388" s="1" t="n">
        <v>7.67556863764084</v>
      </c>
    </row>
    <row r="4389" customFormat="false" ht="15" hidden="false" customHeight="false" outlineLevel="0" collapsed="false">
      <c r="A4389" s="1" t="n">
        <f aca="false">-31.0843157486898</f>
        <v>-31.0843157486898</v>
      </c>
      <c r="B4389" s="1" t="n">
        <v>-13.2964573521462</v>
      </c>
    </row>
    <row r="4390" customFormat="false" ht="15" hidden="false" customHeight="false" outlineLevel="0" collapsed="false">
      <c r="A4390" s="1" t="n">
        <f aca="false">-31.8325242911775</f>
        <v>-31.8325242911775</v>
      </c>
      <c r="B4390" s="1" t="n">
        <v>-15.0635971666271</v>
      </c>
    </row>
    <row r="4391" customFormat="false" ht="15" hidden="false" customHeight="false" outlineLevel="0" collapsed="false">
      <c r="A4391" s="1" t="n">
        <v>7.0440840939836</v>
      </c>
      <c r="B4391" s="1" t="n">
        <v>3.23315945273854</v>
      </c>
    </row>
    <row r="4392" customFormat="false" ht="15" hidden="false" customHeight="false" outlineLevel="0" collapsed="false">
      <c r="A4392" s="1" t="n">
        <v>9.48040028217741</v>
      </c>
      <c r="B4392" s="1" t="n">
        <v>8.67902550855274</v>
      </c>
    </row>
    <row r="4393" customFormat="false" ht="15" hidden="false" customHeight="false" outlineLevel="0" collapsed="false">
      <c r="A4393" s="1" t="n">
        <v>10.7898041385123</v>
      </c>
      <c r="B4393" s="1" t="n">
        <v>4.00702970349779</v>
      </c>
    </row>
    <row r="4394" customFormat="false" ht="15" hidden="false" customHeight="false" outlineLevel="0" collapsed="false">
      <c r="A4394" s="1" t="n">
        <v>-5.42752213503915</v>
      </c>
      <c r="B4394" s="1" t="n">
        <v>8.18042609416616</v>
      </c>
    </row>
    <row r="4395" customFormat="false" ht="15" hidden="false" customHeight="false" outlineLevel="0" collapsed="false">
      <c r="A4395" s="1" t="n">
        <v>22.7867810948343</v>
      </c>
      <c r="B4395" s="1" t="n">
        <v>-5.87563395928229</v>
      </c>
    </row>
    <row r="4396" customFormat="false" ht="15" hidden="false" customHeight="false" outlineLevel="0" collapsed="false">
      <c r="A4396" s="1" t="n">
        <v>36.960062783051</v>
      </c>
      <c r="B4396" s="1" t="n">
        <v>-3.45093004464741</v>
      </c>
    </row>
    <row r="4397" customFormat="false" ht="15" hidden="false" customHeight="false" outlineLevel="0" collapsed="false">
      <c r="A4397" s="1" t="n">
        <f aca="false">-30.7403115366856</f>
        <v>-30.7403115366856</v>
      </c>
      <c r="B4397" s="1" t="n">
        <v>-19.3848460938884</v>
      </c>
    </row>
    <row r="4398" customFormat="false" ht="15" hidden="false" customHeight="false" outlineLevel="0" collapsed="false">
      <c r="A4398" s="1" t="n">
        <v>29.0374300294008</v>
      </c>
      <c r="B4398" s="1" t="n">
        <v>-5.66118106237794</v>
      </c>
    </row>
    <row r="4399" customFormat="false" ht="15" hidden="false" customHeight="false" outlineLevel="0" collapsed="false">
      <c r="A4399" s="1" t="n">
        <v>37.996142319041</v>
      </c>
      <c r="B4399" s="1" t="n">
        <v>-2.30397625450391</v>
      </c>
    </row>
    <row r="4400" customFormat="false" ht="15" hidden="false" customHeight="false" outlineLevel="0" collapsed="false">
      <c r="A4400" s="1" t="n">
        <v>11.34037873936</v>
      </c>
      <c r="B4400" s="1" t="n">
        <v>4.13315532716586</v>
      </c>
    </row>
    <row r="4401" customFormat="false" ht="15" hidden="false" customHeight="false" outlineLevel="0" collapsed="false">
      <c r="A4401" s="1" t="n">
        <v>6.64825543154869</v>
      </c>
      <c r="B4401" s="1" t="n">
        <v>2.27146690443983</v>
      </c>
    </row>
    <row r="4402" customFormat="false" ht="15" hidden="false" customHeight="false" outlineLevel="0" collapsed="false">
      <c r="A4402" s="1" t="n">
        <f aca="false">-33.4065814878278</f>
        <v>-33.4065814878278</v>
      </c>
      <c r="B4402" s="1" t="n">
        <v>-12.7554316533317</v>
      </c>
    </row>
    <row r="4403" customFormat="false" ht="15" hidden="false" customHeight="false" outlineLevel="0" collapsed="false">
      <c r="A4403" s="1" t="n">
        <f aca="false">-24.4001943098309</f>
        <v>-24.4001943098309</v>
      </c>
      <c r="B4403" s="1" t="n">
        <v>-12.2586349698596</v>
      </c>
    </row>
    <row r="4404" customFormat="false" ht="15" hidden="false" customHeight="false" outlineLevel="0" collapsed="false">
      <c r="A4404" s="1" t="n">
        <f aca="false">-23.6568711794235</f>
        <v>-23.6568711794235</v>
      </c>
      <c r="B4404" s="1" t="n">
        <v>-10.0716159202978</v>
      </c>
    </row>
    <row r="4405" customFormat="false" ht="15" hidden="false" customHeight="false" outlineLevel="0" collapsed="false">
      <c r="A4405" s="1" t="n">
        <f aca="false">-16.5984260342686</f>
        <v>-16.5984260342686</v>
      </c>
      <c r="B4405" s="1" t="n">
        <v>-11.7363081675109</v>
      </c>
    </row>
    <row r="4406" customFormat="false" ht="15" hidden="false" customHeight="false" outlineLevel="0" collapsed="false">
      <c r="A4406" s="1" t="n">
        <f aca="false">-27.302160343232</f>
        <v>-27.302160343232</v>
      </c>
      <c r="B4406" s="1" t="n">
        <v>-15.2244548013941</v>
      </c>
    </row>
    <row r="4407" customFormat="false" ht="15" hidden="false" customHeight="false" outlineLevel="0" collapsed="false">
      <c r="A4407" s="1" t="n">
        <v>-0.561753897379842</v>
      </c>
      <c r="B4407" s="1" t="n">
        <v>2.45188651756658</v>
      </c>
    </row>
    <row r="4408" customFormat="false" ht="15" hidden="false" customHeight="false" outlineLevel="0" collapsed="false">
      <c r="A4408" s="1" t="n">
        <v>-4.62958753611335</v>
      </c>
      <c r="B4408" s="1" t="n">
        <v>3.3756744278095</v>
      </c>
    </row>
    <row r="4409" customFormat="false" ht="15" hidden="false" customHeight="false" outlineLevel="0" collapsed="false">
      <c r="A4409" s="1" t="n">
        <v>5.33620751490687</v>
      </c>
      <c r="B4409" s="1" t="n">
        <v>0.893246830427081</v>
      </c>
    </row>
    <row r="4410" customFormat="false" ht="15" hidden="false" customHeight="false" outlineLevel="0" collapsed="false">
      <c r="A4410" s="1" t="n">
        <v>-2.26687127965579</v>
      </c>
      <c r="B4410" s="1" t="n">
        <v>2.57984160697183</v>
      </c>
    </row>
    <row r="4411" customFormat="false" ht="15" hidden="false" customHeight="false" outlineLevel="0" collapsed="false">
      <c r="A4411" s="1" t="n">
        <v>-3.47143807915156</v>
      </c>
      <c r="B4411" s="1" t="n">
        <v>3.58493442138364</v>
      </c>
    </row>
    <row r="4412" customFormat="false" ht="15" hidden="false" customHeight="false" outlineLevel="0" collapsed="false">
      <c r="A4412" s="1" t="n">
        <f aca="false">-27.767325194509</f>
        <v>-27.767325194509</v>
      </c>
      <c r="B4412" s="1" t="n">
        <v>-14.5623728374622</v>
      </c>
    </row>
    <row r="4413" customFormat="false" ht="15" hidden="false" customHeight="false" outlineLevel="0" collapsed="false">
      <c r="A4413" s="1" t="n">
        <v>28.6839680066597</v>
      </c>
      <c r="B4413" s="1" t="n">
        <v>0.231257044451583</v>
      </c>
    </row>
    <row r="4414" customFormat="false" ht="15" hidden="false" customHeight="false" outlineLevel="0" collapsed="false">
      <c r="A4414" s="1" t="n">
        <v>8.25898401096632</v>
      </c>
      <c r="B4414" s="1" t="n">
        <v>9.05463511379699</v>
      </c>
    </row>
    <row r="4415" customFormat="false" ht="15" hidden="false" customHeight="false" outlineLevel="0" collapsed="false">
      <c r="A4415" s="1" t="n">
        <v>39.8667241373576</v>
      </c>
      <c r="B4415" s="1" t="n">
        <v>-4.9055773150219</v>
      </c>
    </row>
    <row r="4416" customFormat="false" ht="15" hidden="false" customHeight="false" outlineLevel="0" collapsed="false">
      <c r="A4416" s="1" t="n">
        <v>6.01913019515927</v>
      </c>
      <c r="B4416" s="1" t="n">
        <v>3.69593234913644</v>
      </c>
    </row>
    <row r="4417" customFormat="false" ht="15" hidden="false" customHeight="false" outlineLevel="0" collapsed="false">
      <c r="A4417" s="1" t="n">
        <v>27.7979301914303</v>
      </c>
      <c r="B4417" s="1" t="n">
        <v>-0.442883108807359</v>
      </c>
    </row>
    <row r="4418" customFormat="false" ht="15" hidden="false" customHeight="false" outlineLevel="0" collapsed="false">
      <c r="A4418" s="1" t="n">
        <v>-3.83585000365768</v>
      </c>
      <c r="B4418" s="1" t="n">
        <v>5.47573850903404</v>
      </c>
    </row>
    <row r="4419" customFormat="false" ht="15" hidden="false" customHeight="false" outlineLevel="0" collapsed="false">
      <c r="A4419" s="1" t="n">
        <v>21.1272933756086</v>
      </c>
      <c r="B4419" s="1" t="n">
        <v>-4.80761364383087</v>
      </c>
    </row>
    <row r="4420" customFormat="false" ht="15" hidden="false" customHeight="false" outlineLevel="0" collapsed="false">
      <c r="A4420" s="1" t="n">
        <v>4.78864340981576</v>
      </c>
      <c r="B4420" s="1" t="n">
        <v>6.73944562830314</v>
      </c>
    </row>
    <row r="4421" customFormat="false" ht="15" hidden="false" customHeight="false" outlineLevel="0" collapsed="false">
      <c r="A4421" s="1" t="n">
        <f aca="false">-17.1793138936619</f>
        <v>-17.1793138936619</v>
      </c>
      <c r="B4421" s="1" t="n">
        <v>-11.031718946655</v>
      </c>
    </row>
    <row r="4422" customFormat="false" ht="15" hidden="false" customHeight="false" outlineLevel="0" collapsed="false">
      <c r="A4422" s="1" t="n">
        <f aca="false">-29.3168882052332</f>
        <v>-29.3168882052332</v>
      </c>
      <c r="B4422" s="1" t="n">
        <v>-12.7396932305793</v>
      </c>
    </row>
    <row r="4423" customFormat="false" ht="15" hidden="false" customHeight="false" outlineLevel="0" collapsed="false">
      <c r="A4423" s="1" t="n">
        <v>23.0916690344985</v>
      </c>
      <c r="B4423" s="1" t="n">
        <v>-2.62700340997414</v>
      </c>
    </row>
    <row r="4424" customFormat="false" ht="15" hidden="false" customHeight="false" outlineLevel="0" collapsed="false">
      <c r="A4424" s="1" t="n">
        <v>6.47157347069765</v>
      </c>
      <c r="B4424" s="1" t="n">
        <v>5.19003750574097</v>
      </c>
    </row>
    <row r="4425" customFormat="false" ht="15" hidden="false" customHeight="false" outlineLevel="0" collapsed="false">
      <c r="A4425" s="1" t="n">
        <v>29.5172663604832</v>
      </c>
      <c r="B4425" s="1" t="n">
        <v>-0.538475261811017</v>
      </c>
    </row>
    <row r="4426" customFormat="false" ht="15" hidden="false" customHeight="false" outlineLevel="0" collapsed="false">
      <c r="A4426" s="1" t="n">
        <f aca="false">-32.0150261147998</f>
        <v>-32.0150261147998</v>
      </c>
      <c r="B4426" s="1" t="n">
        <v>-16.4905796371551</v>
      </c>
    </row>
    <row r="4427" customFormat="false" ht="15" hidden="false" customHeight="false" outlineLevel="0" collapsed="false">
      <c r="A4427" s="1" t="n">
        <v>-5.58863794535097</v>
      </c>
      <c r="B4427" s="1" t="n">
        <v>0.452974481147754</v>
      </c>
    </row>
    <row r="4428" customFormat="false" ht="15" hidden="false" customHeight="false" outlineLevel="0" collapsed="false">
      <c r="A4428" s="1" t="n">
        <f aca="false">-26.7074937809988</f>
        <v>-26.7074937809988</v>
      </c>
      <c r="B4428" s="1" t="n">
        <v>-13.423453152531</v>
      </c>
    </row>
    <row r="4429" customFormat="false" ht="15" hidden="false" customHeight="false" outlineLevel="0" collapsed="false">
      <c r="A4429" s="1" t="n">
        <f aca="false">-18.8054168056281</f>
        <v>-18.8054168056281</v>
      </c>
      <c r="B4429" s="1" t="n">
        <v>-12.1646088772732</v>
      </c>
    </row>
    <row r="4430" customFormat="false" ht="15" hidden="false" customHeight="false" outlineLevel="0" collapsed="false">
      <c r="A4430" s="1" t="n">
        <v>21.6598324764916</v>
      </c>
      <c r="B4430" s="1" t="n">
        <v>-8.48504929159244</v>
      </c>
    </row>
    <row r="4431" customFormat="false" ht="15" hidden="false" customHeight="false" outlineLevel="0" collapsed="false">
      <c r="A4431" s="1" t="n">
        <v>8.58806652819774</v>
      </c>
      <c r="B4431" s="1" t="n">
        <v>6.82555508112195</v>
      </c>
    </row>
    <row r="4432" customFormat="false" ht="15" hidden="false" customHeight="false" outlineLevel="0" collapsed="false">
      <c r="A4432" s="1" t="n">
        <f aca="false">-34.6733395381509</f>
        <v>-34.6733395381509</v>
      </c>
      <c r="B4432" s="1" t="n">
        <v>-9.43569651022803</v>
      </c>
    </row>
    <row r="4433" customFormat="false" ht="15" hidden="false" customHeight="false" outlineLevel="0" collapsed="false">
      <c r="A4433" s="1" t="n">
        <f aca="false">-31.5184716566984</f>
        <v>-31.5184716566984</v>
      </c>
      <c r="B4433" s="1" t="n">
        <v>-17.4061874701795</v>
      </c>
    </row>
    <row r="4434" customFormat="false" ht="15" hidden="false" customHeight="false" outlineLevel="0" collapsed="false">
      <c r="A4434" s="1" t="n">
        <v>29.2538739679893</v>
      </c>
      <c r="B4434" s="1" t="n">
        <v>-6.93661114384753</v>
      </c>
    </row>
    <row r="4435" customFormat="false" ht="15" hidden="false" customHeight="false" outlineLevel="0" collapsed="false">
      <c r="A4435" s="1" t="n">
        <v>1.56610831304742</v>
      </c>
      <c r="B4435" s="1" t="n">
        <v>1.17158603013453</v>
      </c>
    </row>
    <row r="4436" customFormat="false" ht="15" hidden="false" customHeight="false" outlineLevel="0" collapsed="false">
      <c r="A4436" s="1" t="n">
        <f aca="false">-25.3137916636594</f>
        <v>-25.3137916636594</v>
      </c>
      <c r="B4436" s="1" t="n">
        <v>-17.5715155567115</v>
      </c>
    </row>
    <row r="4437" customFormat="false" ht="15" hidden="false" customHeight="false" outlineLevel="0" collapsed="false">
      <c r="A4437" s="1" t="n">
        <f aca="false">-21.0123391149096</f>
        <v>-21.0123391149096</v>
      </c>
      <c r="B4437" s="1" t="n">
        <v>-18.965921000221</v>
      </c>
    </row>
    <row r="4438" customFormat="false" ht="15" hidden="false" customHeight="false" outlineLevel="0" collapsed="false">
      <c r="A4438" s="1" t="n">
        <f aca="false">-3.84029656701993</f>
        <v>-3.84029656701993</v>
      </c>
      <c r="B4438" s="1" t="n">
        <v>-0.0120578289951442</v>
      </c>
    </row>
    <row r="4439" customFormat="false" ht="15" hidden="false" customHeight="false" outlineLevel="0" collapsed="false">
      <c r="A4439" s="1" t="n">
        <v>-5.05346715035335</v>
      </c>
      <c r="B4439" s="1" t="n">
        <v>7.19258234269781</v>
      </c>
    </row>
    <row r="4440" customFormat="false" ht="15" hidden="false" customHeight="false" outlineLevel="0" collapsed="false">
      <c r="A4440" s="1" t="n">
        <v>6.06597084103693</v>
      </c>
      <c r="B4440" s="1" t="n">
        <v>1.52192807932243</v>
      </c>
    </row>
    <row r="4441" customFormat="false" ht="15" hidden="false" customHeight="false" outlineLevel="0" collapsed="false">
      <c r="A4441" s="1" t="n">
        <f aca="false">-24.2926622731417</f>
        <v>-24.2926622731417</v>
      </c>
      <c r="B4441" s="1" t="n">
        <v>-12.7022643133855</v>
      </c>
    </row>
    <row r="4442" customFormat="false" ht="15" hidden="false" customHeight="false" outlineLevel="0" collapsed="false">
      <c r="A4442" s="1" t="n">
        <f aca="false">-22.7762470688144</f>
        <v>-22.7762470688144</v>
      </c>
      <c r="B4442" s="1" t="n">
        <v>-18.9845840500695</v>
      </c>
    </row>
    <row r="4443" customFormat="false" ht="15" hidden="false" customHeight="false" outlineLevel="0" collapsed="false">
      <c r="A4443" s="1" t="n">
        <f aca="false">-29.8869641875795</f>
        <v>-29.8869641875795</v>
      </c>
      <c r="B4443" s="1" t="n">
        <v>-15.9614591838368</v>
      </c>
    </row>
    <row r="4444" customFormat="false" ht="15" hidden="false" customHeight="false" outlineLevel="0" collapsed="false">
      <c r="A4444" s="1" t="n">
        <v>29.1460209505243</v>
      </c>
      <c r="B4444" s="1" t="n">
        <v>-1.35828432423214</v>
      </c>
    </row>
    <row r="4445" customFormat="false" ht="15" hidden="false" customHeight="false" outlineLevel="0" collapsed="false">
      <c r="A4445" s="1" t="n">
        <v>1.32913740187859</v>
      </c>
      <c r="B4445" s="1" t="n">
        <v>4.08445404101673</v>
      </c>
    </row>
    <row r="4446" customFormat="false" ht="15" hidden="false" customHeight="false" outlineLevel="0" collapsed="false">
      <c r="A4446" s="1" t="n">
        <f aca="false">-16.4826399644333</f>
        <v>-16.4826399644333</v>
      </c>
      <c r="B4446" s="1" t="n">
        <v>-12.6013477294627</v>
      </c>
    </row>
    <row r="4447" customFormat="false" ht="15" hidden="false" customHeight="false" outlineLevel="0" collapsed="false">
      <c r="A4447" s="1" t="n">
        <f aca="false">-16.9703261036147</f>
        <v>-16.9703261036147</v>
      </c>
      <c r="B4447" s="1" t="n">
        <v>-14.0677896302079</v>
      </c>
    </row>
    <row r="4448" customFormat="false" ht="15" hidden="false" customHeight="false" outlineLevel="0" collapsed="false">
      <c r="A4448" s="1" t="n">
        <f aca="false">-27.1054310797309</f>
        <v>-27.1054310797309</v>
      </c>
      <c r="B4448" s="1" t="n">
        <v>-15.9101359585063</v>
      </c>
    </row>
    <row r="4449" customFormat="false" ht="15" hidden="false" customHeight="false" outlineLevel="0" collapsed="false">
      <c r="A4449" s="1" t="n">
        <f aca="false">-19.6136929038255</f>
        <v>-19.6136929038255</v>
      </c>
      <c r="B4449" s="1" t="n">
        <v>-18.3326312266726</v>
      </c>
    </row>
    <row r="4450" customFormat="false" ht="15" hidden="false" customHeight="false" outlineLevel="0" collapsed="false">
      <c r="A4450" s="1" t="n">
        <f aca="false">-26.2948996048214</f>
        <v>-26.2948996048214</v>
      </c>
      <c r="B4450" s="1" t="n">
        <v>-16.8492477383085</v>
      </c>
    </row>
    <row r="4451" customFormat="false" ht="15" hidden="false" customHeight="false" outlineLevel="0" collapsed="false">
      <c r="A4451" s="1" t="n">
        <v>23.4097490265936</v>
      </c>
      <c r="B4451" s="1" t="n">
        <v>-6.20500470940538</v>
      </c>
    </row>
    <row r="4452" customFormat="false" ht="15" hidden="false" customHeight="false" outlineLevel="0" collapsed="false">
      <c r="A4452" s="1" t="n">
        <v>40.2705064239051</v>
      </c>
      <c r="B4452" s="1" t="n">
        <v>-9.3349316214376</v>
      </c>
    </row>
    <row r="4453" customFormat="false" ht="15" hidden="false" customHeight="false" outlineLevel="0" collapsed="false">
      <c r="A4453" s="1" t="n">
        <v>25.7913168097207</v>
      </c>
      <c r="B4453" s="1" t="n">
        <v>-3.74737430535485</v>
      </c>
    </row>
    <row r="4454" customFormat="false" ht="15" hidden="false" customHeight="false" outlineLevel="0" collapsed="false">
      <c r="A4454" s="1" t="n">
        <v>20.9231577604362</v>
      </c>
      <c r="B4454" s="1" t="n">
        <v>-2.94203132213319</v>
      </c>
    </row>
    <row r="4455" customFormat="false" ht="15" hidden="false" customHeight="false" outlineLevel="0" collapsed="false">
      <c r="A4455" s="1" t="n">
        <f aca="false">-23.6773072775024</f>
        <v>-23.6773072775024</v>
      </c>
      <c r="B4455" s="1" t="n">
        <v>-18.6267693404782</v>
      </c>
    </row>
    <row r="4456" customFormat="false" ht="15" hidden="false" customHeight="false" outlineLevel="0" collapsed="false">
      <c r="A4456" s="1" t="n">
        <f aca="false">-30.029369194183</f>
        <v>-30.029369194183</v>
      </c>
      <c r="B4456" s="1" t="n">
        <v>-10.8736624990609</v>
      </c>
    </row>
    <row r="4457" customFormat="false" ht="15" hidden="false" customHeight="false" outlineLevel="0" collapsed="false">
      <c r="A4457" s="1" t="n">
        <v>27.1742591726998</v>
      </c>
      <c r="B4457" s="1" t="n">
        <v>-8.0933137882259</v>
      </c>
    </row>
    <row r="4458" customFormat="false" ht="15" hidden="false" customHeight="false" outlineLevel="0" collapsed="false">
      <c r="A4458" s="1" t="n">
        <v>28.8427286554802</v>
      </c>
      <c r="B4458" s="1" t="n">
        <v>-8.88296038882757</v>
      </c>
    </row>
    <row r="4459" customFormat="false" ht="15" hidden="false" customHeight="false" outlineLevel="0" collapsed="false">
      <c r="A4459" s="1" t="n">
        <f aca="false">-23.5062113538438</f>
        <v>-23.5062113538438</v>
      </c>
      <c r="B4459" s="1" t="n">
        <v>-12.6823730415349</v>
      </c>
    </row>
    <row r="4460" customFormat="false" ht="15" hidden="false" customHeight="false" outlineLevel="0" collapsed="false">
      <c r="A4460" s="1" t="n">
        <f aca="false">-21.5186037882972</f>
        <v>-21.5186037882972</v>
      </c>
      <c r="B4460" s="1" t="n">
        <v>-12.8104818835645</v>
      </c>
    </row>
    <row r="4461" customFormat="false" ht="15" hidden="false" customHeight="false" outlineLevel="0" collapsed="false">
      <c r="A4461" s="1" t="n">
        <v>27.4638748850253</v>
      </c>
      <c r="B4461" s="1" t="n">
        <v>-0.629077033660735</v>
      </c>
    </row>
    <row r="4462" customFormat="false" ht="15" hidden="false" customHeight="false" outlineLevel="0" collapsed="false">
      <c r="A4462" s="1" t="n">
        <v>5.45765172359017</v>
      </c>
      <c r="B4462" s="1" t="n">
        <v>0.130753501941308</v>
      </c>
    </row>
    <row r="4463" customFormat="false" ht="15" hidden="false" customHeight="false" outlineLevel="0" collapsed="false">
      <c r="A4463" s="1" t="n">
        <v>33.6216965132071</v>
      </c>
      <c r="B4463" s="1" t="n">
        <v>-0.466887991807475</v>
      </c>
    </row>
    <row r="4464" customFormat="false" ht="15" hidden="false" customHeight="false" outlineLevel="0" collapsed="false">
      <c r="A4464" s="1" t="n">
        <v>39.3602255024911</v>
      </c>
      <c r="B4464" s="1" t="n">
        <v>-3.65362298761402</v>
      </c>
    </row>
    <row r="4465" customFormat="false" ht="15" hidden="false" customHeight="false" outlineLevel="0" collapsed="false">
      <c r="A4465" s="1" t="n">
        <v>-5.85303952378381</v>
      </c>
      <c r="B4465" s="1" t="n">
        <v>3.34616647574128</v>
      </c>
    </row>
    <row r="4466" customFormat="false" ht="15" hidden="false" customHeight="false" outlineLevel="0" collapsed="false">
      <c r="A4466" s="1" t="n">
        <v>-2.19229653918861</v>
      </c>
      <c r="B4466" s="1" t="n">
        <v>7.26391076874335</v>
      </c>
    </row>
    <row r="4467" customFormat="false" ht="15" hidden="false" customHeight="false" outlineLevel="0" collapsed="false">
      <c r="A4467" s="1" t="n">
        <v>-4.13956522841885</v>
      </c>
      <c r="B4467" s="1" t="n">
        <v>2.10983997636729</v>
      </c>
    </row>
    <row r="4468" customFormat="false" ht="15" hidden="false" customHeight="false" outlineLevel="0" collapsed="false">
      <c r="A4468" s="1" t="n">
        <v>3.47215903014855</v>
      </c>
      <c r="B4468" s="1" t="n">
        <v>8.3149544523227</v>
      </c>
    </row>
    <row r="4469" customFormat="false" ht="15" hidden="false" customHeight="false" outlineLevel="0" collapsed="false">
      <c r="A4469" s="1" t="n">
        <v>-0.603491949330648</v>
      </c>
      <c r="B4469" s="1" t="n">
        <v>0.130304080433219</v>
      </c>
    </row>
    <row r="4470" customFormat="false" ht="15" hidden="false" customHeight="false" outlineLevel="0" collapsed="false">
      <c r="A4470" s="1" t="n">
        <v>38.6621067224716</v>
      </c>
      <c r="B4470" s="1" t="n">
        <v>-6.85395242009083</v>
      </c>
    </row>
    <row r="4471" customFormat="false" ht="15" hidden="false" customHeight="false" outlineLevel="0" collapsed="false">
      <c r="A4471" s="1" t="n">
        <v>35.7201157039604</v>
      </c>
      <c r="B4471" s="1" t="n">
        <v>-8.06351640898303</v>
      </c>
    </row>
    <row r="4472" customFormat="false" ht="15" hidden="false" customHeight="false" outlineLevel="0" collapsed="false">
      <c r="A4472" s="1" t="n">
        <v>6.94240399722874</v>
      </c>
      <c r="B4472" s="1" t="n">
        <v>4.54962061695382</v>
      </c>
    </row>
    <row r="4473" customFormat="false" ht="15" hidden="false" customHeight="false" outlineLevel="0" collapsed="false">
      <c r="A4473" s="1" t="n">
        <f aca="false">-19.3739344875055</f>
        <v>-19.3739344875055</v>
      </c>
      <c r="B4473" s="1" t="n">
        <v>-19.0514961409949</v>
      </c>
    </row>
    <row r="4474" customFormat="false" ht="15" hidden="false" customHeight="false" outlineLevel="0" collapsed="false">
      <c r="A4474" s="1" t="n">
        <f aca="false">-17.1648537840665</f>
        <v>-17.1648537840665</v>
      </c>
      <c r="B4474" s="1" t="n">
        <v>-10.4106708573692</v>
      </c>
    </row>
    <row r="4475" customFormat="false" ht="15" hidden="false" customHeight="false" outlineLevel="0" collapsed="false">
      <c r="A4475" s="1" t="n">
        <v>24.3773577059176</v>
      </c>
      <c r="B4475" s="1" t="n">
        <v>-1.97673521751932</v>
      </c>
    </row>
    <row r="4476" customFormat="false" ht="15" hidden="false" customHeight="false" outlineLevel="0" collapsed="false">
      <c r="A4476" s="1" t="n">
        <v>21.70686109074</v>
      </c>
      <c r="B4476" s="1" t="n">
        <v>-9.48995320999971</v>
      </c>
    </row>
    <row r="4477" customFormat="false" ht="15" hidden="false" customHeight="false" outlineLevel="0" collapsed="false">
      <c r="A4477" s="1" t="n">
        <v>1.97876633662081</v>
      </c>
      <c r="B4477" s="1" t="n">
        <v>9.62479678575665</v>
      </c>
    </row>
    <row r="4478" customFormat="false" ht="15" hidden="false" customHeight="false" outlineLevel="0" collapsed="false">
      <c r="A4478" s="1" t="n">
        <v>-4.36924405330031</v>
      </c>
      <c r="B4478" s="1" t="n">
        <v>7.64312036939396</v>
      </c>
    </row>
    <row r="4479" customFormat="false" ht="15" hidden="false" customHeight="false" outlineLevel="0" collapsed="false">
      <c r="A4479" s="1" t="n">
        <v>2.95406789715062</v>
      </c>
      <c r="B4479" s="1" t="n">
        <v>3.16627827296597</v>
      </c>
    </row>
    <row r="4480" customFormat="false" ht="15" hidden="false" customHeight="false" outlineLevel="0" collapsed="false">
      <c r="A4480" s="1" t="n">
        <v>1.37874254232431</v>
      </c>
      <c r="B4480" s="1" t="n">
        <v>4.14926497371187</v>
      </c>
    </row>
    <row r="4481" customFormat="false" ht="15" hidden="false" customHeight="false" outlineLevel="0" collapsed="false">
      <c r="A4481" s="1" t="n">
        <v>0.862658896834388</v>
      </c>
      <c r="B4481" s="1" t="n">
        <v>0.531351319794729</v>
      </c>
    </row>
    <row r="4482" customFormat="false" ht="15" hidden="false" customHeight="false" outlineLevel="0" collapsed="false">
      <c r="A4482" s="1" t="n">
        <f aca="false">-35.2559233529387</f>
        <v>-35.2559233529387</v>
      </c>
      <c r="B4482" s="1" t="n">
        <v>-15.223657956873</v>
      </c>
    </row>
    <row r="4483" customFormat="false" ht="15" hidden="false" customHeight="false" outlineLevel="0" collapsed="false">
      <c r="A4483" s="1" t="n">
        <v>22.5390501210784</v>
      </c>
      <c r="B4483" s="1" t="n">
        <v>-5.10226670378532</v>
      </c>
    </row>
    <row r="4484" customFormat="false" ht="15" hidden="false" customHeight="false" outlineLevel="0" collapsed="false">
      <c r="A4484" s="1" t="n">
        <v>-4.13404837663811</v>
      </c>
      <c r="B4484" s="1" t="n">
        <v>5.48790140108443</v>
      </c>
    </row>
    <row r="4485" customFormat="false" ht="15" hidden="false" customHeight="false" outlineLevel="0" collapsed="false">
      <c r="A4485" s="1" t="n">
        <f aca="false">-18.7655056281575</f>
        <v>-18.7655056281575</v>
      </c>
      <c r="B4485" s="1" t="n">
        <v>-9.83456798307907</v>
      </c>
    </row>
    <row r="4486" customFormat="false" ht="15" hidden="false" customHeight="false" outlineLevel="0" collapsed="false">
      <c r="A4486" s="1" t="n">
        <f aca="false">-35.3025970997514</f>
        <v>-35.3025970997514</v>
      </c>
      <c r="B4486" s="1" t="n">
        <v>-19.0629354539903</v>
      </c>
    </row>
    <row r="4487" customFormat="false" ht="15" hidden="false" customHeight="false" outlineLevel="0" collapsed="false">
      <c r="A4487" s="1" t="n">
        <v>27.2980851633076</v>
      </c>
      <c r="B4487" s="1" t="n">
        <v>-8.11363124062116</v>
      </c>
    </row>
    <row r="4488" customFormat="false" ht="15" hidden="false" customHeight="false" outlineLevel="0" collapsed="false">
      <c r="A4488" s="1" t="n">
        <f aca="false">-30.4036912017427</f>
        <v>-30.4036912017427</v>
      </c>
      <c r="B4488" s="1" t="n">
        <v>-12.7388412681725</v>
      </c>
    </row>
    <row r="4489" customFormat="false" ht="15" hidden="false" customHeight="false" outlineLevel="0" collapsed="false">
      <c r="A4489" s="1" t="n">
        <f aca="false">-21.676567618369</f>
        <v>-21.676567618369</v>
      </c>
      <c r="B4489" s="1" t="n">
        <v>-10.4220944917111</v>
      </c>
    </row>
    <row r="4490" customFormat="false" ht="15" hidden="false" customHeight="false" outlineLevel="0" collapsed="false">
      <c r="A4490" s="1" t="n">
        <f aca="false">-26.3833495310932</f>
        <v>-26.3833495310932</v>
      </c>
      <c r="B4490" s="1" t="n">
        <v>-9.65687644419776</v>
      </c>
    </row>
    <row r="4491" customFormat="false" ht="15" hidden="false" customHeight="false" outlineLevel="0" collapsed="false">
      <c r="A4491" s="1" t="n">
        <v>-1.65482326684273</v>
      </c>
      <c r="B4491" s="1" t="n">
        <v>2.10845892811635</v>
      </c>
    </row>
    <row r="4492" customFormat="false" ht="15" hidden="false" customHeight="false" outlineLevel="0" collapsed="false">
      <c r="A4492" s="1" t="n">
        <v>-0.279002763738204</v>
      </c>
      <c r="B4492" s="1" t="n">
        <v>2.8086666459193</v>
      </c>
    </row>
    <row r="4493" customFormat="false" ht="15" hidden="false" customHeight="false" outlineLevel="0" collapsed="false">
      <c r="A4493" s="1" t="n">
        <f aca="false">-16.3081723466063</f>
        <v>-16.3081723466063</v>
      </c>
      <c r="B4493" s="1" t="n">
        <v>-19.3822699471179</v>
      </c>
    </row>
    <row r="4494" customFormat="false" ht="15" hidden="false" customHeight="false" outlineLevel="0" collapsed="false">
      <c r="A4494" s="1" t="n">
        <f aca="false">-16.0723122384926</f>
        <v>-16.0723122384926</v>
      </c>
      <c r="B4494" s="1" t="n">
        <v>-15.6801275339918</v>
      </c>
    </row>
    <row r="4495" customFormat="false" ht="15" hidden="false" customHeight="false" outlineLevel="0" collapsed="false">
      <c r="A4495" s="1" t="n">
        <v>22.5732328427469</v>
      </c>
      <c r="B4495" s="1" t="n">
        <v>-8.72035345824906</v>
      </c>
    </row>
    <row r="4496" customFormat="false" ht="15" hidden="false" customHeight="false" outlineLevel="0" collapsed="false">
      <c r="A4496" s="1" t="n">
        <f aca="false">-26.1521540759155</f>
        <v>-26.1521540759155</v>
      </c>
      <c r="B4496" s="1" t="n">
        <v>-17.2845651700048</v>
      </c>
    </row>
    <row r="4497" customFormat="false" ht="15" hidden="false" customHeight="false" outlineLevel="0" collapsed="false">
      <c r="A4497" s="1" t="n">
        <v>37.2858510543179</v>
      </c>
      <c r="B4497" s="1" t="n">
        <v>-3.71692312188177</v>
      </c>
    </row>
    <row r="4498" customFormat="false" ht="15" hidden="false" customHeight="false" outlineLevel="0" collapsed="false">
      <c r="A4498" s="1" t="n">
        <f aca="false">-21.094035960209</f>
        <v>-21.094035960209</v>
      </c>
      <c r="B4498" s="1" t="n">
        <v>-13.501411094765</v>
      </c>
    </row>
    <row r="4499" customFormat="false" ht="15" hidden="false" customHeight="false" outlineLevel="0" collapsed="false">
      <c r="A4499" s="1" t="n">
        <v>6.95749533094701</v>
      </c>
      <c r="B4499" s="1" t="n">
        <v>7.40537026178462</v>
      </c>
    </row>
    <row r="4500" customFormat="false" ht="15" hidden="false" customHeight="false" outlineLevel="0" collapsed="false">
      <c r="A4500" s="1" t="n">
        <v>25.9919401382637</v>
      </c>
      <c r="B4500" s="1" t="n">
        <v>-4.81593219319933</v>
      </c>
    </row>
    <row r="4501" customFormat="false" ht="15" hidden="false" customHeight="false" outlineLevel="0" collapsed="false">
      <c r="A4501" s="1" t="n">
        <v>40.6905692539332</v>
      </c>
      <c r="B4501" s="1" t="n">
        <v>-5.04304626022473</v>
      </c>
    </row>
    <row r="4502" customFormat="false" ht="15" hidden="false" customHeight="false" outlineLevel="0" collapsed="false">
      <c r="A4502" s="1" t="n">
        <v>2.80278237330846</v>
      </c>
      <c r="B4502" s="1" t="n">
        <v>0.152961213102422</v>
      </c>
    </row>
    <row r="4503" customFormat="false" ht="15" hidden="false" customHeight="false" outlineLevel="0" collapsed="false">
      <c r="A4503" s="1" t="n">
        <f aca="false">-18.5176901808032</f>
        <v>-18.5176901808032</v>
      </c>
      <c r="B4503" s="1" t="n">
        <v>-10.4378083924224</v>
      </c>
    </row>
    <row r="4504" customFormat="false" ht="15" hidden="false" customHeight="false" outlineLevel="0" collapsed="false">
      <c r="A4504" s="1" t="n">
        <f aca="false">-5.42456797583174</f>
        <v>-5.42456797583174</v>
      </c>
      <c r="B4504" s="1" t="n">
        <v>-0.186410172321537</v>
      </c>
    </row>
    <row r="4505" customFormat="false" ht="15" hidden="false" customHeight="false" outlineLevel="0" collapsed="false">
      <c r="A4505" s="1" t="n">
        <v>37.2889574304724</v>
      </c>
      <c r="B4505" s="1" t="n">
        <v>-0.210791193353653</v>
      </c>
    </row>
    <row r="4506" customFormat="false" ht="15" hidden="false" customHeight="false" outlineLevel="0" collapsed="false">
      <c r="A4506" s="1" t="n">
        <v>10.1605168280655</v>
      </c>
      <c r="B4506" s="1" t="n">
        <v>9.29247963673849</v>
      </c>
    </row>
    <row r="4507" customFormat="false" ht="15" hidden="false" customHeight="false" outlineLevel="0" collapsed="false">
      <c r="A4507" s="1" t="n">
        <v>6.21098066509629</v>
      </c>
      <c r="B4507" s="1" t="n">
        <v>2.71847736164075</v>
      </c>
    </row>
    <row r="4508" customFormat="false" ht="15" hidden="false" customHeight="false" outlineLevel="0" collapsed="false">
      <c r="A4508" s="1" t="n">
        <f aca="false">-28.0317023638747</f>
        <v>-28.0317023638747</v>
      </c>
      <c r="B4508" s="1" t="n">
        <v>-16.0723100624097</v>
      </c>
    </row>
    <row r="4509" customFormat="false" ht="15" hidden="false" customHeight="false" outlineLevel="0" collapsed="false">
      <c r="A4509" s="1" t="n">
        <f aca="false">-28.930891697095</f>
        <v>-28.930891697095</v>
      </c>
      <c r="B4509" s="1" t="n">
        <v>-11.7671197616459</v>
      </c>
    </row>
    <row r="4510" customFormat="false" ht="15" hidden="false" customHeight="false" outlineLevel="0" collapsed="false">
      <c r="A4510" s="1" t="n">
        <f aca="false">-25.6226723530278</f>
        <v>-25.6226723530278</v>
      </c>
      <c r="B4510" s="1" t="n">
        <v>-18.7859011881147</v>
      </c>
    </row>
    <row r="4511" customFormat="false" ht="15" hidden="false" customHeight="false" outlineLevel="0" collapsed="false">
      <c r="A4511" s="1" t="n">
        <v>39.3394898434209</v>
      </c>
      <c r="B4511" s="1" t="n">
        <v>-9.17582006316943</v>
      </c>
    </row>
    <row r="4512" customFormat="false" ht="15" hidden="false" customHeight="false" outlineLevel="0" collapsed="false">
      <c r="A4512" s="1" t="n">
        <v>35.0770457800164</v>
      </c>
      <c r="B4512" s="1" t="n">
        <v>-0.555720476326586</v>
      </c>
    </row>
    <row r="4513" customFormat="false" ht="15" hidden="false" customHeight="false" outlineLevel="0" collapsed="false">
      <c r="A4513" s="1" t="n">
        <v>35.9957353927396</v>
      </c>
      <c r="B4513" s="1" t="n">
        <v>-5.03943473130125</v>
      </c>
    </row>
    <row r="4514" customFormat="false" ht="15" hidden="false" customHeight="false" outlineLevel="0" collapsed="false">
      <c r="A4514" s="1" t="n">
        <v>10.5307011617662</v>
      </c>
      <c r="B4514" s="1" t="n">
        <v>2.70576152574243</v>
      </c>
    </row>
    <row r="4515" customFormat="false" ht="15" hidden="false" customHeight="false" outlineLevel="0" collapsed="false">
      <c r="A4515" s="1" t="n">
        <v>34.9030728651506</v>
      </c>
      <c r="B4515" s="1" t="n">
        <v>-6.21380285324188</v>
      </c>
    </row>
    <row r="4516" customFormat="false" ht="15" hidden="false" customHeight="false" outlineLevel="0" collapsed="false">
      <c r="A4516" s="1" t="n">
        <v>33.6673550828947</v>
      </c>
      <c r="B4516" s="1" t="n">
        <v>-1.95503888171806</v>
      </c>
    </row>
    <row r="4517" customFormat="false" ht="15" hidden="false" customHeight="false" outlineLevel="0" collapsed="false">
      <c r="A4517" s="1" t="n">
        <f aca="false">-26.0662292294036</f>
        <v>-26.0662292294036</v>
      </c>
      <c r="B4517" s="1" t="n">
        <v>-11.4662058453998</v>
      </c>
    </row>
    <row r="4518" customFormat="false" ht="15" hidden="false" customHeight="false" outlineLevel="0" collapsed="false">
      <c r="A4518" s="1" t="n">
        <v>6.26245718116779</v>
      </c>
      <c r="B4518" s="1" t="n">
        <v>8.89107610931108</v>
      </c>
    </row>
    <row r="4519" customFormat="false" ht="15" hidden="false" customHeight="false" outlineLevel="0" collapsed="false">
      <c r="A4519" s="1" t="n">
        <v>3.9603943610048</v>
      </c>
      <c r="B4519" s="1" t="n">
        <v>4.40797508184313</v>
      </c>
    </row>
    <row r="4520" customFormat="false" ht="15" hidden="false" customHeight="false" outlineLevel="0" collapsed="false">
      <c r="A4520" s="1" t="n">
        <v>12.7382065356959</v>
      </c>
      <c r="B4520" s="1" t="n">
        <v>7.59801325723336</v>
      </c>
    </row>
    <row r="4521" customFormat="false" ht="15" hidden="false" customHeight="false" outlineLevel="0" collapsed="false">
      <c r="A4521" s="1" t="n">
        <f aca="false">-17.3953428409112</f>
        <v>-17.3953428409112</v>
      </c>
      <c r="B4521" s="1" t="n">
        <v>-12.8201665385502</v>
      </c>
    </row>
    <row r="4522" customFormat="false" ht="15" hidden="false" customHeight="false" outlineLevel="0" collapsed="false">
      <c r="A4522" s="1" t="n">
        <f aca="false">-20.6949547909779</f>
        <v>-20.6949547909779</v>
      </c>
      <c r="B4522" s="1" t="n">
        <v>-13.126519967548</v>
      </c>
    </row>
    <row r="4523" customFormat="false" ht="15" hidden="false" customHeight="false" outlineLevel="0" collapsed="false">
      <c r="A4523" s="1" t="n">
        <v>38.7166453563608</v>
      </c>
      <c r="B4523" s="1" t="n">
        <v>-8.65136027323494</v>
      </c>
    </row>
    <row r="4524" customFormat="false" ht="15" hidden="false" customHeight="false" outlineLevel="0" collapsed="false">
      <c r="A4524" s="1" t="n">
        <f aca="false">-20.7440098778686</f>
        <v>-20.7440098778686</v>
      </c>
      <c r="B4524" s="1" t="n">
        <v>-15.1602354474107</v>
      </c>
    </row>
    <row r="4525" customFormat="false" ht="15" hidden="false" customHeight="false" outlineLevel="0" collapsed="false">
      <c r="A4525" s="1" t="n">
        <f aca="false">-17.8094680734578</f>
        <v>-17.8094680734578</v>
      </c>
      <c r="B4525" s="1" t="n">
        <v>-13.9112740457743</v>
      </c>
    </row>
    <row r="4526" customFormat="false" ht="15" hidden="false" customHeight="false" outlineLevel="0" collapsed="false">
      <c r="A4526" s="1" t="n">
        <f aca="false">-18.4600485808945</f>
        <v>-18.4600485808945</v>
      </c>
      <c r="B4526" s="1" t="n">
        <v>-10.8902250470254</v>
      </c>
    </row>
    <row r="4527" customFormat="false" ht="15" hidden="false" customHeight="false" outlineLevel="0" collapsed="false">
      <c r="A4527" s="1" t="n">
        <f aca="false">-18.0723479596224</f>
        <v>-18.0723479596224</v>
      </c>
      <c r="B4527" s="1" t="n">
        <v>-17.8992872711287</v>
      </c>
    </row>
    <row r="4528" customFormat="false" ht="15" hidden="false" customHeight="false" outlineLevel="0" collapsed="false">
      <c r="A4528" s="1" t="n">
        <f aca="false">-18.5476569619103</f>
        <v>-18.5476569619103</v>
      </c>
      <c r="B4528" s="1" t="n">
        <v>-14.4837106111135</v>
      </c>
    </row>
    <row r="4529" customFormat="false" ht="15" hidden="false" customHeight="false" outlineLevel="0" collapsed="false">
      <c r="A4529" s="1" t="n">
        <f aca="false">-21.3840868769918</f>
        <v>-21.3840868769918</v>
      </c>
      <c r="B4529" s="1" t="n">
        <v>-14.3089565193483</v>
      </c>
    </row>
    <row r="4530" customFormat="false" ht="15" hidden="false" customHeight="false" outlineLevel="0" collapsed="false">
      <c r="A4530" s="1" t="n">
        <f aca="false">-34.3901881145132</f>
        <v>-34.3901881145132</v>
      </c>
      <c r="B4530" s="1" t="n">
        <v>-15.4411783534744</v>
      </c>
    </row>
    <row r="4531" customFormat="false" ht="15" hidden="false" customHeight="false" outlineLevel="0" collapsed="false">
      <c r="A4531" s="1" t="n">
        <v>34.957689596506</v>
      </c>
      <c r="B4531" s="1" t="n">
        <v>-5.46680287323635</v>
      </c>
    </row>
    <row r="4532" customFormat="false" ht="15" hidden="false" customHeight="false" outlineLevel="0" collapsed="false">
      <c r="A4532" s="1" t="n">
        <f aca="false">-22.8632601720942</f>
        <v>-22.8632601720942</v>
      </c>
      <c r="B4532" s="1" t="n">
        <v>-15.5478700559157</v>
      </c>
    </row>
    <row r="4533" customFormat="false" ht="15" hidden="false" customHeight="false" outlineLevel="0" collapsed="false">
      <c r="A4533" s="1" t="n">
        <v>2.06199591253655</v>
      </c>
      <c r="B4533" s="1" t="n">
        <v>0.441187000634646</v>
      </c>
    </row>
    <row r="4534" customFormat="false" ht="15" hidden="false" customHeight="false" outlineLevel="0" collapsed="false">
      <c r="A4534" s="1" t="n">
        <v>2.04503469381197</v>
      </c>
      <c r="B4534" s="1" t="n">
        <v>2.25747898593755</v>
      </c>
    </row>
    <row r="4535" customFormat="false" ht="15" hidden="false" customHeight="false" outlineLevel="0" collapsed="false">
      <c r="A4535" s="1" t="n">
        <v>32.6460162105792</v>
      </c>
      <c r="B4535" s="1" t="n">
        <v>-0.972653138048936</v>
      </c>
    </row>
    <row r="4536" customFormat="false" ht="15" hidden="false" customHeight="false" outlineLevel="0" collapsed="false">
      <c r="A4536" s="1" t="n">
        <v>40.2488952832795</v>
      </c>
      <c r="B4536" s="1" t="n">
        <v>-5.8081043400025</v>
      </c>
    </row>
    <row r="4537" customFormat="false" ht="15" hidden="false" customHeight="false" outlineLevel="0" collapsed="false">
      <c r="A4537" s="1" t="n">
        <v>8.94100502918912</v>
      </c>
      <c r="B4537" s="1" t="n">
        <v>6.01314230943713</v>
      </c>
    </row>
    <row r="4538" customFormat="false" ht="15" hidden="false" customHeight="false" outlineLevel="0" collapsed="false">
      <c r="A4538" s="1" t="n">
        <v>6.2234805363762</v>
      </c>
      <c r="B4538" s="1" t="n">
        <v>-0.279385560712739</v>
      </c>
    </row>
    <row r="4539" customFormat="false" ht="15" hidden="false" customHeight="false" outlineLevel="0" collapsed="false">
      <c r="A4539" s="1" t="n">
        <f aca="false">-22.9651043442183</f>
        <v>-22.9651043442183</v>
      </c>
      <c r="B4539" s="1" t="n">
        <v>-14.1724113736246</v>
      </c>
    </row>
    <row r="4540" customFormat="false" ht="15" hidden="false" customHeight="false" outlineLevel="0" collapsed="false">
      <c r="A4540" s="1" t="n">
        <f aca="false">-24.1489716812554</f>
        <v>-24.1489716812554</v>
      </c>
      <c r="B4540" s="1" t="n">
        <v>-15.6625629598552</v>
      </c>
    </row>
    <row r="4541" customFormat="false" ht="15" hidden="false" customHeight="false" outlineLevel="0" collapsed="false">
      <c r="A4541" s="1" t="n">
        <f aca="false">-17.0550904831229</f>
        <v>-17.0550904831229</v>
      </c>
      <c r="B4541" s="1" t="n">
        <v>-16.7103128776059</v>
      </c>
    </row>
    <row r="4542" customFormat="false" ht="15" hidden="false" customHeight="false" outlineLevel="0" collapsed="false">
      <c r="A4542" s="1" t="n">
        <f aca="false">-25.9468543063915</f>
        <v>-25.9468543063915</v>
      </c>
      <c r="B4542" s="1" t="n">
        <v>-14.7656983681713</v>
      </c>
    </row>
    <row r="4543" customFormat="false" ht="15" hidden="false" customHeight="false" outlineLevel="0" collapsed="false">
      <c r="A4543" s="1" t="n">
        <v>23.4961051631609</v>
      </c>
      <c r="B4543" s="1" t="n">
        <v>-0.194659701820857</v>
      </c>
    </row>
    <row r="4544" customFormat="false" ht="15" hidden="false" customHeight="false" outlineLevel="0" collapsed="false">
      <c r="A4544" s="1" t="n">
        <f aca="false">-20.6471012473142</f>
        <v>-20.6471012473142</v>
      </c>
      <c r="B4544" s="1" t="n">
        <v>-10.1227950033823</v>
      </c>
    </row>
    <row r="4545" customFormat="false" ht="15" hidden="false" customHeight="false" outlineLevel="0" collapsed="false">
      <c r="A4545" s="1" t="n">
        <f aca="false">-17.7878665543015</f>
        <v>-17.7878665543015</v>
      </c>
      <c r="B4545" s="1" t="n">
        <v>-10.5189175745524</v>
      </c>
    </row>
    <row r="4546" customFormat="false" ht="15" hidden="false" customHeight="false" outlineLevel="0" collapsed="false">
      <c r="A4546" s="1" t="n">
        <f aca="false">-33.3477459374272</f>
        <v>-33.3477459374272</v>
      </c>
      <c r="B4546" s="1" t="n">
        <v>-11.922627784445</v>
      </c>
    </row>
    <row r="4547" customFormat="false" ht="15" hidden="false" customHeight="false" outlineLevel="0" collapsed="false">
      <c r="A4547" s="1" t="n">
        <v>30.1229674002352</v>
      </c>
      <c r="B4547" s="1" t="n">
        <v>-9.45404377142124</v>
      </c>
    </row>
    <row r="4548" customFormat="false" ht="15" hidden="false" customHeight="false" outlineLevel="0" collapsed="false">
      <c r="A4548" s="1" t="n">
        <f aca="false">-29.067082600074</f>
        <v>-29.067082600074</v>
      </c>
      <c r="B4548" s="1" t="n">
        <v>-13.0084064671094</v>
      </c>
    </row>
    <row r="4549" customFormat="false" ht="15" hidden="false" customHeight="false" outlineLevel="0" collapsed="false">
      <c r="A4549" s="1" t="n">
        <v>-2.97259616665417</v>
      </c>
      <c r="B4549" s="1" t="n">
        <v>5.60245010439882</v>
      </c>
    </row>
    <row r="4550" customFormat="false" ht="15" hidden="false" customHeight="false" outlineLevel="0" collapsed="false">
      <c r="A4550" s="1" t="n">
        <f aca="false">-31.8626395431932</f>
        <v>-31.8626395431932</v>
      </c>
      <c r="B4550" s="1" t="n">
        <v>-11.5930603256929</v>
      </c>
    </row>
    <row r="4551" customFormat="false" ht="15" hidden="false" customHeight="false" outlineLevel="0" collapsed="false">
      <c r="A4551" s="1" t="n">
        <v>-5.79699445296887</v>
      </c>
      <c r="B4551" s="1" t="n">
        <v>0.880031341920969</v>
      </c>
    </row>
    <row r="4552" customFormat="false" ht="15" hidden="false" customHeight="false" outlineLevel="0" collapsed="false">
      <c r="A4552" s="1" t="n">
        <v>21.629020064857</v>
      </c>
      <c r="B4552" s="1" t="n">
        <v>-6.82355568174819</v>
      </c>
    </row>
    <row r="4553" customFormat="false" ht="15" hidden="false" customHeight="false" outlineLevel="0" collapsed="false">
      <c r="A4553" s="1" t="n">
        <f aca="false">-16.1939652135071</f>
        <v>-16.1939652135071</v>
      </c>
      <c r="B4553" s="1" t="n">
        <v>-18.2194115706182</v>
      </c>
    </row>
    <row r="4554" customFormat="false" ht="15" hidden="false" customHeight="false" outlineLevel="0" collapsed="false">
      <c r="A4554" s="1" t="n">
        <f aca="false">-35.0688312203649</f>
        <v>-35.0688312203649</v>
      </c>
      <c r="B4554" s="1" t="n">
        <v>-10.1927648089457</v>
      </c>
    </row>
    <row r="4555" customFormat="false" ht="15" hidden="false" customHeight="false" outlineLevel="0" collapsed="false">
      <c r="A4555" s="1" t="n">
        <f aca="false">-34.4616543891298</f>
        <v>-34.4616543891298</v>
      </c>
      <c r="B4555" s="1" t="n">
        <v>-14.6954541997641</v>
      </c>
    </row>
    <row r="4556" customFormat="false" ht="15" hidden="false" customHeight="false" outlineLevel="0" collapsed="false">
      <c r="A4556" s="1" t="n">
        <v>-1.6848794765622</v>
      </c>
      <c r="B4556" s="1" t="n">
        <v>7.30668413317859</v>
      </c>
    </row>
    <row r="4557" customFormat="false" ht="15" hidden="false" customHeight="false" outlineLevel="0" collapsed="false">
      <c r="A4557" s="1" t="n">
        <f aca="false">-34.1161032317975</f>
        <v>-34.1161032317975</v>
      </c>
      <c r="B4557" s="1" t="n">
        <v>-16.579983160298</v>
      </c>
    </row>
    <row r="4558" customFormat="false" ht="15" hidden="false" customHeight="false" outlineLevel="0" collapsed="false">
      <c r="A4558" s="1" t="n">
        <v>33.2539160547676</v>
      </c>
      <c r="B4558" s="1" t="n">
        <v>-4.89223474471727</v>
      </c>
    </row>
    <row r="4559" customFormat="false" ht="15" hidden="false" customHeight="false" outlineLevel="0" collapsed="false">
      <c r="A4559" s="1" t="n">
        <v>36.6254491510387</v>
      </c>
      <c r="B4559" s="1" t="n">
        <v>-7.14940417595282</v>
      </c>
    </row>
    <row r="4560" customFormat="false" ht="15" hidden="false" customHeight="false" outlineLevel="0" collapsed="false">
      <c r="A4560" s="1" t="n">
        <f aca="false">-16.1982839506253</f>
        <v>-16.1982839506253</v>
      </c>
      <c r="B4560" s="1" t="n">
        <v>-15.9749419779134</v>
      </c>
    </row>
    <row r="4561" customFormat="false" ht="15" hidden="false" customHeight="false" outlineLevel="0" collapsed="false">
      <c r="A4561" s="1" t="n">
        <v>8.88981087413653</v>
      </c>
      <c r="B4561" s="1" t="n">
        <v>5.97650622779498</v>
      </c>
    </row>
    <row r="4562" customFormat="false" ht="15" hidden="false" customHeight="false" outlineLevel="0" collapsed="false">
      <c r="A4562" s="1" t="n">
        <v>-4.40760004812417</v>
      </c>
      <c r="B4562" s="1" t="n">
        <v>0.355552866086103</v>
      </c>
    </row>
    <row r="4563" customFormat="false" ht="15" hidden="false" customHeight="false" outlineLevel="0" collapsed="false">
      <c r="A4563" s="1" t="n">
        <f aca="false">-26.7788406876102</f>
        <v>-26.7788406876102</v>
      </c>
      <c r="B4563" s="1" t="n">
        <v>-16.9463719944039</v>
      </c>
    </row>
    <row r="4564" customFormat="false" ht="15" hidden="false" customHeight="false" outlineLevel="0" collapsed="false">
      <c r="A4564" s="1" t="n">
        <v>23.1655736986599</v>
      </c>
      <c r="B4564" s="1" t="n">
        <v>-1.33465398056808</v>
      </c>
    </row>
    <row r="4565" customFormat="false" ht="15" hidden="false" customHeight="false" outlineLevel="0" collapsed="false">
      <c r="A4565" s="1" t="n">
        <v>10.8042606799495</v>
      </c>
      <c r="B4565" s="1" t="n">
        <v>3.92960285606301</v>
      </c>
    </row>
    <row r="4566" customFormat="false" ht="15" hidden="false" customHeight="false" outlineLevel="0" collapsed="false">
      <c r="A4566" s="1" t="n">
        <v>10.8207569893238</v>
      </c>
      <c r="B4566" s="1" t="n">
        <v>6.92064716401419</v>
      </c>
    </row>
    <row r="4567" customFormat="false" ht="15" hidden="false" customHeight="false" outlineLevel="0" collapsed="false">
      <c r="A4567" s="1" t="n">
        <f aca="false">-26.3152665663157</f>
        <v>-26.3152665663157</v>
      </c>
      <c r="B4567" s="1" t="n">
        <v>-19.2775074987672</v>
      </c>
    </row>
    <row r="4568" customFormat="false" ht="15" hidden="false" customHeight="false" outlineLevel="0" collapsed="false">
      <c r="A4568" s="1" t="n">
        <v>4.53646095336916</v>
      </c>
      <c r="B4568" s="1" t="n">
        <v>1.23901189594884</v>
      </c>
    </row>
    <row r="4569" customFormat="false" ht="15" hidden="false" customHeight="false" outlineLevel="0" collapsed="false">
      <c r="A4569" s="1" t="n">
        <v>24.2343414434731</v>
      </c>
      <c r="B4569" s="1" t="n">
        <v>-0.315448091833571</v>
      </c>
    </row>
    <row r="4570" customFormat="false" ht="15" hidden="false" customHeight="false" outlineLevel="0" collapsed="false">
      <c r="A4570" s="1" t="n">
        <f aca="false">-19.8328549014054</f>
        <v>-19.8328549014054</v>
      </c>
      <c r="B4570" s="1" t="n">
        <v>-15.3960702075648</v>
      </c>
    </row>
    <row r="4571" customFormat="false" ht="15" hidden="false" customHeight="false" outlineLevel="0" collapsed="false">
      <c r="A4571" s="1" t="n">
        <v>13.5576456218023</v>
      </c>
      <c r="B4571" s="1" t="n">
        <v>2.80851295760885</v>
      </c>
    </row>
    <row r="4572" customFormat="false" ht="15" hidden="false" customHeight="false" outlineLevel="0" collapsed="false">
      <c r="A4572" s="1" t="n">
        <f aca="false">-15.7146822330953</f>
        <v>-15.7146822330953</v>
      </c>
      <c r="B4572" s="1" t="n">
        <v>-19.2255912150718</v>
      </c>
    </row>
    <row r="4573" customFormat="false" ht="15" hidden="false" customHeight="false" outlineLevel="0" collapsed="false">
      <c r="A4573" s="1" t="n">
        <v>-2.35946573753941</v>
      </c>
      <c r="B4573" s="1" t="n">
        <v>0.689233553608981</v>
      </c>
    </row>
    <row r="4574" customFormat="false" ht="15" hidden="false" customHeight="false" outlineLevel="0" collapsed="false">
      <c r="A4574" s="1" t="n">
        <v>21.7884613799865</v>
      </c>
      <c r="B4574" s="1" t="n">
        <v>-6.72683581138678</v>
      </c>
    </row>
    <row r="4575" customFormat="false" ht="15" hidden="false" customHeight="false" outlineLevel="0" collapsed="false">
      <c r="A4575" s="1" t="n">
        <v>26.9423712775004</v>
      </c>
      <c r="B4575" s="1" t="n">
        <v>-2.09126467182391</v>
      </c>
    </row>
    <row r="4576" customFormat="false" ht="15" hidden="false" customHeight="false" outlineLevel="0" collapsed="false">
      <c r="A4576" s="1" t="n">
        <v>27.9407321944029</v>
      </c>
      <c r="B4576" s="1" t="n">
        <v>-8.00764366894714</v>
      </c>
    </row>
    <row r="4577" customFormat="false" ht="15" hidden="false" customHeight="false" outlineLevel="0" collapsed="false">
      <c r="A4577" s="1" t="n">
        <f aca="false">-31.0203849757839</f>
        <v>-31.0203849757839</v>
      </c>
      <c r="B4577" s="1" t="n">
        <v>-12.5223180379942</v>
      </c>
    </row>
    <row r="4578" customFormat="false" ht="15" hidden="false" customHeight="false" outlineLevel="0" collapsed="false">
      <c r="A4578" s="1" t="n">
        <v>12.7605833413043</v>
      </c>
      <c r="B4578" s="1" t="n">
        <v>8.75079743058361</v>
      </c>
    </row>
    <row r="4579" customFormat="false" ht="15" hidden="false" customHeight="false" outlineLevel="0" collapsed="false">
      <c r="A4579" s="1" t="n">
        <v>40.5551595873656</v>
      </c>
      <c r="B4579" s="1" t="n">
        <v>-1.07894639449043</v>
      </c>
    </row>
    <row r="4580" customFormat="false" ht="15" hidden="false" customHeight="false" outlineLevel="0" collapsed="false">
      <c r="A4580" s="1" t="n">
        <v>34.8440776753893</v>
      </c>
      <c r="B4580" s="1" t="n">
        <v>-7.68986828331198</v>
      </c>
    </row>
    <row r="4581" customFormat="false" ht="15" hidden="false" customHeight="false" outlineLevel="0" collapsed="false">
      <c r="A4581" s="1" t="n">
        <v>6.06578349738903</v>
      </c>
      <c r="B4581" s="1" t="n">
        <v>6.25535358734232</v>
      </c>
    </row>
    <row r="4582" customFormat="false" ht="15" hidden="false" customHeight="false" outlineLevel="0" collapsed="false">
      <c r="A4582" s="1" t="n">
        <v>39.744459948369</v>
      </c>
      <c r="B4582" s="1" t="n">
        <v>-8.98604979863149</v>
      </c>
    </row>
    <row r="4583" customFormat="false" ht="15" hidden="false" customHeight="false" outlineLevel="0" collapsed="false">
      <c r="A4583" s="1" t="n">
        <v>-1.98248974753254</v>
      </c>
      <c r="B4583" s="1" t="n">
        <v>6.53972750347673</v>
      </c>
    </row>
    <row r="4584" customFormat="false" ht="15" hidden="false" customHeight="false" outlineLevel="0" collapsed="false">
      <c r="A4584" s="1" t="n">
        <v>25.3139760633075</v>
      </c>
      <c r="B4584" s="1" t="n">
        <v>-3.79841527629313</v>
      </c>
    </row>
    <row r="4585" customFormat="false" ht="15" hidden="false" customHeight="false" outlineLevel="0" collapsed="false">
      <c r="A4585" s="1" t="n">
        <f aca="false">-17.5985341050292</f>
        <v>-17.5985341050292</v>
      </c>
      <c r="B4585" s="1" t="n">
        <v>-16.1651030817354</v>
      </c>
    </row>
    <row r="4586" customFormat="false" ht="15" hidden="false" customHeight="false" outlineLevel="0" collapsed="false">
      <c r="A4586" s="1" t="n">
        <f aca="false">-33.5191290431915</f>
        <v>-33.5191290431915</v>
      </c>
      <c r="B4586" s="1" t="n">
        <v>-15.4712421539818</v>
      </c>
    </row>
    <row r="4587" customFormat="false" ht="15" hidden="false" customHeight="false" outlineLevel="0" collapsed="false">
      <c r="A4587" s="1" t="n">
        <f aca="false">-3.85395149658804</f>
        <v>-3.85395149658804</v>
      </c>
      <c r="B4587" s="1" t="n">
        <v>-0.232227977733827</v>
      </c>
    </row>
    <row r="4588" customFormat="false" ht="15" hidden="false" customHeight="false" outlineLevel="0" collapsed="false">
      <c r="A4588" s="1" t="n">
        <f aca="false">-30.8759073762741</f>
        <v>-30.8759073762741</v>
      </c>
      <c r="B4588" s="1" t="n">
        <v>-14.7487624005804</v>
      </c>
    </row>
    <row r="4589" customFormat="false" ht="15" hidden="false" customHeight="false" outlineLevel="0" collapsed="false">
      <c r="A4589" s="1" t="n">
        <v>-5.73954856098744</v>
      </c>
      <c r="B4589" s="1" t="n">
        <v>2.15960590276893</v>
      </c>
    </row>
    <row r="4590" customFormat="false" ht="15" hidden="false" customHeight="false" outlineLevel="0" collapsed="false">
      <c r="A4590" s="1" t="n">
        <v>36.1173023436697</v>
      </c>
      <c r="B4590" s="1" t="n">
        <v>-1.98367756768851</v>
      </c>
    </row>
    <row r="4591" customFormat="false" ht="15" hidden="false" customHeight="false" outlineLevel="0" collapsed="false">
      <c r="A4591" s="1" t="n">
        <v>29.862939610198</v>
      </c>
      <c r="B4591" s="1" t="n">
        <v>-7.2949985018468</v>
      </c>
    </row>
    <row r="4592" customFormat="false" ht="15" hidden="false" customHeight="false" outlineLevel="0" collapsed="false">
      <c r="A4592" s="1" t="n">
        <v>-2.81239880065358</v>
      </c>
      <c r="B4592" s="1" t="n">
        <v>6.32961114625997</v>
      </c>
    </row>
    <row r="4593" customFormat="false" ht="15" hidden="false" customHeight="false" outlineLevel="0" collapsed="false">
      <c r="A4593" s="1" t="n">
        <f aca="false">-29.8598320614205</f>
        <v>-29.8598320614205</v>
      </c>
      <c r="B4593" s="1" t="n">
        <v>-17.3907464608554</v>
      </c>
    </row>
    <row r="4594" customFormat="false" ht="15" hidden="false" customHeight="false" outlineLevel="0" collapsed="false">
      <c r="A4594" s="1" t="n">
        <v>11.9620478000326</v>
      </c>
      <c r="B4594" s="1" t="n">
        <v>5.957204436194</v>
      </c>
    </row>
    <row r="4595" customFormat="false" ht="15" hidden="false" customHeight="false" outlineLevel="0" collapsed="false">
      <c r="A4595" s="1" t="n">
        <f aca="false">-31.5970127144744</f>
        <v>-31.5970127144744</v>
      </c>
      <c r="B4595" s="1" t="n">
        <v>-16.9284089665145</v>
      </c>
    </row>
    <row r="4596" customFormat="false" ht="15" hidden="false" customHeight="false" outlineLevel="0" collapsed="false">
      <c r="A4596" s="1" t="n">
        <v>26.7046954156035</v>
      </c>
      <c r="B4596" s="1" t="n">
        <v>-1.94910519521934</v>
      </c>
    </row>
    <row r="4597" customFormat="false" ht="15" hidden="false" customHeight="false" outlineLevel="0" collapsed="false">
      <c r="A4597" s="1" t="n">
        <v>1.73328158359023</v>
      </c>
      <c r="B4597" s="1" t="n">
        <v>3.6268291129099</v>
      </c>
    </row>
    <row r="4598" customFormat="false" ht="15" hidden="false" customHeight="false" outlineLevel="0" collapsed="false">
      <c r="A4598" s="1" t="n">
        <v>23.8018752641793</v>
      </c>
      <c r="B4598" s="1" t="n">
        <v>-3.27383389778796</v>
      </c>
    </row>
    <row r="4599" customFormat="false" ht="15" hidden="false" customHeight="false" outlineLevel="0" collapsed="false">
      <c r="A4599" s="1" t="n">
        <v>-3.46687455372408</v>
      </c>
      <c r="B4599" s="1" t="n">
        <v>8.08141999175351</v>
      </c>
    </row>
    <row r="4600" customFormat="false" ht="15" hidden="false" customHeight="false" outlineLevel="0" collapsed="false">
      <c r="A4600" s="1" t="n">
        <v>-5.65173962489239</v>
      </c>
      <c r="B4600" s="1" t="n">
        <v>6.48419039793261</v>
      </c>
    </row>
    <row r="4601" customFormat="false" ht="15" hidden="false" customHeight="false" outlineLevel="0" collapsed="false">
      <c r="A4601" s="1" t="n">
        <f aca="false">-26.055725878199</f>
        <v>-26.055725878199</v>
      </c>
      <c r="B4601" s="1" t="n">
        <v>-16.7132402285434</v>
      </c>
    </row>
    <row r="4602" customFormat="false" ht="15" hidden="false" customHeight="false" outlineLevel="0" collapsed="false">
      <c r="A4602" s="1" t="n">
        <v>5.21485678851882</v>
      </c>
      <c r="B4602" s="1" t="n">
        <v>5.03343031857127</v>
      </c>
    </row>
    <row r="4603" customFormat="false" ht="15" hidden="false" customHeight="false" outlineLevel="0" collapsed="false">
      <c r="A4603" s="1" t="n">
        <v>32.6006246565749</v>
      </c>
      <c r="B4603" s="1" t="n">
        <v>-9.20850309280158</v>
      </c>
    </row>
    <row r="4604" customFormat="false" ht="15" hidden="false" customHeight="false" outlineLevel="0" collapsed="false">
      <c r="A4604" s="1" t="n">
        <f aca="false">-24.4826140118785</f>
        <v>-24.4826140118785</v>
      </c>
      <c r="B4604" s="1" t="n">
        <v>-16.8870169402423</v>
      </c>
    </row>
    <row r="4605" customFormat="false" ht="15" hidden="false" customHeight="false" outlineLevel="0" collapsed="false">
      <c r="A4605" s="1" t="n">
        <v>33.8234701835473</v>
      </c>
      <c r="B4605" s="1" t="n">
        <v>-1.8334766730269</v>
      </c>
    </row>
    <row r="4606" customFormat="false" ht="15" hidden="false" customHeight="false" outlineLevel="0" collapsed="false">
      <c r="A4606" s="1" t="n">
        <v>23.408433341882</v>
      </c>
      <c r="B4606" s="1" t="n">
        <v>-2.49181052189599</v>
      </c>
    </row>
    <row r="4607" customFormat="false" ht="15" hidden="false" customHeight="false" outlineLevel="0" collapsed="false">
      <c r="A4607" s="1" t="n">
        <v>-5.48940748733675</v>
      </c>
      <c r="B4607" s="1" t="n">
        <v>7.35168568572178</v>
      </c>
    </row>
    <row r="4608" customFormat="false" ht="15" hidden="false" customHeight="false" outlineLevel="0" collapsed="false">
      <c r="A4608" s="1" t="n">
        <f aca="false">-29.6602438264694</f>
        <v>-29.6602438264694</v>
      </c>
      <c r="B4608" s="1" t="n">
        <v>-18.2870358874427</v>
      </c>
    </row>
    <row r="4609" customFormat="false" ht="15" hidden="false" customHeight="false" outlineLevel="0" collapsed="false">
      <c r="A4609" s="1" t="n">
        <f aca="false">-19.7650968575517</f>
        <v>-19.7650968575517</v>
      </c>
      <c r="B4609" s="1" t="n">
        <v>-18.4580331290695</v>
      </c>
    </row>
    <row r="4610" customFormat="false" ht="15" hidden="false" customHeight="false" outlineLevel="0" collapsed="false">
      <c r="A4610" s="1" t="n">
        <f aca="false">-18.2722290397032</f>
        <v>-18.2722290397032</v>
      </c>
      <c r="B4610" s="1" t="n">
        <v>-18.8121405049217</v>
      </c>
    </row>
    <row r="4611" customFormat="false" ht="15" hidden="false" customHeight="false" outlineLevel="0" collapsed="false">
      <c r="A4611" s="1" t="n">
        <f aca="false">-20.3286646778342</f>
        <v>-20.3286646778342</v>
      </c>
      <c r="B4611" s="1" t="n">
        <v>-13.5001832318511</v>
      </c>
    </row>
    <row r="4612" customFormat="false" ht="15" hidden="false" customHeight="false" outlineLevel="0" collapsed="false">
      <c r="A4612" s="1" t="n">
        <f aca="false">-25.754707161944</f>
        <v>-25.754707161944</v>
      </c>
      <c r="B4612" s="1" t="n">
        <v>-18.0374486332383</v>
      </c>
    </row>
    <row r="4613" customFormat="false" ht="15" hidden="false" customHeight="false" outlineLevel="0" collapsed="false">
      <c r="A4613" s="1" t="n">
        <v>26.0265538628313</v>
      </c>
      <c r="B4613" s="1" t="n">
        <v>-8.9003047987348</v>
      </c>
    </row>
    <row r="4614" customFormat="false" ht="15" hidden="false" customHeight="false" outlineLevel="0" collapsed="false">
      <c r="A4614" s="1" t="n">
        <f aca="false">-17.4277041728526</f>
        <v>-17.4277041728526</v>
      </c>
      <c r="B4614" s="1" t="n">
        <v>-14.4596290202072</v>
      </c>
    </row>
    <row r="4615" customFormat="false" ht="15" hidden="false" customHeight="false" outlineLevel="0" collapsed="false">
      <c r="A4615" s="1" t="n">
        <v>11.1782518778787</v>
      </c>
      <c r="B4615" s="1" t="n">
        <v>9.61968701833754</v>
      </c>
    </row>
    <row r="4616" customFormat="false" ht="15" hidden="false" customHeight="false" outlineLevel="0" collapsed="false">
      <c r="A4616" s="1" t="n">
        <v>4.89657026715326</v>
      </c>
      <c r="B4616" s="1" t="n">
        <v>1.5956237440724</v>
      </c>
    </row>
    <row r="4617" customFormat="false" ht="15" hidden="false" customHeight="false" outlineLevel="0" collapsed="false">
      <c r="A4617" s="1" t="n">
        <f aca="false">-1.73707009762299</f>
        <v>-1.73707009762299</v>
      </c>
      <c r="B4617" s="1" t="n">
        <v>-0.105146617529055</v>
      </c>
    </row>
    <row r="4618" customFormat="false" ht="15" hidden="false" customHeight="false" outlineLevel="0" collapsed="false">
      <c r="A4618" s="1" t="n">
        <f aca="false">-32.1100812071375</f>
        <v>-32.1100812071375</v>
      </c>
      <c r="B4618" s="1" t="n">
        <v>-16.1105467780341</v>
      </c>
    </row>
    <row r="4619" customFormat="false" ht="15" hidden="false" customHeight="false" outlineLevel="0" collapsed="false">
      <c r="A4619" s="1" t="n">
        <v>-0.386319998396334</v>
      </c>
      <c r="B4619" s="1" t="n">
        <v>5.71385529492533</v>
      </c>
    </row>
    <row r="4620" customFormat="false" ht="15" hidden="false" customHeight="false" outlineLevel="0" collapsed="false">
      <c r="A4620" s="1" t="n">
        <f aca="false">-35.1148551902521</f>
        <v>-35.1148551902521</v>
      </c>
      <c r="B4620" s="1" t="n">
        <v>-17.5385286286815</v>
      </c>
    </row>
    <row r="4621" customFormat="false" ht="15" hidden="false" customHeight="false" outlineLevel="0" collapsed="false">
      <c r="A4621" s="1" t="n">
        <v>-0.776958584338122</v>
      </c>
      <c r="B4621" s="1" t="n">
        <v>1.3727879546072</v>
      </c>
    </row>
    <row r="4622" customFormat="false" ht="15" hidden="false" customHeight="false" outlineLevel="0" collapsed="false">
      <c r="A4622" s="1" t="n">
        <v>0.0243027101556689</v>
      </c>
      <c r="B4622" s="1" t="n">
        <v>8.47840689180796</v>
      </c>
    </row>
    <row r="4623" customFormat="false" ht="15" hidden="false" customHeight="false" outlineLevel="0" collapsed="false">
      <c r="A4623" s="1" t="n">
        <v>25.6618505690709</v>
      </c>
      <c r="B4623" s="1" t="n">
        <v>-1.97728598692385</v>
      </c>
    </row>
    <row r="4624" customFormat="false" ht="15" hidden="false" customHeight="false" outlineLevel="0" collapsed="false">
      <c r="A4624" s="1" t="n">
        <v>26.0997224809759</v>
      </c>
      <c r="B4624" s="1" t="n">
        <v>-2.51625038970209</v>
      </c>
    </row>
    <row r="4625" customFormat="false" ht="15" hidden="false" customHeight="false" outlineLevel="0" collapsed="false">
      <c r="A4625" s="1" t="n">
        <f aca="false">-33.4081942692502</f>
        <v>-33.4081942692502</v>
      </c>
      <c r="B4625" s="1" t="n">
        <v>-17.509749931524</v>
      </c>
    </row>
    <row r="4626" customFormat="false" ht="15" hidden="false" customHeight="false" outlineLevel="0" collapsed="false">
      <c r="A4626" s="1" t="n">
        <v>1.65106225018911</v>
      </c>
      <c r="B4626" s="1" t="n">
        <v>5.59414521740034</v>
      </c>
    </row>
    <row r="4627" customFormat="false" ht="15" hidden="false" customHeight="false" outlineLevel="0" collapsed="false">
      <c r="A4627" s="1" t="n">
        <f aca="false">-22.9367119338274</f>
        <v>-22.9367119338274</v>
      </c>
      <c r="B4627" s="1" t="n">
        <v>-19.0964500258682</v>
      </c>
    </row>
    <row r="4628" customFormat="false" ht="15" hidden="false" customHeight="false" outlineLevel="0" collapsed="false">
      <c r="A4628" s="1" t="n">
        <f aca="false">-25.4363348292186</f>
        <v>-25.4363348292186</v>
      </c>
      <c r="B4628" s="1" t="n">
        <v>-12.3028674939517</v>
      </c>
    </row>
    <row r="4629" customFormat="false" ht="15" hidden="false" customHeight="false" outlineLevel="0" collapsed="false">
      <c r="A4629" s="1" t="n">
        <f aca="false">-34.805600135874</f>
        <v>-34.805600135874</v>
      </c>
      <c r="B4629" s="1" t="n">
        <v>-14.2171001435767</v>
      </c>
    </row>
    <row r="4630" customFormat="false" ht="15" hidden="false" customHeight="false" outlineLevel="0" collapsed="false">
      <c r="A4630" s="1" t="n">
        <v>12.8858615133415</v>
      </c>
      <c r="B4630" s="1" t="n">
        <v>0.330336686149676</v>
      </c>
    </row>
    <row r="4631" customFormat="false" ht="15" hidden="false" customHeight="false" outlineLevel="0" collapsed="false">
      <c r="A4631" s="1" t="n">
        <v>-1.25737333832825</v>
      </c>
      <c r="B4631" s="1" t="n">
        <v>9.09711699545643</v>
      </c>
    </row>
    <row r="4632" customFormat="false" ht="15" hidden="false" customHeight="false" outlineLevel="0" collapsed="false">
      <c r="A4632" s="1" t="n">
        <f aca="false">-18.8192553074933</f>
        <v>-18.8192553074933</v>
      </c>
      <c r="B4632" s="1" t="n">
        <v>-14.2327437444217</v>
      </c>
    </row>
    <row r="4633" customFormat="false" ht="15" hidden="false" customHeight="false" outlineLevel="0" collapsed="false">
      <c r="A4633" s="1" t="n">
        <v>39.7093696641207</v>
      </c>
      <c r="B4633" s="1" t="n">
        <v>-3.47350876136127</v>
      </c>
    </row>
    <row r="4634" customFormat="false" ht="15" hidden="false" customHeight="false" outlineLevel="0" collapsed="false">
      <c r="A4634" s="1" t="n">
        <v>-0.391940671101019</v>
      </c>
      <c r="B4634" s="1" t="n">
        <v>7.10333940459892</v>
      </c>
    </row>
    <row r="4635" customFormat="false" ht="15" hidden="false" customHeight="false" outlineLevel="0" collapsed="false">
      <c r="A4635" s="1" t="n">
        <v>31.6035580528036</v>
      </c>
      <c r="B4635" s="1" t="n">
        <v>-3.58948424519229</v>
      </c>
    </row>
    <row r="4636" customFormat="false" ht="15" hidden="false" customHeight="false" outlineLevel="0" collapsed="false">
      <c r="A4636" s="1" t="n">
        <v>-4.40860190420766</v>
      </c>
      <c r="B4636" s="1" t="n">
        <v>1.84383129877117</v>
      </c>
    </row>
    <row r="4637" customFormat="false" ht="15" hidden="false" customHeight="false" outlineLevel="0" collapsed="false">
      <c r="A4637" s="1" t="n">
        <v>38.4423228585731</v>
      </c>
      <c r="B4637" s="1" t="n">
        <v>-3.81450460313194</v>
      </c>
    </row>
    <row r="4638" customFormat="false" ht="15" hidden="false" customHeight="false" outlineLevel="0" collapsed="false">
      <c r="A4638" s="1" t="n">
        <f aca="false">-28.2720096549025</f>
        <v>-28.2720096549025</v>
      </c>
      <c r="B4638" s="1" t="n">
        <v>-12.6051974253136</v>
      </c>
    </row>
    <row r="4639" customFormat="false" ht="15" hidden="false" customHeight="false" outlineLevel="0" collapsed="false">
      <c r="A4639" s="1" t="n">
        <v>-3.57469362061617</v>
      </c>
      <c r="B4639" s="1" t="n">
        <v>3.42641166996054</v>
      </c>
    </row>
    <row r="4640" customFormat="false" ht="15" hidden="false" customHeight="false" outlineLevel="0" collapsed="false">
      <c r="A4640" s="1" t="n">
        <f aca="false">-33.9620063387028</f>
        <v>-33.9620063387028</v>
      </c>
      <c r="B4640" s="1" t="n">
        <v>-11.6854022606733</v>
      </c>
    </row>
    <row r="4641" customFormat="false" ht="15" hidden="false" customHeight="false" outlineLevel="0" collapsed="false">
      <c r="A4641" s="1" t="n">
        <v>-0.477315433076391</v>
      </c>
      <c r="B4641" s="1" t="n">
        <v>7.6993594244365</v>
      </c>
    </row>
    <row r="4642" customFormat="false" ht="15" hidden="false" customHeight="false" outlineLevel="0" collapsed="false">
      <c r="A4642" s="1" t="n">
        <v>36.8247714913904</v>
      </c>
      <c r="B4642" s="1" t="n">
        <v>-1.59594787446829</v>
      </c>
    </row>
    <row r="4643" customFormat="false" ht="15" hidden="false" customHeight="false" outlineLevel="0" collapsed="false">
      <c r="A4643" s="1" t="n">
        <f aca="false">-34.0218636356427</f>
        <v>-34.0218636356427</v>
      </c>
      <c r="B4643" s="1" t="n">
        <v>-15.7491659698488</v>
      </c>
    </row>
    <row r="4644" customFormat="false" ht="15" hidden="false" customHeight="false" outlineLevel="0" collapsed="false">
      <c r="A4644" s="1" t="n">
        <f aca="false">-26.3276762196206</f>
        <v>-26.3276762196206</v>
      </c>
      <c r="B4644" s="1" t="n">
        <v>-17.4247540173417</v>
      </c>
    </row>
    <row r="4645" customFormat="false" ht="15" hidden="false" customHeight="false" outlineLevel="0" collapsed="false">
      <c r="A4645" s="1" t="n">
        <v>7.07621629838543</v>
      </c>
      <c r="B4645" s="1" t="n">
        <v>1.3790241235566</v>
      </c>
    </row>
    <row r="4646" customFormat="false" ht="15" hidden="false" customHeight="false" outlineLevel="0" collapsed="false">
      <c r="A4646" s="1" t="n">
        <v>1.4715006034873</v>
      </c>
      <c r="B4646" s="1" t="n">
        <v>2.24002944472498</v>
      </c>
    </row>
    <row r="4647" customFormat="false" ht="15" hidden="false" customHeight="false" outlineLevel="0" collapsed="false">
      <c r="A4647" s="1" t="n">
        <v>27.2349589024806</v>
      </c>
      <c r="B4647" s="1" t="n">
        <v>-6.02356520693947</v>
      </c>
    </row>
    <row r="4648" customFormat="false" ht="15" hidden="false" customHeight="false" outlineLevel="0" collapsed="false">
      <c r="A4648" s="1" t="n">
        <f aca="false">-27.6087250045944</f>
        <v>-27.6087250045944</v>
      </c>
      <c r="B4648" s="1" t="n">
        <v>-19.3426713110059</v>
      </c>
    </row>
    <row r="4649" customFormat="false" ht="15" hidden="false" customHeight="false" outlineLevel="0" collapsed="false">
      <c r="A4649" s="1" t="n">
        <v>24.5894562389679</v>
      </c>
      <c r="B4649" s="1" t="n">
        <v>-0.258265105321681</v>
      </c>
    </row>
    <row r="4650" customFormat="false" ht="15" hidden="false" customHeight="false" outlineLevel="0" collapsed="false">
      <c r="A4650" s="1" t="n">
        <v>1.88504126691875</v>
      </c>
      <c r="B4650" s="1" t="n">
        <v>8.77005835523169</v>
      </c>
    </row>
    <row r="4651" customFormat="false" ht="15" hidden="false" customHeight="false" outlineLevel="0" collapsed="false">
      <c r="A4651" s="1" t="n">
        <v>3.20946840198321</v>
      </c>
      <c r="B4651" s="1" t="n">
        <v>3.48999965429459</v>
      </c>
    </row>
    <row r="4652" customFormat="false" ht="15" hidden="false" customHeight="false" outlineLevel="0" collapsed="false">
      <c r="A4652" s="1" t="n">
        <v>37.4389628940127</v>
      </c>
      <c r="B4652" s="1" t="n">
        <v>-4.00052802394035</v>
      </c>
    </row>
    <row r="4653" customFormat="false" ht="15" hidden="false" customHeight="false" outlineLevel="0" collapsed="false">
      <c r="A4653" s="1" t="n">
        <v>8.88808305026906</v>
      </c>
      <c r="B4653" s="1" t="n">
        <v>1.38611659671069</v>
      </c>
    </row>
    <row r="4654" customFormat="false" ht="15" hidden="false" customHeight="false" outlineLevel="0" collapsed="false">
      <c r="A4654" s="1" t="n">
        <v>5.3776321114388</v>
      </c>
      <c r="B4654" s="1" t="n">
        <v>2.56438496894193</v>
      </c>
    </row>
    <row r="4655" customFormat="false" ht="15" hidden="false" customHeight="false" outlineLevel="0" collapsed="false">
      <c r="A4655" s="1" t="n">
        <v>-4.22369593776237</v>
      </c>
      <c r="B4655" s="1" t="n">
        <v>2.06475159971556</v>
      </c>
    </row>
    <row r="4656" customFormat="false" ht="15" hidden="false" customHeight="false" outlineLevel="0" collapsed="false">
      <c r="A4656" s="1" t="n">
        <v>0.190315503886068</v>
      </c>
      <c r="B4656" s="1" t="n">
        <v>0.470235063226413</v>
      </c>
    </row>
    <row r="4657" customFormat="false" ht="15" hidden="false" customHeight="false" outlineLevel="0" collapsed="false">
      <c r="A4657" s="1" t="n">
        <v>10.4144154723613</v>
      </c>
      <c r="B4657" s="1" t="n">
        <v>4.16919611574948</v>
      </c>
    </row>
    <row r="4658" customFormat="false" ht="15" hidden="false" customHeight="false" outlineLevel="0" collapsed="false">
      <c r="A4658" s="1" t="n">
        <f aca="false">-24.7206958400699</f>
        <v>-24.7206958400699</v>
      </c>
      <c r="B4658" s="1" t="n">
        <v>-12.9312981287204</v>
      </c>
    </row>
    <row r="4659" customFormat="false" ht="15" hidden="false" customHeight="false" outlineLevel="0" collapsed="false">
      <c r="A4659" s="1" t="n">
        <f aca="false">-19.1846699173933</f>
        <v>-19.1846699173933</v>
      </c>
      <c r="B4659" s="1" t="n">
        <v>-12.8531207084255</v>
      </c>
    </row>
    <row r="4660" customFormat="false" ht="15" hidden="false" customHeight="false" outlineLevel="0" collapsed="false">
      <c r="A4660" s="1" t="n">
        <v>-4.39377861287105</v>
      </c>
      <c r="B4660" s="1" t="n">
        <v>0.568583887316528</v>
      </c>
    </row>
    <row r="4661" customFormat="false" ht="15" hidden="false" customHeight="false" outlineLevel="0" collapsed="false">
      <c r="A4661" s="1" t="n">
        <v>21.686579679649</v>
      </c>
      <c r="B4661" s="1" t="n">
        <v>-1.45000162745647</v>
      </c>
    </row>
    <row r="4662" customFormat="false" ht="15" hidden="false" customHeight="false" outlineLevel="0" collapsed="false">
      <c r="A4662" s="1" t="n">
        <v>8.0419186588709</v>
      </c>
      <c r="B4662" s="1" t="n">
        <v>2.11273160811414</v>
      </c>
    </row>
    <row r="4663" customFormat="false" ht="15" hidden="false" customHeight="false" outlineLevel="0" collapsed="false">
      <c r="A4663" s="1" t="n">
        <v>5.18310660952832</v>
      </c>
      <c r="B4663" s="1" t="n">
        <v>1.77682374013051</v>
      </c>
    </row>
    <row r="4664" customFormat="false" ht="15" hidden="false" customHeight="false" outlineLevel="0" collapsed="false">
      <c r="A4664" s="1" t="n">
        <v>34.1487710885761</v>
      </c>
      <c r="B4664" s="1" t="n">
        <v>-3.85923190198418</v>
      </c>
    </row>
    <row r="4665" customFormat="false" ht="15" hidden="false" customHeight="false" outlineLevel="0" collapsed="false">
      <c r="A4665" s="1" t="n">
        <f aca="false">-18.4671926627952</f>
        <v>-18.4671926627952</v>
      </c>
      <c r="B4665" s="1" t="n">
        <v>-17.4856121161282</v>
      </c>
    </row>
    <row r="4666" customFormat="false" ht="15" hidden="false" customHeight="false" outlineLevel="0" collapsed="false">
      <c r="A4666" s="1" t="n">
        <f aca="false">-31.5927077499166</f>
        <v>-31.5927077499166</v>
      </c>
      <c r="B4666" s="1" t="n">
        <v>-16.4657489607661</v>
      </c>
    </row>
    <row r="4667" customFormat="false" ht="15" hidden="false" customHeight="false" outlineLevel="0" collapsed="false">
      <c r="A4667" s="1" t="n">
        <v>24.941278742088</v>
      </c>
      <c r="B4667" s="1" t="n">
        <v>-7.41031662403666</v>
      </c>
    </row>
    <row r="4668" customFormat="false" ht="15" hidden="false" customHeight="false" outlineLevel="0" collapsed="false">
      <c r="A4668" s="1" t="n">
        <v>-4.94486771186764</v>
      </c>
      <c r="B4668" s="1" t="n">
        <v>5.07624916436957</v>
      </c>
    </row>
    <row r="4669" customFormat="false" ht="15" hidden="false" customHeight="false" outlineLevel="0" collapsed="false">
      <c r="A4669" s="1" t="n">
        <f aca="false">-18.5265869567164</f>
        <v>-18.5265869567164</v>
      </c>
      <c r="B4669" s="1" t="n">
        <v>-9.82667067928224</v>
      </c>
    </row>
    <row r="4670" customFormat="false" ht="15" hidden="false" customHeight="false" outlineLevel="0" collapsed="false">
      <c r="A4670" s="1" t="n">
        <f aca="false">-16.3934721946815</f>
        <v>-16.3934721946815</v>
      </c>
      <c r="B4670" s="1" t="n">
        <v>-14.6347354108506</v>
      </c>
    </row>
    <row r="4671" customFormat="false" ht="15" hidden="false" customHeight="false" outlineLevel="0" collapsed="false">
      <c r="A4671" s="1" t="n">
        <v>20.8082781668229</v>
      </c>
      <c r="B4671" s="1" t="n">
        <v>-3.39920789013772</v>
      </c>
    </row>
    <row r="4672" customFormat="false" ht="15" hidden="false" customHeight="false" outlineLevel="0" collapsed="false">
      <c r="A4672" s="1" t="n">
        <f aca="false">-24.470458287781</f>
        <v>-24.470458287781</v>
      </c>
      <c r="B4672" s="1" t="n">
        <v>-17.3720583419782</v>
      </c>
    </row>
    <row r="4673" customFormat="false" ht="15" hidden="false" customHeight="false" outlineLevel="0" collapsed="false">
      <c r="A4673" s="1" t="n">
        <v>31.5899276526904</v>
      </c>
      <c r="B4673" s="1" t="n">
        <v>-6.72656409752863</v>
      </c>
    </row>
    <row r="4674" customFormat="false" ht="15" hidden="false" customHeight="false" outlineLevel="0" collapsed="false">
      <c r="A4674" s="1" t="n">
        <v>-2.78837797257979</v>
      </c>
      <c r="B4674" s="1" t="n">
        <v>3.79759791486151</v>
      </c>
    </row>
    <row r="4675" customFormat="false" ht="15" hidden="false" customHeight="false" outlineLevel="0" collapsed="false">
      <c r="A4675" s="1" t="n">
        <v>12.3833014778525</v>
      </c>
      <c r="B4675" s="1" t="n">
        <v>6.29847292635965</v>
      </c>
    </row>
    <row r="4676" customFormat="false" ht="15" hidden="false" customHeight="false" outlineLevel="0" collapsed="false">
      <c r="A4676" s="1" t="n">
        <v>28.2701464826039</v>
      </c>
      <c r="B4676" s="1" t="n">
        <v>-1.14329234460357</v>
      </c>
    </row>
    <row r="4677" customFormat="false" ht="15" hidden="false" customHeight="false" outlineLevel="0" collapsed="false">
      <c r="A4677" s="1" t="n">
        <v>10.9490335904547</v>
      </c>
      <c r="B4677" s="1" t="n">
        <v>5.51962899399405</v>
      </c>
    </row>
    <row r="4678" customFormat="false" ht="15" hidden="false" customHeight="false" outlineLevel="0" collapsed="false">
      <c r="A4678" s="1" t="n">
        <v>11.0107116754503</v>
      </c>
      <c r="B4678" s="1" t="n">
        <v>5.7663586125506</v>
      </c>
    </row>
    <row r="4679" customFormat="false" ht="15" hidden="false" customHeight="false" outlineLevel="0" collapsed="false">
      <c r="A4679" s="1" t="n">
        <f aca="false">-24.9795075168481</f>
        <v>-24.9795075168481</v>
      </c>
      <c r="B4679" s="1" t="n">
        <v>-12.6906529471581</v>
      </c>
    </row>
    <row r="4680" customFormat="false" ht="15" hidden="false" customHeight="false" outlineLevel="0" collapsed="false">
      <c r="A4680" s="1" t="n">
        <v>25.4186621922784</v>
      </c>
      <c r="B4680" s="1" t="n">
        <v>-2.66483156119715</v>
      </c>
    </row>
    <row r="4681" customFormat="false" ht="15" hidden="false" customHeight="false" outlineLevel="0" collapsed="false">
      <c r="A4681" s="1" t="n">
        <v>36.0452242287757</v>
      </c>
      <c r="B4681" s="1" t="n">
        <v>-5.45935839818992</v>
      </c>
    </row>
    <row r="4682" customFormat="false" ht="15" hidden="false" customHeight="false" outlineLevel="0" collapsed="false">
      <c r="A4682" s="1" t="n">
        <f aca="false">-33.6605477890021</f>
        <v>-33.6605477890021</v>
      </c>
      <c r="B4682" s="1" t="n">
        <v>-17.1809365702428</v>
      </c>
    </row>
    <row r="4683" customFormat="false" ht="15" hidden="false" customHeight="false" outlineLevel="0" collapsed="false">
      <c r="A4683" s="1" t="n">
        <f aca="false">-29.9951727104382</f>
        <v>-29.9951727104382</v>
      </c>
      <c r="B4683" s="1" t="n">
        <v>-16.0543835804315</v>
      </c>
    </row>
    <row r="4684" customFormat="false" ht="15" hidden="false" customHeight="false" outlineLevel="0" collapsed="false">
      <c r="A4684" s="1" t="n">
        <f aca="false">-28.2042356160784</f>
        <v>-28.2042356160784</v>
      </c>
      <c r="B4684" s="1" t="n">
        <v>-13.6787722668929</v>
      </c>
    </row>
    <row r="4685" customFormat="false" ht="15" hidden="false" customHeight="false" outlineLevel="0" collapsed="false">
      <c r="A4685" s="1" t="n">
        <v>10.6272633650195</v>
      </c>
      <c r="B4685" s="1" t="n">
        <v>5.96971995012102</v>
      </c>
    </row>
    <row r="4686" customFormat="false" ht="15" hidden="false" customHeight="false" outlineLevel="0" collapsed="false">
      <c r="A4686" s="1" t="n">
        <f aca="false">-18.8350772974975</f>
        <v>-18.8350772974975</v>
      </c>
      <c r="B4686" s="1" t="n">
        <v>-13.9456455030778</v>
      </c>
    </row>
    <row r="4687" customFormat="false" ht="15" hidden="false" customHeight="false" outlineLevel="0" collapsed="false">
      <c r="A4687" s="1" t="n">
        <f aca="false">-18.167026157111</f>
        <v>-18.167026157111</v>
      </c>
      <c r="B4687" s="1" t="n">
        <v>-17.9123200246591</v>
      </c>
    </row>
    <row r="4688" customFormat="false" ht="15" hidden="false" customHeight="false" outlineLevel="0" collapsed="false">
      <c r="A4688" s="1" t="n">
        <v>2.0136833018961</v>
      </c>
      <c r="B4688" s="1" t="n">
        <v>2.67722917388177</v>
      </c>
    </row>
    <row r="4689" customFormat="false" ht="15" hidden="false" customHeight="false" outlineLevel="0" collapsed="false">
      <c r="A4689" s="1" t="n">
        <f aca="false">-22.2304205646438</f>
        <v>-22.2304205646438</v>
      </c>
      <c r="B4689" s="1" t="n">
        <v>-19.2301736225201</v>
      </c>
    </row>
    <row r="4690" customFormat="false" ht="15" hidden="false" customHeight="false" outlineLevel="0" collapsed="false">
      <c r="A4690" s="1" t="n">
        <v>21.2235384754466</v>
      </c>
      <c r="B4690" s="1" t="n">
        <v>-0.874971123243423</v>
      </c>
    </row>
    <row r="4691" customFormat="false" ht="15" hidden="false" customHeight="false" outlineLevel="0" collapsed="false">
      <c r="A4691" s="1" t="n">
        <v>34.509367150436</v>
      </c>
      <c r="B4691" s="1" t="n">
        <v>-0.962524828904937</v>
      </c>
    </row>
    <row r="4692" customFormat="false" ht="15" hidden="false" customHeight="false" outlineLevel="0" collapsed="false">
      <c r="A4692" s="1" t="n">
        <f aca="false">-32.2099960055017</f>
        <v>-32.2099960055017</v>
      </c>
      <c r="B4692" s="1" t="n">
        <v>-9.71036257309452</v>
      </c>
    </row>
    <row r="4693" customFormat="false" ht="15" hidden="false" customHeight="false" outlineLevel="0" collapsed="false">
      <c r="A4693" s="1" t="n">
        <v>28.3117142901643</v>
      </c>
      <c r="B4693" s="1" t="n">
        <v>-1.25536309143416</v>
      </c>
    </row>
    <row r="4694" customFormat="false" ht="15" hidden="false" customHeight="false" outlineLevel="0" collapsed="false">
      <c r="A4694" s="1" t="n">
        <v>35.4937719874515</v>
      </c>
      <c r="B4694" s="1" t="n">
        <v>-8.79696619912216</v>
      </c>
    </row>
    <row r="4695" customFormat="false" ht="15" hidden="false" customHeight="false" outlineLevel="0" collapsed="false">
      <c r="A4695" s="1" t="n">
        <v>34.6910529373328</v>
      </c>
      <c r="B4695" s="1" t="n">
        <v>-2.91836819096547</v>
      </c>
    </row>
    <row r="4696" customFormat="false" ht="15" hidden="false" customHeight="false" outlineLevel="0" collapsed="false">
      <c r="A4696" s="1" t="n">
        <v>32.0585536512992</v>
      </c>
      <c r="B4696" s="1" t="n">
        <v>-1.51122542281214</v>
      </c>
    </row>
    <row r="4697" customFormat="false" ht="15" hidden="false" customHeight="false" outlineLevel="0" collapsed="false">
      <c r="A4697" s="1" t="n">
        <v>-6.19188392431942</v>
      </c>
      <c r="B4697" s="1" t="n">
        <v>4.89844389962136</v>
      </c>
    </row>
    <row r="4698" customFormat="false" ht="15" hidden="false" customHeight="false" outlineLevel="0" collapsed="false">
      <c r="A4698" s="1" t="n">
        <v>4.76603552402447</v>
      </c>
      <c r="B4698" s="1" t="n">
        <v>4.24258807246928</v>
      </c>
    </row>
    <row r="4699" customFormat="false" ht="15" hidden="false" customHeight="false" outlineLevel="0" collapsed="false">
      <c r="A4699" s="1" t="n">
        <v>-4.83788930753106</v>
      </c>
      <c r="B4699" s="1" t="n">
        <v>2.30444107461284</v>
      </c>
    </row>
    <row r="4700" customFormat="false" ht="15" hidden="false" customHeight="false" outlineLevel="0" collapsed="false">
      <c r="A4700" s="1" t="n">
        <f aca="false">-28.6108780187634</f>
        <v>-28.6108780187634</v>
      </c>
      <c r="B4700" s="1" t="n">
        <v>-10.7369063275596</v>
      </c>
    </row>
    <row r="4701" customFormat="false" ht="15" hidden="false" customHeight="false" outlineLevel="0" collapsed="false">
      <c r="A4701" s="1" t="n">
        <f aca="false">-26.7005135122343</f>
        <v>-26.7005135122343</v>
      </c>
      <c r="B4701" s="1" t="n">
        <v>-15.3201643875332</v>
      </c>
    </row>
    <row r="4702" customFormat="false" ht="15" hidden="false" customHeight="false" outlineLevel="0" collapsed="false">
      <c r="A4702" s="1" t="n">
        <v>34.7947271208595</v>
      </c>
      <c r="B4702" s="1" t="n">
        <v>-0.350117801587776</v>
      </c>
    </row>
    <row r="4703" customFormat="false" ht="15" hidden="false" customHeight="false" outlineLevel="0" collapsed="false">
      <c r="A4703" s="1" t="n">
        <f aca="false">-27.976145288736</f>
        <v>-27.976145288736</v>
      </c>
      <c r="B4703" s="1" t="n">
        <v>-15.3178531471513</v>
      </c>
    </row>
    <row r="4704" customFormat="false" ht="15" hidden="false" customHeight="false" outlineLevel="0" collapsed="false">
      <c r="A4704" s="1" t="n">
        <v>26.9971153726207</v>
      </c>
      <c r="B4704" s="1" t="n">
        <v>-1.90921793451128</v>
      </c>
    </row>
    <row r="4705" customFormat="false" ht="15" hidden="false" customHeight="false" outlineLevel="0" collapsed="false">
      <c r="A4705" s="1" t="n">
        <v>35.7181256966791</v>
      </c>
      <c r="B4705" s="1" t="n">
        <v>-5.27063642411082</v>
      </c>
    </row>
    <row r="4706" customFormat="false" ht="15" hidden="false" customHeight="false" outlineLevel="0" collapsed="false">
      <c r="A4706" s="1" t="n">
        <f aca="false">-18.005741487988</f>
        <v>-18.005741487988</v>
      </c>
      <c r="B4706" s="1" t="n">
        <v>-18.6674115087535</v>
      </c>
    </row>
    <row r="4707" customFormat="false" ht="15" hidden="false" customHeight="false" outlineLevel="0" collapsed="false">
      <c r="A4707" s="1" t="n">
        <v>10.7683459206243</v>
      </c>
      <c r="B4707" s="1" t="n">
        <v>6.18160853464502</v>
      </c>
    </row>
    <row r="4708" customFormat="false" ht="15" hidden="false" customHeight="false" outlineLevel="0" collapsed="false">
      <c r="A4708" s="1" t="n">
        <v>2.08863443761008</v>
      </c>
      <c r="B4708" s="1" t="n">
        <v>7.7193794436747</v>
      </c>
    </row>
    <row r="4709" customFormat="false" ht="15" hidden="false" customHeight="false" outlineLevel="0" collapsed="false">
      <c r="A4709" s="1" t="n">
        <v>24.0384412830353</v>
      </c>
      <c r="B4709" s="1" t="n">
        <v>-4.53208416068785</v>
      </c>
    </row>
    <row r="4710" customFormat="false" ht="15" hidden="false" customHeight="false" outlineLevel="0" collapsed="false">
      <c r="A4710" s="1" t="n">
        <v>8.82771798785615</v>
      </c>
      <c r="B4710" s="1" t="n">
        <v>6.9138213750354</v>
      </c>
    </row>
    <row r="4711" customFormat="false" ht="15" hidden="false" customHeight="false" outlineLevel="0" collapsed="false">
      <c r="A4711" s="1" t="n">
        <v>11.3742466010653</v>
      </c>
      <c r="B4711" s="1" t="n">
        <v>8.79719537918806</v>
      </c>
    </row>
    <row r="4712" customFormat="false" ht="15" hidden="false" customHeight="false" outlineLevel="0" collapsed="false">
      <c r="A4712" s="1" t="n">
        <v>33.2932588332614</v>
      </c>
      <c r="B4712" s="1" t="n">
        <v>-3.26374261344953</v>
      </c>
    </row>
    <row r="4713" customFormat="false" ht="15" hidden="false" customHeight="false" outlineLevel="0" collapsed="false">
      <c r="A4713" s="1" t="n">
        <v>1.24425741440575</v>
      </c>
      <c r="B4713" s="1" t="n">
        <v>-0.235289656478623</v>
      </c>
    </row>
    <row r="4714" customFormat="false" ht="15" hidden="false" customHeight="false" outlineLevel="0" collapsed="false">
      <c r="A4714" s="1" t="n">
        <v>35.3776686370233</v>
      </c>
      <c r="B4714" s="1" t="n">
        <v>-7.2682498139513</v>
      </c>
    </row>
    <row r="4715" customFormat="false" ht="15" hidden="false" customHeight="false" outlineLevel="0" collapsed="false">
      <c r="A4715" s="1" t="n">
        <f aca="false">-27.7823003415859</f>
        <v>-27.7823003415859</v>
      </c>
      <c r="B4715" s="1" t="n">
        <v>-16.0542227137161</v>
      </c>
    </row>
    <row r="4716" customFormat="false" ht="15" hidden="false" customHeight="false" outlineLevel="0" collapsed="false">
      <c r="A4716" s="1" t="n">
        <v>28.2723558130825</v>
      </c>
      <c r="B4716" s="1" t="n">
        <v>-1.62037346166237</v>
      </c>
    </row>
    <row r="4717" customFormat="false" ht="15" hidden="false" customHeight="false" outlineLevel="0" collapsed="false">
      <c r="A4717" s="1" t="n">
        <f aca="false">-27.0393400437955</f>
        <v>-27.0393400437955</v>
      </c>
      <c r="B4717" s="1" t="n">
        <v>-12.1626293661212</v>
      </c>
    </row>
    <row r="4718" customFormat="false" ht="15" hidden="false" customHeight="false" outlineLevel="0" collapsed="false">
      <c r="A4718" s="1" t="n">
        <v>7.80181950823171</v>
      </c>
      <c r="B4718" s="1" t="n">
        <v>8.35810619943265</v>
      </c>
    </row>
    <row r="4719" customFormat="false" ht="15" hidden="false" customHeight="false" outlineLevel="0" collapsed="false">
      <c r="A4719" s="1" t="n">
        <v>2.73397317305563</v>
      </c>
      <c r="B4719" s="1" t="n">
        <v>2.23046134592509</v>
      </c>
    </row>
    <row r="4720" customFormat="false" ht="15" hidden="false" customHeight="false" outlineLevel="0" collapsed="false">
      <c r="A4720" s="1" t="n">
        <v>27.3147743189028</v>
      </c>
      <c r="B4720" s="1" t="n">
        <v>-2.65863983433452</v>
      </c>
    </row>
    <row r="4721" customFormat="false" ht="15" hidden="false" customHeight="false" outlineLevel="0" collapsed="false">
      <c r="A4721" s="1" t="n">
        <v>7.76322151542612</v>
      </c>
      <c r="B4721" s="1" t="n">
        <v>1.49808712133479</v>
      </c>
    </row>
    <row r="4722" customFormat="false" ht="15" hidden="false" customHeight="false" outlineLevel="0" collapsed="false">
      <c r="A4722" s="1" t="n">
        <v>-5.11618478252917</v>
      </c>
      <c r="B4722" s="1" t="n">
        <v>8.52313373690603</v>
      </c>
    </row>
    <row r="4723" customFormat="false" ht="15" hidden="false" customHeight="false" outlineLevel="0" collapsed="false">
      <c r="A4723" s="1" t="n">
        <v>3.85546825777891</v>
      </c>
      <c r="B4723" s="1" t="n">
        <v>0.158611347786638</v>
      </c>
    </row>
    <row r="4724" customFormat="false" ht="15" hidden="false" customHeight="false" outlineLevel="0" collapsed="false">
      <c r="A4724" s="1" t="n">
        <v>12.940726415927</v>
      </c>
      <c r="B4724" s="1" t="n">
        <v>4.92090871544523</v>
      </c>
    </row>
    <row r="4725" customFormat="false" ht="15" hidden="false" customHeight="false" outlineLevel="0" collapsed="false">
      <c r="A4725" s="1" t="n">
        <v>-4.28586904539482</v>
      </c>
      <c r="B4725" s="1" t="n">
        <v>4.27925953650686</v>
      </c>
    </row>
    <row r="4726" customFormat="false" ht="15" hidden="false" customHeight="false" outlineLevel="0" collapsed="false">
      <c r="A4726" s="1" t="n">
        <f aca="false">-26.8665132651217</f>
        <v>-26.8665132651217</v>
      </c>
      <c r="B4726" s="1" t="n">
        <v>-13.3677408761902</v>
      </c>
    </row>
    <row r="4727" customFormat="false" ht="15" hidden="false" customHeight="false" outlineLevel="0" collapsed="false">
      <c r="A4727" s="1" t="n">
        <v>2.62385231682863</v>
      </c>
      <c r="B4727" s="1" t="n">
        <v>5.04223559400232</v>
      </c>
    </row>
    <row r="4728" customFormat="false" ht="15" hidden="false" customHeight="false" outlineLevel="0" collapsed="false">
      <c r="A4728" s="1" t="n">
        <v>1.58187812450593</v>
      </c>
      <c r="B4728" s="1" t="n">
        <v>6.59780221053092</v>
      </c>
    </row>
    <row r="4729" customFormat="false" ht="15" hidden="false" customHeight="false" outlineLevel="0" collapsed="false">
      <c r="A4729" s="1" t="n">
        <v>33.8645314867908</v>
      </c>
      <c r="B4729" s="1" t="n">
        <v>-6.39085885517443</v>
      </c>
    </row>
    <row r="4730" customFormat="false" ht="15" hidden="false" customHeight="false" outlineLevel="0" collapsed="false">
      <c r="A4730" s="1" t="n">
        <f aca="false">-31.0795914490708</f>
        <v>-31.0795914490708</v>
      </c>
      <c r="B4730" s="1" t="n">
        <v>-12.0806806251542</v>
      </c>
    </row>
    <row r="4731" customFormat="false" ht="15" hidden="false" customHeight="false" outlineLevel="0" collapsed="false">
      <c r="A4731" s="1" t="n">
        <v>35.964712620672</v>
      </c>
      <c r="B4731" s="1" t="n">
        <v>-6.92992871803419</v>
      </c>
    </row>
    <row r="4732" customFormat="false" ht="15" hidden="false" customHeight="false" outlineLevel="0" collapsed="false">
      <c r="A4732" s="1" t="n">
        <v>25.1293054771825</v>
      </c>
      <c r="B4732" s="1" t="n">
        <v>-6.19337072175738</v>
      </c>
    </row>
    <row r="4733" customFormat="false" ht="15" hidden="false" customHeight="false" outlineLevel="0" collapsed="false">
      <c r="A4733" s="1" t="n">
        <f aca="false">-33.9140958585326</f>
        <v>-33.9140958585326</v>
      </c>
      <c r="B4733" s="1" t="n">
        <v>-14.351209698612</v>
      </c>
    </row>
    <row r="4734" customFormat="false" ht="15" hidden="false" customHeight="false" outlineLevel="0" collapsed="false">
      <c r="A4734" s="1" t="n">
        <f aca="false">-21.2128799328055</f>
        <v>-21.2128799328055</v>
      </c>
      <c r="B4734" s="1" t="n">
        <v>-16.8320345642629</v>
      </c>
    </row>
    <row r="4735" customFormat="false" ht="15" hidden="false" customHeight="false" outlineLevel="0" collapsed="false">
      <c r="A4735" s="1" t="n">
        <v>31.3486018815891</v>
      </c>
      <c r="B4735" s="1" t="n">
        <v>-4.67822583241632</v>
      </c>
    </row>
    <row r="4736" customFormat="false" ht="15" hidden="false" customHeight="false" outlineLevel="0" collapsed="false">
      <c r="A4736" s="1" t="n">
        <f aca="false">-32.6926564108619</f>
        <v>-32.6926564108619</v>
      </c>
      <c r="B4736" s="1" t="n">
        <v>-14.2049215079129</v>
      </c>
    </row>
    <row r="4737" customFormat="false" ht="15" hidden="false" customHeight="false" outlineLevel="0" collapsed="false">
      <c r="A4737" s="1" t="n">
        <v>33.4464064084054</v>
      </c>
      <c r="B4737" s="1" t="n">
        <v>-5.46946204264948</v>
      </c>
    </row>
    <row r="4738" customFormat="false" ht="15" hidden="false" customHeight="false" outlineLevel="0" collapsed="false">
      <c r="A4738" s="1" t="n">
        <f aca="false">-34.9073991032967</f>
        <v>-34.9073991032967</v>
      </c>
      <c r="B4738" s="1" t="n">
        <v>-18.9594859161989</v>
      </c>
    </row>
    <row r="4739" customFormat="false" ht="15" hidden="false" customHeight="false" outlineLevel="0" collapsed="false">
      <c r="A4739" s="1" t="n">
        <v>1.84560566059872</v>
      </c>
      <c r="B4739" s="1" t="n">
        <v>6.67159492520011</v>
      </c>
    </row>
    <row r="4740" customFormat="false" ht="15" hidden="false" customHeight="false" outlineLevel="0" collapsed="false">
      <c r="A4740" s="1" t="n">
        <v>40.1991533961703</v>
      </c>
      <c r="B4740" s="1" t="n">
        <v>-2.3737030843922</v>
      </c>
    </row>
    <row r="4741" customFormat="false" ht="15" hidden="false" customHeight="false" outlineLevel="0" collapsed="false">
      <c r="A4741" s="1" t="n">
        <f aca="false">-18.2983461479319</f>
        <v>-18.2983461479319</v>
      </c>
      <c r="B4741" s="1" t="n">
        <v>-11.9070569888621</v>
      </c>
    </row>
    <row r="4742" customFormat="false" ht="15" hidden="false" customHeight="false" outlineLevel="0" collapsed="false">
      <c r="A4742" s="1" t="n">
        <v>12.0477200158112</v>
      </c>
      <c r="B4742" s="1" t="n">
        <v>6.05862218891274</v>
      </c>
    </row>
    <row r="4743" customFormat="false" ht="15" hidden="false" customHeight="false" outlineLevel="0" collapsed="false">
      <c r="A4743" s="1" t="n">
        <f aca="false">-23.4633947282331</f>
        <v>-23.4633947282331</v>
      </c>
      <c r="B4743" s="1" t="n">
        <v>-14.1156564202064</v>
      </c>
    </row>
    <row r="4744" customFormat="false" ht="15" hidden="false" customHeight="false" outlineLevel="0" collapsed="false">
      <c r="A4744" s="1" t="n">
        <v>13.4225552365345</v>
      </c>
      <c r="B4744" s="1" t="n">
        <v>3.90070723755321</v>
      </c>
    </row>
    <row r="4745" customFormat="false" ht="15" hidden="false" customHeight="false" outlineLevel="0" collapsed="false">
      <c r="A4745" s="1" t="n">
        <f aca="false">-29.3998102728336</f>
        <v>-29.3998102728336</v>
      </c>
      <c r="B4745" s="1" t="n">
        <v>-19.292760759408</v>
      </c>
    </row>
    <row r="4746" customFormat="false" ht="15" hidden="false" customHeight="false" outlineLevel="0" collapsed="false">
      <c r="A4746" s="1" t="n">
        <v>24.5775009289083</v>
      </c>
      <c r="B4746" s="1" t="n">
        <v>-4.80025507794326</v>
      </c>
    </row>
    <row r="4747" customFormat="false" ht="15" hidden="false" customHeight="false" outlineLevel="0" collapsed="false">
      <c r="A4747" s="1" t="n">
        <v>-2.58590997557729</v>
      </c>
      <c r="B4747" s="1" t="n">
        <v>4.1887642386436</v>
      </c>
    </row>
    <row r="4748" customFormat="false" ht="15" hidden="false" customHeight="false" outlineLevel="0" collapsed="false">
      <c r="A4748" s="1" t="n">
        <v>21.8766123421613</v>
      </c>
      <c r="B4748" s="1" t="n">
        <v>-7.94310335196382</v>
      </c>
    </row>
    <row r="4749" customFormat="false" ht="15" hidden="false" customHeight="false" outlineLevel="0" collapsed="false">
      <c r="A4749" s="1" t="n">
        <f aca="false">-24.3111297772768</f>
        <v>-24.3111297772768</v>
      </c>
      <c r="B4749" s="1" t="n">
        <v>-13.1924396277845</v>
      </c>
    </row>
    <row r="4750" customFormat="false" ht="15" hidden="false" customHeight="false" outlineLevel="0" collapsed="false">
      <c r="A4750" s="1" t="n">
        <v>7.07964278072158</v>
      </c>
      <c r="B4750" s="1" t="n">
        <v>0.492502271059241</v>
      </c>
    </row>
    <row r="4751" customFormat="false" ht="15" hidden="false" customHeight="false" outlineLevel="0" collapsed="false">
      <c r="A4751" s="1" t="n">
        <v>10.8143027999098</v>
      </c>
      <c r="B4751" s="1" t="n">
        <v>0.696772067014513</v>
      </c>
    </row>
    <row r="4752" customFormat="false" ht="15" hidden="false" customHeight="false" outlineLevel="0" collapsed="false">
      <c r="A4752" s="1" t="n">
        <f aca="false">-29.7739782975184</f>
        <v>-29.7739782975184</v>
      </c>
      <c r="B4752" s="1" t="n">
        <v>-16.2873859733642</v>
      </c>
    </row>
    <row r="4753" customFormat="false" ht="15" hidden="false" customHeight="false" outlineLevel="0" collapsed="false">
      <c r="A4753" s="1" t="n">
        <f aca="false">-23.4194787776893</f>
        <v>-23.4194787776893</v>
      </c>
      <c r="B4753" s="1" t="n">
        <v>-16.2795104282976</v>
      </c>
    </row>
    <row r="4754" customFormat="false" ht="15" hidden="false" customHeight="false" outlineLevel="0" collapsed="false">
      <c r="A4754" s="1" t="n">
        <f aca="false">-28.9639084459826</f>
        <v>-28.9639084459826</v>
      </c>
      <c r="B4754" s="1" t="n">
        <v>-11.9559029639399</v>
      </c>
    </row>
    <row r="4755" customFormat="false" ht="15" hidden="false" customHeight="false" outlineLevel="0" collapsed="false">
      <c r="A4755" s="1" t="n">
        <v>29.2324370226634</v>
      </c>
      <c r="B4755" s="1" t="n">
        <v>-6.21727912792268</v>
      </c>
    </row>
    <row r="4756" customFormat="false" ht="15" hidden="false" customHeight="false" outlineLevel="0" collapsed="false">
      <c r="A4756" s="1" t="n">
        <v>5.50531235668396</v>
      </c>
      <c r="B4756" s="1" t="n">
        <v>8.73991432432403</v>
      </c>
    </row>
    <row r="4757" customFormat="false" ht="15" hidden="false" customHeight="false" outlineLevel="0" collapsed="false">
      <c r="A4757" s="1" t="n">
        <v>-3.91334961421888</v>
      </c>
      <c r="B4757" s="1" t="n">
        <v>0.670896714162655</v>
      </c>
    </row>
    <row r="4758" customFormat="false" ht="15" hidden="false" customHeight="false" outlineLevel="0" collapsed="false">
      <c r="A4758" s="1" t="n">
        <f aca="false">-5.74925244125448</f>
        <v>-5.74925244125448</v>
      </c>
      <c r="B4758" s="1" t="n">
        <v>-0.229020315506376</v>
      </c>
    </row>
    <row r="4759" customFormat="false" ht="15" hidden="false" customHeight="false" outlineLevel="0" collapsed="false">
      <c r="A4759" s="1" t="n">
        <f aca="false">-17.3193330208504</f>
        <v>-17.3193330208504</v>
      </c>
      <c r="B4759" s="1" t="n">
        <v>-16.8605792160502</v>
      </c>
    </row>
    <row r="4760" customFormat="false" ht="15" hidden="false" customHeight="false" outlineLevel="0" collapsed="false">
      <c r="A4760" s="1" t="n">
        <f aca="false">-33.6219756684346</f>
        <v>-33.6219756684346</v>
      </c>
      <c r="B4760" s="1" t="n">
        <v>-15.0821710251224</v>
      </c>
    </row>
    <row r="4761" customFormat="false" ht="15" hidden="false" customHeight="false" outlineLevel="0" collapsed="false">
      <c r="A4761" s="1" t="n">
        <v>-5.249269438007</v>
      </c>
      <c r="B4761" s="1" t="n">
        <v>3.514546691492</v>
      </c>
    </row>
    <row r="4762" customFormat="false" ht="15" hidden="false" customHeight="false" outlineLevel="0" collapsed="false">
      <c r="A4762" s="1" t="n">
        <f aca="false">-20.0305577365182</f>
        <v>-20.0305577365182</v>
      </c>
      <c r="B4762" s="1" t="n">
        <v>-15.8332758805625</v>
      </c>
    </row>
    <row r="4763" customFormat="false" ht="15" hidden="false" customHeight="false" outlineLevel="0" collapsed="false">
      <c r="A4763" s="1" t="n">
        <f aca="false">-33.2225159376782</f>
        <v>-33.2225159376782</v>
      </c>
      <c r="B4763" s="1" t="n">
        <v>-16.401822964455</v>
      </c>
    </row>
    <row r="4764" customFormat="false" ht="15" hidden="false" customHeight="false" outlineLevel="0" collapsed="false">
      <c r="A4764" s="1" t="n">
        <v>22.6233906057327</v>
      </c>
      <c r="B4764" s="1" t="n">
        <v>-8.5703187777011</v>
      </c>
    </row>
    <row r="4765" customFormat="false" ht="15" hidden="false" customHeight="false" outlineLevel="0" collapsed="false">
      <c r="A4765" s="1" t="n">
        <f aca="false">-27.2043678653221</f>
        <v>-27.2043678653221</v>
      </c>
      <c r="B4765" s="1" t="n">
        <v>-18.8632568347768</v>
      </c>
    </row>
    <row r="4766" customFormat="false" ht="15" hidden="false" customHeight="false" outlineLevel="0" collapsed="false">
      <c r="A4766" s="1" t="n">
        <v>3.49190239105445</v>
      </c>
      <c r="B4766" s="1" t="n">
        <v>0.18448555019675</v>
      </c>
    </row>
    <row r="4767" customFormat="false" ht="15" hidden="false" customHeight="false" outlineLevel="0" collapsed="false">
      <c r="A4767" s="1" t="n">
        <f aca="false">-31.7712187856762</f>
        <v>-31.7712187856762</v>
      </c>
      <c r="B4767" s="1" t="n">
        <v>-10.4604630738815</v>
      </c>
    </row>
    <row r="4768" customFormat="false" ht="15" hidden="false" customHeight="false" outlineLevel="0" collapsed="false">
      <c r="A4768" s="1" t="n">
        <v>4.20734204628966</v>
      </c>
      <c r="B4768" s="1" t="n">
        <v>6.5339494633287</v>
      </c>
    </row>
    <row r="4769" customFormat="false" ht="15" hidden="false" customHeight="false" outlineLevel="0" collapsed="false">
      <c r="A4769" s="1" t="n">
        <v>10.5338160667307</v>
      </c>
      <c r="B4769" s="1" t="n">
        <v>3.25531685847623</v>
      </c>
    </row>
    <row r="4770" customFormat="false" ht="15" hidden="false" customHeight="false" outlineLevel="0" collapsed="false">
      <c r="A4770" s="1" t="n">
        <v>32.4654617396283</v>
      </c>
      <c r="B4770" s="1" t="n">
        <v>-6.26373605953457</v>
      </c>
    </row>
    <row r="4771" customFormat="false" ht="15" hidden="false" customHeight="false" outlineLevel="0" collapsed="false">
      <c r="A4771" s="1" t="n">
        <f aca="false">-28.1517950565755</f>
        <v>-28.1517950565755</v>
      </c>
      <c r="B4771" s="1" t="n">
        <v>-9.74194125070498</v>
      </c>
    </row>
    <row r="4772" customFormat="false" ht="15" hidden="false" customHeight="false" outlineLevel="0" collapsed="false">
      <c r="A4772" s="1" t="n">
        <f aca="false">-26.2549454688293</f>
        <v>-26.2549454688293</v>
      </c>
      <c r="B4772" s="1" t="n">
        <v>-14.3561688263186</v>
      </c>
    </row>
    <row r="4773" customFormat="false" ht="15" hidden="false" customHeight="false" outlineLevel="0" collapsed="false">
      <c r="A4773" s="1" t="n">
        <f aca="false">-35.3076102339633</f>
        <v>-35.3076102339633</v>
      </c>
      <c r="B4773" s="1" t="n">
        <v>-9.46147326236988</v>
      </c>
    </row>
    <row r="4774" customFormat="false" ht="15" hidden="false" customHeight="false" outlineLevel="0" collapsed="false">
      <c r="A4774" s="1" t="n">
        <v>0.159106482822855</v>
      </c>
      <c r="B4774" s="1" t="n">
        <v>5.50559281049077</v>
      </c>
    </row>
    <row r="4775" customFormat="false" ht="15" hidden="false" customHeight="false" outlineLevel="0" collapsed="false">
      <c r="A4775" s="1" t="n">
        <v>30.0068769532372</v>
      </c>
      <c r="B4775" s="1" t="n">
        <v>-3.24747553848358</v>
      </c>
    </row>
    <row r="4776" customFormat="false" ht="15" hidden="false" customHeight="false" outlineLevel="0" collapsed="false">
      <c r="A4776" s="1" t="n">
        <f aca="false">-19.5746808128184</f>
        <v>-19.5746808128184</v>
      </c>
      <c r="B4776" s="1" t="n">
        <v>-18.6218997066761</v>
      </c>
    </row>
    <row r="4777" customFormat="false" ht="15" hidden="false" customHeight="false" outlineLevel="0" collapsed="false">
      <c r="A4777" s="1" t="n">
        <v>-4.18417663300031</v>
      </c>
      <c r="B4777" s="1" t="n">
        <v>9.27764041272875</v>
      </c>
    </row>
    <row r="4778" customFormat="false" ht="15" hidden="false" customHeight="false" outlineLevel="0" collapsed="false">
      <c r="A4778" s="1" t="n">
        <v>21.8155673621369</v>
      </c>
      <c r="B4778" s="1" t="n">
        <v>-3.02261070280927</v>
      </c>
    </row>
    <row r="4779" customFormat="false" ht="15" hidden="false" customHeight="false" outlineLevel="0" collapsed="false">
      <c r="A4779" s="1" t="n">
        <f aca="false">-25.7046191235725</f>
        <v>-25.7046191235725</v>
      </c>
      <c r="B4779" s="1" t="n">
        <v>-16.085573062815</v>
      </c>
    </row>
    <row r="4780" customFormat="false" ht="15" hidden="false" customHeight="false" outlineLevel="0" collapsed="false">
      <c r="A4780" s="1" t="n">
        <v>21.2591924394794</v>
      </c>
      <c r="B4780" s="1" t="n">
        <v>-0.39811466337532</v>
      </c>
    </row>
    <row r="4781" customFormat="false" ht="15" hidden="false" customHeight="false" outlineLevel="0" collapsed="false">
      <c r="A4781" s="1" t="n">
        <f aca="false">-16.391943095083</f>
        <v>-16.391943095083</v>
      </c>
      <c r="B4781" s="1" t="n">
        <v>-11.8441275783556</v>
      </c>
    </row>
    <row r="4782" customFormat="false" ht="15" hidden="false" customHeight="false" outlineLevel="0" collapsed="false">
      <c r="A4782" s="1" t="n">
        <f aca="false">-17.8660469435221</f>
        <v>-17.8660469435221</v>
      </c>
      <c r="B4782" s="1" t="n">
        <v>-11.1117772509721</v>
      </c>
    </row>
    <row r="4783" customFormat="false" ht="15" hidden="false" customHeight="false" outlineLevel="0" collapsed="false">
      <c r="A4783" s="1" t="n">
        <v>0.889051271791142</v>
      </c>
      <c r="B4783" s="1" t="n">
        <v>4.50836442786017</v>
      </c>
    </row>
    <row r="4784" customFormat="false" ht="15" hidden="false" customHeight="false" outlineLevel="0" collapsed="false">
      <c r="A4784" s="1" t="n">
        <v>10.0979446964405</v>
      </c>
      <c r="B4784" s="1" t="n">
        <v>2.93719075760216</v>
      </c>
    </row>
    <row r="4785" customFormat="false" ht="15" hidden="false" customHeight="false" outlineLevel="0" collapsed="false">
      <c r="A4785" s="1" t="n">
        <v>12.4421740636683</v>
      </c>
      <c r="B4785" s="1" t="n">
        <v>4.95269524790985</v>
      </c>
    </row>
    <row r="4786" customFormat="false" ht="15" hidden="false" customHeight="false" outlineLevel="0" collapsed="false">
      <c r="A4786" s="1" t="n">
        <f aca="false">-35.0405682679589</f>
        <v>-35.0405682679589</v>
      </c>
      <c r="B4786" s="1" t="n">
        <v>-12.0770392508573</v>
      </c>
    </row>
    <row r="4787" customFormat="false" ht="15" hidden="false" customHeight="false" outlineLevel="0" collapsed="false">
      <c r="A4787" s="1" t="n">
        <v>4.18677912821984</v>
      </c>
      <c r="B4787" s="1" t="n">
        <v>4.10366256992602</v>
      </c>
    </row>
    <row r="4788" customFormat="false" ht="15" hidden="false" customHeight="false" outlineLevel="0" collapsed="false">
      <c r="A4788" s="1" t="n">
        <v>37.8313378736149</v>
      </c>
      <c r="B4788" s="1" t="n">
        <v>-1.07760588320573</v>
      </c>
    </row>
    <row r="4789" customFormat="false" ht="15" hidden="false" customHeight="false" outlineLevel="0" collapsed="false">
      <c r="A4789" s="1" t="n">
        <v>10.0854049135402</v>
      </c>
      <c r="B4789" s="1" t="n">
        <v>0.795962389134249</v>
      </c>
    </row>
    <row r="4790" customFormat="false" ht="15" hidden="false" customHeight="false" outlineLevel="0" collapsed="false">
      <c r="A4790" s="1" t="n">
        <f aca="false">-21.5040368241879</f>
        <v>-21.5040368241879</v>
      </c>
      <c r="B4790" s="1" t="n">
        <v>-11.1443975789613</v>
      </c>
    </row>
    <row r="4791" customFormat="false" ht="15" hidden="false" customHeight="false" outlineLevel="0" collapsed="false">
      <c r="A4791" s="1" t="n">
        <v>1.29559992676385</v>
      </c>
      <c r="B4791" s="1" t="n">
        <v>1.54206829302269</v>
      </c>
    </row>
    <row r="4792" customFormat="false" ht="15" hidden="false" customHeight="false" outlineLevel="0" collapsed="false">
      <c r="A4792" s="1" t="n">
        <v>35.1677800747672</v>
      </c>
      <c r="B4792" s="1" t="n">
        <v>-3.37341479556669</v>
      </c>
    </row>
    <row r="4793" customFormat="false" ht="15" hidden="false" customHeight="false" outlineLevel="0" collapsed="false">
      <c r="A4793" s="1" t="n">
        <v>12.0789487589906</v>
      </c>
      <c r="B4793" s="1" t="n">
        <v>4.54968114165462</v>
      </c>
    </row>
    <row r="4794" customFormat="false" ht="15" hidden="false" customHeight="false" outlineLevel="0" collapsed="false">
      <c r="A4794" s="1" t="n">
        <f aca="false">-19.9924731781326</f>
        <v>-19.9924731781326</v>
      </c>
      <c r="B4794" s="1" t="n">
        <v>-14.300112446133</v>
      </c>
    </row>
    <row r="4795" customFormat="false" ht="15" hidden="false" customHeight="false" outlineLevel="0" collapsed="false">
      <c r="A4795" s="1" t="n">
        <v>-1.12270255147607</v>
      </c>
      <c r="B4795" s="1" t="n">
        <v>3.75801421748129</v>
      </c>
    </row>
    <row r="4796" customFormat="false" ht="15" hidden="false" customHeight="false" outlineLevel="0" collapsed="false">
      <c r="A4796" s="1" t="n">
        <v>3.15677051712356</v>
      </c>
      <c r="B4796" s="1" t="n">
        <v>5.86457648419315</v>
      </c>
    </row>
    <row r="4797" customFormat="false" ht="15" hidden="false" customHeight="false" outlineLevel="0" collapsed="false">
      <c r="A4797" s="1" t="n">
        <v>-4.2341632123367</v>
      </c>
      <c r="B4797" s="1" t="n">
        <v>0.578714366629315</v>
      </c>
    </row>
    <row r="4798" customFormat="false" ht="15" hidden="false" customHeight="false" outlineLevel="0" collapsed="false">
      <c r="A4798" s="1" t="n">
        <v>9.8200637823981</v>
      </c>
      <c r="B4798" s="1" t="n">
        <v>8.26511740592449</v>
      </c>
    </row>
    <row r="4799" customFormat="false" ht="15" hidden="false" customHeight="false" outlineLevel="0" collapsed="false">
      <c r="A4799" s="1" t="n">
        <v>40.101615812758</v>
      </c>
      <c r="B4799" s="1" t="n">
        <v>-8.61794522576055</v>
      </c>
    </row>
    <row r="4800" customFormat="false" ht="15" hidden="false" customHeight="false" outlineLevel="0" collapsed="false">
      <c r="A4800" s="1" t="n">
        <v>1.28643007710919</v>
      </c>
      <c r="B4800" s="1" t="n">
        <v>6.51880554416201</v>
      </c>
    </row>
    <row r="4801" customFormat="false" ht="15" hidden="false" customHeight="false" outlineLevel="0" collapsed="false">
      <c r="A4801" s="1" t="n">
        <v>39.8737267936229</v>
      </c>
      <c r="B4801" s="1" t="n">
        <v>-6.79761672013371</v>
      </c>
    </row>
    <row r="4802" customFormat="false" ht="15" hidden="false" customHeight="false" outlineLevel="0" collapsed="false">
      <c r="A4802" s="1" t="n">
        <v>20.9467290231402</v>
      </c>
      <c r="B4802" s="1" t="n">
        <v>-2.97385576668499</v>
      </c>
    </row>
    <row r="4803" customFormat="false" ht="15" hidden="false" customHeight="false" outlineLevel="0" collapsed="false">
      <c r="A4803" s="1" t="n">
        <f aca="false">-23.9587090057586</f>
        <v>-23.9587090057586</v>
      </c>
      <c r="B4803" s="1" t="n">
        <v>-19.1672501154525</v>
      </c>
    </row>
    <row r="4804" customFormat="false" ht="15" hidden="false" customHeight="false" outlineLevel="0" collapsed="false">
      <c r="A4804" s="1" t="n">
        <v>29.9880222973707</v>
      </c>
      <c r="B4804" s="1" t="n">
        <v>-4.39576442126368</v>
      </c>
    </row>
    <row r="4805" customFormat="false" ht="15" hidden="false" customHeight="false" outlineLevel="0" collapsed="false">
      <c r="A4805" s="1" t="n">
        <v>13.2413398596536</v>
      </c>
      <c r="B4805" s="1" t="n">
        <v>5.58546221988567</v>
      </c>
    </row>
    <row r="4806" customFormat="false" ht="15" hidden="false" customHeight="false" outlineLevel="0" collapsed="false">
      <c r="A4806" s="1" t="n">
        <v>22.1960754470504</v>
      </c>
      <c r="B4806" s="1" t="n">
        <v>-2.43716558443574</v>
      </c>
    </row>
    <row r="4807" customFormat="false" ht="15" hidden="false" customHeight="false" outlineLevel="0" collapsed="false">
      <c r="A4807" s="1" t="n">
        <f aca="false">-24.1069923580523</f>
        <v>-24.1069923580523</v>
      </c>
      <c r="B4807" s="1" t="n">
        <v>-11.7113653559412</v>
      </c>
    </row>
    <row r="4808" customFormat="false" ht="15" hidden="false" customHeight="false" outlineLevel="0" collapsed="false">
      <c r="A4808" s="1" t="n">
        <f aca="false">-31.0763460938731</f>
        <v>-31.0763460938731</v>
      </c>
      <c r="B4808" s="1" t="n">
        <v>-15.6347766448273</v>
      </c>
    </row>
    <row r="4809" customFormat="false" ht="15" hidden="false" customHeight="false" outlineLevel="0" collapsed="false">
      <c r="A4809" s="1" t="n">
        <f aca="false">-21.9346155742379</f>
        <v>-21.9346155742379</v>
      </c>
      <c r="B4809" s="1" t="n">
        <v>-19.3757073898194</v>
      </c>
    </row>
    <row r="4810" customFormat="false" ht="15" hidden="false" customHeight="false" outlineLevel="0" collapsed="false">
      <c r="A4810" s="1" t="n">
        <f aca="false">-34.907806700456</f>
        <v>-34.907806700456</v>
      </c>
      <c r="B4810" s="1" t="n">
        <v>-15.9730358222299</v>
      </c>
    </row>
    <row r="4811" customFormat="false" ht="15" hidden="false" customHeight="false" outlineLevel="0" collapsed="false">
      <c r="A4811" s="1" t="n">
        <v>24.3362437057655</v>
      </c>
      <c r="B4811" s="1" t="n">
        <v>-8.4725390776769</v>
      </c>
    </row>
    <row r="4812" customFormat="false" ht="15" hidden="false" customHeight="false" outlineLevel="0" collapsed="false">
      <c r="A4812" s="1" t="n">
        <v>23.9186452684154</v>
      </c>
      <c r="B4812" s="1" t="n">
        <v>-3.56192675089383</v>
      </c>
    </row>
    <row r="4813" customFormat="false" ht="15" hidden="false" customHeight="false" outlineLevel="0" collapsed="false">
      <c r="A4813" s="1" t="n">
        <v>6.08651813153259</v>
      </c>
      <c r="B4813" s="1" t="n">
        <v>2.87904519909099</v>
      </c>
    </row>
    <row r="4814" customFormat="false" ht="15" hidden="false" customHeight="false" outlineLevel="0" collapsed="false">
      <c r="A4814" s="1" t="n">
        <v>-2.91281944491973</v>
      </c>
      <c r="B4814" s="1" t="n">
        <v>0.419633461554234</v>
      </c>
    </row>
    <row r="4815" customFormat="false" ht="15" hidden="false" customHeight="false" outlineLevel="0" collapsed="false">
      <c r="A4815" s="1" t="n">
        <f aca="false">-1.01836350772718</f>
        <v>-1.01836350772718</v>
      </c>
      <c r="B4815" s="1" t="n">
        <v>-0.324386923624936</v>
      </c>
    </row>
    <row r="4816" customFormat="false" ht="15" hidden="false" customHeight="false" outlineLevel="0" collapsed="false">
      <c r="A4816" s="1" t="n">
        <v>1.81696670506076</v>
      </c>
      <c r="B4816" s="1" t="n">
        <v>5.62875114565032</v>
      </c>
    </row>
    <row r="4817" customFormat="false" ht="15" hidden="false" customHeight="false" outlineLevel="0" collapsed="false">
      <c r="A4817" s="1" t="n">
        <v>37.9468310791669</v>
      </c>
      <c r="B4817" s="1" t="n">
        <v>-5.20589291570756</v>
      </c>
    </row>
    <row r="4818" customFormat="false" ht="15" hidden="false" customHeight="false" outlineLevel="0" collapsed="false">
      <c r="A4818" s="1" t="n">
        <f aca="false">-16.7692878336771</f>
        <v>-16.7692878336771</v>
      </c>
      <c r="B4818" s="1" t="n">
        <v>-18.8944489589301</v>
      </c>
    </row>
    <row r="4819" customFormat="false" ht="15" hidden="false" customHeight="false" outlineLevel="0" collapsed="false">
      <c r="A4819" s="1" t="n">
        <v>-0.224201033413452</v>
      </c>
      <c r="B4819" s="1" t="n">
        <v>4.26235794902151</v>
      </c>
    </row>
    <row r="4820" customFormat="false" ht="15" hidden="false" customHeight="false" outlineLevel="0" collapsed="false">
      <c r="A4820" s="1" t="n">
        <f aca="false">-29.4214699101046</f>
        <v>-29.4214699101046</v>
      </c>
      <c r="B4820" s="1" t="n">
        <v>-10.1714312867298</v>
      </c>
    </row>
    <row r="4821" customFormat="false" ht="15" hidden="false" customHeight="false" outlineLevel="0" collapsed="false">
      <c r="A4821" s="1" t="n">
        <f aca="false">-16.6679542025224</f>
        <v>-16.6679542025224</v>
      </c>
      <c r="B4821" s="1" t="n">
        <v>-12.3803269789127</v>
      </c>
    </row>
    <row r="4822" customFormat="false" ht="15" hidden="false" customHeight="false" outlineLevel="0" collapsed="false">
      <c r="A4822" s="1" t="n">
        <v>28.7946608520454</v>
      </c>
      <c r="B4822" s="1" t="n">
        <v>-9.17598577118079</v>
      </c>
    </row>
    <row r="4823" customFormat="false" ht="15" hidden="false" customHeight="false" outlineLevel="0" collapsed="false">
      <c r="A4823" s="1" t="n">
        <f aca="false">-25.5921174497356</f>
        <v>-25.5921174497356</v>
      </c>
      <c r="B4823" s="1" t="n">
        <v>-16.1710204952971</v>
      </c>
    </row>
    <row r="4824" customFormat="false" ht="15" hidden="false" customHeight="false" outlineLevel="0" collapsed="false">
      <c r="A4824" s="1" t="n">
        <v>-4.87667774976133</v>
      </c>
      <c r="B4824" s="1" t="n">
        <v>0.451331731316562</v>
      </c>
    </row>
    <row r="4825" customFormat="false" ht="15" hidden="false" customHeight="false" outlineLevel="0" collapsed="false">
      <c r="A4825" s="1" t="n">
        <f aca="false">-17.6005973716211</f>
        <v>-17.6005973716211</v>
      </c>
      <c r="B4825" s="1" t="n">
        <v>-13.900238384192</v>
      </c>
    </row>
    <row r="4826" customFormat="false" ht="15" hidden="false" customHeight="false" outlineLevel="0" collapsed="false">
      <c r="A4826" s="1" t="n">
        <v>6.42886151423274</v>
      </c>
      <c r="B4826" s="1" t="n">
        <v>6.22622372922104</v>
      </c>
    </row>
    <row r="4827" customFormat="false" ht="15" hidden="false" customHeight="false" outlineLevel="0" collapsed="false">
      <c r="A4827" s="1" t="n">
        <v>3.36359534651189</v>
      </c>
      <c r="B4827" s="1" t="n">
        <v>7.76521166324024</v>
      </c>
    </row>
    <row r="4828" customFormat="false" ht="15" hidden="false" customHeight="false" outlineLevel="0" collapsed="false">
      <c r="A4828" s="1" t="n">
        <v>25.4875935569618</v>
      </c>
      <c r="B4828" s="1" t="n">
        <v>-0.761520773509488</v>
      </c>
    </row>
    <row r="4829" customFormat="false" ht="15" hidden="false" customHeight="false" outlineLevel="0" collapsed="false">
      <c r="A4829" s="1" t="n">
        <f aca="false">-29.9902208711447</f>
        <v>-29.9902208711447</v>
      </c>
      <c r="B4829" s="1" t="n">
        <v>-11.1065505195369</v>
      </c>
    </row>
    <row r="4830" customFormat="false" ht="15" hidden="false" customHeight="false" outlineLevel="0" collapsed="false">
      <c r="A4830" s="1" t="n">
        <v>-0.297928249195199</v>
      </c>
      <c r="B4830" s="1" t="n">
        <v>1.80266643025172</v>
      </c>
    </row>
    <row r="4831" customFormat="false" ht="15" hidden="false" customHeight="false" outlineLevel="0" collapsed="false">
      <c r="A4831" s="1" t="n">
        <v>39.378872647878</v>
      </c>
      <c r="B4831" s="1" t="n">
        <v>-3.35700808259635</v>
      </c>
    </row>
    <row r="4832" customFormat="false" ht="15" hidden="false" customHeight="false" outlineLevel="0" collapsed="false">
      <c r="A4832" s="1" t="n">
        <v>28.4024264508594</v>
      </c>
      <c r="B4832" s="1" t="n">
        <v>-4.75557825518535</v>
      </c>
    </row>
    <row r="4833" customFormat="false" ht="15" hidden="false" customHeight="false" outlineLevel="0" collapsed="false">
      <c r="A4833" s="1" t="n">
        <v>36.2305407220751</v>
      </c>
      <c r="B4833" s="1" t="n">
        <v>-6.5229382698823</v>
      </c>
    </row>
    <row r="4834" customFormat="false" ht="15" hidden="false" customHeight="false" outlineLevel="0" collapsed="false">
      <c r="A4834" s="1" t="n">
        <v>39.2463384278722</v>
      </c>
      <c r="B4834" s="1" t="n">
        <v>-1.13192108053335</v>
      </c>
    </row>
    <row r="4835" customFormat="false" ht="15" hidden="false" customHeight="false" outlineLevel="0" collapsed="false">
      <c r="A4835" s="1" t="n">
        <v>29.6903258673534</v>
      </c>
      <c r="B4835" s="1" t="n">
        <v>-6.51184072215905</v>
      </c>
    </row>
    <row r="4836" customFormat="false" ht="15" hidden="false" customHeight="false" outlineLevel="0" collapsed="false">
      <c r="A4836" s="1" t="n">
        <v>3.91888551200239</v>
      </c>
      <c r="B4836" s="1" t="n">
        <v>8.24071124934363</v>
      </c>
    </row>
    <row r="4837" customFormat="false" ht="15" hidden="false" customHeight="false" outlineLevel="0" collapsed="false">
      <c r="A4837" s="1" t="n">
        <v>7.67913572638133</v>
      </c>
      <c r="B4837" s="1" t="n">
        <v>0.905536920908736</v>
      </c>
    </row>
    <row r="4838" customFormat="false" ht="15" hidden="false" customHeight="false" outlineLevel="0" collapsed="false">
      <c r="A4838" s="1" t="n">
        <v>-5.66204561460812</v>
      </c>
      <c r="B4838" s="1" t="n">
        <v>3.4424547827807</v>
      </c>
    </row>
    <row r="4839" customFormat="false" ht="15" hidden="false" customHeight="false" outlineLevel="0" collapsed="false">
      <c r="A4839" s="1" t="n">
        <v>-2.40833421501096</v>
      </c>
      <c r="B4839" s="1" t="n">
        <v>4.16630938849663</v>
      </c>
    </row>
    <row r="4840" customFormat="false" ht="15" hidden="false" customHeight="false" outlineLevel="0" collapsed="false">
      <c r="A4840" s="1" t="n">
        <f aca="false">-26.36844409139</f>
        <v>-26.36844409139</v>
      </c>
      <c r="B4840" s="1" t="n">
        <v>-13.1113572559672</v>
      </c>
    </row>
    <row r="4841" customFormat="false" ht="15" hidden="false" customHeight="false" outlineLevel="0" collapsed="false">
      <c r="A4841" s="1" t="n">
        <v>12.8550833963614</v>
      </c>
      <c r="B4841" s="1" t="n">
        <v>1.45077327911682</v>
      </c>
    </row>
    <row r="4842" customFormat="false" ht="15" hidden="false" customHeight="false" outlineLevel="0" collapsed="false">
      <c r="A4842" s="1" t="n">
        <v>25.5134936543976</v>
      </c>
      <c r="B4842" s="1" t="n">
        <v>-2.92436054174629</v>
      </c>
    </row>
    <row r="4843" customFormat="false" ht="15" hidden="false" customHeight="false" outlineLevel="0" collapsed="false">
      <c r="A4843" s="1" t="n">
        <f aca="false">-28.3718044769296</f>
        <v>-28.3718044769296</v>
      </c>
      <c r="B4843" s="1" t="n">
        <v>-13.0321821264808</v>
      </c>
    </row>
    <row r="4844" customFormat="false" ht="15" hidden="false" customHeight="false" outlineLevel="0" collapsed="false">
      <c r="A4844" s="1" t="n">
        <v>4.19637242831987</v>
      </c>
      <c r="B4844" s="1" t="n">
        <v>3.30407303200979</v>
      </c>
    </row>
    <row r="4845" customFormat="false" ht="15" hidden="false" customHeight="false" outlineLevel="0" collapsed="false">
      <c r="A4845" s="1" t="n">
        <f aca="false">-20.1771764863937</f>
        <v>-20.1771764863937</v>
      </c>
      <c r="B4845" s="1" t="n">
        <v>-11.1755276460673</v>
      </c>
    </row>
    <row r="4846" customFormat="false" ht="15" hidden="false" customHeight="false" outlineLevel="0" collapsed="false">
      <c r="A4846" s="1" t="n">
        <v>-2.19657092025784</v>
      </c>
      <c r="B4846" s="1" t="n">
        <v>5.71054628719523</v>
      </c>
    </row>
    <row r="4847" customFormat="false" ht="15" hidden="false" customHeight="false" outlineLevel="0" collapsed="false">
      <c r="A4847" s="1" t="n">
        <f aca="false">-17.1610642163524</f>
        <v>-17.1610642163524</v>
      </c>
      <c r="B4847" s="1" t="n">
        <v>-15.7688883799771</v>
      </c>
    </row>
    <row r="4848" customFormat="false" ht="15" hidden="false" customHeight="false" outlineLevel="0" collapsed="false">
      <c r="A4848" s="1" t="n">
        <v>-3.09162687616277</v>
      </c>
      <c r="B4848" s="1" t="n">
        <v>8.4697910114225</v>
      </c>
    </row>
    <row r="4849" customFormat="false" ht="15" hidden="false" customHeight="false" outlineLevel="0" collapsed="false">
      <c r="A4849" s="1" t="n">
        <f aca="false">-16.8240923129148</f>
        <v>-16.8240923129148</v>
      </c>
      <c r="B4849" s="1" t="n">
        <v>-13.6047107239717</v>
      </c>
    </row>
    <row r="4850" customFormat="false" ht="15" hidden="false" customHeight="false" outlineLevel="0" collapsed="false">
      <c r="A4850" s="1" t="n">
        <v>27.0864470865468</v>
      </c>
      <c r="B4850" s="1" t="n">
        <v>-8.65535345533085</v>
      </c>
    </row>
    <row r="4851" customFormat="false" ht="15" hidden="false" customHeight="false" outlineLevel="0" collapsed="false">
      <c r="A4851" s="1" t="n">
        <f aca="false">-22.8908150080466</f>
        <v>-22.8908150080466</v>
      </c>
      <c r="B4851" s="1" t="n">
        <v>-14.5277852587857</v>
      </c>
    </row>
    <row r="4852" customFormat="false" ht="15" hidden="false" customHeight="false" outlineLevel="0" collapsed="false">
      <c r="A4852" s="1" t="n">
        <v>40.3182522065958</v>
      </c>
      <c r="B4852" s="1" t="n">
        <v>-1.89523690943538</v>
      </c>
    </row>
    <row r="4853" customFormat="false" ht="15" hidden="false" customHeight="false" outlineLevel="0" collapsed="false">
      <c r="A4853" s="1" t="n">
        <f aca="false">-21.9450634187172</f>
        <v>-21.9450634187172</v>
      </c>
      <c r="B4853" s="1" t="n">
        <v>-14.7232092385055</v>
      </c>
    </row>
    <row r="4854" customFormat="false" ht="15" hidden="false" customHeight="false" outlineLevel="0" collapsed="false">
      <c r="A4854" s="1" t="n">
        <v>7.97519829311514</v>
      </c>
      <c r="B4854" s="1" t="n">
        <v>2.89281974202543</v>
      </c>
    </row>
    <row r="4855" customFormat="false" ht="15" hidden="false" customHeight="false" outlineLevel="0" collapsed="false">
      <c r="A4855" s="1" t="n">
        <v>11.8884299976297</v>
      </c>
      <c r="B4855" s="1" t="n">
        <v>1.30951077024776</v>
      </c>
    </row>
    <row r="4856" customFormat="false" ht="15" hidden="false" customHeight="false" outlineLevel="0" collapsed="false">
      <c r="A4856" s="1" t="n">
        <f aca="false">-25.8875380551224</f>
        <v>-25.8875380551224</v>
      </c>
      <c r="B4856" s="1" t="n">
        <v>-17.7484582468198</v>
      </c>
    </row>
    <row r="4857" customFormat="false" ht="15" hidden="false" customHeight="false" outlineLevel="0" collapsed="false">
      <c r="A4857" s="1" t="n">
        <v>37.197615737682</v>
      </c>
      <c r="B4857" s="1" t="n">
        <v>-3.40647343986476</v>
      </c>
    </row>
    <row r="4858" customFormat="false" ht="15" hidden="false" customHeight="false" outlineLevel="0" collapsed="false">
      <c r="A4858" s="1" t="n">
        <v>34.303523008399</v>
      </c>
      <c r="B4858" s="1" t="n">
        <v>-5.65090984917447</v>
      </c>
    </row>
    <row r="4859" customFormat="false" ht="15" hidden="false" customHeight="false" outlineLevel="0" collapsed="false">
      <c r="A4859" s="1" t="n">
        <v>11.317720385614</v>
      </c>
      <c r="B4859" s="1" t="n">
        <v>9.24546903753452</v>
      </c>
    </row>
    <row r="4860" customFormat="false" ht="15" hidden="false" customHeight="false" outlineLevel="0" collapsed="false">
      <c r="A4860" s="1" t="n">
        <v>39.7131613544985</v>
      </c>
      <c r="B4860" s="1" t="n">
        <v>-2.33842395848819</v>
      </c>
    </row>
    <row r="4861" customFormat="false" ht="15" hidden="false" customHeight="false" outlineLevel="0" collapsed="false">
      <c r="A4861" s="1" t="n">
        <v>22.6749462751179</v>
      </c>
      <c r="B4861" s="1" t="n">
        <v>-5.21018352530187</v>
      </c>
    </row>
    <row r="4862" customFormat="false" ht="15" hidden="false" customHeight="false" outlineLevel="0" collapsed="false">
      <c r="A4862" s="1" t="n">
        <v>7.68688389468155</v>
      </c>
      <c r="B4862" s="1" t="n">
        <v>4.88471622244014</v>
      </c>
    </row>
    <row r="4863" customFormat="false" ht="15" hidden="false" customHeight="false" outlineLevel="0" collapsed="false">
      <c r="A4863" s="1" t="n">
        <f aca="false">-25.7941090271457</f>
        <v>-25.7941090271457</v>
      </c>
      <c r="B4863" s="1" t="n">
        <v>-14.8490042357318</v>
      </c>
    </row>
    <row r="4864" customFormat="false" ht="15" hidden="false" customHeight="false" outlineLevel="0" collapsed="false">
      <c r="A4864" s="1" t="n">
        <v>-2.62999961756496</v>
      </c>
      <c r="B4864" s="1" t="n">
        <v>6.6613195333321</v>
      </c>
    </row>
    <row r="4865" customFormat="false" ht="15" hidden="false" customHeight="false" outlineLevel="0" collapsed="false">
      <c r="A4865" s="1" t="n">
        <v>24.5778743724551</v>
      </c>
      <c r="B4865" s="1" t="n">
        <v>-8.79469161836032</v>
      </c>
    </row>
    <row r="4866" customFormat="false" ht="15" hidden="false" customHeight="false" outlineLevel="0" collapsed="false">
      <c r="A4866" s="1" t="n">
        <v>2.58299324566665</v>
      </c>
      <c r="B4866" s="1" t="n">
        <v>2.91488620796295</v>
      </c>
    </row>
    <row r="4867" customFormat="false" ht="15" hidden="false" customHeight="false" outlineLevel="0" collapsed="false">
      <c r="A4867" s="1" t="n">
        <v>13.0802903192003</v>
      </c>
      <c r="B4867" s="1" t="n">
        <v>5.80001610288641</v>
      </c>
    </row>
    <row r="4868" customFormat="false" ht="15" hidden="false" customHeight="false" outlineLevel="0" collapsed="false">
      <c r="A4868" s="1" t="n">
        <v>25.6127447507389</v>
      </c>
      <c r="B4868" s="1" t="n">
        <v>-0.805029493011407</v>
      </c>
    </row>
    <row r="4869" customFormat="false" ht="15" hidden="false" customHeight="false" outlineLevel="0" collapsed="false">
      <c r="A4869" s="1" t="n">
        <f aca="false">-23.5808727756939</f>
        <v>-23.5808727756939</v>
      </c>
      <c r="B4869" s="1" t="n">
        <v>-11.6797277432484</v>
      </c>
    </row>
    <row r="4870" customFormat="false" ht="15" hidden="false" customHeight="false" outlineLevel="0" collapsed="false">
      <c r="A4870" s="1" t="n">
        <v>37.1351114835172</v>
      </c>
      <c r="B4870" s="1" t="n">
        <v>-4.12733342157213</v>
      </c>
    </row>
    <row r="4871" customFormat="false" ht="15" hidden="false" customHeight="false" outlineLevel="0" collapsed="false">
      <c r="A4871" s="1" t="n">
        <v>29.3182090351181</v>
      </c>
      <c r="B4871" s="1" t="n">
        <v>-6.24050943380969</v>
      </c>
    </row>
    <row r="4872" customFormat="false" ht="15" hidden="false" customHeight="false" outlineLevel="0" collapsed="false">
      <c r="A4872" s="1" t="n">
        <v>4.65797617930335</v>
      </c>
      <c r="B4872" s="1" t="n">
        <v>8.12405568470941</v>
      </c>
    </row>
    <row r="4873" customFormat="false" ht="15" hidden="false" customHeight="false" outlineLevel="0" collapsed="false">
      <c r="A4873" s="1" t="n">
        <f aca="false">-26.4796198369324</f>
        <v>-26.4796198369324</v>
      </c>
      <c r="B4873" s="1" t="n">
        <v>-12.381766484269</v>
      </c>
    </row>
    <row r="4874" customFormat="false" ht="15" hidden="false" customHeight="false" outlineLevel="0" collapsed="false">
      <c r="A4874" s="1" t="n">
        <v>10.3865648302013</v>
      </c>
      <c r="B4874" s="1" t="n">
        <v>7.61353053017872</v>
      </c>
    </row>
    <row r="4875" customFormat="false" ht="15" hidden="false" customHeight="false" outlineLevel="0" collapsed="false">
      <c r="A4875" s="1" t="n">
        <v>24.3264378628232</v>
      </c>
      <c r="B4875" s="1" t="n">
        <v>-5.27846667761927</v>
      </c>
    </row>
    <row r="4876" customFormat="false" ht="15" hidden="false" customHeight="false" outlineLevel="0" collapsed="false">
      <c r="A4876" s="1" t="n">
        <f aca="false">-30.7741696523455</f>
        <v>-30.7741696523455</v>
      </c>
      <c r="B4876" s="1" t="n">
        <v>-9.44999309330954</v>
      </c>
    </row>
    <row r="4877" customFormat="false" ht="15" hidden="false" customHeight="false" outlineLevel="0" collapsed="false">
      <c r="A4877" s="1" t="n">
        <v>23.084339639371</v>
      </c>
      <c r="B4877" s="1" t="n">
        <v>-9.35894384902922</v>
      </c>
    </row>
    <row r="4878" customFormat="false" ht="15" hidden="false" customHeight="false" outlineLevel="0" collapsed="false">
      <c r="A4878" s="1" t="n">
        <f aca="false">-22.1280988560632</f>
        <v>-22.1280988560632</v>
      </c>
      <c r="B4878" s="1" t="n">
        <v>-12.6344658491722</v>
      </c>
    </row>
    <row r="4879" customFormat="false" ht="15" hidden="false" customHeight="false" outlineLevel="0" collapsed="false">
      <c r="A4879" s="1" t="n">
        <v>39.8305983608215</v>
      </c>
      <c r="B4879" s="1" t="n">
        <v>-1.23327551673785</v>
      </c>
    </row>
    <row r="4880" customFormat="false" ht="15" hidden="false" customHeight="false" outlineLevel="0" collapsed="false">
      <c r="A4880" s="1" t="n">
        <v>32.9589521021381</v>
      </c>
      <c r="B4880" s="1" t="n">
        <v>0.09333828066665</v>
      </c>
    </row>
    <row r="4881" customFormat="false" ht="15" hidden="false" customHeight="false" outlineLevel="0" collapsed="false">
      <c r="A4881" s="1" t="n">
        <f aca="false">-24.5144849664481</f>
        <v>-24.5144849664481</v>
      </c>
      <c r="B4881" s="1" t="n">
        <v>-11.2548375991555</v>
      </c>
    </row>
    <row r="4882" customFormat="false" ht="15" hidden="false" customHeight="false" outlineLevel="0" collapsed="false">
      <c r="A4882" s="1" t="n">
        <v>34.9702667795943</v>
      </c>
      <c r="B4882" s="1" t="n">
        <v>-6.75385831775075</v>
      </c>
    </row>
    <row r="4883" customFormat="false" ht="15" hidden="false" customHeight="false" outlineLevel="0" collapsed="false">
      <c r="A4883" s="1" t="n">
        <v>-0.470086995905222</v>
      </c>
      <c r="B4883" s="1" t="n">
        <v>0.46709738133462</v>
      </c>
    </row>
    <row r="4884" customFormat="false" ht="15" hidden="false" customHeight="false" outlineLevel="0" collapsed="false">
      <c r="A4884" s="1" t="n">
        <v>21.9020232157572</v>
      </c>
      <c r="B4884" s="1" t="n">
        <v>-8.8912948618262</v>
      </c>
    </row>
    <row r="4885" customFormat="false" ht="15" hidden="false" customHeight="false" outlineLevel="0" collapsed="false">
      <c r="A4885" s="1" t="n">
        <f aca="false">-20.6794963542465</f>
        <v>-20.6794963542465</v>
      </c>
      <c r="B4885" s="1" t="n">
        <v>-19.2435891733003</v>
      </c>
    </row>
    <row r="4886" customFormat="false" ht="15" hidden="false" customHeight="false" outlineLevel="0" collapsed="false">
      <c r="A4886" s="1" t="n">
        <f aca="false">-33.3152581502094</f>
        <v>-33.3152581502094</v>
      </c>
      <c r="B4886" s="1" t="n">
        <v>-18.8646554558405</v>
      </c>
    </row>
    <row r="4887" customFormat="false" ht="15" hidden="false" customHeight="false" outlineLevel="0" collapsed="false">
      <c r="A4887" s="1" t="n">
        <v>12.3826165290968</v>
      </c>
      <c r="B4887" s="1" t="n">
        <v>3.04702986500156</v>
      </c>
    </row>
    <row r="4888" customFormat="false" ht="15" hidden="false" customHeight="false" outlineLevel="0" collapsed="false">
      <c r="A4888" s="1" t="n">
        <f aca="false">-29.3964921516613</f>
        <v>-29.3964921516613</v>
      </c>
      <c r="B4888" s="1" t="n">
        <v>-15.5193220046257</v>
      </c>
    </row>
    <row r="4889" customFormat="false" ht="15" hidden="false" customHeight="false" outlineLevel="0" collapsed="false">
      <c r="A4889" s="1" t="n">
        <v>40.4371780089293</v>
      </c>
      <c r="B4889" s="1" t="n">
        <v>-7.9173222023427</v>
      </c>
    </row>
    <row r="4890" customFormat="false" ht="15" hidden="false" customHeight="false" outlineLevel="0" collapsed="false">
      <c r="A4890" s="1" t="n">
        <v>21.7105418996514</v>
      </c>
      <c r="B4890" s="1" t="n">
        <v>-7.25440171347323</v>
      </c>
    </row>
    <row r="4891" customFormat="false" ht="15" hidden="false" customHeight="false" outlineLevel="0" collapsed="false">
      <c r="A4891" s="1" t="n">
        <f aca="false">-22.4562306516675</f>
        <v>-22.4562306516675</v>
      </c>
      <c r="B4891" s="1" t="n">
        <v>-13.4557327794672</v>
      </c>
    </row>
    <row r="4892" customFormat="false" ht="15" hidden="false" customHeight="false" outlineLevel="0" collapsed="false">
      <c r="A4892" s="1" t="n">
        <f aca="false">-30.5403659176437</f>
        <v>-30.5403659176437</v>
      </c>
      <c r="B4892" s="1" t="n">
        <v>-12.0068251274953</v>
      </c>
    </row>
    <row r="4893" customFormat="false" ht="15" hidden="false" customHeight="false" outlineLevel="0" collapsed="false">
      <c r="A4893" s="1" t="n">
        <v>-4.38404558920474</v>
      </c>
      <c r="B4893" s="1" t="n">
        <v>4.2082844018141</v>
      </c>
    </row>
    <row r="4894" customFormat="false" ht="15" hidden="false" customHeight="false" outlineLevel="0" collapsed="false">
      <c r="A4894" s="1" t="n">
        <v>39.7987898903907</v>
      </c>
      <c r="B4894" s="1" t="n">
        <v>-5.61431089420465</v>
      </c>
    </row>
    <row r="4895" customFormat="false" ht="15" hidden="false" customHeight="false" outlineLevel="0" collapsed="false">
      <c r="A4895" s="1" t="n">
        <v>8.88532481209764</v>
      </c>
      <c r="B4895" s="1" t="n">
        <v>3.22994506670143</v>
      </c>
    </row>
    <row r="4896" customFormat="false" ht="15" hidden="false" customHeight="false" outlineLevel="0" collapsed="false">
      <c r="A4896" s="1" t="n">
        <v>23.6595896761618</v>
      </c>
      <c r="B4896" s="1" t="n">
        <v>-6.43820348230532</v>
      </c>
    </row>
    <row r="4897" customFormat="false" ht="15" hidden="false" customHeight="false" outlineLevel="0" collapsed="false">
      <c r="A4897" s="1" t="n">
        <v>4.38084101397344</v>
      </c>
      <c r="B4897" s="1" t="n">
        <v>4.21437194919502</v>
      </c>
    </row>
    <row r="4898" customFormat="false" ht="15" hidden="false" customHeight="false" outlineLevel="0" collapsed="false">
      <c r="A4898" s="1" t="n">
        <v>35.2712563153512</v>
      </c>
      <c r="B4898" s="1" t="n">
        <v>-6.01172968926782</v>
      </c>
    </row>
    <row r="4899" customFormat="false" ht="15" hidden="false" customHeight="false" outlineLevel="0" collapsed="false">
      <c r="A4899" s="1" t="n">
        <v>33.7873788792157</v>
      </c>
      <c r="B4899" s="1" t="n">
        <v>-3.81808094981689</v>
      </c>
    </row>
    <row r="4900" customFormat="false" ht="15" hidden="false" customHeight="false" outlineLevel="0" collapsed="false">
      <c r="A4900" s="1" t="n">
        <v>26.5027190627278</v>
      </c>
      <c r="B4900" s="1" t="n">
        <v>-9.50597231058968</v>
      </c>
    </row>
    <row r="4901" customFormat="false" ht="15" hidden="false" customHeight="false" outlineLevel="0" collapsed="false">
      <c r="A4901" s="1" t="n">
        <v>34.0498089686617</v>
      </c>
      <c r="B4901" s="1" t="n">
        <v>-4.5075495208138</v>
      </c>
    </row>
    <row r="4902" customFormat="false" ht="15" hidden="false" customHeight="false" outlineLevel="0" collapsed="false">
      <c r="A4902" s="1" t="n">
        <f aca="false">-19.1542508257698</f>
        <v>-19.1542508257698</v>
      </c>
      <c r="B4902" s="1" t="n">
        <v>-13.821920680024</v>
      </c>
    </row>
    <row r="4903" customFormat="false" ht="15" hidden="false" customHeight="false" outlineLevel="0" collapsed="false">
      <c r="A4903" s="1" t="n">
        <f aca="false">-32.6756884000327</f>
        <v>-32.6756884000327</v>
      </c>
      <c r="B4903" s="1" t="n">
        <v>-12.3633712072064</v>
      </c>
    </row>
    <row r="4904" customFormat="false" ht="15" hidden="false" customHeight="false" outlineLevel="0" collapsed="false">
      <c r="A4904" s="1" t="n">
        <v>8.71156513699367</v>
      </c>
      <c r="B4904" s="1" t="n">
        <v>9.11323420714754</v>
      </c>
    </row>
    <row r="4905" customFormat="false" ht="15" hidden="false" customHeight="false" outlineLevel="0" collapsed="false">
      <c r="A4905" s="1" t="n">
        <v>6.40604314338456</v>
      </c>
      <c r="B4905" s="1" t="n">
        <v>0.162643325990994</v>
      </c>
    </row>
    <row r="4906" customFormat="false" ht="15" hidden="false" customHeight="false" outlineLevel="0" collapsed="false">
      <c r="A4906" s="1" t="n">
        <f aca="false">-27.1680431372223</f>
        <v>-27.1680431372223</v>
      </c>
      <c r="B4906" s="1" t="n">
        <v>-13.5421336541142</v>
      </c>
    </row>
    <row r="4907" customFormat="false" ht="15" hidden="false" customHeight="false" outlineLevel="0" collapsed="false">
      <c r="A4907" s="1" t="n">
        <f aca="false">-21.4576276451422</f>
        <v>-21.4576276451422</v>
      </c>
      <c r="B4907" s="1" t="n">
        <v>-12.1517934483077</v>
      </c>
    </row>
    <row r="4908" customFormat="false" ht="15" hidden="false" customHeight="false" outlineLevel="0" collapsed="false">
      <c r="A4908" s="1" t="n">
        <f aca="false">-29.6758505045169</f>
        <v>-29.6758505045169</v>
      </c>
      <c r="B4908" s="1" t="n">
        <v>-17.2843869644627</v>
      </c>
    </row>
    <row r="4909" customFormat="false" ht="15" hidden="false" customHeight="false" outlineLevel="0" collapsed="false">
      <c r="A4909" s="1" t="n">
        <v>-1.09171516054799</v>
      </c>
      <c r="B4909" s="1" t="n">
        <v>1.71925769177406</v>
      </c>
    </row>
    <row r="4910" customFormat="false" ht="15" hidden="false" customHeight="false" outlineLevel="0" collapsed="false">
      <c r="A4910" s="1" t="n">
        <f aca="false">-31.4833251526682</f>
        <v>-31.4833251526682</v>
      </c>
      <c r="B4910" s="1" t="n">
        <v>-17.2099054549378</v>
      </c>
    </row>
    <row r="4911" customFormat="false" ht="15" hidden="false" customHeight="false" outlineLevel="0" collapsed="false">
      <c r="A4911" s="1" t="n">
        <f aca="false">-19.8839224885748</f>
        <v>-19.8839224885748</v>
      </c>
      <c r="B4911" s="1" t="n">
        <v>-15.8159116619686</v>
      </c>
    </row>
    <row r="4912" customFormat="false" ht="15" hidden="false" customHeight="false" outlineLevel="0" collapsed="false">
      <c r="A4912" s="1" t="n">
        <v>0.287984476785172</v>
      </c>
      <c r="B4912" s="1" t="n">
        <v>4.28474119368413</v>
      </c>
    </row>
    <row r="4913" customFormat="false" ht="15" hidden="false" customHeight="false" outlineLevel="0" collapsed="false">
      <c r="A4913" s="1" t="n">
        <v>27.2226942499378</v>
      </c>
      <c r="B4913" s="1" t="n">
        <v>-4.34893570383471</v>
      </c>
    </row>
    <row r="4914" customFormat="false" ht="15" hidden="false" customHeight="false" outlineLevel="0" collapsed="false">
      <c r="A4914" s="1" t="n">
        <v>26.5294533771818</v>
      </c>
      <c r="B4914" s="1" t="n">
        <v>-1.13164789528361</v>
      </c>
    </row>
    <row r="4915" customFormat="false" ht="15" hidden="false" customHeight="false" outlineLevel="0" collapsed="false">
      <c r="A4915" s="1" t="n">
        <v>29.3338062194143</v>
      </c>
      <c r="B4915" s="1" t="n">
        <v>-5.8660026391899</v>
      </c>
    </row>
    <row r="4916" customFormat="false" ht="15" hidden="false" customHeight="false" outlineLevel="0" collapsed="false">
      <c r="A4916" s="1" t="n">
        <v>13.1400294686263</v>
      </c>
      <c r="B4916" s="1" t="n">
        <v>8.35787249138117</v>
      </c>
    </row>
    <row r="4917" customFormat="false" ht="15" hidden="false" customHeight="false" outlineLevel="0" collapsed="false">
      <c r="A4917" s="1" t="n">
        <f aca="false">-34.3844393475419</f>
        <v>-34.3844393475419</v>
      </c>
      <c r="B4917" s="1" t="n">
        <v>-15.2474991171639</v>
      </c>
    </row>
    <row r="4918" customFormat="false" ht="15" hidden="false" customHeight="false" outlineLevel="0" collapsed="false">
      <c r="A4918" s="1" t="n">
        <f aca="false">-18.6279269622526</f>
        <v>-18.6279269622526</v>
      </c>
      <c r="B4918" s="1" t="n">
        <v>-16.7581981877305</v>
      </c>
    </row>
    <row r="4919" customFormat="false" ht="15" hidden="false" customHeight="false" outlineLevel="0" collapsed="false">
      <c r="A4919" s="1" t="n">
        <v>35.076753075873</v>
      </c>
      <c r="B4919" s="1" t="n">
        <v>-5.40244408921826</v>
      </c>
    </row>
    <row r="4920" customFormat="false" ht="15" hidden="false" customHeight="false" outlineLevel="0" collapsed="false">
      <c r="A4920" s="1" t="n">
        <f aca="false">-17.8024685818994</f>
        <v>-17.8024685818994</v>
      </c>
      <c r="B4920" s="1" t="n">
        <v>-18.8418648053921</v>
      </c>
    </row>
    <row r="4921" customFormat="false" ht="15" hidden="false" customHeight="false" outlineLevel="0" collapsed="false">
      <c r="A4921" s="1" t="n">
        <v>24.1130108793178</v>
      </c>
      <c r="B4921" s="1" t="n">
        <v>-3.2115343890132</v>
      </c>
    </row>
    <row r="4922" customFormat="false" ht="15" hidden="false" customHeight="false" outlineLevel="0" collapsed="false">
      <c r="A4922" s="1" t="n">
        <f aca="false">-31.7358645357328</f>
        <v>-31.7358645357328</v>
      </c>
      <c r="B4922" s="1" t="n">
        <v>-15.6360041053966</v>
      </c>
    </row>
    <row r="4923" customFormat="false" ht="15" hidden="false" customHeight="false" outlineLevel="0" collapsed="false">
      <c r="A4923" s="1" t="n">
        <f aca="false">-31.2251543147097</f>
        <v>-31.2251543147097</v>
      </c>
      <c r="B4923" s="1" t="n">
        <v>-12.4731076120698</v>
      </c>
    </row>
    <row r="4924" customFormat="false" ht="15" hidden="false" customHeight="false" outlineLevel="0" collapsed="false">
      <c r="A4924" s="1" t="n">
        <v>5.80941879536577</v>
      </c>
      <c r="B4924" s="1" t="n">
        <v>8.32822223398127</v>
      </c>
    </row>
    <row r="4925" customFormat="false" ht="15" hidden="false" customHeight="false" outlineLevel="0" collapsed="false">
      <c r="A4925" s="1" t="n">
        <v>22.7188013465989</v>
      </c>
      <c r="B4925" s="1" t="n">
        <v>-5.05026519450241</v>
      </c>
    </row>
    <row r="4926" customFormat="false" ht="15" hidden="false" customHeight="false" outlineLevel="0" collapsed="false">
      <c r="A4926" s="1" t="n">
        <v>-4.47310462920525</v>
      </c>
      <c r="B4926" s="1" t="n">
        <v>3.49904940005903</v>
      </c>
    </row>
    <row r="4927" customFormat="false" ht="15" hidden="false" customHeight="false" outlineLevel="0" collapsed="false">
      <c r="A4927" s="1" t="n">
        <f aca="false">-17.3709724606943</f>
        <v>-17.3709724606943</v>
      </c>
      <c r="B4927" s="1" t="n">
        <v>-19.1091130912521</v>
      </c>
    </row>
    <row r="4928" customFormat="false" ht="15" hidden="false" customHeight="false" outlineLevel="0" collapsed="false">
      <c r="A4928" s="1" t="n">
        <f aca="false">-29.5684003071291</f>
        <v>-29.5684003071291</v>
      </c>
      <c r="B4928" s="1" t="n">
        <v>-15.7814890674829</v>
      </c>
    </row>
    <row r="4929" customFormat="false" ht="15" hidden="false" customHeight="false" outlineLevel="0" collapsed="false">
      <c r="A4929" s="1" t="n">
        <v>-5.96602063215715</v>
      </c>
      <c r="B4929" s="1" t="n">
        <v>2.80957825826686</v>
      </c>
    </row>
    <row r="4930" customFormat="false" ht="15" hidden="false" customHeight="false" outlineLevel="0" collapsed="false">
      <c r="A4930" s="1" t="n">
        <f aca="false">-31.363354903639</f>
        <v>-31.363354903639</v>
      </c>
      <c r="B4930" s="1" t="n">
        <v>-19.1561588198887</v>
      </c>
    </row>
    <row r="4931" customFormat="false" ht="15" hidden="false" customHeight="false" outlineLevel="0" collapsed="false">
      <c r="A4931" s="1" t="n">
        <f aca="false">-16.4157739816058</f>
        <v>-16.4157739816058</v>
      </c>
      <c r="B4931" s="1" t="n">
        <v>-14.312422407737</v>
      </c>
    </row>
    <row r="4932" customFormat="false" ht="15" hidden="false" customHeight="false" outlineLevel="0" collapsed="false">
      <c r="A4932" s="1" t="n">
        <v>36.9565050292562</v>
      </c>
      <c r="B4932" s="1" t="n">
        <v>-2.06510474793886</v>
      </c>
    </row>
    <row r="4933" customFormat="false" ht="15" hidden="false" customHeight="false" outlineLevel="0" collapsed="false">
      <c r="A4933" s="1" t="n">
        <f aca="false">-25.9330581766779</f>
        <v>-25.9330581766779</v>
      </c>
      <c r="B4933" s="1" t="n">
        <v>-17.9042760780657</v>
      </c>
    </row>
    <row r="4934" customFormat="false" ht="15" hidden="false" customHeight="false" outlineLevel="0" collapsed="false">
      <c r="A4934" s="1" t="n">
        <f aca="false">-25.279945723166</f>
        <v>-25.279945723166</v>
      </c>
      <c r="B4934" s="1" t="n">
        <v>-16.5046733711199</v>
      </c>
    </row>
    <row r="4935" customFormat="false" ht="15" hidden="false" customHeight="false" outlineLevel="0" collapsed="false">
      <c r="A4935" s="1" t="n">
        <v>6.53743286833068</v>
      </c>
      <c r="B4935" s="1" t="n">
        <v>4.09875375372774</v>
      </c>
    </row>
    <row r="4936" customFormat="false" ht="15" hidden="false" customHeight="false" outlineLevel="0" collapsed="false">
      <c r="A4936" s="1" t="n">
        <f aca="false">-15.7028579911172</f>
        <v>-15.7028579911172</v>
      </c>
      <c r="B4936" s="1" t="n">
        <v>-9.66173358802879</v>
      </c>
    </row>
    <row r="4937" customFormat="false" ht="15" hidden="false" customHeight="false" outlineLevel="0" collapsed="false">
      <c r="A4937" s="1" t="n">
        <v>23.9839454095412</v>
      </c>
      <c r="B4937" s="1" t="n">
        <v>-5.61961990026502</v>
      </c>
    </row>
    <row r="4938" customFormat="false" ht="15" hidden="false" customHeight="false" outlineLevel="0" collapsed="false">
      <c r="A4938" s="1" t="n">
        <v>40.1038604105018</v>
      </c>
      <c r="B4938" s="1" t="n">
        <v>-8.56249104929674</v>
      </c>
    </row>
    <row r="4939" customFormat="false" ht="15" hidden="false" customHeight="false" outlineLevel="0" collapsed="false">
      <c r="A4939" s="1" t="n">
        <v>25.5903550381038</v>
      </c>
      <c r="B4939" s="1" t="n">
        <v>-7.0131272320467</v>
      </c>
    </row>
    <row r="4940" customFormat="false" ht="15" hidden="false" customHeight="false" outlineLevel="0" collapsed="false">
      <c r="A4940" s="1" t="n">
        <v>26.93013262015</v>
      </c>
      <c r="B4940" s="1" t="n">
        <v>-5.73210693154157</v>
      </c>
    </row>
    <row r="4941" customFormat="false" ht="15" hidden="false" customHeight="false" outlineLevel="0" collapsed="false">
      <c r="A4941" s="1" t="n">
        <v>-3.38349907474606</v>
      </c>
      <c r="B4941" s="1" t="n">
        <v>2.72880716365611</v>
      </c>
    </row>
    <row r="4942" customFormat="false" ht="15" hidden="false" customHeight="false" outlineLevel="0" collapsed="false">
      <c r="A4942" s="1" t="n">
        <v>6.00145338692036</v>
      </c>
      <c r="B4942" s="1" t="n">
        <v>2.57005299721692</v>
      </c>
    </row>
    <row r="4943" customFormat="false" ht="15" hidden="false" customHeight="false" outlineLevel="0" collapsed="false">
      <c r="A4943" s="1" t="n">
        <v>29.4508398920998</v>
      </c>
      <c r="B4943" s="1" t="n">
        <v>-5.42481051584752</v>
      </c>
    </row>
    <row r="4944" customFormat="false" ht="15" hidden="false" customHeight="false" outlineLevel="0" collapsed="false">
      <c r="A4944" s="1" t="n">
        <v>4.74172261873336</v>
      </c>
      <c r="B4944" s="1" t="n">
        <v>0.890894312997968</v>
      </c>
    </row>
    <row r="4945" customFormat="false" ht="15" hidden="false" customHeight="false" outlineLevel="0" collapsed="false">
      <c r="A4945" s="1" t="n">
        <f aca="false">-33.9728956066184</f>
        <v>-33.9728956066184</v>
      </c>
      <c r="B4945" s="1" t="n">
        <v>-11.486304035578</v>
      </c>
    </row>
    <row r="4946" customFormat="false" ht="15" hidden="false" customHeight="false" outlineLevel="0" collapsed="false">
      <c r="A4946" s="1" t="n">
        <f aca="false">-16.2082503879449</f>
        <v>-16.2082503879449</v>
      </c>
      <c r="B4946" s="1" t="n">
        <v>-12.4209998242305</v>
      </c>
    </row>
    <row r="4947" customFormat="false" ht="15" hidden="false" customHeight="false" outlineLevel="0" collapsed="false">
      <c r="A4947" s="1" t="n">
        <v>12.2641947694675</v>
      </c>
      <c r="B4947" s="1" t="n">
        <v>7.23070744733981</v>
      </c>
    </row>
    <row r="4948" customFormat="false" ht="15" hidden="false" customHeight="false" outlineLevel="0" collapsed="false">
      <c r="A4948" s="1" t="n">
        <f aca="false">-22.7361338847671</f>
        <v>-22.7361338847671</v>
      </c>
      <c r="B4948" s="1" t="n">
        <v>-13.6562687133093</v>
      </c>
    </row>
    <row r="4949" customFormat="false" ht="15" hidden="false" customHeight="false" outlineLevel="0" collapsed="false">
      <c r="A4949" s="1" t="n">
        <f aca="false">-16.4659754995634</f>
        <v>-16.4659754995634</v>
      </c>
      <c r="B4949" s="1" t="n">
        <v>-11.5990456595293</v>
      </c>
    </row>
    <row r="4950" customFormat="false" ht="15" hidden="false" customHeight="false" outlineLevel="0" collapsed="false">
      <c r="A4950" s="1" t="n">
        <f aca="false">-26.9468610726531</f>
        <v>-26.9468610726531</v>
      </c>
      <c r="B4950" s="1" t="n">
        <v>-18.5183409821531</v>
      </c>
    </row>
    <row r="4951" customFormat="false" ht="15" hidden="false" customHeight="false" outlineLevel="0" collapsed="false">
      <c r="A4951" s="1" t="n">
        <v>29.0274220210034</v>
      </c>
      <c r="B4951" s="1" t="n">
        <v>-3.01915659623598</v>
      </c>
    </row>
    <row r="4952" customFormat="false" ht="15" hidden="false" customHeight="false" outlineLevel="0" collapsed="false">
      <c r="A4952" s="1" t="n">
        <f aca="false">-17.1775459771474</f>
        <v>-17.1775459771474</v>
      </c>
      <c r="B4952" s="1" t="n">
        <v>-13.2414878481755</v>
      </c>
    </row>
    <row r="4953" customFormat="false" ht="15" hidden="false" customHeight="false" outlineLevel="0" collapsed="false">
      <c r="A4953" s="1" t="n">
        <v>31.1314816733066</v>
      </c>
      <c r="B4953" s="1" t="n">
        <v>-0.71200131922593</v>
      </c>
    </row>
    <row r="4954" customFormat="false" ht="15" hidden="false" customHeight="false" outlineLevel="0" collapsed="false">
      <c r="A4954" s="1" t="n">
        <f aca="false">-24.1685075080793</f>
        <v>-24.1685075080793</v>
      </c>
      <c r="B4954" s="1" t="n">
        <v>-9.86058964392213</v>
      </c>
    </row>
    <row r="4955" customFormat="false" ht="15" hidden="false" customHeight="false" outlineLevel="0" collapsed="false">
      <c r="A4955" s="1" t="n">
        <v>22.0041790295239</v>
      </c>
      <c r="B4955" s="1" t="n">
        <v>-1.21368585281189</v>
      </c>
    </row>
    <row r="4956" customFormat="false" ht="15" hidden="false" customHeight="false" outlineLevel="0" collapsed="false">
      <c r="A4956" s="1" t="n">
        <v>1.35081819652443</v>
      </c>
      <c r="B4956" s="1" t="n">
        <v>2.81791873194626</v>
      </c>
    </row>
    <row r="4957" customFormat="false" ht="15" hidden="false" customHeight="false" outlineLevel="0" collapsed="false">
      <c r="A4957" s="1" t="n">
        <v>35.9942530973951</v>
      </c>
      <c r="B4957" s="1" t="n">
        <v>-2.50811131755126</v>
      </c>
    </row>
    <row r="4958" customFormat="false" ht="15" hidden="false" customHeight="false" outlineLevel="0" collapsed="false">
      <c r="A4958" s="1" t="n">
        <f aca="false">-20.7979990080985</f>
        <v>-20.7979990080985</v>
      </c>
      <c r="B4958" s="1" t="n">
        <v>-10.1154360054774</v>
      </c>
    </row>
    <row r="4959" customFormat="false" ht="15" hidden="false" customHeight="false" outlineLevel="0" collapsed="false">
      <c r="A4959" s="1" t="n">
        <f aca="false">-22.9363244538075</f>
        <v>-22.9363244538075</v>
      </c>
      <c r="B4959" s="1" t="n">
        <v>-18.5273679985511</v>
      </c>
    </row>
    <row r="4960" customFormat="false" ht="15" hidden="false" customHeight="false" outlineLevel="0" collapsed="false">
      <c r="A4960" s="1" t="n">
        <v>35.5642604227029</v>
      </c>
      <c r="B4960" s="1" t="n">
        <v>-1.09313695630668</v>
      </c>
    </row>
    <row r="4961" customFormat="false" ht="15" hidden="false" customHeight="false" outlineLevel="0" collapsed="false">
      <c r="A4961" s="1" t="n">
        <f aca="false">-18.2773179593163</f>
        <v>-18.2773179593163</v>
      </c>
      <c r="B4961" s="1" t="n">
        <v>-10.2175592868179</v>
      </c>
    </row>
    <row r="4962" customFormat="false" ht="15" hidden="false" customHeight="false" outlineLevel="0" collapsed="false">
      <c r="A4962" s="1" t="n">
        <v>23.4654459499875</v>
      </c>
      <c r="B4962" s="1" t="n">
        <v>-8.26005879427954</v>
      </c>
    </row>
    <row r="4963" customFormat="false" ht="15" hidden="false" customHeight="false" outlineLevel="0" collapsed="false">
      <c r="A4963" s="1" t="n">
        <f aca="false">-2.38044422598905</f>
        <v>-2.38044422598905</v>
      </c>
      <c r="B4963" s="1" t="n">
        <v>-0.241882272845614</v>
      </c>
    </row>
    <row r="4964" customFormat="false" ht="15" hidden="false" customHeight="false" outlineLevel="0" collapsed="false">
      <c r="A4964" s="1" t="n">
        <f aca="false">-24.5615328646588</f>
        <v>-24.5615328646588</v>
      </c>
      <c r="B4964" s="1" t="n">
        <v>-14.4247526736189</v>
      </c>
    </row>
    <row r="4965" customFormat="false" ht="15" hidden="false" customHeight="false" outlineLevel="0" collapsed="false">
      <c r="A4965" s="1" t="n">
        <v>35.0695117378288</v>
      </c>
      <c r="B4965" s="1" t="n">
        <v>-7.16933731503047</v>
      </c>
    </row>
    <row r="4966" customFormat="false" ht="15" hidden="false" customHeight="false" outlineLevel="0" collapsed="false">
      <c r="A4966" s="1" t="n">
        <v>9.63961025165759</v>
      </c>
      <c r="B4966" s="1" t="n">
        <v>1.0037012282777</v>
      </c>
    </row>
    <row r="4967" customFormat="false" ht="15" hidden="false" customHeight="false" outlineLevel="0" collapsed="false">
      <c r="A4967" s="1" t="n">
        <v>2.54309701970631</v>
      </c>
      <c r="B4967" s="1" t="n">
        <v>1.00862292217166</v>
      </c>
    </row>
    <row r="4968" customFormat="false" ht="15" hidden="false" customHeight="false" outlineLevel="0" collapsed="false">
      <c r="A4968" s="1" t="n">
        <f aca="false">-22.0446030574197</f>
        <v>-22.0446030574197</v>
      </c>
      <c r="B4968" s="1" t="n">
        <v>-12.3449692258199</v>
      </c>
    </row>
    <row r="4969" customFormat="false" ht="15" hidden="false" customHeight="false" outlineLevel="0" collapsed="false">
      <c r="A4969" s="1" t="n">
        <v>24.1376020641461</v>
      </c>
      <c r="B4969" s="1" t="n">
        <v>-8.93425855285937</v>
      </c>
    </row>
    <row r="4970" customFormat="false" ht="15" hidden="false" customHeight="false" outlineLevel="0" collapsed="false">
      <c r="A4970" s="1" t="n">
        <f aca="false">-25.9351511779768</f>
        <v>-25.9351511779768</v>
      </c>
      <c r="B4970" s="1" t="n">
        <v>-11.2251010849275</v>
      </c>
    </row>
    <row r="4971" customFormat="false" ht="15" hidden="false" customHeight="false" outlineLevel="0" collapsed="false">
      <c r="A4971" s="1" t="n">
        <v>21.6536372073036</v>
      </c>
      <c r="B4971" s="1" t="n">
        <v>-8.76438423047535</v>
      </c>
    </row>
    <row r="4972" customFormat="false" ht="15" hidden="false" customHeight="false" outlineLevel="0" collapsed="false">
      <c r="A4972" s="1" t="n">
        <v>8.09767573561994</v>
      </c>
      <c r="B4972" s="1" t="n">
        <v>7.16421758994987</v>
      </c>
    </row>
    <row r="4973" customFormat="false" ht="15" hidden="false" customHeight="false" outlineLevel="0" collapsed="false">
      <c r="A4973" s="1" t="n">
        <f aca="false">-27.8036273014543</f>
        <v>-27.8036273014543</v>
      </c>
      <c r="B4973" s="1" t="n">
        <v>-9.98225212101303</v>
      </c>
    </row>
    <row r="4974" customFormat="false" ht="15" hidden="false" customHeight="false" outlineLevel="0" collapsed="false">
      <c r="A4974" s="1" t="n">
        <v>40.4092548628199</v>
      </c>
      <c r="B4974" s="1" t="n">
        <v>-3.00107727532853</v>
      </c>
    </row>
    <row r="4975" customFormat="false" ht="15" hidden="false" customHeight="false" outlineLevel="0" collapsed="false">
      <c r="A4975" s="1" t="n">
        <v>1.08555819424323</v>
      </c>
      <c r="B4975" s="1" t="n">
        <v>8.25105800010098</v>
      </c>
    </row>
    <row r="4976" customFormat="false" ht="15" hidden="false" customHeight="false" outlineLevel="0" collapsed="false">
      <c r="A4976" s="1" t="n">
        <v>31.9751855440869</v>
      </c>
      <c r="B4976" s="1" t="n">
        <v>-6.08524010438807</v>
      </c>
    </row>
    <row r="4977" customFormat="false" ht="15" hidden="false" customHeight="false" outlineLevel="0" collapsed="false">
      <c r="A4977" s="1" t="n">
        <v>36.7421590373893</v>
      </c>
      <c r="B4977" s="1" t="n">
        <v>-3.45076171264119</v>
      </c>
    </row>
    <row r="4978" customFormat="false" ht="15" hidden="false" customHeight="false" outlineLevel="0" collapsed="false">
      <c r="A4978" s="1" t="n">
        <v>0.210906936159459</v>
      </c>
      <c r="B4978" s="1" t="n">
        <v>3.85771972360248</v>
      </c>
    </row>
    <row r="4979" customFormat="false" ht="15" hidden="false" customHeight="false" outlineLevel="0" collapsed="false">
      <c r="A4979" s="1" t="n">
        <f aca="false">-15.9072225916225</f>
        <v>-15.9072225916225</v>
      </c>
      <c r="B4979" s="1" t="n">
        <v>-9.84008731055192</v>
      </c>
    </row>
    <row r="4980" customFormat="false" ht="15" hidden="false" customHeight="false" outlineLevel="0" collapsed="false">
      <c r="A4980" s="1" t="n">
        <f aca="false">-34.9659523691392</f>
        <v>-34.9659523691392</v>
      </c>
      <c r="B4980" s="1" t="n">
        <v>-16.5505686434142</v>
      </c>
    </row>
    <row r="4981" customFormat="false" ht="15" hidden="false" customHeight="false" outlineLevel="0" collapsed="false">
      <c r="A4981" s="1" t="n">
        <v>-6.04506594376374</v>
      </c>
      <c r="B4981" s="1" t="n">
        <v>6.77536792583845</v>
      </c>
    </row>
    <row r="4982" customFormat="false" ht="15" hidden="false" customHeight="false" outlineLevel="0" collapsed="false">
      <c r="A4982" s="1" t="n">
        <v>-0.543363650403725</v>
      </c>
      <c r="B4982" s="1" t="n">
        <v>2.35614279722973</v>
      </c>
    </row>
    <row r="4983" customFormat="false" ht="15" hidden="false" customHeight="false" outlineLevel="0" collapsed="false">
      <c r="A4983" s="1" t="n">
        <v>4.16429563291521</v>
      </c>
      <c r="B4983" s="1" t="n">
        <v>6.71151418919613</v>
      </c>
    </row>
    <row r="4984" customFormat="false" ht="15" hidden="false" customHeight="false" outlineLevel="0" collapsed="false">
      <c r="A4984" s="1" t="n">
        <f aca="false">-22.0383854841339</f>
        <v>-22.0383854841339</v>
      </c>
      <c r="B4984" s="1" t="n">
        <v>-9.88960364432081</v>
      </c>
    </row>
    <row r="4985" customFormat="false" ht="15" hidden="false" customHeight="false" outlineLevel="0" collapsed="false">
      <c r="A4985" s="1" t="n">
        <f aca="false">-24.1253057111648</f>
        <v>-24.1253057111648</v>
      </c>
      <c r="B4985" s="1" t="n">
        <v>-13.035486963149</v>
      </c>
    </row>
    <row r="4986" customFormat="false" ht="15" hidden="false" customHeight="false" outlineLevel="0" collapsed="false">
      <c r="A4986" s="1" t="n">
        <v>9.63115741654754</v>
      </c>
      <c r="B4986" s="1" t="n">
        <v>7.27473306188645</v>
      </c>
    </row>
    <row r="4987" customFormat="false" ht="15" hidden="false" customHeight="false" outlineLevel="0" collapsed="false">
      <c r="A4987" s="1" t="n">
        <f aca="false">-29.7397756707815</f>
        <v>-29.7397756707815</v>
      </c>
      <c r="B4987" s="1" t="n">
        <v>-16.087951810155</v>
      </c>
    </row>
    <row r="4988" customFormat="false" ht="15" hidden="false" customHeight="false" outlineLevel="0" collapsed="false">
      <c r="A4988" s="1" t="n">
        <f aca="false">-27.4898484489767</f>
        <v>-27.4898484489767</v>
      </c>
      <c r="B4988" s="1" t="n">
        <v>-17.0282106214984</v>
      </c>
    </row>
    <row r="4989" customFormat="false" ht="15" hidden="false" customHeight="false" outlineLevel="0" collapsed="false">
      <c r="A4989" s="1" t="n">
        <v>9.13423447298876</v>
      </c>
      <c r="B4989" s="1" t="n">
        <v>1.21409388553122</v>
      </c>
    </row>
    <row r="4990" customFormat="false" ht="15" hidden="false" customHeight="false" outlineLevel="0" collapsed="false">
      <c r="A4990" s="1" t="n">
        <v>40.2079599265813</v>
      </c>
      <c r="B4990" s="1" t="n">
        <v>-2.25014373088841</v>
      </c>
    </row>
    <row r="4991" customFormat="false" ht="15" hidden="false" customHeight="false" outlineLevel="0" collapsed="false">
      <c r="A4991" s="1" t="n">
        <f aca="false">-30.3663398847734</f>
        <v>-30.3663398847734</v>
      </c>
      <c r="B4991" s="1" t="n">
        <v>-18.578835580176</v>
      </c>
    </row>
    <row r="4992" customFormat="false" ht="15" hidden="false" customHeight="false" outlineLevel="0" collapsed="false">
      <c r="A4992" s="1" t="n">
        <v>40.6324061534123</v>
      </c>
      <c r="B4992" s="1" t="n">
        <v>-0.974980749216062</v>
      </c>
    </row>
    <row r="4993" customFormat="false" ht="15" hidden="false" customHeight="false" outlineLevel="0" collapsed="false">
      <c r="A4993" s="1" t="n">
        <v>3.17415076521453</v>
      </c>
      <c r="B4993" s="1" t="n">
        <v>7.75437534275704</v>
      </c>
    </row>
    <row r="4994" customFormat="false" ht="15" hidden="false" customHeight="false" outlineLevel="0" collapsed="false">
      <c r="A4994" s="1" t="n">
        <v>39.59176099736</v>
      </c>
      <c r="B4994" s="1" t="n">
        <v>0.0520720999653168</v>
      </c>
    </row>
    <row r="4995" customFormat="false" ht="15" hidden="false" customHeight="false" outlineLevel="0" collapsed="false">
      <c r="A4995" s="1" t="n">
        <f aca="false">-34.775348420224</f>
        <v>-34.775348420224</v>
      </c>
      <c r="B4995" s="1" t="n">
        <v>-13.8479092935026</v>
      </c>
    </row>
    <row r="4996" customFormat="false" ht="15" hidden="false" customHeight="false" outlineLevel="0" collapsed="false">
      <c r="A4996" s="1" t="n">
        <v>21.9831442688436</v>
      </c>
      <c r="B4996" s="1" t="n">
        <v>-1.18995492337732</v>
      </c>
    </row>
    <row r="4997" customFormat="false" ht="15" hidden="false" customHeight="false" outlineLevel="0" collapsed="false">
      <c r="A4997" s="1" t="n">
        <f aca="false">-29.9590663246291</f>
        <v>-29.9590663246291</v>
      </c>
      <c r="B4997" s="1" t="n">
        <v>-14.7386283912957</v>
      </c>
    </row>
    <row r="4998" customFormat="false" ht="15" hidden="false" customHeight="false" outlineLevel="0" collapsed="false">
      <c r="A4998" s="1" t="n">
        <v>30.8763100262283</v>
      </c>
      <c r="B4998" s="1" t="n">
        <v>-3.80176292312597</v>
      </c>
    </row>
    <row r="4999" customFormat="false" ht="15" hidden="false" customHeight="false" outlineLevel="0" collapsed="false">
      <c r="A4999" s="1" t="n">
        <f aca="false">-20.2403482426302</f>
        <v>-20.2403482426302</v>
      </c>
      <c r="B4999" s="1" t="n">
        <v>-15.2261461696588</v>
      </c>
    </row>
    <row r="5000" customFormat="false" ht="15" hidden="false" customHeight="false" outlineLevel="0" collapsed="false">
      <c r="A5000" s="1" t="n">
        <v>-1.85049344222214</v>
      </c>
      <c r="B5000" s="1" t="n">
        <v>1.01207626563489</v>
      </c>
    </row>
    <row r="5001" customFormat="false" ht="15" hidden="false" customHeight="false" outlineLevel="0" collapsed="false">
      <c r="A5001" s="1" t="n">
        <f aca="false">-27.7885389042027</f>
        <v>-27.7885389042027</v>
      </c>
      <c r="B5001" s="1" t="n">
        <v>-13.4405775598187</v>
      </c>
    </row>
    <row r="5002" customFormat="false" ht="15" hidden="false" customHeight="false" outlineLevel="0" collapsed="false">
      <c r="A5002" s="1" t="n">
        <v>32.9924980388671</v>
      </c>
      <c r="B5002" s="1" t="n">
        <v>-9.08628470376417</v>
      </c>
    </row>
    <row r="5003" customFormat="false" ht="15" hidden="false" customHeight="false" outlineLevel="0" collapsed="false">
      <c r="A5003" s="1" t="n">
        <v>8.39384675169861</v>
      </c>
      <c r="B5003" s="1" t="n">
        <v>9.12221846108953</v>
      </c>
    </row>
    <row r="5004" customFormat="false" ht="15" hidden="false" customHeight="false" outlineLevel="0" collapsed="false">
      <c r="A5004" s="1" t="n">
        <v>8.87942327652193</v>
      </c>
      <c r="B5004" s="1" t="n">
        <v>4.19414560653845</v>
      </c>
    </row>
    <row r="5005" customFormat="false" ht="15" hidden="false" customHeight="false" outlineLevel="0" collapsed="false">
      <c r="A5005" s="1" t="n">
        <f aca="false">-32.7014553865325</f>
        <v>-32.7014553865325</v>
      </c>
      <c r="B5005" s="1" t="n">
        <v>-19.1449139462564</v>
      </c>
    </row>
    <row r="5006" customFormat="false" ht="15" hidden="false" customHeight="false" outlineLevel="0" collapsed="false">
      <c r="A5006" s="1" t="n">
        <v>33.4144166078318</v>
      </c>
      <c r="B5006" s="1" t="n">
        <v>-0.0862180922664137</v>
      </c>
    </row>
    <row r="5007" customFormat="false" ht="15" hidden="false" customHeight="false" outlineLevel="0" collapsed="false">
      <c r="A5007" s="1" t="n">
        <v>27.4679844905166</v>
      </c>
      <c r="B5007" s="1" t="n">
        <v>-6.08716069660318</v>
      </c>
    </row>
    <row r="5008" customFormat="false" ht="15" hidden="false" customHeight="false" outlineLevel="0" collapsed="false">
      <c r="A5008" s="1" t="n">
        <v>23.1861179768921</v>
      </c>
      <c r="B5008" s="1" t="n">
        <v>-0.791159300583173</v>
      </c>
    </row>
    <row r="5009" customFormat="false" ht="15" hidden="false" customHeight="false" outlineLevel="0" collapsed="false">
      <c r="A5009" s="1" t="n">
        <f aca="false">-21.5329405593613</f>
        <v>-21.5329405593613</v>
      </c>
      <c r="B5009" s="1" t="n">
        <v>-19.2234587528391</v>
      </c>
    </row>
    <row r="5010" customFormat="false" ht="15" hidden="false" customHeight="false" outlineLevel="0" collapsed="false">
      <c r="A5010" s="1" t="n">
        <f aca="false">-30.640114607715</f>
        <v>-30.640114607715</v>
      </c>
      <c r="B5010" s="1" t="n">
        <v>-16.5975799557947</v>
      </c>
    </row>
    <row r="5011" customFormat="false" ht="15" hidden="false" customHeight="false" outlineLevel="0" collapsed="false">
      <c r="A5011" s="1" t="n">
        <v>-5.24526418528321</v>
      </c>
      <c r="B5011" s="1" t="n">
        <v>4.16012315306606</v>
      </c>
    </row>
    <row r="5012" customFormat="false" ht="15" hidden="false" customHeight="false" outlineLevel="0" collapsed="false">
      <c r="A5012" s="1" t="n">
        <v>34.4651882413581</v>
      </c>
      <c r="B5012" s="1" t="n">
        <v>-8.41678196464666</v>
      </c>
    </row>
    <row r="5013" customFormat="false" ht="15" hidden="false" customHeight="false" outlineLevel="0" collapsed="false">
      <c r="A5013" s="1" t="n">
        <v>31.1837466953487</v>
      </c>
      <c r="B5013" s="1" t="n">
        <v>-2.13185322732172</v>
      </c>
    </row>
    <row r="5014" customFormat="false" ht="15" hidden="false" customHeight="false" outlineLevel="0" collapsed="false">
      <c r="A5014" s="1" t="n">
        <v>33.5962714555331</v>
      </c>
      <c r="B5014" s="1" t="n">
        <v>-4.42711822408592</v>
      </c>
    </row>
    <row r="5015" customFormat="false" ht="15" hidden="false" customHeight="false" outlineLevel="0" collapsed="false">
      <c r="A5015" s="1" t="n">
        <v>32.1158135097743</v>
      </c>
      <c r="B5015" s="1" t="n">
        <v>-4.11952613403675</v>
      </c>
    </row>
    <row r="5016" customFormat="false" ht="15" hidden="false" customHeight="false" outlineLevel="0" collapsed="false">
      <c r="A5016" s="1" t="n">
        <v>13.2589331961514</v>
      </c>
      <c r="B5016" s="1" t="n">
        <v>0.820745537394763</v>
      </c>
    </row>
    <row r="5017" customFormat="false" ht="15" hidden="false" customHeight="false" outlineLevel="0" collapsed="false">
      <c r="A5017" s="1" t="n">
        <v>0.0870364329994695</v>
      </c>
      <c r="B5017" s="1" t="n">
        <v>5.46811700114713</v>
      </c>
    </row>
    <row r="5018" customFormat="false" ht="15" hidden="false" customHeight="false" outlineLevel="0" collapsed="false">
      <c r="A5018" s="1" t="n">
        <v>3.51791128381387</v>
      </c>
      <c r="B5018" s="1" t="n">
        <v>4.65369555801186</v>
      </c>
    </row>
    <row r="5019" customFormat="false" ht="15" hidden="false" customHeight="false" outlineLevel="0" collapsed="false">
      <c r="A5019" s="1" t="n">
        <v>0.300928766046348</v>
      </c>
      <c r="B5019" s="1" t="n">
        <v>6.57016066169565</v>
      </c>
    </row>
    <row r="5020" customFormat="false" ht="15" hidden="false" customHeight="false" outlineLevel="0" collapsed="false">
      <c r="A5020" s="1" t="n">
        <v>28.7069747135458</v>
      </c>
      <c r="B5020" s="1" t="n">
        <v>-9.10918694791591</v>
      </c>
    </row>
    <row r="5021" customFormat="false" ht="15" hidden="false" customHeight="false" outlineLevel="0" collapsed="false">
      <c r="A5021" s="1" t="n">
        <v>33.1535588884834</v>
      </c>
      <c r="B5021" s="1" t="n">
        <v>-5.26985441000863</v>
      </c>
    </row>
    <row r="5022" customFormat="false" ht="15" hidden="false" customHeight="false" outlineLevel="0" collapsed="false">
      <c r="A5022" s="1" t="n">
        <v>12.1079057007534</v>
      </c>
      <c r="B5022" s="1" t="n">
        <v>8.1346555198218</v>
      </c>
    </row>
    <row r="5023" customFormat="false" ht="15" hidden="false" customHeight="false" outlineLevel="0" collapsed="false">
      <c r="A5023" s="1" t="n">
        <f aca="false">-20.1667135585715</f>
        <v>-20.1667135585715</v>
      </c>
      <c r="B5023" s="1" t="n">
        <v>-14.7110605317968</v>
      </c>
    </row>
    <row r="5024" customFormat="false" ht="15" hidden="false" customHeight="false" outlineLevel="0" collapsed="false">
      <c r="A5024" s="1" t="n">
        <v>-3.42300688412479</v>
      </c>
      <c r="B5024" s="1" t="n">
        <v>0.294053395507774</v>
      </c>
    </row>
    <row r="5025" customFormat="false" ht="15" hidden="false" customHeight="false" outlineLevel="0" collapsed="false">
      <c r="A5025" s="1" t="n">
        <v>39.8389667752977</v>
      </c>
      <c r="B5025" s="1" t="n">
        <v>-3.03755678514969</v>
      </c>
    </row>
    <row r="5026" customFormat="false" ht="15" hidden="false" customHeight="false" outlineLevel="0" collapsed="false">
      <c r="A5026" s="1" t="n">
        <f aca="false">-15.7744058443018</f>
        <v>-15.7744058443018</v>
      </c>
      <c r="B5026" s="1" t="n">
        <v>-9.59196552199558</v>
      </c>
    </row>
    <row r="5027" customFormat="false" ht="15" hidden="false" customHeight="false" outlineLevel="0" collapsed="false">
      <c r="A5027" s="1" t="n">
        <v>32.6441562830494</v>
      </c>
      <c r="B5027" s="1" t="n">
        <v>-9.60256104586172</v>
      </c>
    </row>
    <row r="5028" customFormat="false" ht="15" hidden="false" customHeight="false" outlineLevel="0" collapsed="false">
      <c r="A5028" s="1" t="n">
        <v>24.9126853529436</v>
      </c>
      <c r="B5028" s="1" t="n">
        <v>-2.31250168060357</v>
      </c>
    </row>
    <row r="5029" customFormat="false" ht="15" hidden="false" customHeight="false" outlineLevel="0" collapsed="false">
      <c r="A5029" s="1" t="n">
        <v>2.65506422053152</v>
      </c>
      <c r="B5029" s="1" t="n">
        <v>3.23174699720576</v>
      </c>
    </row>
    <row r="5030" customFormat="false" ht="15" hidden="false" customHeight="false" outlineLevel="0" collapsed="false">
      <c r="A5030" s="1" t="n">
        <v>37.0691795334441</v>
      </c>
      <c r="B5030" s="1" t="n">
        <v>-7.99033267512793</v>
      </c>
    </row>
    <row r="5031" customFormat="false" ht="15" hidden="false" customHeight="false" outlineLevel="0" collapsed="false">
      <c r="A5031" s="1" t="n">
        <f aca="false">-19.3148589296544</f>
        <v>-19.3148589296544</v>
      </c>
      <c r="B5031" s="1" t="n">
        <v>-13.8388527162584</v>
      </c>
    </row>
    <row r="5032" customFormat="false" ht="15" hidden="false" customHeight="false" outlineLevel="0" collapsed="false">
      <c r="A5032" s="1" t="n">
        <v>29.1885342132564</v>
      </c>
      <c r="B5032" s="1" t="n">
        <v>-4.57128647909469</v>
      </c>
    </row>
    <row r="5033" customFormat="false" ht="15" hidden="false" customHeight="false" outlineLevel="0" collapsed="false">
      <c r="A5033" s="1" t="n">
        <v>-2.72557546677668</v>
      </c>
      <c r="B5033" s="1" t="n">
        <v>8.57232401056548</v>
      </c>
    </row>
    <row r="5034" customFormat="false" ht="15" hidden="false" customHeight="false" outlineLevel="0" collapsed="false">
      <c r="A5034" s="1" t="n">
        <v>-6.21900714184496</v>
      </c>
      <c r="B5034" s="1" t="n">
        <v>0.088147720736377</v>
      </c>
    </row>
    <row r="5035" customFormat="false" ht="15" hidden="false" customHeight="false" outlineLevel="0" collapsed="false">
      <c r="A5035" s="1" t="n">
        <v>24.2323205731498</v>
      </c>
      <c r="B5035" s="1" t="n">
        <v>-2.9434372022801</v>
      </c>
    </row>
    <row r="5036" customFormat="false" ht="15" hidden="false" customHeight="false" outlineLevel="0" collapsed="false">
      <c r="A5036" s="1" t="n">
        <v>23.5278182726742</v>
      </c>
      <c r="B5036" s="1" t="n">
        <v>-5.48610761289816</v>
      </c>
    </row>
    <row r="5037" customFormat="false" ht="15" hidden="false" customHeight="false" outlineLevel="0" collapsed="false">
      <c r="A5037" s="1" t="n">
        <v>26.2509621818693</v>
      </c>
      <c r="B5037" s="1" t="n">
        <v>-6.1062389114652</v>
      </c>
    </row>
    <row r="5038" customFormat="false" ht="15" hidden="false" customHeight="false" outlineLevel="0" collapsed="false">
      <c r="A5038" s="1" t="n">
        <v>28.5622345877871</v>
      </c>
      <c r="B5038" s="1" t="n">
        <v>-4.83850155816404</v>
      </c>
    </row>
    <row r="5039" customFormat="false" ht="15" hidden="false" customHeight="false" outlineLevel="0" collapsed="false">
      <c r="A5039" s="1" t="n">
        <f aca="false">-16.7253988163138</f>
        <v>-16.7253988163138</v>
      </c>
      <c r="B5039" s="1" t="n">
        <v>-10.7458811733484</v>
      </c>
    </row>
    <row r="5040" customFormat="false" ht="15" hidden="false" customHeight="false" outlineLevel="0" collapsed="false">
      <c r="A5040" s="1" t="n">
        <v>8.1337302693355</v>
      </c>
      <c r="B5040" s="1" t="n">
        <v>9.11058605668291</v>
      </c>
    </row>
    <row r="5041" customFormat="false" ht="15" hidden="false" customHeight="false" outlineLevel="0" collapsed="false">
      <c r="A5041" s="1" t="n">
        <f aca="false">-31.8442339579351</f>
        <v>-31.8442339579351</v>
      </c>
      <c r="B5041" s="1" t="n">
        <v>-9.70259230736381</v>
      </c>
    </row>
    <row r="5042" customFormat="false" ht="15" hidden="false" customHeight="false" outlineLevel="0" collapsed="false">
      <c r="A5042" s="1" t="n">
        <v>21.641462759742</v>
      </c>
      <c r="B5042" s="1" t="n">
        <v>-4.49280696735417</v>
      </c>
    </row>
    <row r="5043" customFormat="false" ht="15" hidden="false" customHeight="false" outlineLevel="0" collapsed="false">
      <c r="A5043" s="1" t="n">
        <f aca="false">-26.4158497319601</f>
        <v>-26.4158497319601</v>
      </c>
      <c r="B5043" s="1" t="n">
        <v>-18.1406713353098</v>
      </c>
    </row>
    <row r="5044" customFormat="false" ht="15" hidden="false" customHeight="false" outlineLevel="0" collapsed="false">
      <c r="A5044" s="1" t="n">
        <v>37.1958497470674</v>
      </c>
      <c r="B5044" s="1" t="n">
        <v>-0.613472202840286</v>
      </c>
    </row>
    <row r="5045" customFormat="false" ht="15" hidden="false" customHeight="false" outlineLevel="0" collapsed="false">
      <c r="A5045" s="1" t="n">
        <v>0.162351590455199</v>
      </c>
      <c r="B5045" s="1" t="n">
        <v>5.75121531953871</v>
      </c>
    </row>
    <row r="5046" customFormat="false" ht="15" hidden="false" customHeight="false" outlineLevel="0" collapsed="false">
      <c r="A5046" s="1" t="n">
        <v>9.64601770180069</v>
      </c>
      <c r="B5046" s="1" t="n">
        <v>4.25947061175576</v>
      </c>
    </row>
    <row r="5047" customFormat="false" ht="15" hidden="false" customHeight="false" outlineLevel="0" collapsed="false">
      <c r="A5047" s="1" t="n">
        <f aca="false">-23.69057869662</f>
        <v>-23.69057869662</v>
      </c>
      <c r="B5047" s="1" t="n">
        <v>-15.0048445245469</v>
      </c>
    </row>
    <row r="5048" customFormat="false" ht="15" hidden="false" customHeight="false" outlineLevel="0" collapsed="false">
      <c r="A5048" s="1" t="n">
        <v>12.6737526413743</v>
      </c>
      <c r="B5048" s="1" t="n">
        <v>5.25969778321644</v>
      </c>
    </row>
    <row r="5049" customFormat="false" ht="15" hidden="false" customHeight="false" outlineLevel="0" collapsed="false">
      <c r="A5049" s="1" t="n">
        <f aca="false">-17.8316642819349</f>
        <v>-17.8316642819349</v>
      </c>
      <c r="B5049" s="1" t="n">
        <v>-14.4439899630461</v>
      </c>
    </row>
    <row r="5050" customFormat="false" ht="15" hidden="false" customHeight="false" outlineLevel="0" collapsed="false">
      <c r="A5050" s="1" t="n">
        <v>31.7582806862603</v>
      </c>
      <c r="B5050" s="1" t="n">
        <v>-5.10144579635136</v>
      </c>
    </row>
    <row r="5051" customFormat="false" ht="15" hidden="false" customHeight="false" outlineLevel="0" collapsed="false">
      <c r="A5051" s="1" t="n">
        <v>31.2094841594279</v>
      </c>
      <c r="B5051" s="1" t="n">
        <v>-4.21549323322594</v>
      </c>
    </row>
    <row r="5052" customFormat="false" ht="15" hidden="false" customHeight="false" outlineLevel="0" collapsed="false">
      <c r="A5052" s="1" t="n">
        <v>28.6575816467738</v>
      </c>
      <c r="B5052" s="1" t="n">
        <v>-7.58559160013102</v>
      </c>
    </row>
    <row r="5053" customFormat="false" ht="15" hidden="false" customHeight="false" outlineLevel="0" collapsed="false">
      <c r="A5053" s="1" t="n">
        <v>35.8988169080175</v>
      </c>
      <c r="B5053" s="1" t="n">
        <v>-1.05592840834825</v>
      </c>
    </row>
    <row r="5054" customFormat="false" ht="15" hidden="false" customHeight="false" outlineLevel="0" collapsed="false">
      <c r="A5054" s="1" t="n">
        <v>28.2366703277199</v>
      </c>
      <c r="B5054" s="1" t="n">
        <v>0.178379895373328</v>
      </c>
    </row>
    <row r="5055" customFormat="false" ht="15" hidden="false" customHeight="false" outlineLevel="0" collapsed="false">
      <c r="A5055" s="1" t="n">
        <v>22.6296492069049</v>
      </c>
      <c r="B5055" s="1" t="n">
        <v>-2.70824372008774</v>
      </c>
    </row>
    <row r="5056" customFormat="false" ht="15" hidden="false" customHeight="false" outlineLevel="0" collapsed="false">
      <c r="A5056" s="1" t="n">
        <v>38.3710011418132</v>
      </c>
      <c r="B5056" s="1" t="n">
        <v>-9.54501557793251</v>
      </c>
    </row>
    <row r="5057" customFormat="false" ht="15" hidden="false" customHeight="false" outlineLevel="0" collapsed="false">
      <c r="A5057" s="1" t="n">
        <v>34.616042133528</v>
      </c>
      <c r="B5057" s="1" t="n">
        <v>-9.5676772304233</v>
      </c>
    </row>
    <row r="5058" customFormat="false" ht="15" hidden="false" customHeight="false" outlineLevel="0" collapsed="false">
      <c r="A5058" s="1" t="n">
        <v>31.8913228525994</v>
      </c>
      <c r="B5058" s="1" t="n">
        <v>-3.71420426460635</v>
      </c>
    </row>
    <row r="5059" customFormat="false" ht="15" hidden="false" customHeight="false" outlineLevel="0" collapsed="false">
      <c r="A5059" s="1" t="n">
        <f aca="false">-21.0926205516206</f>
        <v>-21.0926205516206</v>
      </c>
      <c r="B5059" s="1" t="n">
        <v>-15.0419880764542</v>
      </c>
    </row>
    <row r="5060" customFormat="false" ht="15" hidden="false" customHeight="false" outlineLevel="0" collapsed="false">
      <c r="A5060" s="1" t="n">
        <v>-5.70886712263888</v>
      </c>
      <c r="B5060" s="1" t="n">
        <v>9.25411301901341</v>
      </c>
    </row>
    <row r="5061" customFormat="false" ht="15" hidden="false" customHeight="false" outlineLevel="0" collapsed="false">
      <c r="A5061" s="1" t="n">
        <v>21.5039348578975</v>
      </c>
      <c r="B5061" s="1" t="n">
        <v>-0.802158682268231</v>
      </c>
    </row>
    <row r="5062" customFormat="false" ht="15" hidden="false" customHeight="false" outlineLevel="0" collapsed="false">
      <c r="A5062" s="1" t="n">
        <v>29.3612401095979</v>
      </c>
      <c r="B5062" s="1" t="n">
        <v>-2.35300538672751</v>
      </c>
    </row>
    <row r="5063" customFormat="false" ht="15" hidden="false" customHeight="false" outlineLevel="0" collapsed="false">
      <c r="A5063" s="1" t="n">
        <f aca="false">-26.1898241557671</f>
        <v>-26.1898241557671</v>
      </c>
      <c r="B5063" s="1" t="n">
        <v>-19.0203694072336</v>
      </c>
    </row>
    <row r="5064" customFormat="false" ht="15" hidden="false" customHeight="false" outlineLevel="0" collapsed="false">
      <c r="A5064" s="1" t="n">
        <f aca="false">-29.8645694376765</f>
        <v>-29.8645694376765</v>
      </c>
      <c r="B5064" s="1" t="n">
        <v>-18.4235557242105</v>
      </c>
    </row>
    <row r="5065" customFormat="false" ht="15" hidden="false" customHeight="false" outlineLevel="0" collapsed="false">
      <c r="A5065" s="1" t="n">
        <v>26.0608380038728</v>
      </c>
      <c r="B5065" s="1" t="n">
        <v>-4.58875705298531</v>
      </c>
    </row>
    <row r="5066" customFormat="false" ht="15" hidden="false" customHeight="false" outlineLevel="0" collapsed="false">
      <c r="A5066" s="1" t="n">
        <v>12.8511056892702</v>
      </c>
      <c r="B5066" s="1" t="n">
        <v>1.33879385947223</v>
      </c>
    </row>
    <row r="5067" customFormat="false" ht="15" hidden="false" customHeight="false" outlineLevel="0" collapsed="false">
      <c r="A5067" s="1" t="n">
        <f aca="false">-17.6790710270438</f>
        <v>-17.6790710270438</v>
      </c>
      <c r="B5067" s="1" t="n">
        <v>-16.0098727821</v>
      </c>
    </row>
    <row r="5068" customFormat="false" ht="15" hidden="false" customHeight="false" outlineLevel="0" collapsed="false">
      <c r="A5068" s="1" t="n">
        <f aca="false">-29.9288186671106</f>
        <v>-29.9288186671106</v>
      </c>
      <c r="B5068" s="1" t="n">
        <v>-14.8272432248844</v>
      </c>
    </row>
    <row r="5069" customFormat="false" ht="15" hidden="false" customHeight="false" outlineLevel="0" collapsed="false">
      <c r="A5069" s="1" t="n">
        <v>22.7698162538877</v>
      </c>
      <c r="B5069" s="1" t="n">
        <v>-7.51866050726673</v>
      </c>
    </row>
    <row r="5070" customFormat="false" ht="15" hidden="false" customHeight="false" outlineLevel="0" collapsed="false">
      <c r="A5070" s="1" t="n">
        <v>38.7374587697596</v>
      </c>
      <c r="B5070" s="1" t="n">
        <v>-7.78538920287002</v>
      </c>
    </row>
    <row r="5071" customFormat="false" ht="15" hidden="false" customHeight="false" outlineLevel="0" collapsed="false">
      <c r="A5071" s="1" t="n">
        <f aca="false">-34.5676265078244</f>
        <v>-34.5676265078244</v>
      </c>
      <c r="B5071" s="1" t="n">
        <v>-16.6297749479953</v>
      </c>
    </row>
    <row r="5072" customFormat="false" ht="15" hidden="false" customHeight="false" outlineLevel="0" collapsed="false">
      <c r="A5072" s="1" t="n">
        <v>22.9362528090057</v>
      </c>
      <c r="B5072" s="1" t="n">
        <v>-6.63002299670208</v>
      </c>
    </row>
    <row r="5073" customFormat="false" ht="15" hidden="false" customHeight="false" outlineLevel="0" collapsed="false">
      <c r="A5073" s="1" t="n">
        <v>33.2802723767395</v>
      </c>
      <c r="B5073" s="1" t="n">
        <v>-6.06659890143454</v>
      </c>
    </row>
    <row r="5074" customFormat="false" ht="15" hidden="false" customHeight="false" outlineLevel="0" collapsed="false">
      <c r="A5074" s="1" t="n">
        <v>29.9300834169647</v>
      </c>
      <c r="B5074" s="1" t="n">
        <v>-4.4404739163683</v>
      </c>
    </row>
    <row r="5075" customFormat="false" ht="15" hidden="false" customHeight="false" outlineLevel="0" collapsed="false">
      <c r="A5075" s="1" t="n">
        <v>36.0403859468963</v>
      </c>
      <c r="B5075" s="1" t="n">
        <v>-8.85530913000464</v>
      </c>
    </row>
    <row r="5076" customFormat="false" ht="15" hidden="false" customHeight="false" outlineLevel="0" collapsed="false">
      <c r="A5076" s="1" t="n">
        <f aca="false">-18.1881143149918</f>
        <v>-18.1881143149918</v>
      </c>
      <c r="B5076" s="1" t="n">
        <v>-11.12592257003</v>
      </c>
    </row>
    <row r="5077" customFormat="false" ht="15" hidden="false" customHeight="false" outlineLevel="0" collapsed="false">
      <c r="A5077" s="1" t="n">
        <f aca="false">-32.0182057530382</f>
        <v>-32.0182057530382</v>
      </c>
      <c r="B5077" s="1" t="n">
        <v>-17.6090812381223</v>
      </c>
    </row>
    <row r="5078" customFormat="false" ht="15" hidden="false" customHeight="false" outlineLevel="0" collapsed="false">
      <c r="A5078" s="1" t="n">
        <v>22.9660917470623</v>
      </c>
      <c r="B5078" s="1" t="n">
        <v>-0.511446758586689</v>
      </c>
    </row>
    <row r="5079" customFormat="false" ht="15" hidden="false" customHeight="false" outlineLevel="0" collapsed="false">
      <c r="A5079" s="1" t="n">
        <v>30.4283766010647</v>
      </c>
      <c r="B5079" s="1" t="n">
        <v>-6.04075804836327</v>
      </c>
    </row>
    <row r="5080" customFormat="false" ht="15" hidden="false" customHeight="false" outlineLevel="0" collapsed="false">
      <c r="A5080" s="1" t="n">
        <f aca="false">-31.0511414070644</f>
        <v>-31.0511414070644</v>
      </c>
      <c r="B5080" s="1" t="n">
        <v>-12.5654957281812</v>
      </c>
    </row>
    <row r="5081" customFormat="false" ht="15" hidden="false" customHeight="false" outlineLevel="0" collapsed="false">
      <c r="A5081" s="1" t="n">
        <v>37.9163244649796</v>
      </c>
      <c r="B5081" s="1" t="n">
        <v>-0.238324534015298</v>
      </c>
    </row>
    <row r="5082" customFormat="false" ht="15" hidden="false" customHeight="false" outlineLevel="0" collapsed="false">
      <c r="A5082" s="1" t="n">
        <v>-6.3284397936649</v>
      </c>
      <c r="B5082" s="1" t="n">
        <v>2.17358221856101</v>
      </c>
    </row>
    <row r="5083" customFormat="false" ht="15" hidden="false" customHeight="false" outlineLevel="0" collapsed="false">
      <c r="A5083" s="1" t="n">
        <v>1.59079089467444</v>
      </c>
      <c r="B5083" s="1" t="n">
        <v>4.12242978505705</v>
      </c>
    </row>
    <row r="5084" customFormat="false" ht="15" hidden="false" customHeight="false" outlineLevel="0" collapsed="false">
      <c r="A5084" s="1" t="n">
        <v>26.7534690068898</v>
      </c>
      <c r="B5084" s="1" t="n">
        <v>-5.30257515485503</v>
      </c>
    </row>
    <row r="5085" customFormat="false" ht="15" hidden="false" customHeight="false" outlineLevel="0" collapsed="false">
      <c r="A5085" s="1" t="n">
        <v>-0.977522764309951</v>
      </c>
      <c r="B5085" s="1" t="n">
        <v>5.98628837010149</v>
      </c>
    </row>
    <row r="5086" customFormat="false" ht="15" hidden="false" customHeight="false" outlineLevel="0" collapsed="false">
      <c r="A5086" s="1" t="n">
        <v>-3.2943823786798</v>
      </c>
      <c r="B5086" s="1" t="n">
        <v>5.43344843788031</v>
      </c>
    </row>
    <row r="5087" customFormat="false" ht="15" hidden="false" customHeight="false" outlineLevel="0" collapsed="false">
      <c r="A5087" s="1" t="n">
        <f aca="false">-20.1238258171753</f>
        <v>-20.1238258171753</v>
      </c>
      <c r="B5087" s="1" t="n">
        <v>-12.7639526320802</v>
      </c>
    </row>
    <row r="5088" customFormat="false" ht="15" hidden="false" customHeight="false" outlineLevel="0" collapsed="false">
      <c r="A5088" s="1" t="n">
        <v>40.4569604761058</v>
      </c>
      <c r="B5088" s="1" t="n">
        <v>-2.39484628395161</v>
      </c>
    </row>
    <row r="5089" customFormat="false" ht="15" hidden="false" customHeight="false" outlineLevel="0" collapsed="false">
      <c r="A5089" s="1" t="n">
        <v>31.4183957753244</v>
      </c>
      <c r="B5089" s="1" t="n">
        <v>-3.96474820187442</v>
      </c>
    </row>
    <row r="5090" customFormat="false" ht="15" hidden="false" customHeight="false" outlineLevel="0" collapsed="false">
      <c r="A5090" s="1" t="n">
        <v>2.24139606603416</v>
      </c>
      <c r="B5090" s="1" t="n">
        <v>9.59297369973057</v>
      </c>
    </row>
    <row r="5091" customFormat="false" ht="15" hidden="false" customHeight="false" outlineLevel="0" collapsed="false">
      <c r="A5091" s="1" t="n">
        <v>-5.836254390039</v>
      </c>
      <c r="B5091" s="1" t="n">
        <v>1.07380332514842</v>
      </c>
    </row>
    <row r="5092" customFormat="false" ht="15" hidden="false" customHeight="false" outlineLevel="0" collapsed="false">
      <c r="A5092" s="1" t="n">
        <f aca="false">-33.3381285339829</f>
        <v>-33.3381285339829</v>
      </c>
      <c r="B5092" s="1" t="n">
        <v>-17.2150174210585</v>
      </c>
    </row>
    <row r="5093" customFormat="false" ht="15" hidden="false" customHeight="false" outlineLevel="0" collapsed="false">
      <c r="A5093" s="1" t="n">
        <f aca="false">-28.3262479804588</f>
        <v>-28.3262479804588</v>
      </c>
      <c r="B5093" s="1" t="n">
        <v>-16.3277315053349</v>
      </c>
    </row>
    <row r="5094" customFormat="false" ht="15" hidden="false" customHeight="false" outlineLevel="0" collapsed="false">
      <c r="A5094" s="1" t="n">
        <v>0.933450730006767</v>
      </c>
      <c r="B5094" s="1" t="n">
        <v>1.43081020868953</v>
      </c>
    </row>
    <row r="5095" customFormat="false" ht="15" hidden="false" customHeight="false" outlineLevel="0" collapsed="false">
      <c r="A5095" s="1" t="n">
        <v>5.69607334055848</v>
      </c>
      <c r="B5095" s="1" t="n">
        <v>1.04738267248329</v>
      </c>
    </row>
    <row r="5096" customFormat="false" ht="15" hidden="false" customHeight="false" outlineLevel="0" collapsed="false">
      <c r="A5096" s="1" t="n">
        <v>-1.69380471540209</v>
      </c>
      <c r="B5096" s="1" t="n">
        <v>0.0848704181072104</v>
      </c>
    </row>
    <row r="5097" customFormat="false" ht="15" hidden="false" customHeight="false" outlineLevel="0" collapsed="false">
      <c r="A5097" s="1" t="n">
        <f aca="false">-32.6192423829925</f>
        <v>-32.6192423829925</v>
      </c>
      <c r="B5097" s="1" t="n">
        <v>-14.9582887757587</v>
      </c>
    </row>
    <row r="5098" customFormat="false" ht="15" hidden="false" customHeight="false" outlineLevel="0" collapsed="false">
      <c r="A5098" s="1" t="n">
        <f aca="false">-33.8205662383482</f>
        <v>-33.8205662383482</v>
      </c>
      <c r="B5098" s="1" t="n">
        <v>-16.4581587434022</v>
      </c>
    </row>
    <row r="5099" customFormat="false" ht="15" hidden="false" customHeight="false" outlineLevel="0" collapsed="false">
      <c r="A5099" s="1" t="n">
        <v>21.3020886448628</v>
      </c>
      <c r="B5099" s="1" t="n">
        <v>-2.91784579037341</v>
      </c>
    </row>
    <row r="5100" customFormat="false" ht="15" hidden="false" customHeight="false" outlineLevel="0" collapsed="false">
      <c r="A5100" s="1" t="n">
        <f aca="false">-24.7855676835937</f>
        <v>-24.7855676835937</v>
      </c>
      <c r="B5100" s="1" t="n">
        <v>-11.1354593043441</v>
      </c>
    </row>
    <row r="5101" customFormat="false" ht="15" hidden="false" customHeight="false" outlineLevel="0" collapsed="false">
      <c r="A5101" s="1" t="n">
        <f aca="false">-19.097164381778</f>
        <v>-19.097164381778</v>
      </c>
      <c r="B5101" s="1" t="n">
        <v>-9.99979778348799</v>
      </c>
    </row>
    <row r="5102" customFormat="false" ht="15" hidden="false" customHeight="false" outlineLevel="0" collapsed="false">
      <c r="A5102" s="1" t="n">
        <v>8.63574632468968</v>
      </c>
      <c r="B5102" s="1" t="n">
        <v>9.53854081308768</v>
      </c>
    </row>
    <row r="5103" customFormat="false" ht="15" hidden="false" customHeight="false" outlineLevel="0" collapsed="false">
      <c r="A5103" s="1" t="n">
        <v>25.1484635686755</v>
      </c>
      <c r="B5103" s="1" t="n">
        <v>-3.60793296217323</v>
      </c>
    </row>
    <row r="5104" customFormat="false" ht="15" hidden="false" customHeight="false" outlineLevel="0" collapsed="false">
      <c r="A5104" s="1" t="n">
        <v>10.4136110158988</v>
      </c>
      <c r="B5104" s="1" t="n">
        <v>7.85923933430239</v>
      </c>
    </row>
    <row r="5105" customFormat="false" ht="15" hidden="false" customHeight="false" outlineLevel="0" collapsed="false">
      <c r="A5105" s="1" t="n">
        <f aca="false">-31.9383756827059</f>
        <v>-31.9383756827059</v>
      </c>
      <c r="B5105" s="1" t="n">
        <v>-19.3238033184962</v>
      </c>
    </row>
    <row r="5106" customFormat="false" ht="15" hidden="false" customHeight="false" outlineLevel="0" collapsed="false">
      <c r="A5106" s="1" t="n">
        <v>2.15111560451715</v>
      </c>
      <c r="B5106" s="1" t="n">
        <v>0.91534666796793</v>
      </c>
    </row>
    <row r="5107" customFormat="false" ht="15" hidden="false" customHeight="false" outlineLevel="0" collapsed="false">
      <c r="A5107" s="1" t="n">
        <f aca="false">-32.4611924645145</f>
        <v>-32.4611924645145</v>
      </c>
      <c r="B5107" s="1" t="n">
        <v>-13.4962869932708</v>
      </c>
    </row>
    <row r="5108" customFormat="false" ht="15" hidden="false" customHeight="false" outlineLevel="0" collapsed="false">
      <c r="A5108" s="1" t="n">
        <f aca="false">-17.8698887445282</f>
        <v>-17.8698887445282</v>
      </c>
      <c r="B5108" s="1" t="n">
        <v>-9.44421698269015</v>
      </c>
    </row>
    <row r="5109" customFormat="false" ht="15" hidden="false" customHeight="false" outlineLevel="0" collapsed="false">
      <c r="A5109" s="1" t="n">
        <f aca="false">-25.9393739906621</f>
        <v>-25.9393739906621</v>
      </c>
      <c r="B5109" s="1" t="n">
        <v>-10.3107636402843</v>
      </c>
    </row>
    <row r="5110" customFormat="false" ht="15" hidden="false" customHeight="false" outlineLevel="0" collapsed="false">
      <c r="A5110" s="1" t="n">
        <f aca="false">-18.7108598014995</f>
        <v>-18.7108598014995</v>
      </c>
      <c r="B5110" s="1" t="n">
        <v>-16.7650519798502</v>
      </c>
    </row>
    <row r="5111" customFormat="false" ht="15" hidden="false" customHeight="false" outlineLevel="0" collapsed="false">
      <c r="A5111" s="1" t="n">
        <v>-6.29544575957904</v>
      </c>
      <c r="B5111" s="1" t="n">
        <v>7.44482258965048</v>
      </c>
    </row>
    <row r="5112" customFormat="false" ht="15" hidden="false" customHeight="false" outlineLevel="0" collapsed="false">
      <c r="A5112" s="1" t="n">
        <v>30.6118308708248</v>
      </c>
      <c r="B5112" s="1" t="n">
        <v>-4.0520144796403</v>
      </c>
    </row>
    <row r="5113" customFormat="false" ht="15" hidden="false" customHeight="false" outlineLevel="0" collapsed="false">
      <c r="A5113" s="1" t="n">
        <f aca="false">-32.7923419352214</f>
        <v>-32.7923419352214</v>
      </c>
      <c r="B5113" s="1" t="n">
        <v>-17.9981415919793</v>
      </c>
    </row>
    <row r="5114" customFormat="false" ht="15" hidden="false" customHeight="false" outlineLevel="0" collapsed="false">
      <c r="A5114" s="1" t="n">
        <v>32.5264642555208</v>
      </c>
      <c r="B5114" s="1" t="n">
        <v>-1.88275364617869</v>
      </c>
    </row>
    <row r="5115" customFormat="false" ht="15" hidden="false" customHeight="false" outlineLevel="0" collapsed="false">
      <c r="A5115" s="1" t="n">
        <v>-2.32766631661141</v>
      </c>
      <c r="B5115" s="1" t="n">
        <v>4.13650632258115</v>
      </c>
    </row>
    <row r="5116" customFormat="false" ht="15" hidden="false" customHeight="false" outlineLevel="0" collapsed="false">
      <c r="A5116" s="1" t="n">
        <v>7.20311475706933</v>
      </c>
      <c r="B5116" s="1" t="n">
        <v>8.84753882668956</v>
      </c>
    </row>
    <row r="5117" customFormat="false" ht="15" hidden="false" customHeight="false" outlineLevel="0" collapsed="false">
      <c r="A5117" s="1" t="n">
        <f aca="false">-18.2667060278438</f>
        <v>-18.2667060278438</v>
      </c>
      <c r="B5117" s="1" t="n">
        <v>-9.80487138132446</v>
      </c>
    </row>
    <row r="5118" customFormat="false" ht="15" hidden="false" customHeight="false" outlineLevel="0" collapsed="false">
      <c r="A5118" s="1" t="n">
        <v>3.41594238705034</v>
      </c>
      <c r="B5118" s="1" t="n">
        <v>1.83365284829921</v>
      </c>
    </row>
    <row r="5119" customFormat="false" ht="15" hidden="false" customHeight="false" outlineLevel="0" collapsed="false">
      <c r="A5119" s="1" t="n">
        <f aca="false">-30.3844212855144</f>
        <v>-30.3844212855144</v>
      </c>
      <c r="B5119" s="1" t="n">
        <v>-9.60550637847464</v>
      </c>
    </row>
    <row r="5120" customFormat="false" ht="15" hidden="false" customHeight="false" outlineLevel="0" collapsed="false">
      <c r="A5120" s="1" t="n">
        <v>10.90961317914</v>
      </c>
      <c r="B5120" s="1" t="n">
        <v>7.25642470804395</v>
      </c>
    </row>
    <row r="5121" customFormat="false" ht="15" hidden="false" customHeight="false" outlineLevel="0" collapsed="false">
      <c r="A5121" s="1" t="n">
        <f aca="false">-26.9340906468011</f>
        <v>-26.9340906468011</v>
      </c>
      <c r="B5121" s="1" t="n">
        <v>-16.5838363221687</v>
      </c>
    </row>
    <row r="5122" customFormat="false" ht="15" hidden="false" customHeight="false" outlineLevel="0" collapsed="false">
      <c r="A5122" s="1" t="n">
        <f aca="false">-29.1362787128527</f>
        <v>-29.1362787128527</v>
      </c>
      <c r="B5122" s="1" t="n">
        <v>-18.4414411848921</v>
      </c>
    </row>
    <row r="5123" customFormat="false" ht="15" hidden="false" customHeight="false" outlineLevel="0" collapsed="false">
      <c r="A5123" s="1" t="n">
        <f aca="false">-21.9033432801616</f>
        <v>-21.9033432801616</v>
      </c>
      <c r="B5123" s="1" t="n">
        <v>-14.919506346622</v>
      </c>
    </row>
    <row r="5124" customFormat="false" ht="15" hidden="false" customHeight="false" outlineLevel="0" collapsed="false">
      <c r="A5124" s="1" t="n">
        <f aca="false">-24.8366335541168</f>
        <v>-24.8366335541168</v>
      </c>
      <c r="B5124" s="1" t="n">
        <v>-11.2706017744352</v>
      </c>
    </row>
    <row r="5125" customFormat="false" ht="15" hidden="false" customHeight="false" outlineLevel="0" collapsed="false">
      <c r="A5125" s="1" t="n">
        <f aca="false">-16.2378170003771</f>
        <v>-16.2378170003771</v>
      </c>
      <c r="B5125" s="1" t="n">
        <v>-19.0067369232412</v>
      </c>
    </row>
    <row r="5126" customFormat="false" ht="15" hidden="false" customHeight="false" outlineLevel="0" collapsed="false">
      <c r="A5126" s="1" t="n">
        <v>-0.575017603193036</v>
      </c>
      <c r="B5126" s="1" t="n">
        <v>3.79855239712618</v>
      </c>
    </row>
    <row r="5127" customFormat="false" ht="15" hidden="false" customHeight="false" outlineLevel="0" collapsed="false">
      <c r="A5127" s="1" t="n">
        <v>0.132167852696222</v>
      </c>
      <c r="B5127" s="1" t="n">
        <v>3.91065975704673</v>
      </c>
    </row>
    <row r="5128" customFormat="false" ht="15" hidden="false" customHeight="false" outlineLevel="0" collapsed="false">
      <c r="A5128" s="1" t="n">
        <v>36.7820963806828</v>
      </c>
      <c r="B5128" s="1" t="n">
        <v>-7.21969456386643</v>
      </c>
    </row>
    <row r="5129" customFormat="false" ht="15" hidden="false" customHeight="false" outlineLevel="0" collapsed="false">
      <c r="A5129" s="1" t="n">
        <f aca="false">-23.0490937454234</f>
        <v>-23.0490937454234</v>
      </c>
      <c r="B5129" s="1" t="n">
        <v>-12.8582807594913</v>
      </c>
    </row>
    <row r="5130" customFormat="false" ht="15" hidden="false" customHeight="false" outlineLevel="0" collapsed="false">
      <c r="A5130" s="1" t="n">
        <v>34.5542333912939</v>
      </c>
      <c r="B5130" s="1" t="n">
        <v>-3.03021186405707</v>
      </c>
    </row>
    <row r="5131" customFormat="false" ht="15" hidden="false" customHeight="false" outlineLevel="0" collapsed="false">
      <c r="A5131" s="1" t="n">
        <v>3.26091330862786</v>
      </c>
      <c r="B5131" s="1" t="n">
        <v>0.255854474965223</v>
      </c>
    </row>
    <row r="5132" customFormat="false" ht="15" hidden="false" customHeight="false" outlineLevel="0" collapsed="false">
      <c r="A5132" s="1" t="n">
        <v>2.06287962363678</v>
      </c>
      <c r="B5132" s="1" t="n">
        <v>9.1834518277532</v>
      </c>
    </row>
    <row r="5133" customFormat="false" ht="15" hidden="false" customHeight="false" outlineLevel="0" collapsed="false">
      <c r="A5133" s="1" t="n">
        <v>2.06334669632854</v>
      </c>
      <c r="B5133" s="1" t="n">
        <v>0.0362566580593661</v>
      </c>
    </row>
    <row r="5134" customFormat="false" ht="15" hidden="false" customHeight="false" outlineLevel="0" collapsed="false">
      <c r="A5134" s="1" t="n">
        <v>26.1306727593171</v>
      </c>
      <c r="B5134" s="1" t="n">
        <v>-6.93233803371959</v>
      </c>
    </row>
    <row r="5135" customFormat="false" ht="15" hidden="false" customHeight="false" outlineLevel="0" collapsed="false">
      <c r="A5135" s="1" t="n">
        <v>9.42011116785626</v>
      </c>
      <c r="B5135" s="1" t="n">
        <v>1.29451301482243</v>
      </c>
    </row>
    <row r="5136" customFormat="false" ht="15" hidden="false" customHeight="false" outlineLevel="0" collapsed="false">
      <c r="A5136" s="1" t="n">
        <v>-1.37618143632231</v>
      </c>
      <c r="B5136" s="1" t="n">
        <v>0.378215783616291</v>
      </c>
    </row>
    <row r="5137" customFormat="false" ht="15" hidden="false" customHeight="false" outlineLevel="0" collapsed="false">
      <c r="A5137" s="1" t="n">
        <v>37.608733094954</v>
      </c>
      <c r="B5137" s="1" t="n">
        <v>-6.57899026886578</v>
      </c>
    </row>
    <row r="5138" customFormat="false" ht="15" hidden="false" customHeight="false" outlineLevel="0" collapsed="false">
      <c r="A5138" s="1" t="n">
        <v>4.35752856919591</v>
      </c>
      <c r="B5138" s="1" t="n">
        <v>9.01179616859026</v>
      </c>
    </row>
    <row r="5139" customFormat="false" ht="15" hidden="false" customHeight="false" outlineLevel="0" collapsed="false">
      <c r="A5139" s="1" t="n">
        <v>34.7301425120691</v>
      </c>
      <c r="B5139" s="1" t="n">
        <v>-7.31112743531674</v>
      </c>
    </row>
    <row r="5140" customFormat="false" ht="15" hidden="false" customHeight="false" outlineLevel="0" collapsed="false">
      <c r="A5140" s="1" t="n">
        <v>23.5489283394767</v>
      </c>
      <c r="B5140" s="1" t="n">
        <v>-7.76772956812273</v>
      </c>
    </row>
    <row r="5141" customFormat="false" ht="15" hidden="false" customHeight="false" outlineLevel="0" collapsed="false">
      <c r="A5141" s="1" t="n">
        <v>11.5097635037918</v>
      </c>
      <c r="B5141" s="1" t="n">
        <v>2.94524321938014</v>
      </c>
    </row>
    <row r="5142" customFormat="false" ht="15" hidden="false" customHeight="false" outlineLevel="0" collapsed="false">
      <c r="A5142" s="1" t="n">
        <v>7.35811409700741</v>
      </c>
      <c r="B5142" s="1" t="n">
        <v>0.863970347731611</v>
      </c>
    </row>
    <row r="5143" customFormat="false" ht="15" hidden="false" customHeight="false" outlineLevel="0" collapsed="false">
      <c r="A5143" s="1" t="n">
        <f aca="false">-35.1374410826005</f>
        <v>-35.1374410826005</v>
      </c>
      <c r="B5143" s="1" t="n">
        <v>-18.6149375153264</v>
      </c>
    </row>
    <row r="5144" customFormat="false" ht="15" hidden="false" customHeight="false" outlineLevel="0" collapsed="false">
      <c r="A5144" s="1" t="n">
        <v>39.7964645376946</v>
      </c>
      <c r="B5144" s="1" t="n">
        <v>-1.82232589675378</v>
      </c>
    </row>
    <row r="5145" customFormat="false" ht="15" hidden="false" customHeight="false" outlineLevel="0" collapsed="false">
      <c r="A5145" s="1" t="n">
        <v>38.9990498227144</v>
      </c>
      <c r="B5145" s="1" t="n">
        <v>-7.46904127293526</v>
      </c>
    </row>
    <row r="5146" customFormat="false" ht="15" hidden="false" customHeight="false" outlineLevel="0" collapsed="false">
      <c r="A5146" s="1" t="n">
        <v>38.4065683798963</v>
      </c>
      <c r="B5146" s="1" t="n">
        <v>-1.2804628149438</v>
      </c>
    </row>
    <row r="5147" customFormat="false" ht="15" hidden="false" customHeight="false" outlineLevel="0" collapsed="false">
      <c r="A5147" s="1" t="n">
        <f aca="false">-21.6964921857475</f>
        <v>-21.6964921857475</v>
      </c>
      <c r="B5147" s="1" t="n">
        <v>-16.3122968085518</v>
      </c>
    </row>
    <row r="5148" customFormat="false" ht="15" hidden="false" customHeight="false" outlineLevel="0" collapsed="false">
      <c r="A5148" s="1" t="n">
        <f aca="false">-33.5548010340282</f>
        <v>-33.5548010340282</v>
      </c>
      <c r="B5148" s="1" t="n">
        <v>-13.4636938054535</v>
      </c>
    </row>
    <row r="5149" customFormat="false" ht="15" hidden="false" customHeight="false" outlineLevel="0" collapsed="false">
      <c r="A5149" s="1" t="n">
        <f aca="false">-33.8672609162502</f>
        <v>-33.8672609162502</v>
      </c>
      <c r="B5149" s="1" t="n">
        <v>-16.4573460561291</v>
      </c>
    </row>
    <row r="5150" customFormat="false" ht="15" hidden="false" customHeight="false" outlineLevel="0" collapsed="false">
      <c r="A5150" s="1" t="n">
        <v>5.76823101460658</v>
      </c>
      <c r="B5150" s="1" t="n">
        <v>0.217516708330044</v>
      </c>
    </row>
    <row r="5151" customFormat="false" ht="15" hidden="false" customHeight="false" outlineLevel="0" collapsed="false">
      <c r="A5151" s="1" t="n">
        <v>21.1203408599026</v>
      </c>
      <c r="B5151" s="1" t="n">
        <v>-2.5104972566002</v>
      </c>
    </row>
    <row r="5152" customFormat="false" ht="15" hidden="false" customHeight="false" outlineLevel="0" collapsed="false">
      <c r="A5152" s="1" t="n">
        <v>23.2654662604623</v>
      </c>
      <c r="B5152" s="1" t="n">
        <v>-1.43476138539056</v>
      </c>
    </row>
    <row r="5153" customFormat="false" ht="15" hidden="false" customHeight="false" outlineLevel="0" collapsed="false">
      <c r="A5153" s="1" t="n">
        <v>33.6631586919513</v>
      </c>
      <c r="B5153" s="1" t="n">
        <v>-8.21151461533327</v>
      </c>
    </row>
    <row r="5154" customFormat="false" ht="15" hidden="false" customHeight="false" outlineLevel="0" collapsed="false">
      <c r="A5154" s="1" t="n">
        <f aca="false">-32.2871394177842</f>
        <v>-32.2871394177842</v>
      </c>
      <c r="B5154" s="1" t="n">
        <v>-10.2480735458784</v>
      </c>
    </row>
    <row r="5155" customFormat="false" ht="15" hidden="false" customHeight="false" outlineLevel="0" collapsed="false">
      <c r="A5155" s="1" t="n">
        <v>2.47789164923243</v>
      </c>
      <c r="B5155" s="1" t="n">
        <v>2.06018188196796</v>
      </c>
    </row>
    <row r="5156" customFormat="false" ht="15" hidden="false" customHeight="false" outlineLevel="0" collapsed="false">
      <c r="A5156" s="1" t="n">
        <v>-3.02550447366881</v>
      </c>
      <c r="B5156" s="1" t="n">
        <v>6.04060231653923</v>
      </c>
    </row>
    <row r="5157" customFormat="false" ht="15" hidden="false" customHeight="false" outlineLevel="0" collapsed="false">
      <c r="A5157" s="1" t="n">
        <v>24.9052811205325</v>
      </c>
      <c r="B5157" s="1" t="n">
        <v>-9.41505986327441</v>
      </c>
    </row>
    <row r="5158" customFormat="false" ht="15" hidden="false" customHeight="false" outlineLevel="0" collapsed="false">
      <c r="A5158" s="1" t="n">
        <v>-5.8239860119278</v>
      </c>
      <c r="B5158" s="1" t="n">
        <v>8.01047977619835</v>
      </c>
    </row>
    <row r="5159" customFormat="false" ht="15" hidden="false" customHeight="false" outlineLevel="0" collapsed="false">
      <c r="A5159" s="1" t="n">
        <v>8.38206337813593</v>
      </c>
      <c r="B5159" s="1" t="n">
        <v>4.87342972449921</v>
      </c>
    </row>
    <row r="5160" customFormat="false" ht="15" hidden="false" customHeight="false" outlineLevel="0" collapsed="false">
      <c r="A5160" s="1" t="n">
        <v>10.6357193251271</v>
      </c>
      <c r="B5160" s="1" t="n">
        <v>2.87447231899058</v>
      </c>
    </row>
    <row r="5161" customFormat="false" ht="15" hidden="false" customHeight="false" outlineLevel="0" collapsed="false">
      <c r="A5161" s="1" t="n">
        <v>24.3590953521597</v>
      </c>
      <c r="B5161" s="1" t="n">
        <v>-9.28795382197204</v>
      </c>
    </row>
    <row r="5162" customFormat="false" ht="15" hidden="false" customHeight="false" outlineLevel="0" collapsed="false">
      <c r="A5162" s="1" t="n">
        <v>38.0064707868665</v>
      </c>
      <c r="B5162" s="1" t="n">
        <v>-2.06995477016483</v>
      </c>
    </row>
    <row r="5163" customFormat="false" ht="15" hidden="false" customHeight="false" outlineLevel="0" collapsed="false">
      <c r="A5163" s="1" t="n">
        <f aca="false">-24.7147082539032</f>
        <v>-24.7147082539032</v>
      </c>
      <c r="B5163" s="1" t="n">
        <v>-14.2218718426505</v>
      </c>
    </row>
    <row r="5164" customFormat="false" ht="15" hidden="false" customHeight="false" outlineLevel="0" collapsed="false">
      <c r="A5164" s="1" t="n">
        <v>11.6912721545194</v>
      </c>
      <c r="B5164" s="1" t="n">
        <v>2.31920867768509</v>
      </c>
    </row>
    <row r="5165" customFormat="false" ht="15" hidden="false" customHeight="false" outlineLevel="0" collapsed="false">
      <c r="A5165" s="1" t="n">
        <v>38.6026070279329</v>
      </c>
      <c r="B5165" s="1" t="n">
        <v>-7.51575661996759</v>
      </c>
    </row>
    <row r="5166" customFormat="false" ht="15" hidden="false" customHeight="false" outlineLevel="0" collapsed="false">
      <c r="A5166" s="1" t="n">
        <v>-4.65797506835616</v>
      </c>
      <c r="B5166" s="1" t="n">
        <v>9.27723579640181</v>
      </c>
    </row>
    <row r="5167" customFormat="false" ht="15" hidden="false" customHeight="false" outlineLevel="0" collapsed="false">
      <c r="A5167" s="1" t="n">
        <f aca="false">-27.3802340097445</f>
        <v>-27.3802340097445</v>
      </c>
      <c r="B5167" s="1" t="n">
        <v>-16.6452766196425</v>
      </c>
    </row>
    <row r="5168" customFormat="false" ht="15" hidden="false" customHeight="false" outlineLevel="0" collapsed="false">
      <c r="A5168" s="1" t="n">
        <v>5.37936344406739</v>
      </c>
      <c r="B5168" s="1" t="n">
        <v>3.53422866566299</v>
      </c>
    </row>
    <row r="5169" customFormat="false" ht="15" hidden="false" customHeight="false" outlineLevel="0" collapsed="false">
      <c r="A5169" s="1" t="n">
        <v>27.7981513565891</v>
      </c>
      <c r="B5169" s="1" t="n">
        <v>-2.18284779709788</v>
      </c>
    </row>
    <row r="5170" customFormat="false" ht="15" hidden="false" customHeight="false" outlineLevel="0" collapsed="false">
      <c r="A5170" s="1" t="n">
        <f aca="false">-23.1053205139087</f>
        <v>-23.1053205139087</v>
      </c>
      <c r="B5170" s="1" t="n">
        <v>-14.6254197987988</v>
      </c>
    </row>
    <row r="5171" customFormat="false" ht="15" hidden="false" customHeight="false" outlineLevel="0" collapsed="false">
      <c r="A5171" s="1" t="n">
        <v>1.97309216645517</v>
      </c>
      <c r="B5171" s="1" t="n">
        <v>8.6441978016491</v>
      </c>
    </row>
    <row r="5172" customFormat="false" ht="15" hidden="false" customHeight="false" outlineLevel="0" collapsed="false">
      <c r="A5172" s="1" t="n">
        <v>5.63394319316396</v>
      </c>
      <c r="B5172" s="1" t="n">
        <v>4.24398601339656</v>
      </c>
    </row>
    <row r="5173" customFormat="false" ht="15" hidden="false" customHeight="false" outlineLevel="0" collapsed="false">
      <c r="A5173" s="1" t="n">
        <v>29.5639244520203</v>
      </c>
      <c r="B5173" s="1" t="n">
        <v>-2.9296934985773</v>
      </c>
    </row>
    <row r="5174" customFormat="false" ht="15" hidden="false" customHeight="false" outlineLevel="0" collapsed="false">
      <c r="A5174" s="1" t="n">
        <v>6.60172246625165</v>
      </c>
      <c r="B5174" s="1" t="n">
        <v>1.95205775471367</v>
      </c>
    </row>
    <row r="5175" customFormat="false" ht="15" hidden="false" customHeight="false" outlineLevel="0" collapsed="false">
      <c r="A5175" s="1" t="n">
        <f aca="false">-33.6514553366039</f>
        <v>-33.6514553366039</v>
      </c>
      <c r="B5175" s="1" t="n">
        <v>-19.2251984874864</v>
      </c>
    </row>
    <row r="5176" customFormat="false" ht="15" hidden="false" customHeight="false" outlineLevel="0" collapsed="false">
      <c r="A5176" s="1" t="n">
        <v>0.879740259687605</v>
      </c>
      <c r="B5176" s="1" t="n">
        <v>6.27532269958531</v>
      </c>
    </row>
    <row r="5177" customFormat="false" ht="15" hidden="false" customHeight="false" outlineLevel="0" collapsed="false">
      <c r="A5177" s="1" t="n">
        <v>34.4857770918858</v>
      </c>
      <c r="B5177" s="1" t="n">
        <v>-1.39948268431285</v>
      </c>
    </row>
    <row r="5178" customFormat="false" ht="15" hidden="false" customHeight="false" outlineLevel="0" collapsed="false">
      <c r="A5178" s="1" t="n">
        <v>12.6216351630046</v>
      </c>
      <c r="B5178" s="1" t="n">
        <v>-0.294726126280093</v>
      </c>
    </row>
    <row r="5179" customFormat="false" ht="15" hidden="false" customHeight="false" outlineLevel="0" collapsed="false">
      <c r="A5179" s="1" t="n">
        <v>2.65850768152928</v>
      </c>
      <c r="B5179" s="1" t="n">
        <v>0.334598352086335</v>
      </c>
    </row>
    <row r="5180" customFormat="false" ht="15" hidden="false" customHeight="false" outlineLevel="0" collapsed="false">
      <c r="A5180" s="1" t="n">
        <v>13.0108931688932</v>
      </c>
      <c r="B5180" s="1" t="n">
        <v>2.17082470819965</v>
      </c>
    </row>
    <row r="5181" customFormat="false" ht="15" hidden="false" customHeight="false" outlineLevel="0" collapsed="false">
      <c r="A5181" s="1" t="n">
        <v>39.2512514054625</v>
      </c>
      <c r="B5181" s="1" t="n">
        <v>-2.78568149305972</v>
      </c>
    </row>
    <row r="5182" customFormat="false" ht="15" hidden="false" customHeight="false" outlineLevel="0" collapsed="false">
      <c r="A5182" s="1" t="n">
        <v>30.001480592615</v>
      </c>
      <c r="B5182" s="1" t="n">
        <v>-2.21386398227581</v>
      </c>
    </row>
    <row r="5183" customFormat="false" ht="15" hidden="false" customHeight="false" outlineLevel="0" collapsed="false">
      <c r="A5183" s="1" t="n">
        <v>2.939962097081</v>
      </c>
      <c r="B5183" s="1" t="n">
        <v>0.832310129737883</v>
      </c>
    </row>
    <row r="5184" customFormat="false" ht="15" hidden="false" customHeight="false" outlineLevel="0" collapsed="false">
      <c r="A5184" s="1" t="n">
        <v>31.1435971912627</v>
      </c>
      <c r="B5184" s="1" t="n">
        <v>0.219297313542446</v>
      </c>
    </row>
    <row r="5185" customFormat="false" ht="15" hidden="false" customHeight="false" outlineLevel="0" collapsed="false">
      <c r="A5185" s="1" t="n">
        <f aca="false">-28.236808882916</f>
        <v>-28.236808882916</v>
      </c>
      <c r="B5185" s="1" t="n">
        <v>-17.6539699477326</v>
      </c>
    </row>
    <row r="5186" customFormat="false" ht="15" hidden="false" customHeight="false" outlineLevel="0" collapsed="false">
      <c r="A5186" s="1" t="n">
        <f aca="false">-15.3593758222221</f>
        <v>-15.3593758222221</v>
      </c>
      <c r="B5186" s="1" t="n">
        <v>-18.5371499500602</v>
      </c>
    </row>
    <row r="5187" customFormat="false" ht="15" hidden="false" customHeight="false" outlineLevel="0" collapsed="false">
      <c r="A5187" s="1" t="n">
        <v>35.2616566093871</v>
      </c>
      <c r="B5187" s="1" t="n">
        <v>0.181077967893305</v>
      </c>
    </row>
    <row r="5188" customFormat="false" ht="15" hidden="false" customHeight="false" outlineLevel="0" collapsed="false">
      <c r="A5188" s="1" t="n">
        <v>38.6472839824506</v>
      </c>
      <c r="B5188" s="1" t="n">
        <v>-5.94486421316726</v>
      </c>
    </row>
    <row r="5189" customFormat="false" ht="15" hidden="false" customHeight="false" outlineLevel="0" collapsed="false">
      <c r="A5189" s="1" t="n">
        <v>-3.50784430593502</v>
      </c>
      <c r="B5189" s="1" t="n">
        <v>6.35518719511119</v>
      </c>
    </row>
    <row r="5190" customFormat="false" ht="15" hidden="false" customHeight="false" outlineLevel="0" collapsed="false">
      <c r="A5190" s="1" t="n">
        <v>27.6105029324981</v>
      </c>
      <c r="B5190" s="1" t="n">
        <v>-1.16849870807111</v>
      </c>
    </row>
    <row r="5191" customFormat="false" ht="15" hidden="false" customHeight="false" outlineLevel="0" collapsed="false">
      <c r="A5191" s="1" t="n">
        <v>28.6541770772939</v>
      </c>
      <c r="B5191" s="1" t="n">
        <v>-3.05719821587116</v>
      </c>
    </row>
    <row r="5192" customFormat="false" ht="15" hidden="false" customHeight="false" outlineLevel="0" collapsed="false">
      <c r="A5192" s="1" t="n">
        <f aca="false">-33.5370675635415</f>
        <v>-33.5370675635415</v>
      </c>
      <c r="B5192" s="1" t="n">
        <v>-9.4961566598397</v>
      </c>
    </row>
    <row r="5193" customFormat="false" ht="15" hidden="false" customHeight="false" outlineLevel="0" collapsed="false">
      <c r="A5193" s="1" t="n">
        <v>35.4895334877613</v>
      </c>
      <c r="B5193" s="1" t="n">
        <v>-3.568674299398</v>
      </c>
    </row>
    <row r="5194" customFormat="false" ht="15" hidden="false" customHeight="false" outlineLevel="0" collapsed="false">
      <c r="A5194" s="1" t="n">
        <v>3.61264003651217</v>
      </c>
      <c r="B5194" s="1" t="n">
        <v>9.52279501875951</v>
      </c>
    </row>
    <row r="5195" customFormat="false" ht="15" hidden="false" customHeight="false" outlineLevel="0" collapsed="false">
      <c r="A5195" s="1" t="n">
        <f aca="false">-22.5439801464081</f>
        <v>-22.5439801464081</v>
      </c>
      <c r="B5195" s="1" t="n">
        <v>-17.5110654701134</v>
      </c>
    </row>
    <row r="5196" customFormat="false" ht="15" hidden="false" customHeight="false" outlineLevel="0" collapsed="false">
      <c r="A5196" s="1" t="n">
        <v>2.91581287459481</v>
      </c>
      <c r="B5196" s="1" t="n">
        <v>5.91068864266781</v>
      </c>
    </row>
    <row r="5197" customFormat="false" ht="15" hidden="false" customHeight="false" outlineLevel="0" collapsed="false">
      <c r="A5197" s="1" t="n">
        <v>-0.931744623966522</v>
      </c>
      <c r="B5197" s="1" t="n">
        <v>9.03434087295569</v>
      </c>
    </row>
    <row r="5198" customFormat="false" ht="15" hidden="false" customHeight="false" outlineLevel="0" collapsed="false">
      <c r="A5198" s="1" t="n">
        <v>33.5286793443838</v>
      </c>
      <c r="B5198" s="1" t="n">
        <v>-5.68169090047103</v>
      </c>
    </row>
    <row r="5199" customFormat="false" ht="15" hidden="false" customHeight="false" outlineLevel="0" collapsed="false">
      <c r="A5199" s="1" t="n">
        <v>11.0009389151479</v>
      </c>
      <c r="B5199" s="1" t="n">
        <v>7.44913999422017</v>
      </c>
    </row>
    <row r="5200" customFormat="false" ht="15" hidden="false" customHeight="false" outlineLevel="0" collapsed="false">
      <c r="A5200" s="1" t="n">
        <f aca="false">-17.257938416237</f>
        <v>-17.257938416237</v>
      </c>
      <c r="B5200" s="1" t="n">
        <v>-12.1711337388898</v>
      </c>
    </row>
    <row r="5201" customFormat="false" ht="15" hidden="false" customHeight="false" outlineLevel="0" collapsed="false">
      <c r="A5201" s="1" t="n">
        <v>25.1305393392429</v>
      </c>
      <c r="B5201" s="1" t="n">
        <v>-1.10564217987476</v>
      </c>
    </row>
    <row r="5202" customFormat="false" ht="15" hidden="false" customHeight="false" outlineLevel="0" collapsed="false">
      <c r="A5202" s="1" t="n">
        <v>25.2887266432455</v>
      </c>
      <c r="B5202" s="1" t="n">
        <v>-6.99409813892465</v>
      </c>
    </row>
    <row r="5203" customFormat="false" ht="15" hidden="false" customHeight="false" outlineLevel="0" collapsed="false">
      <c r="A5203" s="1" t="n">
        <f aca="false">-17.3897407268719</f>
        <v>-17.3897407268719</v>
      </c>
      <c r="B5203" s="1" t="n">
        <v>-18.9908447224762</v>
      </c>
    </row>
    <row r="5204" customFormat="false" ht="15" hidden="false" customHeight="false" outlineLevel="0" collapsed="false">
      <c r="A5204" s="1" t="n">
        <v>12.8384811924521</v>
      </c>
      <c r="B5204" s="1" t="n">
        <v>2.96733797661327</v>
      </c>
    </row>
    <row r="5205" customFormat="false" ht="15" hidden="false" customHeight="false" outlineLevel="0" collapsed="false">
      <c r="A5205" s="1" t="n">
        <f aca="false">-25.7565856308921</f>
        <v>-25.7565856308921</v>
      </c>
      <c r="B5205" s="1" t="n">
        <v>-15.2955189331925</v>
      </c>
    </row>
    <row r="5206" customFormat="false" ht="15" hidden="false" customHeight="false" outlineLevel="0" collapsed="false">
      <c r="A5206" s="1" t="n">
        <v>37.3644785707127</v>
      </c>
      <c r="B5206" s="1" t="n">
        <v>-3.57995085947728</v>
      </c>
    </row>
    <row r="5207" customFormat="false" ht="15" hidden="false" customHeight="false" outlineLevel="0" collapsed="false">
      <c r="A5207" s="1" t="n">
        <f aca="false">-35.0706340309477</f>
        <v>-35.0706340309477</v>
      </c>
      <c r="B5207" s="1" t="n">
        <v>-15.0501843721839</v>
      </c>
    </row>
    <row r="5208" customFormat="false" ht="15" hidden="false" customHeight="false" outlineLevel="0" collapsed="false">
      <c r="A5208" s="1" t="n">
        <f aca="false">-25.670730358904</f>
        <v>-25.670730358904</v>
      </c>
      <c r="B5208" s="1" t="n">
        <v>-11.8773246080114</v>
      </c>
    </row>
    <row r="5209" customFormat="false" ht="15" hidden="false" customHeight="false" outlineLevel="0" collapsed="false">
      <c r="A5209" s="1" t="n">
        <v>27.5972030264636</v>
      </c>
      <c r="B5209" s="1" t="n">
        <v>-5.12607306100188</v>
      </c>
    </row>
    <row r="5210" customFormat="false" ht="15" hidden="false" customHeight="false" outlineLevel="0" collapsed="false">
      <c r="A5210" s="1" t="n">
        <v>11.2857155712199</v>
      </c>
      <c r="B5210" s="1" t="n">
        <v>2.89508416280315</v>
      </c>
    </row>
    <row r="5211" customFormat="false" ht="15" hidden="false" customHeight="false" outlineLevel="0" collapsed="false">
      <c r="A5211" s="1" t="n">
        <v>6.58192220580631</v>
      </c>
      <c r="B5211" s="1" t="n">
        <v>5.36931359530934</v>
      </c>
    </row>
    <row r="5212" customFormat="false" ht="15" hidden="false" customHeight="false" outlineLevel="0" collapsed="false">
      <c r="A5212" s="1" t="n">
        <v>-6.13250203852487</v>
      </c>
      <c r="B5212" s="1" t="n">
        <v>4.37242562034244</v>
      </c>
    </row>
    <row r="5213" customFormat="false" ht="15" hidden="false" customHeight="false" outlineLevel="0" collapsed="false">
      <c r="A5213" s="1" t="n">
        <v>0.584695489764141</v>
      </c>
      <c r="B5213" s="1" t="n">
        <v>2.74907112273929</v>
      </c>
    </row>
    <row r="5214" customFormat="false" ht="15" hidden="false" customHeight="false" outlineLevel="0" collapsed="false">
      <c r="A5214" s="1" t="n">
        <v>29.5032643188735</v>
      </c>
      <c r="B5214" s="1" t="n">
        <v>-6.16630177544829</v>
      </c>
    </row>
    <row r="5215" customFormat="false" ht="15" hidden="false" customHeight="false" outlineLevel="0" collapsed="false">
      <c r="A5215" s="1" t="n">
        <v>28.9112485249157</v>
      </c>
      <c r="B5215" s="1" t="n">
        <v>-3.27130536298715</v>
      </c>
    </row>
    <row r="5216" customFormat="false" ht="15" hidden="false" customHeight="false" outlineLevel="0" collapsed="false">
      <c r="A5216" s="1" t="n">
        <v>36.8344453858283</v>
      </c>
      <c r="B5216" s="1" t="n">
        <v>-4.96389143195633</v>
      </c>
    </row>
    <row r="5217" customFormat="false" ht="15" hidden="false" customHeight="false" outlineLevel="0" collapsed="false">
      <c r="A5217" s="1" t="n">
        <f aca="false">-32.9329871532663</f>
        <v>-32.9329871532663</v>
      </c>
      <c r="B5217" s="1" t="n">
        <v>-17.4659669570705</v>
      </c>
    </row>
    <row r="5218" customFormat="false" ht="15" hidden="false" customHeight="false" outlineLevel="0" collapsed="false">
      <c r="A5218" s="1" t="n">
        <f aca="false">-19.0635487149864</f>
        <v>-19.0635487149864</v>
      </c>
      <c r="B5218" s="1" t="n">
        <v>-14.8247204353645</v>
      </c>
    </row>
    <row r="5219" customFormat="false" ht="15" hidden="false" customHeight="false" outlineLevel="0" collapsed="false">
      <c r="A5219" s="1" t="n">
        <v>9.06158770363147</v>
      </c>
      <c r="B5219" s="1" t="n">
        <v>5.05425821012405</v>
      </c>
    </row>
    <row r="5220" customFormat="false" ht="15" hidden="false" customHeight="false" outlineLevel="0" collapsed="false">
      <c r="A5220" s="1" t="n">
        <f aca="false">-16.6734545086988</f>
        <v>-16.6734545086988</v>
      </c>
      <c r="B5220" s="1" t="n">
        <v>-10.2156483469958</v>
      </c>
    </row>
    <row r="5221" customFormat="false" ht="15" hidden="false" customHeight="false" outlineLevel="0" collapsed="false">
      <c r="A5221" s="1" t="n">
        <f aca="false">-34.4052943552688</f>
        <v>-34.4052943552688</v>
      </c>
      <c r="B5221" s="1" t="n">
        <v>-13.1865876670376</v>
      </c>
    </row>
    <row r="5222" customFormat="false" ht="15" hidden="false" customHeight="false" outlineLevel="0" collapsed="false">
      <c r="A5222" s="1" t="n">
        <f aca="false">-34.8691593179067</f>
        <v>-34.8691593179067</v>
      </c>
      <c r="B5222" s="1" t="n">
        <v>-16.7996344801693</v>
      </c>
    </row>
    <row r="5223" customFormat="false" ht="15" hidden="false" customHeight="false" outlineLevel="0" collapsed="false">
      <c r="A5223" s="1" t="n">
        <v>29.7406235233341</v>
      </c>
      <c r="B5223" s="1" t="n">
        <v>-0.751237649976934</v>
      </c>
    </row>
    <row r="5224" customFormat="false" ht="15" hidden="false" customHeight="false" outlineLevel="0" collapsed="false">
      <c r="A5224" s="1" t="n">
        <v>39.08691917651</v>
      </c>
      <c r="B5224" s="1" t="n">
        <v>-0.615768113087359</v>
      </c>
    </row>
    <row r="5225" customFormat="false" ht="15" hidden="false" customHeight="false" outlineLevel="0" collapsed="false">
      <c r="A5225" s="1" t="n">
        <f aca="false">-5.6564420563968</f>
        <v>-5.6564420563968</v>
      </c>
      <c r="B5225" s="1" t="n">
        <v>-0.299242213129928</v>
      </c>
    </row>
    <row r="5226" customFormat="false" ht="15" hidden="false" customHeight="false" outlineLevel="0" collapsed="false">
      <c r="A5226" s="1" t="n">
        <v>8.51846733177852</v>
      </c>
      <c r="B5226" s="1" t="n">
        <v>-0.0670140219347079</v>
      </c>
    </row>
    <row r="5227" customFormat="false" ht="15" hidden="false" customHeight="false" outlineLevel="0" collapsed="false">
      <c r="A5227" s="1" t="n">
        <f aca="false">-28.6124059402884</f>
        <v>-28.6124059402884</v>
      </c>
      <c r="B5227" s="1" t="n">
        <v>-10.8732377912889</v>
      </c>
    </row>
    <row r="5228" customFormat="false" ht="15" hidden="false" customHeight="false" outlineLevel="0" collapsed="false">
      <c r="A5228" s="1" t="n">
        <f aca="false">-29.5864181993078</f>
        <v>-29.5864181993078</v>
      </c>
      <c r="B5228" s="1" t="n">
        <v>-18.5906398216324</v>
      </c>
    </row>
    <row r="5229" customFormat="false" ht="15" hidden="false" customHeight="false" outlineLevel="0" collapsed="false">
      <c r="A5229" s="1" t="n">
        <v>32.8711702383415</v>
      </c>
      <c r="B5229" s="1" t="n">
        <v>-7.08817838949221</v>
      </c>
    </row>
    <row r="5230" customFormat="false" ht="15" hidden="false" customHeight="false" outlineLevel="0" collapsed="false">
      <c r="A5230" s="1" t="n">
        <v>7.17828726581278</v>
      </c>
      <c r="B5230" s="1" t="n">
        <v>8.29657220535344</v>
      </c>
    </row>
    <row r="5231" customFormat="false" ht="15" hidden="false" customHeight="false" outlineLevel="0" collapsed="false">
      <c r="A5231" s="1" t="n">
        <f aca="false">-29.2727864643965</f>
        <v>-29.2727864643965</v>
      </c>
      <c r="B5231" s="1" t="n">
        <v>-12.1871008555781</v>
      </c>
    </row>
    <row r="5232" customFormat="false" ht="15" hidden="false" customHeight="false" outlineLevel="0" collapsed="false">
      <c r="A5232" s="1" t="n">
        <v>37.3844033006086</v>
      </c>
      <c r="B5232" s="1" t="n">
        <v>-4.91877878574894</v>
      </c>
    </row>
    <row r="5233" customFormat="false" ht="15" hidden="false" customHeight="false" outlineLevel="0" collapsed="false">
      <c r="A5233" s="1" t="n">
        <v>38.3510970679129</v>
      </c>
      <c r="B5233" s="1" t="n">
        <v>-9.64557227926505</v>
      </c>
    </row>
    <row r="5234" customFormat="false" ht="15" hidden="false" customHeight="false" outlineLevel="0" collapsed="false">
      <c r="A5234" s="1" t="n">
        <v>40.1624247574783</v>
      </c>
      <c r="B5234" s="1" t="n">
        <v>-6.44996081106736</v>
      </c>
    </row>
    <row r="5235" customFormat="false" ht="15" hidden="false" customHeight="false" outlineLevel="0" collapsed="false">
      <c r="A5235" s="1" t="n">
        <v>9.09067832209776</v>
      </c>
      <c r="B5235" s="1" t="n">
        <v>6.25525081095524</v>
      </c>
    </row>
    <row r="5236" customFormat="false" ht="15" hidden="false" customHeight="false" outlineLevel="0" collapsed="false">
      <c r="A5236" s="1" t="n">
        <v>37.7156106483288</v>
      </c>
      <c r="B5236" s="1" t="n">
        <v>-2.24884322272776</v>
      </c>
    </row>
    <row r="5237" customFormat="false" ht="15" hidden="false" customHeight="false" outlineLevel="0" collapsed="false">
      <c r="A5237" s="1" t="n">
        <v>31.7099359291164</v>
      </c>
      <c r="B5237" s="1" t="n">
        <v>-8.92645708306396</v>
      </c>
    </row>
    <row r="5238" customFormat="false" ht="15" hidden="false" customHeight="false" outlineLevel="0" collapsed="false">
      <c r="A5238" s="1" t="n">
        <v>40.4781620114635</v>
      </c>
      <c r="B5238" s="1" t="n">
        <v>-9.13114341927219</v>
      </c>
    </row>
    <row r="5239" customFormat="false" ht="15" hidden="false" customHeight="false" outlineLevel="0" collapsed="false">
      <c r="A5239" s="1" t="n">
        <f aca="false">-16.517926801015</f>
        <v>-16.517926801015</v>
      </c>
      <c r="B5239" s="1" t="n">
        <v>-17.2313881376404</v>
      </c>
    </row>
    <row r="5240" customFormat="false" ht="15" hidden="false" customHeight="false" outlineLevel="0" collapsed="false">
      <c r="A5240" s="1" t="n">
        <f aca="false">-24.3896644161894</f>
        <v>-24.3896644161894</v>
      </c>
      <c r="B5240" s="1" t="n">
        <v>-15.3491154383963</v>
      </c>
    </row>
    <row r="5241" customFormat="false" ht="15" hidden="false" customHeight="false" outlineLevel="0" collapsed="false">
      <c r="A5241" s="1" t="n">
        <v>21.0563409851201</v>
      </c>
      <c r="B5241" s="1" t="n">
        <v>0.0041551645582043</v>
      </c>
    </row>
    <row r="5242" customFormat="false" ht="15" hidden="false" customHeight="false" outlineLevel="0" collapsed="false">
      <c r="A5242" s="1" t="n">
        <v>0.658528698780581</v>
      </c>
      <c r="B5242" s="1" t="n">
        <v>7.32475183487678</v>
      </c>
    </row>
    <row r="5243" customFormat="false" ht="15" hidden="false" customHeight="false" outlineLevel="0" collapsed="false">
      <c r="A5243" s="1" t="n">
        <f aca="false">-29.7176962147019</f>
        <v>-29.7176962147019</v>
      </c>
      <c r="B5243" s="1" t="n">
        <v>-18.7508773824294</v>
      </c>
    </row>
    <row r="5244" customFormat="false" ht="15" hidden="false" customHeight="false" outlineLevel="0" collapsed="false">
      <c r="A5244" s="1" t="n">
        <f aca="false">-29.1347171812983</f>
        <v>-29.1347171812983</v>
      </c>
      <c r="B5244" s="1" t="n">
        <v>-10.2949031730166</v>
      </c>
    </row>
    <row r="5245" customFormat="false" ht="15" hidden="false" customHeight="false" outlineLevel="0" collapsed="false">
      <c r="A5245" s="1" t="n">
        <v>31.2595454618523</v>
      </c>
      <c r="B5245" s="1" t="n">
        <v>-8.22204559380958</v>
      </c>
    </row>
    <row r="5246" customFormat="false" ht="15" hidden="false" customHeight="false" outlineLevel="0" collapsed="false">
      <c r="A5246" s="1" t="n">
        <v>33.958272612831</v>
      </c>
      <c r="B5246" s="1" t="n">
        <v>-1.5965450788997</v>
      </c>
    </row>
    <row r="5247" customFormat="false" ht="15" hidden="false" customHeight="false" outlineLevel="0" collapsed="false">
      <c r="A5247" s="1" t="n">
        <f aca="false">-17.5645515192161</f>
        <v>-17.5645515192161</v>
      </c>
      <c r="B5247" s="1" t="n">
        <v>-16.6188860291586</v>
      </c>
    </row>
    <row r="5248" customFormat="false" ht="15" hidden="false" customHeight="false" outlineLevel="0" collapsed="false">
      <c r="A5248" s="1" t="n">
        <v>4.25941602864152</v>
      </c>
      <c r="B5248" s="1" t="n">
        <v>3.48205430018838</v>
      </c>
    </row>
    <row r="5249" customFormat="false" ht="15" hidden="false" customHeight="false" outlineLevel="0" collapsed="false">
      <c r="A5249" s="1" t="n">
        <v>33.810143315901</v>
      </c>
      <c r="B5249" s="1" t="n">
        <v>-5.88514742618236</v>
      </c>
    </row>
    <row r="5250" customFormat="false" ht="15" hidden="false" customHeight="false" outlineLevel="0" collapsed="false">
      <c r="A5250" s="1" t="n">
        <v>39.6432762790806</v>
      </c>
      <c r="B5250" s="1" t="n">
        <v>-8.9008713691133</v>
      </c>
    </row>
    <row r="5251" customFormat="false" ht="15" hidden="false" customHeight="false" outlineLevel="0" collapsed="false">
      <c r="A5251" s="1" t="n">
        <f aca="false">-33.7868554962082</f>
        <v>-33.7868554962082</v>
      </c>
      <c r="B5251" s="1" t="n">
        <v>-13.6903586129817</v>
      </c>
    </row>
    <row r="5252" customFormat="false" ht="15" hidden="false" customHeight="false" outlineLevel="0" collapsed="false">
      <c r="A5252" s="1" t="n">
        <v>13.6122046992232</v>
      </c>
      <c r="B5252" s="1" t="n">
        <v>0.12136034956915</v>
      </c>
    </row>
    <row r="5253" customFormat="false" ht="15" hidden="false" customHeight="false" outlineLevel="0" collapsed="false">
      <c r="A5253" s="1" t="n">
        <f aca="false">-22.9973775409409</f>
        <v>-22.9973775409409</v>
      </c>
      <c r="B5253" s="1" t="n">
        <v>-19.0023460333317</v>
      </c>
    </row>
    <row r="5254" customFormat="false" ht="15" hidden="false" customHeight="false" outlineLevel="0" collapsed="false">
      <c r="A5254" s="1" t="n">
        <v>37.4214391755126</v>
      </c>
      <c r="B5254" s="1" t="n">
        <v>-3.08268952160437</v>
      </c>
    </row>
    <row r="5255" customFormat="false" ht="15" hidden="false" customHeight="false" outlineLevel="0" collapsed="false">
      <c r="A5255" s="1" t="n">
        <f aca="false">-33.7448843537006</f>
        <v>-33.7448843537006</v>
      </c>
      <c r="B5255" s="1" t="n">
        <v>-18.6605708936195</v>
      </c>
    </row>
    <row r="5256" customFormat="false" ht="15" hidden="false" customHeight="false" outlineLevel="0" collapsed="false">
      <c r="A5256" s="1" t="n">
        <v>32.9512326879038</v>
      </c>
      <c r="B5256" s="1" t="n">
        <v>-6.76073546026128</v>
      </c>
    </row>
    <row r="5257" customFormat="false" ht="15" hidden="false" customHeight="false" outlineLevel="0" collapsed="false">
      <c r="A5257" s="1" t="n">
        <v>11.7957833963402</v>
      </c>
      <c r="B5257" s="1" t="n">
        <v>4.10364875177991</v>
      </c>
    </row>
    <row r="5258" customFormat="false" ht="15" hidden="false" customHeight="false" outlineLevel="0" collapsed="false">
      <c r="A5258" s="1" t="n">
        <f aca="false">-27.2488912593698</f>
        <v>-27.2488912593698</v>
      </c>
      <c r="B5258" s="1" t="n">
        <v>-10.2190622484528</v>
      </c>
    </row>
    <row r="5259" customFormat="false" ht="15" hidden="false" customHeight="false" outlineLevel="0" collapsed="false">
      <c r="A5259" s="1" t="n">
        <v>21.4935996575515</v>
      </c>
      <c r="B5259" s="1" t="n">
        <v>-8.54163330921217</v>
      </c>
    </row>
    <row r="5260" customFormat="false" ht="15" hidden="false" customHeight="false" outlineLevel="0" collapsed="false">
      <c r="A5260" s="1" t="n">
        <v>3.97671480690705</v>
      </c>
      <c r="B5260" s="1" t="n">
        <v>8.07979543503321</v>
      </c>
    </row>
    <row r="5261" customFormat="false" ht="15" hidden="false" customHeight="false" outlineLevel="0" collapsed="false">
      <c r="A5261" s="1" t="n">
        <v>9.85754571614849</v>
      </c>
      <c r="B5261" s="1" t="n">
        <v>7.79019872399065</v>
      </c>
    </row>
    <row r="5262" customFormat="false" ht="15" hidden="false" customHeight="false" outlineLevel="0" collapsed="false">
      <c r="A5262" s="1" t="n">
        <v>28.2835298692067</v>
      </c>
      <c r="B5262" s="1" t="n">
        <v>-8.58779793125749</v>
      </c>
    </row>
    <row r="5263" customFormat="false" ht="15" hidden="false" customHeight="false" outlineLevel="0" collapsed="false">
      <c r="A5263" s="1" t="n">
        <v>35.5093901278157</v>
      </c>
      <c r="B5263" s="1" t="n">
        <v>-7.39371430377767</v>
      </c>
    </row>
    <row r="5264" customFormat="false" ht="15" hidden="false" customHeight="false" outlineLevel="0" collapsed="false">
      <c r="A5264" s="1" t="n">
        <v>-4.38627468702436</v>
      </c>
      <c r="B5264" s="1" t="n">
        <v>6.06752132931006</v>
      </c>
    </row>
    <row r="5265" customFormat="false" ht="15" hidden="false" customHeight="false" outlineLevel="0" collapsed="false">
      <c r="A5265" s="1" t="n">
        <v>37.6481907271453</v>
      </c>
      <c r="B5265" s="1" t="n">
        <v>-6.91359402576858</v>
      </c>
    </row>
    <row r="5266" customFormat="false" ht="15" hidden="false" customHeight="false" outlineLevel="0" collapsed="false">
      <c r="A5266" s="1" t="n">
        <v>32.4759444760948</v>
      </c>
      <c r="B5266" s="1" t="n">
        <v>0.220394402172125</v>
      </c>
    </row>
    <row r="5267" customFormat="false" ht="15" hidden="false" customHeight="false" outlineLevel="0" collapsed="false">
      <c r="A5267" s="1" t="n">
        <v>5.48681664061656</v>
      </c>
      <c r="B5267" s="1" t="n">
        <v>3.81643597225548</v>
      </c>
    </row>
    <row r="5268" customFormat="false" ht="15" hidden="false" customHeight="false" outlineLevel="0" collapsed="false">
      <c r="A5268" s="1" t="n">
        <v>34.3227134211764</v>
      </c>
      <c r="B5268" s="1" t="n">
        <v>-8.63243667839028</v>
      </c>
    </row>
    <row r="5269" customFormat="false" ht="15" hidden="false" customHeight="false" outlineLevel="0" collapsed="false">
      <c r="A5269" s="1" t="n">
        <v>-0.871087744808939</v>
      </c>
      <c r="B5269" s="1" t="n">
        <v>8.39109714327961</v>
      </c>
    </row>
    <row r="5270" customFormat="false" ht="15" hidden="false" customHeight="false" outlineLevel="0" collapsed="false">
      <c r="A5270" s="1" t="n">
        <v>38.8880382823743</v>
      </c>
      <c r="B5270" s="1" t="n">
        <v>-6.31124647683781</v>
      </c>
    </row>
    <row r="5271" customFormat="false" ht="15" hidden="false" customHeight="false" outlineLevel="0" collapsed="false">
      <c r="A5271" s="1" t="n">
        <v>10.5085495531307</v>
      </c>
      <c r="B5271" s="1" t="n">
        <v>0.921979690451745</v>
      </c>
    </row>
    <row r="5272" customFormat="false" ht="15" hidden="false" customHeight="false" outlineLevel="0" collapsed="false">
      <c r="A5272" s="1" t="n">
        <v>23.7539076462772</v>
      </c>
      <c r="B5272" s="1" t="n">
        <v>-6.97076957759943</v>
      </c>
    </row>
    <row r="5273" customFormat="false" ht="15" hidden="false" customHeight="false" outlineLevel="0" collapsed="false">
      <c r="A5273" s="1" t="n">
        <v>3.11922915081215</v>
      </c>
      <c r="B5273" s="1" t="n">
        <v>8.07584513636215</v>
      </c>
    </row>
    <row r="5274" customFormat="false" ht="15" hidden="false" customHeight="false" outlineLevel="0" collapsed="false">
      <c r="A5274" s="1" t="n">
        <f aca="false">-22.0248943496871</f>
        <v>-22.0248943496871</v>
      </c>
      <c r="B5274" s="1" t="n">
        <v>-15.3982689707276</v>
      </c>
    </row>
    <row r="5275" customFormat="false" ht="15" hidden="false" customHeight="false" outlineLevel="0" collapsed="false">
      <c r="A5275" s="1" t="n">
        <v>8.49925642660477</v>
      </c>
      <c r="B5275" s="1" t="n">
        <v>1.09933986934867</v>
      </c>
    </row>
    <row r="5276" customFormat="false" ht="15" hidden="false" customHeight="false" outlineLevel="0" collapsed="false">
      <c r="A5276" s="1" t="n">
        <v>-2.74831022656031</v>
      </c>
      <c r="B5276" s="1" t="n">
        <v>4.15806747735343</v>
      </c>
    </row>
    <row r="5277" customFormat="false" ht="15" hidden="false" customHeight="false" outlineLevel="0" collapsed="false">
      <c r="A5277" s="1" t="n">
        <v>4.37143854092542</v>
      </c>
      <c r="B5277" s="1" t="n">
        <v>4.06998787732777</v>
      </c>
    </row>
    <row r="5278" customFormat="false" ht="15" hidden="false" customHeight="false" outlineLevel="0" collapsed="false">
      <c r="A5278" s="1" t="n">
        <v>-1.61252200555163</v>
      </c>
      <c r="B5278" s="1" t="n">
        <v>0.762594272182149</v>
      </c>
    </row>
    <row r="5279" customFormat="false" ht="15" hidden="false" customHeight="false" outlineLevel="0" collapsed="false">
      <c r="A5279" s="1" t="n">
        <v>33.8421498527833</v>
      </c>
      <c r="B5279" s="1" t="n">
        <v>-1.40035235470468</v>
      </c>
    </row>
    <row r="5280" customFormat="false" ht="15" hidden="false" customHeight="false" outlineLevel="0" collapsed="false">
      <c r="A5280" s="1" t="n">
        <v>1.13497691341051</v>
      </c>
      <c r="B5280" s="1" t="n">
        <v>7.07473200431972</v>
      </c>
    </row>
    <row r="5281" customFormat="false" ht="15" hidden="false" customHeight="false" outlineLevel="0" collapsed="false">
      <c r="A5281" s="1" t="n">
        <v>23.3228005557602</v>
      </c>
      <c r="B5281" s="1" t="n">
        <v>-0.139914659778192</v>
      </c>
    </row>
    <row r="5282" customFormat="false" ht="15" hidden="false" customHeight="false" outlineLevel="0" collapsed="false">
      <c r="A5282" s="1" t="n">
        <v>5.85597443870382</v>
      </c>
      <c r="B5282" s="1" t="n">
        <v>8.21076591245622</v>
      </c>
    </row>
    <row r="5283" customFormat="false" ht="15" hidden="false" customHeight="false" outlineLevel="0" collapsed="false">
      <c r="A5283" s="1" t="n">
        <v>36.5372999580954</v>
      </c>
      <c r="B5283" s="1" t="n">
        <v>-8.25097885814531</v>
      </c>
    </row>
    <row r="5284" customFormat="false" ht="15" hidden="false" customHeight="false" outlineLevel="0" collapsed="false">
      <c r="A5284" s="1" t="n">
        <f aca="false">-30.1339337692579</f>
        <v>-30.1339337692579</v>
      </c>
      <c r="B5284" s="1" t="n">
        <v>-11.4319485911492</v>
      </c>
    </row>
    <row r="5285" customFormat="false" ht="15" hidden="false" customHeight="false" outlineLevel="0" collapsed="false">
      <c r="A5285" s="1" t="n">
        <f aca="false">-34.124895557424</f>
        <v>-34.124895557424</v>
      </c>
      <c r="B5285" s="1" t="n">
        <v>-9.73936014751267</v>
      </c>
    </row>
    <row r="5286" customFormat="false" ht="15" hidden="false" customHeight="false" outlineLevel="0" collapsed="false">
      <c r="A5286" s="1" t="n">
        <v>-3.13159577248835</v>
      </c>
      <c r="B5286" s="1" t="n">
        <v>2.32648986226067</v>
      </c>
    </row>
    <row r="5287" customFormat="false" ht="15" hidden="false" customHeight="false" outlineLevel="0" collapsed="false">
      <c r="A5287" s="1" t="n">
        <f aca="false">-24.6076309585533</f>
        <v>-24.6076309585533</v>
      </c>
      <c r="B5287" s="1" t="n">
        <v>-14.5253663185722</v>
      </c>
    </row>
    <row r="5288" customFormat="false" ht="15" hidden="false" customHeight="false" outlineLevel="0" collapsed="false">
      <c r="A5288" s="1" t="n">
        <v>32.6013158595801</v>
      </c>
      <c r="B5288" s="1" t="n">
        <v>0.338675141910988</v>
      </c>
    </row>
    <row r="5289" customFormat="false" ht="15" hidden="false" customHeight="false" outlineLevel="0" collapsed="false">
      <c r="A5289" s="1" t="n">
        <v>10.7714341483762</v>
      </c>
      <c r="B5289" s="1" t="n">
        <v>8.01065376237257</v>
      </c>
    </row>
    <row r="5290" customFormat="false" ht="15" hidden="false" customHeight="false" outlineLevel="0" collapsed="false">
      <c r="A5290" s="1" t="n">
        <v>-1.65499364795645</v>
      </c>
      <c r="B5290" s="1" t="n">
        <v>7.10163816604801</v>
      </c>
    </row>
    <row r="5291" customFormat="false" ht="15" hidden="false" customHeight="false" outlineLevel="0" collapsed="false">
      <c r="A5291" s="1" t="n">
        <v>27.8014174408022</v>
      </c>
      <c r="B5291" s="1" t="n">
        <v>-9.37286801352102</v>
      </c>
    </row>
    <row r="5292" customFormat="false" ht="15" hidden="false" customHeight="false" outlineLevel="0" collapsed="false">
      <c r="A5292" s="1" t="n">
        <v>-4.64170512761718</v>
      </c>
      <c r="B5292" s="1" t="n">
        <v>4.57946898498052</v>
      </c>
    </row>
    <row r="5293" customFormat="false" ht="15" hidden="false" customHeight="false" outlineLevel="0" collapsed="false">
      <c r="A5293" s="1" t="n">
        <f aca="false">-17.853373340057</f>
        <v>-17.853373340057</v>
      </c>
      <c r="B5293" s="1" t="n">
        <v>-10.1823369630224</v>
      </c>
    </row>
    <row r="5294" customFormat="false" ht="15" hidden="false" customHeight="false" outlineLevel="0" collapsed="false">
      <c r="A5294" s="1" t="n">
        <v>23.6137206692213</v>
      </c>
      <c r="B5294" s="1" t="n">
        <v>0.0109073859210351</v>
      </c>
    </row>
    <row r="5295" customFormat="false" ht="15" hidden="false" customHeight="false" outlineLevel="0" collapsed="false">
      <c r="A5295" s="1" t="n">
        <v>-2.77533838294092</v>
      </c>
      <c r="B5295" s="1" t="n">
        <v>2.70526818687973</v>
      </c>
    </row>
    <row r="5296" customFormat="false" ht="15" hidden="false" customHeight="false" outlineLevel="0" collapsed="false">
      <c r="A5296" s="1" t="n">
        <v>7.35775967644306</v>
      </c>
      <c r="B5296" s="1" t="n">
        <v>5.6747132641545</v>
      </c>
    </row>
    <row r="5297" customFormat="false" ht="15" hidden="false" customHeight="false" outlineLevel="0" collapsed="false">
      <c r="A5297" s="1" t="n">
        <f aca="false">-17.2982603930281</f>
        <v>-17.2982603930281</v>
      </c>
      <c r="B5297" s="1" t="n">
        <v>-13.1928811554012</v>
      </c>
    </row>
    <row r="5298" customFormat="false" ht="15" hidden="false" customHeight="false" outlineLevel="0" collapsed="false">
      <c r="A5298" s="1" t="n">
        <v>37.4792826763481</v>
      </c>
      <c r="B5298" s="1" t="n">
        <v>-4.93441131852004</v>
      </c>
    </row>
    <row r="5299" customFormat="false" ht="15" hidden="false" customHeight="false" outlineLevel="0" collapsed="false">
      <c r="A5299" s="1" t="n">
        <v>-4.31068304464771</v>
      </c>
      <c r="B5299" s="1" t="n">
        <v>0.719271110152458</v>
      </c>
    </row>
    <row r="5300" customFormat="false" ht="15" hidden="false" customHeight="false" outlineLevel="0" collapsed="false">
      <c r="A5300" s="1" t="n">
        <v>-3.16201177329348</v>
      </c>
      <c r="B5300" s="1" t="n">
        <v>2.97808506482013</v>
      </c>
    </row>
    <row r="5301" customFormat="false" ht="15" hidden="false" customHeight="false" outlineLevel="0" collapsed="false">
      <c r="A5301" s="1" t="n">
        <f aca="false">-31.9100932232158</f>
        <v>-31.9100932232158</v>
      </c>
      <c r="B5301" s="1" t="n">
        <v>-16.2266881465725</v>
      </c>
    </row>
    <row r="5302" customFormat="false" ht="15" hidden="false" customHeight="false" outlineLevel="0" collapsed="false">
      <c r="A5302" s="1" t="n">
        <v>12.0486091698663</v>
      </c>
      <c r="B5302" s="1" t="n">
        <v>8.21298357031002</v>
      </c>
    </row>
    <row r="5303" customFormat="false" ht="15" hidden="false" customHeight="false" outlineLevel="0" collapsed="false">
      <c r="A5303" s="1" t="n">
        <f aca="false">-19.4984346202854</f>
        <v>-19.4984346202854</v>
      </c>
      <c r="B5303" s="1" t="n">
        <v>-16.3994339727575</v>
      </c>
    </row>
    <row r="5304" customFormat="false" ht="15" hidden="false" customHeight="false" outlineLevel="0" collapsed="false">
      <c r="A5304" s="1" t="n">
        <v>40.0737755773387</v>
      </c>
      <c r="B5304" s="1" t="n">
        <v>-5.18689610240363</v>
      </c>
    </row>
    <row r="5305" customFormat="false" ht="15" hidden="false" customHeight="false" outlineLevel="0" collapsed="false">
      <c r="A5305" s="1" t="n">
        <v>29.5913384032202</v>
      </c>
      <c r="B5305" s="1" t="n">
        <v>-0.898249257901877</v>
      </c>
    </row>
    <row r="5306" customFormat="false" ht="15" hidden="false" customHeight="false" outlineLevel="0" collapsed="false">
      <c r="A5306" s="1" t="n">
        <f aca="false">-27.8114064804468</f>
        <v>-27.8114064804468</v>
      </c>
      <c r="B5306" s="1" t="n">
        <v>-14.5483299320666</v>
      </c>
    </row>
    <row r="5307" customFormat="false" ht="15" hidden="false" customHeight="false" outlineLevel="0" collapsed="false">
      <c r="A5307" s="1" t="n">
        <v>-0.703255739758947</v>
      </c>
      <c r="B5307" s="1" t="n">
        <v>2.52776874252455</v>
      </c>
    </row>
    <row r="5308" customFormat="false" ht="15" hidden="false" customHeight="false" outlineLevel="0" collapsed="false">
      <c r="A5308" s="1" t="n">
        <f aca="false">-34.9164130194349</f>
        <v>-34.9164130194349</v>
      </c>
      <c r="B5308" s="1" t="n">
        <v>-18.9549603304927</v>
      </c>
    </row>
    <row r="5309" customFormat="false" ht="15" hidden="false" customHeight="false" outlineLevel="0" collapsed="false">
      <c r="A5309" s="1" t="n">
        <v>31.2545648420737</v>
      </c>
      <c r="B5309" s="1" t="n">
        <v>-3.30021938825812</v>
      </c>
    </row>
    <row r="5310" customFormat="false" ht="15" hidden="false" customHeight="false" outlineLevel="0" collapsed="false">
      <c r="A5310" s="1" t="n">
        <v>28.3107232352231</v>
      </c>
      <c r="B5310" s="1" t="n">
        <v>-8.43703657837472</v>
      </c>
    </row>
    <row r="5311" customFormat="false" ht="15" hidden="false" customHeight="false" outlineLevel="0" collapsed="false">
      <c r="A5311" s="1" t="n">
        <v>32.6320313284233</v>
      </c>
      <c r="B5311" s="1" t="n">
        <v>-3.25969580121219</v>
      </c>
    </row>
    <row r="5312" customFormat="false" ht="15" hidden="false" customHeight="false" outlineLevel="0" collapsed="false">
      <c r="A5312" s="1" t="n">
        <f aca="false">-34.2753629134617</f>
        <v>-34.2753629134617</v>
      </c>
      <c r="B5312" s="1" t="n">
        <v>-13.9138629083028</v>
      </c>
    </row>
    <row r="5313" customFormat="false" ht="15" hidden="false" customHeight="false" outlineLevel="0" collapsed="false">
      <c r="A5313" s="1" t="n">
        <v>29.9192924323688</v>
      </c>
      <c r="B5313" s="1" t="n">
        <v>-9.36455537391644</v>
      </c>
    </row>
    <row r="5314" customFormat="false" ht="15" hidden="false" customHeight="false" outlineLevel="0" collapsed="false">
      <c r="A5314" s="1" t="n">
        <v>28.8022958297754</v>
      </c>
      <c r="B5314" s="1" t="n">
        <v>0.0334910060724524</v>
      </c>
    </row>
    <row r="5315" customFormat="false" ht="15" hidden="false" customHeight="false" outlineLevel="0" collapsed="false">
      <c r="A5315" s="1" t="n">
        <v>40.2893360901583</v>
      </c>
      <c r="B5315" s="1" t="n">
        <v>-3.43428560141872</v>
      </c>
    </row>
    <row r="5316" customFormat="false" ht="15" hidden="false" customHeight="false" outlineLevel="0" collapsed="false">
      <c r="A5316" s="1" t="n">
        <v>40.2777211055814</v>
      </c>
      <c r="B5316" s="1" t="n">
        <v>-6.85101896814382</v>
      </c>
    </row>
    <row r="5317" customFormat="false" ht="15" hidden="false" customHeight="false" outlineLevel="0" collapsed="false">
      <c r="A5317" s="1" t="n">
        <v>2.74869938135248</v>
      </c>
      <c r="B5317" s="1" t="n">
        <v>7.37637698186112</v>
      </c>
    </row>
    <row r="5318" customFormat="false" ht="15" hidden="false" customHeight="false" outlineLevel="0" collapsed="false">
      <c r="A5318" s="1" t="n">
        <f aca="false">-33.9020445666232</f>
        <v>-33.9020445666232</v>
      </c>
      <c r="B5318" s="1" t="n">
        <v>-17.0230537004765</v>
      </c>
    </row>
    <row r="5319" customFormat="false" ht="15" hidden="false" customHeight="false" outlineLevel="0" collapsed="false">
      <c r="A5319" s="1" t="n">
        <v>-1.06188161311985</v>
      </c>
      <c r="B5319" s="1" t="n">
        <v>4.83385988476746</v>
      </c>
    </row>
    <row r="5320" customFormat="false" ht="15" hidden="false" customHeight="false" outlineLevel="0" collapsed="false">
      <c r="A5320" s="1" t="n">
        <v>29.1699385041535</v>
      </c>
      <c r="B5320" s="1" t="n">
        <v>-5.84023934324322</v>
      </c>
    </row>
    <row r="5321" customFormat="false" ht="15" hidden="false" customHeight="false" outlineLevel="0" collapsed="false">
      <c r="A5321" s="1" t="n">
        <f aca="false">-21.3050457935564</f>
        <v>-21.3050457935564</v>
      </c>
      <c r="B5321" s="1" t="n">
        <v>-16.4768520925492</v>
      </c>
    </row>
    <row r="5322" customFormat="false" ht="15" hidden="false" customHeight="false" outlineLevel="0" collapsed="false">
      <c r="A5322" s="1" t="n">
        <f aca="false">-19.9196408565024</f>
        <v>-19.9196408565024</v>
      </c>
      <c r="B5322" s="1" t="n">
        <v>-15.2224187333157</v>
      </c>
    </row>
    <row r="5323" customFormat="false" ht="15" hidden="false" customHeight="false" outlineLevel="0" collapsed="false">
      <c r="A5323" s="1" t="n">
        <f aca="false">-17.4396307930575</f>
        <v>-17.4396307930575</v>
      </c>
      <c r="B5323" s="1" t="n">
        <v>-16.0025542982689</v>
      </c>
    </row>
    <row r="5324" customFormat="false" ht="15" hidden="false" customHeight="false" outlineLevel="0" collapsed="false">
      <c r="A5324" s="1" t="n">
        <v>25.3249575026567</v>
      </c>
      <c r="B5324" s="1" t="n">
        <v>-5.99636324813205</v>
      </c>
    </row>
    <row r="5325" customFormat="false" ht="15" hidden="false" customHeight="false" outlineLevel="0" collapsed="false">
      <c r="A5325" s="1" t="n">
        <v>26.6952855931999</v>
      </c>
      <c r="B5325" s="1" t="n">
        <v>-1.35737242741515</v>
      </c>
    </row>
    <row r="5326" customFormat="false" ht="15" hidden="false" customHeight="false" outlineLevel="0" collapsed="false">
      <c r="A5326" s="1" t="n">
        <v>22.5560509915674</v>
      </c>
      <c r="B5326" s="1" t="n">
        <v>-4.01753324400149</v>
      </c>
    </row>
    <row r="5327" customFormat="false" ht="15" hidden="false" customHeight="false" outlineLevel="0" collapsed="false">
      <c r="A5327" s="1" t="n">
        <v>3.11494420870523</v>
      </c>
      <c r="B5327" s="1" t="n">
        <v>5.54533715496558</v>
      </c>
    </row>
    <row r="5328" customFormat="false" ht="15" hidden="false" customHeight="false" outlineLevel="0" collapsed="false">
      <c r="A5328" s="1" t="n">
        <v>21.5188192603735</v>
      </c>
      <c r="B5328" s="1" t="n">
        <v>-6.52291772674794</v>
      </c>
    </row>
    <row r="5329" customFormat="false" ht="15" hidden="false" customHeight="false" outlineLevel="0" collapsed="false">
      <c r="A5329" s="1" t="n">
        <v>30.1508896389899</v>
      </c>
      <c r="B5329" s="1" t="n">
        <v>-8.67947583840131</v>
      </c>
    </row>
    <row r="5330" customFormat="false" ht="15" hidden="false" customHeight="false" outlineLevel="0" collapsed="false">
      <c r="A5330" s="1" t="n">
        <v>25.3301424767986</v>
      </c>
      <c r="B5330" s="1" t="n">
        <v>-9.04236392314258</v>
      </c>
    </row>
    <row r="5331" customFormat="false" ht="15" hidden="false" customHeight="false" outlineLevel="0" collapsed="false">
      <c r="A5331" s="1" t="n">
        <f aca="false">-22.9167667240869</f>
        <v>-22.9167667240869</v>
      </c>
      <c r="B5331" s="1" t="n">
        <v>-9.54735606733598</v>
      </c>
    </row>
    <row r="5332" customFormat="false" ht="15" hidden="false" customHeight="false" outlineLevel="0" collapsed="false">
      <c r="A5332" s="1" t="n">
        <f aca="false">-26.9137195046762</f>
        <v>-26.9137195046762</v>
      </c>
      <c r="B5332" s="1" t="n">
        <v>-12.5192574736786</v>
      </c>
    </row>
    <row r="5333" customFormat="false" ht="15" hidden="false" customHeight="false" outlineLevel="0" collapsed="false">
      <c r="A5333" s="1" t="n">
        <f aca="false">-16.2841220945897</f>
        <v>-16.2841220945897</v>
      </c>
      <c r="B5333" s="1" t="n">
        <v>-13.8297365569484</v>
      </c>
    </row>
    <row r="5334" customFormat="false" ht="15" hidden="false" customHeight="false" outlineLevel="0" collapsed="false">
      <c r="A5334" s="1" t="n">
        <f aca="false">-21.2608872580375</f>
        <v>-21.2608872580375</v>
      </c>
      <c r="B5334" s="1" t="n">
        <v>-11.1809292471611</v>
      </c>
    </row>
    <row r="5335" customFormat="false" ht="15" hidden="false" customHeight="false" outlineLevel="0" collapsed="false">
      <c r="A5335" s="1" t="n">
        <v>21.5865651002569</v>
      </c>
      <c r="B5335" s="1" t="n">
        <v>-4.59709115753859</v>
      </c>
    </row>
    <row r="5336" customFormat="false" ht="15" hidden="false" customHeight="false" outlineLevel="0" collapsed="false">
      <c r="A5336" s="1" t="n">
        <v>35.3427301078701</v>
      </c>
      <c r="B5336" s="1" t="n">
        <v>-4.87985181735933</v>
      </c>
    </row>
    <row r="5337" customFormat="false" ht="15" hidden="false" customHeight="false" outlineLevel="0" collapsed="false">
      <c r="A5337" s="1" t="n">
        <v>6.74236738803708</v>
      </c>
      <c r="B5337" s="1" t="n">
        <v>7.63110431418692</v>
      </c>
    </row>
    <row r="5338" customFormat="false" ht="15" hidden="false" customHeight="false" outlineLevel="0" collapsed="false">
      <c r="A5338" s="1" t="n">
        <v>30.998852241303</v>
      </c>
      <c r="B5338" s="1" t="n">
        <v>-9.38517260357555</v>
      </c>
    </row>
    <row r="5339" customFormat="false" ht="15" hidden="false" customHeight="false" outlineLevel="0" collapsed="false">
      <c r="A5339" s="1" t="n">
        <v>23.0797575561114</v>
      </c>
      <c r="B5339" s="1" t="n">
        <v>-8.58380222511586</v>
      </c>
    </row>
    <row r="5340" customFormat="false" ht="15" hidden="false" customHeight="false" outlineLevel="0" collapsed="false">
      <c r="A5340" s="1" t="n">
        <f aca="false">-27.4334488540686</f>
        <v>-27.4334488540686</v>
      </c>
      <c r="B5340" s="1" t="n">
        <v>-12.1448398426895</v>
      </c>
    </row>
    <row r="5341" customFormat="false" ht="15" hidden="false" customHeight="false" outlineLevel="0" collapsed="false">
      <c r="A5341" s="1" t="n">
        <f aca="false">-30.6733590951758</f>
        <v>-30.6733590951758</v>
      </c>
      <c r="B5341" s="1" t="n">
        <v>-18.0480189796823</v>
      </c>
    </row>
    <row r="5342" customFormat="false" ht="15" hidden="false" customHeight="false" outlineLevel="0" collapsed="false">
      <c r="A5342" s="1" t="n">
        <v>13.025563484955</v>
      </c>
      <c r="B5342" s="1" t="n">
        <v>8.65901660296237</v>
      </c>
    </row>
    <row r="5343" customFormat="false" ht="15" hidden="false" customHeight="false" outlineLevel="0" collapsed="false">
      <c r="A5343" s="1" t="n">
        <v>20.9740114710954</v>
      </c>
      <c r="B5343" s="1" t="n">
        <v>-4.76912041369999</v>
      </c>
    </row>
    <row r="5344" customFormat="false" ht="15" hidden="false" customHeight="false" outlineLevel="0" collapsed="false">
      <c r="A5344" s="1" t="n">
        <v>9.82279536552645</v>
      </c>
      <c r="B5344" s="1" t="n">
        <v>8.65234964988652</v>
      </c>
    </row>
    <row r="5345" customFormat="false" ht="15" hidden="false" customHeight="false" outlineLevel="0" collapsed="false">
      <c r="A5345" s="1" t="n">
        <v>0.985164519960179</v>
      </c>
      <c r="B5345" s="1" t="n">
        <v>5.85564978116588</v>
      </c>
    </row>
    <row r="5346" customFormat="false" ht="15" hidden="false" customHeight="false" outlineLevel="0" collapsed="false">
      <c r="A5346" s="1" t="n">
        <v>9.19626900254378</v>
      </c>
      <c r="B5346" s="1" t="n">
        <v>0.713583391093942</v>
      </c>
    </row>
    <row r="5347" customFormat="false" ht="15" hidden="false" customHeight="false" outlineLevel="0" collapsed="false">
      <c r="A5347" s="1" t="n">
        <f aca="false">-32.0510730605346</f>
        <v>-32.0510730605346</v>
      </c>
      <c r="B5347" s="1" t="n">
        <v>-12.281675131781</v>
      </c>
    </row>
    <row r="5348" customFormat="false" ht="15" hidden="false" customHeight="false" outlineLevel="0" collapsed="false">
      <c r="A5348" s="1" t="n">
        <f aca="false">-23.2031020441714</f>
        <v>-23.2031020441714</v>
      </c>
      <c r="B5348" s="1" t="n">
        <v>-11.7809982642832</v>
      </c>
    </row>
    <row r="5349" customFormat="false" ht="15" hidden="false" customHeight="false" outlineLevel="0" collapsed="false">
      <c r="A5349" s="1" t="n">
        <f aca="false">-24.9689528027579</f>
        <v>-24.9689528027579</v>
      </c>
      <c r="B5349" s="1" t="n">
        <v>-14.7739292289188</v>
      </c>
    </row>
    <row r="5350" customFormat="false" ht="15" hidden="false" customHeight="false" outlineLevel="0" collapsed="false">
      <c r="A5350" s="1" t="n">
        <f aca="false">-22.2093070093587</f>
        <v>-22.2093070093587</v>
      </c>
      <c r="B5350" s="1" t="n">
        <v>-14.2166979177413</v>
      </c>
    </row>
    <row r="5351" customFormat="false" ht="15" hidden="false" customHeight="false" outlineLevel="0" collapsed="false">
      <c r="A5351" s="1" t="n">
        <f aca="false">-33.3802019103233</f>
        <v>-33.3802019103233</v>
      </c>
      <c r="B5351" s="1" t="n">
        <v>-14.5535877195608</v>
      </c>
    </row>
    <row r="5352" customFormat="false" ht="15" hidden="false" customHeight="false" outlineLevel="0" collapsed="false">
      <c r="A5352" s="1" t="n">
        <v>2.67742186159613</v>
      </c>
      <c r="B5352" s="1" t="n">
        <v>4.86848543010851</v>
      </c>
    </row>
    <row r="5353" customFormat="false" ht="15" hidden="false" customHeight="false" outlineLevel="0" collapsed="false">
      <c r="A5353" s="1" t="n">
        <v>-6.02925164106987</v>
      </c>
      <c r="B5353" s="1" t="n">
        <v>2.39121607542169</v>
      </c>
    </row>
    <row r="5354" customFormat="false" ht="15" hidden="false" customHeight="false" outlineLevel="0" collapsed="false">
      <c r="A5354" s="1" t="n">
        <f aca="false">-31.6231745336942</f>
        <v>-31.6231745336942</v>
      </c>
      <c r="B5354" s="1" t="n">
        <v>-19.2019006095062</v>
      </c>
    </row>
    <row r="5355" customFormat="false" ht="15" hidden="false" customHeight="false" outlineLevel="0" collapsed="false">
      <c r="A5355" s="1" t="n">
        <v>-0.859919596848387</v>
      </c>
      <c r="B5355" s="1" t="n">
        <v>5.74105783568802</v>
      </c>
    </row>
    <row r="5356" customFormat="false" ht="15" hidden="false" customHeight="false" outlineLevel="0" collapsed="false">
      <c r="A5356" s="1" t="n">
        <f aca="false">-30.6483401137394</f>
        <v>-30.6483401137394</v>
      </c>
      <c r="B5356" s="1" t="n">
        <v>-10.0920247375814</v>
      </c>
    </row>
    <row r="5357" customFormat="false" ht="15" hidden="false" customHeight="false" outlineLevel="0" collapsed="false">
      <c r="A5357" s="1" t="n">
        <f aca="false">-18.5139194949425</f>
        <v>-18.5139194949425</v>
      </c>
      <c r="B5357" s="1" t="n">
        <v>-18.708704067501</v>
      </c>
    </row>
    <row r="5358" customFormat="false" ht="15" hidden="false" customHeight="false" outlineLevel="0" collapsed="false">
      <c r="A5358" s="1" t="n">
        <v>8.44156871743149</v>
      </c>
      <c r="B5358" s="1" t="n">
        <v>8.46294322388277</v>
      </c>
    </row>
    <row r="5359" customFormat="false" ht="15" hidden="false" customHeight="false" outlineLevel="0" collapsed="false">
      <c r="A5359" s="1" t="n">
        <f aca="false">-23.2776897905282</f>
        <v>-23.2776897905282</v>
      </c>
      <c r="B5359" s="1" t="n">
        <v>-15.9919978708175</v>
      </c>
    </row>
    <row r="5360" customFormat="false" ht="15" hidden="false" customHeight="false" outlineLevel="0" collapsed="false">
      <c r="A5360" s="1" t="n">
        <f aca="false">-30.38311003504</f>
        <v>-30.38311003504</v>
      </c>
      <c r="B5360" s="1" t="n">
        <v>-14.4821756924154</v>
      </c>
    </row>
    <row r="5361" customFormat="false" ht="15" hidden="false" customHeight="false" outlineLevel="0" collapsed="false">
      <c r="A5361" s="1" t="n">
        <v>22.1765552587019</v>
      </c>
      <c r="B5361" s="1" t="n">
        <v>-8.57082588698293</v>
      </c>
    </row>
    <row r="5362" customFormat="false" ht="15" hidden="false" customHeight="false" outlineLevel="0" collapsed="false">
      <c r="A5362" s="1" t="n">
        <f aca="false">-15.4933867021093</f>
        <v>-15.4933867021093</v>
      </c>
      <c r="B5362" s="1" t="n">
        <v>-13.3045802937881</v>
      </c>
    </row>
    <row r="5363" customFormat="false" ht="15" hidden="false" customHeight="false" outlineLevel="0" collapsed="false">
      <c r="A5363" s="1" t="n">
        <f aca="false">-19.6623577791614</f>
        <v>-19.6623577791614</v>
      </c>
      <c r="B5363" s="1" t="n">
        <v>-16.6553494254406</v>
      </c>
    </row>
    <row r="5364" customFormat="false" ht="15" hidden="false" customHeight="false" outlineLevel="0" collapsed="false">
      <c r="A5364" s="1" t="n">
        <v>30.2922719451136</v>
      </c>
      <c r="B5364" s="1" t="n">
        <v>-1.07160886406954</v>
      </c>
    </row>
    <row r="5365" customFormat="false" ht="15" hidden="false" customHeight="false" outlineLevel="0" collapsed="false">
      <c r="A5365" s="1" t="n">
        <v>28.2568031381908</v>
      </c>
      <c r="B5365" s="1" t="n">
        <v>-0.0476252079820849</v>
      </c>
    </row>
    <row r="5366" customFormat="false" ht="15" hidden="false" customHeight="false" outlineLevel="0" collapsed="false">
      <c r="A5366" s="1" t="n">
        <v>-1.36449101326425</v>
      </c>
      <c r="B5366" s="1" t="n">
        <v>3.92608732344958</v>
      </c>
    </row>
    <row r="5367" customFormat="false" ht="15" hidden="false" customHeight="false" outlineLevel="0" collapsed="false">
      <c r="A5367" s="1" t="n">
        <v>34.4218973499254</v>
      </c>
      <c r="B5367" s="1" t="n">
        <v>-6.53178032015796</v>
      </c>
    </row>
    <row r="5368" customFormat="false" ht="15" hidden="false" customHeight="false" outlineLevel="0" collapsed="false">
      <c r="A5368" s="1" t="n">
        <f aca="false">-22.9202598550262</f>
        <v>-22.9202598550262</v>
      </c>
      <c r="B5368" s="1" t="n">
        <v>-9.83842954398199</v>
      </c>
    </row>
    <row r="5369" customFormat="false" ht="15" hidden="false" customHeight="false" outlineLevel="0" collapsed="false">
      <c r="A5369" s="1" t="n">
        <v>23.0006235754765</v>
      </c>
      <c r="B5369" s="1" t="n">
        <v>-4.85413704788061</v>
      </c>
    </row>
    <row r="5370" customFormat="false" ht="15" hidden="false" customHeight="false" outlineLevel="0" collapsed="false">
      <c r="A5370" s="1" t="n">
        <v>9.13131508451106</v>
      </c>
      <c r="B5370" s="1" t="n">
        <v>2.87583671714796</v>
      </c>
    </row>
    <row r="5371" customFormat="false" ht="15" hidden="false" customHeight="false" outlineLevel="0" collapsed="false">
      <c r="A5371" s="1" t="n">
        <v>31.7572909130691</v>
      </c>
      <c r="B5371" s="1" t="n">
        <v>0.202060465954447</v>
      </c>
    </row>
    <row r="5372" customFormat="false" ht="15" hidden="false" customHeight="false" outlineLevel="0" collapsed="false">
      <c r="A5372" s="1" t="n">
        <f aca="false">-21.3039853325879</f>
        <v>-21.3039853325879</v>
      </c>
      <c r="B5372" s="1" t="n">
        <v>-14.632937578557</v>
      </c>
    </row>
    <row r="5373" customFormat="false" ht="15" hidden="false" customHeight="false" outlineLevel="0" collapsed="false">
      <c r="A5373" s="1" t="n">
        <v>0.301275689808316</v>
      </c>
      <c r="B5373" s="1" t="n">
        <v>9.54121562398718</v>
      </c>
    </row>
    <row r="5374" customFormat="false" ht="15" hidden="false" customHeight="false" outlineLevel="0" collapsed="false">
      <c r="A5374" s="1" t="n">
        <v>-0.288213615917959</v>
      </c>
      <c r="B5374" s="1" t="n">
        <v>3.8482547014619</v>
      </c>
    </row>
    <row r="5375" customFormat="false" ht="15" hidden="false" customHeight="false" outlineLevel="0" collapsed="false">
      <c r="A5375" s="1" t="n">
        <v>4.45629075479544</v>
      </c>
      <c r="B5375" s="1" t="n">
        <v>0.394836216063592</v>
      </c>
    </row>
    <row r="5376" customFormat="false" ht="15" hidden="false" customHeight="false" outlineLevel="0" collapsed="false">
      <c r="A5376" s="1" t="n">
        <f aca="false">-25.8752165449771</f>
        <v>-25.8752165449771</v>
      </c>
      <c r="B5376" s="1" t="n">
        <v>-16.4953313168176</v>
      </c>
    </row>
    <row r="5377" customFormat="false" ht="15" hidden="false" customHeight="false" outlineLevel="0" collapsed="false">
      <c r="A5377" s="1" t="n">
        <v>27.3265781973958</v>
      </c>
      <c r="B5377" s="1" t="n">
        <v>-2.5017909908044</v>
      </c>
    </row>
    <row r="5378" customFormat="false" ht="15" hidden="false" customHeight="false" outlineLevel="0" collapsed="false">
      <c r="A5378" s="1" t="n">
        <f aca="false">-21.8983377431841</f>
        <v>-21.8983377431841</v>
      </c>
      <c r="B5378" s="1" t="n">
        <v>-19.0658719526568</v>
      </c>
    </row>
    <row r="5379" customFormat="false" ht="15" hidden="false" customHeight="false" outlineLevel="0" collapsed="false">
      <c r="A5379" s="1" t="n">
        <f aca="false">-34.6618563572195</f>
        <v>-34.6618563572195</v>
      </c>
      <c r="B5379" s="1" t="n">
        <v>-9.67486712348741</v>
      </c>
    </row>
    <row r="5380" customFormat="false" ht="15" hidden="false" customHeight="false" outlineLevel="0" collapsed="false">
      <c r="A5380" s="1" t="n">
        <v>34.6009847772911</v>
      </c>
      <c r="B5380" s="1" t="n">
        <v>-5.79797410192012</v>
      </c>
    </row>
    <row r="5381" customFormat="false" ht="15" hidden="false" customHeight="false" outlineLevel="0" collapsed="false">
      <c r="A5381" s="1" t="n">
        <v>3.34681066779128</v>
      </c>
      <c r="B5381" s="1" t="n">
        <v>4.5578685991282</v>
      </c>
    </row>
    <row r="5382" customFormat="false" ht="15" hidden="false" customHeight="false" outlineLevel="0" collapsed="false">
      <c r="A5382" s="1" t="n">
        <v>0.216564389075252</v>
      </c>
      <c r="B5382" s="1" t="n">
        <v>6.09084060207707</v>
      </c>
    </row>
    <row r="5383" customFormat="false" ht="15" hidden="false" customHeight="false" outlineLevel="0" collapsed="false">
      <c r="A5383" s="1" t="n">
        <v>28.3427466285075</v>
      </c>
      <c r="B5383" s="1" t="n">
        <v>-1.15084435296894</v>
      </c>
    </row>
    <row r="5384" customFormat="false" ht="15" hidden="false" customHeight="false" outlineLevel="0" collapsed="false">
      <c r="A5384" s="1" t="n">
        <v>26.2458356907503</v>
      </c>
      <c r="B5384" s="1" t="n">
        <v>-9.23448237161607</v>
      </c>
    </row>
    <row r="5385" customFormat="false" ht="15" hidden="false" customHeight="false" outlineLevel="0" collapsed="false">
      <c r="A5385" s="1" t="n">
        <f aca="false">-33.4366708183509</f>
        <v>-33.4366708183509</v>
      </c>
      <c r="B5385" s="1" t="n">
        <v>-15.7661581545595</v>
      </c>
    </row>
    <row r="5386" customFormat="false" ht="15" hidden="false" customHeight="false" outlineLevel="0" collapsed="false">
      <c r="A5386" s="1" t="n">
        <f aca="false">-17.7576909323857</f>
        <v>-17.7576909323857</v>
      </c>
      <c r="B5386" s="1" t="n">
        <v>-12.0833204942606</v>
      </c>
    </row>
    <row r="5387" customFormat="false" ht="15" hidden="false" customHeight="false" outlineLevel="0" collapsed="false">
      <c r="A5387" s="1" t="n">
        <v>11.2094880184672</v>
      </c>
      <c r="B5387" s="1" t="n">
        <v>3.8965241052677</v>
      </c>
    </row>
    <row r="5388" customFormat="false" ht="15" hidden="false" customHeight="false" outlineLevel="0" collapsed="false">
      <c r="A5388" s="1" t="n">
        <f aca="false">-35.1188989959854</f>
        <v>-35.1188989959854</v>
      </c>
      <c r="B5388" s="1" t="n">
        <v>-13.1737357219252</v>
      </c>
    </row>
    <row r="5389" customFormat="false" ht="15" hidden="false" customHeight="false" outlineLevel="0" collapsed="false">
      <c r="A5389" s="1" t="n">
        <f aca="false">-1.17110573347763</f>
        <v>-1.17110573347763</v>
      </c>
      <c r="B5389" s="1" t="n">
        <v>-0.145921734335048</v>
      </c>
    </row>
    <row r="5390" customFormat="false" ht="15" hidden="false" customHeight="false" outlineLevel="0" collapsed="false">
      <c r="A5390" s="1" t="n">
        <v>4.84084723269036</v>
      </c>
      <c r="B5390" s="1" t="n">
        <v>8.62380453917477</v>
      </c>
    </row>
    <row r="5391" customFormat="false" ht="15" hidden="false" customHeight="false" outlineLevel="0" collapsed="false">
      <c r="A5391" s="1" t="n">
        <v>36.6726159105221</v>
      </c>
      <c r="B5391" s="1" t="n">
        <v>-4.25448905346863</v>
      </c>
    </row>
    <row r="5392" customFormat="false" ht="15" hidden="false" customHeight="false" outlineLevel="0" collapsed="false">
      <c r="A5392" s="1" t="n">
        <v>27.3043829641274</v>
      </c>
      <c r="B5392" s="1" t="n">
        <v>-8.40287275820459</v>
      </c>
    </row>
    <row r="5393" customFormat="false" ht="15" hidden="false" customHeight="false" outlineLevel="0" collapsed="false">
      <c r="A5393" s="1" t="n">
        <v>33.0793283063895</v>
      </c>
      <c r="B5393" s="1" t="n">
        <v>-7.41811650687472</v>
      </c>
    </row>
    <row r="5394" customFormat="false" ht="15" hidden="false" customHeight="false" outlineLevel="0" collapsed="false">
      <c r="A5394" s="1" t="n">
        <v>26.4698336272341</v>
      </c>
      <c r="B5394" s="1" t="n">
        <v>-5.40651852683239</v>
      </c>
    </row>
    <row r="5395" customFormat="false" ht="15" hidden="false" customHeight="false" outlineLevel="0" collapsed="false">
      <c r="A5395" s="1" t="n">
        <v>7.88751447676423</v>
      </c>
      <c r="B5395" s="1" t="n">
        <v>-0.308795190399594</v>
      </c>
    </row>
    <row r="5396" customFormat="false" ht="15" hidden="false" customHeight="false" outlineLevel="0" collapsed="false">
      <c r="A5396" s="1" t="n">
        <v>39.0289646269046</v>
      </c>
      <c r="B5396" s="1" t="n">
        <v>-5.93786416069425</v>
      </c>
    </row>
    <row r="5397" customFormat="false" ht="15" hidden="false" customHeight="false" outlineLevel="0" collapsed="false">
      <c r="A5397" s="1" t="n">
        <v>7.42660182727569</v>
      </c>
      <c r="B5397" s="1" t="n">
        <v>0.989271282321687</v>
      </c>
    </row>
    <row r="5398" customFormat="false" ht="15" hidden="false" customHeight="false" outlineLevel="0" collapsed="false">
      <c r="A5398" s="1" t="n">
        <v>28.5369514169896</v>
      </c>
      <c r="B5398" s="1" t="n">
        <v>-9.53209494788218</v>
      </c>
    </row>
    <row r="5399" customFormat="false" ht="15" hidden="false" customHeight="false" outlineLevel="0" collapsed="false">
      <c r="A5399" s="1" t="n">
        <f aca="false">-28.8998191604587</f>
        <v>-28.8998191604587</v>
      </c>
      <c r="B5399" s="1" t="n">
        <v>-10.3894774032074</v>
      </c>
    </row>
    <row r="5400" customFormat="false" ht="15" hidden="false" customHeight="false" outlineLevel="0" collapsed="false">
      <c r="A5400" s="1" t="n">
        <v>-1.47119531362307</v>
      </c>
      <c r="B5400" s="1" t="n">
        <v>3.75850507752718</v>
      </c>
    </row>
    <row r="5401" customFormat="false" ht="15" hidden="false" customHeight="false" outlineLevel="0" collapsed="false">
      <c r="A5401" s="1" t="n">
        <v>-3.12122129365754</v>
      </c>
      <c r="B5401" s="1" t="n">
        <v>2.2773354327463</v>
      </c>
    </row>
    <row r="5402" customFormat="false" ht="15" hidden="false" customHeight="false" outlineLevel="0" collapsed="false">
      <c r="A5402" s="1" t="n">
        <v>30.0225593363592</v>
      </c>
      <c r="B5402" s="1" t="n">
        <v>-1.45463332029396</v>
      </c>
    </row>
    <row r="5403" customFormat="false" ht="15" hidden="false" customHeight="false" outlineLevel="0" collapsed="false">
      <c r="A5403" s="1" t="n">
        <f aca="false">-22.7269937043834</f>
        <v>-22.7269937043834</v>
      </c>
      <c r="B5403" s="1" t="n">
        <v>-17.7955560161489</v>
      </c>
    </row>
    <row r="5404" customFormat="false" ht="15" hidden="false" customHeight="false" outlineLevel="0" collapsed="false">
      <c r="A5404" s="1" t="n">
        <f aca="false">-23.9793415712467</f>
        <v>-23.9793415712467</v>
      </c>
      <c r="B5404" s="1" t="n">
        <v>-12.3415537622721</v>
      </c>
    </row>
    <row r="5405" customFormat="false" ht="15" hidden="false" customHeight="false" outlineLevel="0" collapsed="false">
      <c r="A5405" s="1" t="n">
        <v>26.6351693866175</v>
      </c>
      <c r="B5405" s="1" t="n">
        <v>-0.328890126463583</v>
      </c>
    </row>
    <row r="5406" customFormat="false" ht="15" hidden="false" customHeight="false" outlineLevel="0" collapsed="false">
      <c r="A5406" s="1" t="n">
        <v>3.40212880891595</v>
      </c>
      <c r="B5406" s="1" t="n">
        <v>3.34657705466392</v>
      </c>
    </row>
    <row r="5407" customFormat="false" ht="15" hidden="false" customHeight="false" outlineLevel="0" collapsed="false">
      <c r="A5407" s="1" t="n">
        <v>21.5224074729196</v>
      </c>
      <c r="B5407" s="1" t="n">
        <v>-7.7519438037011</v>
      </c>
    </row>
    <row r="5408" customFormat="false" ht="15" hidden="false" customHeight="false" outlineLevel="0" collapsed="false">
      <c r="A5408" s="1" t="n">
        <f aca="false">-34.204550553882</f>
        <v>-34.204550553882</v>
      </c>
      <c r="B5408" s="1" t="n">
        <v>-12.1215853130074</v>
      </c>
    </row>
    <row r="5409" customFormat="false" ht="15" hidden="false" customHeight="false" outlineLevel="0" collapsed="false">
      <c r="A5409" s="1" t="n">
        <v>29.7088293981203</v>
      </c>
      <c r="B5409" s="1" t="n">
        <v>-5.2248263277451</v>
      </c>
    </row>
    <row r="5410" customFormat="false" ht="15" hidden="false" customHeight="false" outlineLevel="0" collapsed="false">
      <c r="A5410" s="1" t="n">
        <v>40.0381057225929</v>
      </c>
      <c r="B5410" s="1" t="n">
        <v>-4.16568794417235</v>
      </c>
    </row>
    <row r="5411" customFormat="false" ht="15" hidden="false" customHeight="false" outlineLevel="0" collapsed="false">
      <c r="A5411" s="1" t="n">
        <f aca="false">-16.1005750634561</f>
        <v>-16.1005750634561</v>
      </c>
      <c r="B5411" s="1" t="n">
        <v>-12.8442548320058</v>
      </c>
    </row>
    <row r="5412" customFormat="false" ht="15" hidden="false" customHeight="false" outlineLevel="0" collapsed="false">
      <c r="A5412" s="1" t="n">
        <v>-5.58331109451044</v>
      </c>
      <c r="B5412" s="1" t="n">
        <v>0.9408885153994</v>
      </c>
    </row>
    <row r="5413" customFormat="false" ht="15" hidden="false" customHeight="false" outlineLevel="0" collapsed="false">
      <c r="A5413" s="1" t="n">
        <f aca="false">-26.4609947567312</f>
        <v>-26.4609947567312</v>
      </c>
      <c r="B5413" s="1" t="n">
        <v>-13.5696232114401</v>
      </c>
    </row>
    <row r="5414" customFormat="false" ht="15" hidden="false" customHeight="false" outlineLevel="0" collapsed="false">
      <c r="A5414" s="1" t="n">
        <f aca="false">-28.6446619887225</f>
        <v>-28.6446619887225</v>
      </c>
      <c r="B5414" s="1" t="n">
        <v>-12.482915217004</v>
      </c>
    </row>
    <row r="5415" customFormat="false" ht="15" hidden="false" customHeight="false" outlineLevel="0" collapsed="false">
      <c r="A5415" s="1" t="n">
        <v>10.4753617975528</v>
      </c>
      <c r="B5415" s="1" t="n">
        <v>6.12943453967905</v>
      </c>
    </row>
    <row r="5416" customFormat="false" ht="15" hidden="false" customHeight="false" outlineLevel="0" collapsed="false">
      <c r="A5416" s="1" t="n">
        <v>21.7308009200111</v>
      </c>
      <c r="B5416" s="1" t="n">
        <v>-8.7542348496852</v>
      </c>
    </row>
    <row r="5417" customFormat="false" ht="15" hidden="false" customHeight="false" outlineLevel="0" collapsed="false">
      <c r="A5417" s="1" t="n">
        <v>-4.94667004025526</v>
      </c>
      <c r="B5417" s="1" t="n">
        <v>6.5107727972434</v>
      </c>
    </row>
    <row r="5418" customFormat="false" ht="15" hidden="false" customHeight="false" outlineLevel="0" collapsed="false">
      <c r="A5418" s="1" t="n">
        <f aca="false">-24.0373967171677</f>
        <v>-24.0373967171677</v>
      </c>
      <c r="B5418" s="1" t="n">
        <v>-15.098099206149</v>
      </c>
    </row>
    <row r="5419" customFormat="false" ht="15" hidden="false" customHeight="false" outlineLevel="0" collapsed="false">
      <c r="A5419" s="1" t="n">
        <v>35.9346548037846</v>
      </c>
      <c r="B5419" s="1" t="n">
        <v>-2.07964951868337</v>
      </c>
    </row>
    <row r="5420" customFormat="false" ht="15" hidden="false" customHeight="false" outlineLevel="0" collapsed="false">
      <c r="A5420" s="1" t="n">
        <f aca="false">-16.2197489283993</f>
        <v>-16.2197489283993</v>
      </c>
      <c r="B5420" s="1" t="n">
        <v>-9.84739526443632</v>
      </c>
    </row>
    <row r="5421" customFormat="false" ht="15" hidden="false" customHeight="false" outlineLevel="0" collapsed="false">
      <c r="A5421" s="1" t="n">
        <v>9.81161867635854</v>
      </c>
      <c r="B5421" s="1" t="n">
        <v>2.94924932920837</v>
      </c>
    </row>
    <row r="5422" customFormat="false" ht="15" hidden="false" customHeight="false" outlineLevel="0" collapsed="false">
      <c r="A5422" s="1" t="n">
        <f aca="false">-33.5664199116369</f>
        <v>-33.5664199116369</v>
      </c>
      <c r="B5422" s="1" t="n">
        <v>-13.6822300428608</v>
      </c>
    </row>
    <row r="5423" customFormat="false" ht="15" hidden="false" customHeight="false" outlineLevel="0" collapsed="false">
      <c r="A5423" s="1" t="n">
        <v>-2.04730679787659</v>
      </c>
      <c r="B5423" s="1" t="n">
        <v>0.902198746742139</v>
      </c>
    </row>
    <row r="5424" customFormat="false" ht="15" hidden="false" customHeight="false" outlineLevel="0" collapsed="false">
      <c r="A5424" s="1" t="n">
        <v>11.5051109390449</v>
      </c>
      <c r="B5424" s="1" t="n">
        <v>8.79067585147311</v>
      </c>
    </row>
    <row r="5425" customFormat="false" ht="15" hidden="false" customHeight="false" outlineLevel="0" collapsed="false">
      <c r="A5425" s="1" t="n">
        <v>12.2305468714203</v>
      </c>
      <c r="B5425" s="1" t="n">
        <v>4.09886528274535</v>
      </c>
    </row>
    <row r="5426" customFormat="false" ht="15" hidden="false" customHeight="false" outlineLevel="0" collapsed="false">
      <c r="A5426" s="1" t="n">
        <v>-0.0976152884726682</v>
      </c>
      <c r="B5426" s="1" t="n">
        <v>0.886473719155344</v>
      </c>
    </row>
    <row r="5427" customFormat="false" ht="15" hidden="false" customHeight="false" outlineLevel="0" collapsed="false">
      <c r="A5427" s="1" t="n">
        <f aca="false">-18.3688290180224</f>
        <v>-18.3688290180224</v>
      </c>
      <c r="B5427" s="1" t="n">
        <v>-14.603587694939</v>
      </c>
    </row>
    <row r="5428" customFormat="false" ht="15" hidden="false" customHeight="false" outlineLevel="0" collapsed="false">
      <c r="A5428" s="1" t="n">
        <v>33.1353160415354</v>
      </c>
      <c r="B5428" s="1" t="n">
        <v>-2.05444815517324</v>
      </c>
    </row>
    <row r="5429" customFormat="false" ht="15" hidden="false" customHeight="false" outlineLevel="0" collapsed="false">
      <c r="A5429" s="1" t="n">
        <v>38.1641492796538</v>
      </c>
      <c r="B5429" s="1" t="n">
        <v>-8.6098365457921</v>
      </c>
    </row>
    <row r="5430" customFormat="false" ht="15" hidden="false" customHeight="false" outlineLevel="0" collapsed="false">
      <c r="A5430" s="1" t="n">
        <v>26.0446479115615</v>
      </c>
      <c r="B5430" s="1" t="n">
        <v>-3.03452795268549</v>
      </c>
    </row>
    <row r="5431" customFormat="false" ht="15" hidden="false" customHeight="false" outlineLevel="0" collapsed="false">
      <c r="A5431" s="1" t="n">
        <v>1.15795501163854</v>
      </c>
      <c r="B5431" s="1" t="n">
        <v>4.0753150641025</v>
      </c>
    </row>
    <row r="5432" customFormat="false" ht="15" hidden="false" customHeight="false" outlineLevel="0" collapsed="false">
      <c r="A5432" s="1" t="n">
        <v>32.9230987455828</v>
      </c>
      <c r="B5432" s="1" t="n">
        <v>-8.0413989031508</v>
      </c>
    </row>
    <row r="5433" customFormat="false" ht="15" hidden="false" customHeight="false" outlineLevel="0" collapsed="false">
      <c r="A5433" s="1" t="n">
        <v>-4.14542885018707</v>
      </c>
      <c r="B5433" s="1" t="n">
        <v>4.96056293292064</v>
      </c>
    </row>
    <row r="5434" customFormat="false" ht="15" hidden="false" customHeight="false" outlineLevel="0" collapsed="false">
      <c r="A5434" s="1" t="n">
        <v>32.1397863379599</v>
      </c>
      <c r="B5434" s="1" t="n">
        <v>-4.63273933200126</v>
      </c>
    </row>
    <row r="5435" customFormat="false" ht="15" hidden="false" customHeight="false" outlineLevel="0" collapsed="false">
      <c r="A5435" s="1" t="n">
        <f aca="false">-22.2695105276087</f>
        <v>-22.2695105276087</v>
      </c>
      <c r="B5435" s="1" t="n">
        <v>-14.1738221441338</v>
      </c>
    </row>
    <row r="5436" customFormat="false" ht="15" hidden="false" customHeight="false" outlineLevel="0" collapsed="false">
      <c r="A5436" s="1" t="n">
        <f aca="false">-33.3961407454853</f>
        <v>-33.3961407454853</v>
      </c>
      <c r="B5436" s="1" t="n">
        <v>-13.1388617707281</v>
      </c>
    </row>
    <row r="5437" customFormat="false" ht="15" hidden="false" customHeight="false" outlineLevel="0" collapsed="false">
      <c r="A5437" s="1" t="n">
        <v>3.29683660088469</v>
      </c>
      <c r="B5437" s="1" t="n">
        <v>1.49709298648588</v>
      </c>
    </row>
    <row r="5438" customFormat="false" ht="15" hidden="false" customHeight="false" outlineLevel="0" collapsed="false">
      <c r="A5438" s="1" t="n">
        <v>12.9340084288909</v>
      </c>
      <c r="B5438" s="1" t="n">
        <v>-0.346312320392014</v>
      </c>
    </row>
    <row r="5439" customFormat="false" ht="15" hidden="false" customHeight="false" outlineLevel="0" collapsed="false">
      <c r="A5439" s="1" t="n">
        <v>31.4327470593952</v>
      </c>
      <c r="B5439" s="1" t="n">
        <v>-7.2881795572905</v>
      </c>
    </row>
    <row r="5440" customFormat="false" ht="15" hidden="false" customHeight="false" outlineLevel="0" collapsed="false">
      <c r="A5440" s="1" t="n">
        <f aca="false">-19.8732164213002</f>
        <v>-19.8732164213002</v>
      </c>
      <c r="B5440" s="1" t="n">
        <v>-9.43966819909785</v>
      </c>
    </row>
    <row r="5441" customFormat="false" ht="15" hidden="false" customHeight="false" outlineLevel="0" collapsed="false">
      <c r="A5441" s="1" t="n">
        <v>0.79093255586259</v>
      </c>
      <c r="B5441" s="1" t="n">
        <v>6.52727482780424</v>
      </c>
    </row>
    <row r="5442" customFormat="false" ht="15" hidden="false" customHeight="false" outlineLevel="0" collapsed="false">
      <c r="A5442" s="1" t="n">
        <f aca="false">-26.2031572780343</f>
        <v>-26.2031572780343</v>
      </c>
      <c r="B5442" s="1" t="n">
        <v>-18.6217191804121</v>
      </c>
    </row>
    <row r="5443" customFormat="false" ht="15" hidden="false" customHeight="false" outlineLevel="0" collapsed="false">
      <c r="A5443" s="1" t="n">
        <f aca="false">-17.2847445307798</f>
        <v>-17.2847445307798</v>
      </c>
      <c r="B5443" s="1" t="n">
        <v>-16.9549954581008</v>
      </c>
    </row>
    <row r="5444" customFormat="false" ht="15" hidden="false" customHeight="false" outlineLevel="0" collapsed="false">
      <c r="A5444" s="1" t="n">
        <v>23.803548442011</v>
      </c>
      <c r="B5444" s="1" t="n">
        <v>-2.65810789203788</v>
      </c>
    </row>
    <row r="5445" customFormat="false" ht="15" hidden="false" customHeight="false" outlineLevel="0" collapsed="false">
      <c r="A5445" s="1" t="n">
        <v>9.81100761512095</v>
      </c>
      <c r="B5445" s="1" t="n">
        <v>0.16963410941768</v>
      </c>
    </row>
    <row r="5446" customFormat="false" ht="15" hidden="false" customHeight="false" outlineLevel="0" collapsed="false">
      <c r="A5446" s="1" t="n">
        <f aca="false">-31.6209298237428</f>
        <v>-31.6209298237428</v>
      </c>
      <c r="B5446" s="1" t="n">
        <v>-17.8690432629009</v>
      </c>
    </row>
    <row r="5447" customFormat="false" ht="15" hidden="false" customHeight="false" outlineLevel="0" collapsed="false">
      <c r="A5447" s="1" t="n">
        <v>8.73963328883067</v>
      </c>
      <c r="B5447" s="1" t="n">
        <v>3.56950202007293</v>
      </c>
    </row>
    <row r="5448" customFormat="false" ht="15" hidden="false" customHeight="false" outlineLevel="0" collapsed="false">
      <c r="A5448" s="1" t="n">
        <v>38.9528032737106</v>
      </c>
      <c r="B5448" s="1" t="n">
        <v>-7.09926053336692</v>
      </c>
    </row>
    <row r="5449" customFormat="false" ht="15" hidden="false" customHeight="false" outlineLevel="0" collapsed="false">
      <c r="A5449" s="1" t="n">
        <f aca="false">-29.3951992486092</f>
        <v>-29.3951992486092</v>
      </c>
      <c r="B5449" s="1" t="n">
        <v>-17.5764980976834</v>
      </c>
    </row>
    <row r="5450" customFormat="false" ht="15" hidden="false" customHeight="false" outlineLevel="0" collapsed="false">
      <c r="A5450" s="1" t="n">
        <v>8.57915489918958</v>
      </c>
      <c r="B5450" s="1" t="n">
        <v>0.65577276493783</v>
      </c>
    </row>
    <row r="5451" customFormat="false" ht="15" hidden="false" customHeight="false" outlineLevel="0" collapsed="false">
      <c r="A5451" s="1" t="n">
        <f aca="false">-19.7335517130282</f>
        <v>-19.7335517130282</v>
      </c>
      <c r="B5451" s="1" t="n">
        <v>-19.2763442533915</v>
      </c>
    </row>
    <row r="5452" customFormat="false" ht="15" hidden="false" customHeight="false" outlineLevel="0" collapsed="false">
      <c r="A5452" s="1" t="n">
        <f aca="false">-25.3300127649616</f>
        <v>-25.3300127649616</v>
      </c>
      <c r="B5452" s="1" t="n">
        <v>-9.78497724722096</v>
      </c>
    </row>
    <row r="5453" customFormat="false" ht="15" hidden="false" customHeight="false" outlineLevel="0" collapsed="false">
      <c r="A5453" s="1" t="n">
        <v>2.67850471348876</v>
      </c>
      <c r="B5453" s="1" t="n">
        <v>0.868652699561077</v>
      </c>
    </row>
    <row r="5454" customFormat="false" ht="15" hidden="false" customHeight="false" outlineLevel="0" collapsed="false">
      <c r="A5454" s="1" t="n">
        <f aca="false">-34.3489259560954</f>
        <v>-34.3489259560954</v>
      </c>
      <c r="B5454" s="1" t="n">
        <v>-18.4155081389628</v>
      </c>
    </row>
    <row r="5455" customFormat="false" ht="15" hidden="false" customHeight="false" outlineLevel="0" collapsed="false">
      <c r="A5455" s="1" t="n">
        <v>-1.3257036436731</v>
      </c>
      <c r="B5455" s="1" t="n">
        <v>9.14753401869374</v>
      </c>
    </row>
    <row r="5456" customFormat="false" ht="15" hidden="false" customHeight="false" outlineLevel="0" collapsed="false">
      <c r="A5456" s="1" t="n">
        <v>8.59626810024375</v>
      </c>
      <c r="B5456" s="1" t="n">
        <v>5.53022807436361</v>
      </c>
    </row>
    <row r="5457" customFormat="false" ht="15" hidden="false" customHeight="false" outlineLevel="0" collapsed="false">
      <c r="A5457" s="1" t="n">
        <f aca="false">-19.1729064692866</f>
        <v>-19.1729064692866</v>
      </c>
      <c r="B5457" s="1" t="n">
        <v>-14.5777831758487</v>
      </c>
    </row>
    <row r="5458" customFormat="false" ht="15" hidden="false" customHeight="false" outlineLevel="0" collapsed="false">
      <c r="A5458" s="1" t="n">
        <v>-3.65562574924004</v>
      </c>
      <c r="B5458" s="1" t="n">
        <v>3.85353100696479</v>
      </c>
    </row>
    <row r="5459" customFormat="false" ht="15" hidden="false" customHeight="false" outlineLevel="0" collapsed="false">
      <c r="A5459" s="1" t="n">
        <v>37.6790845516064</v>
      </c>
      <c r="B5459" s="1" t="n">
        <v>-6.88489217281121</v>
      </c>
    </row>
    <row r="5460" customFormat="false" ht="15" hidden="false" customHeight="false" outlineLevel="0" collapsed="false">
      <c r="A5460" s="1" t="n">
        <v>39.2686756871961</v>
      </c>
      <c r="B5460" s="1" t="n">
        <v>-1.27321720091978</v>
      </c>
    </row>
    <row r="5461" customFormat="false" ht="15" hidden="false" customHeight="false" outlineLevel="0" collapsed="false">
      <c r="A5461" s="1" t="n">
        <f aca="false">-25.1755150267953</f>
        <v>-25.1755150267953</v>
      </c>
      <c r="B5461" s="1" t="n">
        <v>-13.4567861779614</v>
      </c>
    </row>
    <row r="5462" customFormat="false" ht="15" hidden="false" customHeight="false" outlineLevel="0" collapsed="false">
      <c r="A5462" s="1" t="n">
        <v>-3.17428824603059</v>
      </c>
      <c r="B5462" s="1" t="n">
        <v>2.13530356499726</v>
      </c>
    </row>
    <row r="5463" customFormat="false" ht="15" hidden="false" customHeight="false" outlineLevel="0" collapsed="false">
      <c r="A5463" s="1" t="n">
        <f aca="false">-25.5782713979931</f>
        <v>-25.5782713979931</v>
      </c>
      <c r="B5463" s="1" t="n">
        <v>-9.74592797704351</v>
      </c>
    </row>
    <row r="5464" customFormat="false" ht="15" hidden="false" customHeight="false" outlineLevel="0" collapsed="false">
      <c r="A5464" s="1" t="n">
        <f aca="false">-1.43020647553962</f>
        <v>-1.43020647553962</v>
      </c>
      <c r="B5464" s="1" t="n">
        <v>-0.154681620737423</v>
      </c>
    </row>
    <row r="5465" customFormat="false" ht="15" hidden="false" customHeight="false" outlineLevel="0" collapsed="false">
      <c r="A5465" s="1" t="n">
        <v>28.1155715160665</v>
      </c>
      <c r="B5465" s="1" t="n">
        <v>-3.49549056905275</v>
      </c>
    </row>
    <row r="5466" customFormat="false" ht="15" hidden="false" customHeight="false" outlineLevel="0" collapsed="false">
      <c r="A5466" s="1" t="n">
        <v>35.0405351546786</v>
      </c>
      <c r="B5466" s="1" t="n">
        <v>-1.89940151241528</v>
      </c>
    </row>
    <row r="5467" customFormat="false" ht="15" hidden="false" customHeight="false" outlineLevel="0" collapsed="false">
      <c r="A5467" s="1" t="n">
        <f aca="false">-16.393012837035</f>
        <v>-16.393012837035</v>
      </c>
      <c r="B5467" s="1" t="n">
        <v>-18.9879898202553</v>
      </c>
    </row>
    <row r="5468" customFormat="false" ht="15" hidden="false" customHeight="false" outlineLevel="0" collapsed="false">
      <c r="A5468" s="1" t="n">
        <v>22.1193517250987</v>
      </c>
      <c r="B5468" s="1" t="n">
        <v>-2.6524073412457</v>
      </c>
    </row>
    <row r="5469" customFormat="false" ht="15" hidden="false" customHeight="false" outlineLevel="0" collapsed="false">
      <c r="A5469" s="1" t="n">
        <v>30.0335961105712</v>
      </c>
      <c r="B5469" s="1" t="n">
        <v>-6.1481237319625</v>
      </c>
    </row>
    <row r="5470" customFormat="false" ht="15" hidden="false" customHeight="false" outlineLevel="0" collapsed="false">
      <c r="A5470" s="1" t="n">
        <v>38.9121944367989</v>
      </c>
      <c r="B5470" s="1" t="n">
        <v>-3.66243022614384</v>
      </c>
    </row>
    <row r="5471" customFormat="false" ht="15" hidden="false" customHeight="false" outlineLevel="0" collapsed="false">
      <c r="A5471" s="1" t="n">
        <f aca="false">-15.40653823337</f>
        <v>-15.40653823337</v>
      </c>
      <c r="B5471" s="1" t="n">
        <v>-15.2578533760714</v>
      </c>
    </row>
    <row r="5472" customFormat="false" ht="15" hidden="false" customHeight="false" outlineLevel="0" collapsed="false">
      <c r="A5472" s="1" t="n">
        <v>5.04620683650181</v>
      </c>
      <c r="B5472" s="1" t="n">
        <v>6.97992996393931</v>
      </c>
    </row>
    <row r="5473" customFormat="false" ht="15" hidden="false" customHeight="false" outlineLevel="0" collapsed="false">
      <c r="A5473" s="1" t="n">
        <v>25.2271623895386</v>
      </c>
      <c r="B5473" s="1" t="n">
        <v>-8.83706070645702</v>
      </c>
    </row>
    <row r="5474" customFormat="false" ht="15" hidden="false" customHeight="false" outlineLevel="0" collapsed="false">
      <c r="A5474" s="1" t="n">
        <v>32.4746166769954</v>
      </c>
      <c r="B5474" s="1" t="n">
        <v>-9.27483995972161</v>
      </c>
    </row>
    <row r="5475" customFormat="false" ht="15" hidden="false" customHeight="false" outlineLevel="0" collapsed="false">
      <c r="A5475" s="1" t="n">
        <v>0.181701293117508</v>
      </c>
      <c r="B5475" s="1" t="n">
        <v>8.58788924632639</v>
      </c>
    </row>
    <row r="5476" customFormat="false" ht="15" hidden="false" customHeight="false" outlineLevel="0" collapsed="false">
      <c r="A5476" s="1" t="n">
        <v>-5.77052133208883</v>
      </c>
      <c r="B5476" s="1" t="n">
        <v>7.87911917279455</v>
      </c>
    </row>
    <row r="5477" customFormat="false" ht="15" hidden="false" customHeight="false" outlineLevel="0" collapsed="false">
      <c r="A5477" s="1" t="n">
        <v>-0.450991126586882</v>
      </c>
      <c r="B5477" s="1" t="n">
        <v>3.57513962891973</v>
      </c>
    </row>
    <row r="5478" customFormat="false" ht="15" hidden="false" customHeight="false" outlineLevel="0" collapsed="false">
      <c r="A5478" s="1" t="n">
        <f aca="false">-20.5390866480823</f>
        <v>-20.5390866480823</v>
      </c>
      <c r="B5478" s="1" t="n">
        <v>-13.6516687731703</v>
      </c>
    </row>
    <row r="5479" customFormat="false" ht="15" hidden="false" customHeight="false" outlineLevel="0" collapsed="false">
      <c r="A5479" s="1" t="n">
        <f aca="false">-24.4619024721037</f>
        <v>-24.4619024721037</v>
      </c>
      <c r="B5479" s="1" t="n">
        <v>-13.0360847923971</v>
      </c>
    </row>
    <row r="5480" customFormat="false" ht="15" hidden="false" customHeight="false" outlineLevel="0" collapsed="false">
      <c r="A5480" s="1" t="n">
        <v>3.60344334650912</v>
      </c>
      <c r="B5480" s="1" t="n">
        <v>7.28364991029921</v>
      </c>
    </row>
    <row r="5481" customFormat="false" ht="15" hidden="false" customHeight="false" outlineLevel="0" collapsed="false">
      <c r="A5481" s="1" t="n">
        <f aca="false">-23.5827542651232</f>
        <v>-23.5827542651232</v>
      </c>
      <c r="B5481" s="1" t="n">
        <v>-13.4309794125837</v>
      </c>
    </row>
    <row r="5482" customFormat="false" ht="15" hidden="false" customHeight="false" outlineLevel="0" collapsed="false">
      <c r="A5482" s="1" t="n">
        <v>33.1515348493683</v>
      </c>
      <c r="B5482" s="1" t="n">
        <v>-7.99869872576791</v>
      </c>
    </row>
    <row r="5483" customFormat="false" ht="15" hidden="false" customHeight="false" outlineLevel="0" collapsed="false">
      <c r="A5483" s="1" t="n">
        <f aca="false">-27.1009646250542</f>
        <v>-27.1009646250542</v>
      </c>
      <c r="B5483" s="1" t="n">
        <v>-16.5480753416113</v>
      </c>
    </row>
    <row r="5484" customFormat="false" ht="15" hidden="false" customHeight="false" outlineLevel="0" collapsed="false">
      <c r="A5484" s="1" t="n">
        <v>1.78583552076734</v>
      </c>
      <c r="B5484" s="1" t="n">
        <v>0.820816436031222</v>
      </c>
    </row>
    <row r="5485" customFormat="false" ht="15" hidden="false" customHeight="false" outlineLevel="0" collapsed="false">
      <c r="A5485" s="1" t="n">
        <f aca="false">-20.9490265292362</f>
        <v>-20.9490265292362</v>
      </c>
      <c r="B5485" s="1" t="n">
        <v>-11.3428836284117</v>
      </c>
    </row>
    <row r="5486" customFormat="false" ht="15" hidden="false" customHeight="false" outlineLevel="0" collapsed="false">
      <c r="A5486" s="1" t="n">
        <v>33.7701856454467</v>
      </c>
      <c r="B5486" s="1" t="n">
        <v>-0.261835594981988</v>
      </c>
    </row>
    <row r="5487" customFormat="false" ht="15" hidden="false" customHeight="false" outlineLevel="0" collapsed="false">
      <c r="A5487" s="1" t="n">
        <v>-0.848170968452591</v>
      </c>
      <c r="B5487" s="1" t="n">
        <v>4.38035305069537</v>
      </c>
    </row>
    <row r="5488" customFormat="false" ht="15" hidden="false" customHeight="false" outlineLevel="0" collapsed="false">
      <c r="A5488" s="1" t="n">
        <v>4.46311476205056</v>
      </c>
      <c r="B5488" s="1" t="n">
        <v>9.35882190981137</v>
      </c>
    </row>
    <row r="5489" customFormat="false" ht="15" hidden="false" customHeight="false" outlineLevel="0" collapsed="false">
      <c r="A5489" s="1" t="n">
        <v>13.056262834925</v>
      </c>
      <c r="B5489" s="1" t="n">
        <v>0.213295475960778</v>
      </c>
    </row>
    <row r="5490" customFormat="false" ht="15" hidden="false" customHeight="false" outlineLevel="0" collapsed="false">
      <c r="A5490" s="1" t="n">
        <f aca="false">-25.9528948427907</f>
        <v>-25.9528948427907</v>
      </c>
      <c r="B5490" s="1" t="n">
        <v>-12.3667623660295</v>
      </c>
    </row>
    <row r="5491" customFormat="false" ht="15" hidden="false" customHeight="false" outlineLevel="0" collapsed="false">
      <c r="A5491" s="1" t="n">
        <v>22.3027932500445</v>
      </c>
      <c r="B5491" s="1" t="n">
        <v>-2.19321359295074</v>
      </c>
    </row>
    <row r="5492" customFormat="false" ht="15" hidden="false" customHeight="false" outlineLevel="0" collapsed="false">
      <c r="A5492" s="1" t="n">
        <v>20.8568292795538</v>
      </c>
      <c r="B5492" s="1" t="n">
        <v>-8.15007950492195</v>
      </c>
    </row>
    <row r="5493" customFormat="false" ht="15" hidden="false" customHeight="false" outlineLevel="0" collapsed="false">
      <c r="A5493" s="1" t="n">
        <v>34.6222640442017</v>
      </c>
      <c r="B5493" s="1" t="n">
        <v>-0.88932882230778</v>
      </c>
    </row>
    <row r="5494" customFormat="false" ht="15" hidden="false" customHeight="false" outlineLevel="0" collapsed="false">
      <c r="A5494" s="1" t="n">
        <v>31.7988888594152</v>
      </c>
      <c r="B5494" s="1" t="n">
        <v>-3.77265375300708</v>
      </c>
    </row>
    <row r="5495" customFormat="false" ht="15" hidden="false" customHeight="false" outlineLevel="0" collapsed="false">
      <c r="A5495" s="1" t="n">
        <v>23.2216187892625</v>
      </c>
      <c r="B5495" s="1" t="n">
        <v>-0.633263383298789</v>
      </c>
    </row>
    <row r="5496" customFormat="false" ht="15" hidden="false" customHeight="false" outlineLevel="0" collapsed="false">
      <c r="A5496" s="1" t="n">
        <v>-2.88501863884653</v>
      </c>
      <c r="B5496" s="1" t="n">
        <v>7.2748289737872</v>
      </c>
    </row>
    <row r="5497" customFormat="false" ht="15" hidden="false" customHeight="false" outlineLevel="0" collapsed="false">
      <c r="A5497" s="1" t="n">
        <v>-0.679056612736529</v>
      </c>
      <c r="B5497" s="1" t="n">
        <v>5.17375188953273</v>
      </c>
    </row>
    <row r="5498" customFormat="false" ht="15" hidden="false" customHeight="false" outlineLevel="0" collapsed="false">
      <c r="A5498" s="1" t="n">
        <v>28.1035194758107</v>
      </c>
      <c r="B5498" s="1" t="n">
        <v>-1.2002912947637</v>
      </c>
    </row>
    <row r="5499" customFormat="false" ht="15" hidden="false" customHeight="false" outlineLevel="0" collapsed="false">
      <c r="A5499" s="1" t="n">
        <v>6.25354460604172</v>
      </c>
      <c r="B5499" s="1" t="n">
        <v>9.37720862810044</v>
      </c>
    </row>
    <row r="5500" customFormat="false" ht="15" hidden="false" customHeight="false" outlineLevel="0" collapsed="false">
      <c r="A5500" s="1" t="n">
        <f aca="false">-31.0275562913283</f>
        <v>-31.0275562913283</v>
      </c>
      <c r="B5500" s="1" t="n">
        <v>-11.1197372232497</v>
      </c>
    </row>
    <row r="5501" customFormat="false" ht="15" hidden="false" customHeight="false" outlineLevel="0" collapsed="false">
      <c r="A5501" s="1" t="n">
        <v>2.86899250054923</v>
      </c>
      <c r="B5501" s="1" t="n">
        <v>3.72823157991601</v>
      </c>
    </row>
    <row r="5502" customFormat="false" ht="15" hidden="false" customHeight="false" outlineLevel="0" collapsed="false">
      <c r="A5502" s="1" t="n">
        <f aca="false">-21.1563984836162</f>
        <v>-21.1563984836162</v>
      </c>
      <c r="B5502" s="1" t="n">
        <v>-12.1950125095851</v>
      </c>
    </row>
    <row r="5503" customFormat="false" ht="15" hidden="false" customHeight="false" outlineLevel="0" collapsed="false">
      <c r="A5503" s="1" t="n">
        <v>21.2344467515056</v>
      </c>
      <c r="B5503" s="1" t="n">
        <v>-0.754488864975135</v>
      </c>
    </row>
    <row r="5504" customFormat="false" ht="15" hidden="false" customHeight="false" outlineLevel="0" collapsed="false">
      <c r="A5504" s="1" t="n">
        <v>26.2968917376077</v>
      </c>
      <c r="B5504" s="1" t="n">
        <v>-3.87128773556271</v>
      </c>
    </row>
    <row r="5505" customFormat="false" ht="15" hidden="false" customHeight="false" outlineLevel="0" collapsed="false">
      <c r="A5505" s="1" t="n">
        <v>28.152424707631</v>
      </c>
      <c r="B5505" s="1" t="n">
        <v>-0.0607835649856696</v>
      </c>
    </row>
    <row r="5506" customFormat="false" ht="15" hidden="false" customHeight="false" outlineLevel="0" collapsed="false">
      <c r="A5506" s="1" t="n">
        <f aca="false">-27.4279761849907</f>
        <v>-27.4279761849907</v>
      </c>
      <c r="B5506" s="1" t="n">
        <v>-10.5552774162377</v>
      </c>
    </row>
    <row r="5507" customFormat="false" ht="15" hidden="false" customHeight="false" outlineLevel="0" collapsed="false">
      <c r="A5507" s="1" t="n">
        <f aca="false">-22.2627423467212</f>
        <v>-22.2627423467212</v>
      </c>
      <c r="B5507" s="1" t="n">
        <v>-18.5193184875593</v>
      </c>
    </row>
    <row r="5508" customFormat="false" ht="15" hidden="false" customHeight="false" outlineLevel="0" collapsed="false">
      <c r="A5508" s="1" t="n">
        <v>1.53818356431027</v>
      </c>
      <c r="B5508" s="1" t="n">
        <v>1.48442309089263</v>
      </c>
    </row>
    <row r="5509" customFormat="false" ht="15" hidden="false" customHeight="false" outlineLevel="0" collapsed="false">
      <c r="A5509" s="1" t="n">
        <v>5.78567627805767</v>
      </c>
      <c r="B5509" s="1" t="n">
        <v>5.4898583181027</v>
      </c>
    </row>
    <row r="5510" customFormat="false" ht="15" hidden="false" customHeight="false" outlineLevel="0" collapsed="false">
      <c r="A5510" s="1" t="n">
        <f aca="false">-34.8888974106204</f>
        <v>-34.8888974106204</v>
      </c>
      <c r="B5510" s="1" t="n">
        <v>-10.0344244665535</v>
      </c>
    </row>
    <row r="5511" customFormat="false" ht="15" hidden="false" customHeight="false" outlineLevel="0" collapsed="false">
      <c r="A5511" s="1" t="n">
        <v>29.6483539897993</v>
      </c>
      <c r="B5511" s="1" t="n">
        <v>-1.6570709680415</v>
      </c>
    </row>
    <row r="5512" customFormat="false" ht="15" hidden="false" customHeight="false" outlineLevel="0" collapsed="false">
      <c r="A5512" s="1" t="n">
        <v>8.59021318090139</v>
      </c>
      <c r="B5512" s="1" t="n">
        <v>1.26133184361758</v>
      </c>
    </row>
    <row r="5513" customFormat="false" ht="15" hidden="false" customHeight="false" outlineLevel="0" collapsed="false">
      <c r="A5513" s="1" t="n">
        <f aca="false">-27.8257133918463</f>
        <v>-27.8257133918463</v>
      </c>
      <c r="B5513" s="1" t="n">
        <v>-18.4000300536808</v>
      </c>
    </row>
    <row r="5514" customFormat="false" ht="15" hidden="false" customHeight="false" outlineLevel="0" collapsed="false">
      <c r="A5514" s="1" t="n">
        <v>10.1017620033382</v>
      </c>
      <c r="B5514" s="1" t="n">
        <v>2.11405651480114</v>
      </c>
    </row>
    <row r="5515" customFormat="false" ht="15" hidden="false" customHeight="false" outlineLevel="0" collapsed="false">
      <c r="A5515" s="1" t="n">
        <v>-3.53834526265414</v>
      </c>
      <c r="B5515" s="1" t="n">
        <v>6.16554527965154</v>
      </c>
    </row>
    <row r="5516" customFormat="false" ht="15" hidden="false" customHeight="false" outlineLevel="0" collapsed="false">
      <c r="A5516" s="1" t="n">
        <v>28.2399495610937</v>
      </c>
      <c r="B5516" s="1" t="n">
        <v>-6.95003240276611</v>
      </c>
    </row>
    <row r="5517" customFormat="false" ht="15" hidden="false" customHeight="false" outlineLevel="0" collapsed="false">
      <c r="A5517" s="1" t="n">
        <v>-4.74313714957221</v>
      </c>
      <c r="B5517" s="1" t="n">
        <v>2.99819793857927</v>
      </c>
    </row>
    <row r="5518" customFormat="false" ht="15" hidden="false" customHeight="false" outlineLevel="0" collapsed="false">
      <c r="A5518" s="1" t="n">
        <f aca="false">-32.5050147119549</f>
        <v>-32.5050147119549</v>
      </c>
      <c r="B5518" s="1" t="n">
        <v>-18.0265314745003</v>
      </c>
    </row>
    <row r="5519" customFormat="false" ht="15" hidden="false" customHeight="false" outlineLevel="0" collapsed="false">
      <c r="A5519" s="1" t="n">
        <v>-2.78546805243275</v>
      </c>
      <c r="B5519" s="1" t="n">
        <v>5.36392220690434</v>
      </c>
    </row>
    <row r="5520" customFormat="false" ht="15" hidden="false" customHeight="false" outlineLevel="0" collapsed="false">
      <c r="A5520" s="1" t="n">
        <f aca="false">-29.0515421186672</f>
        <v>-29.0515421186672</v>
      </c>
      <c r="B5520" s="1" t="n">
        <v>-11.8491737242804</v>
      </c>
    </row>
    <row r="5521" customFormat="false" ht="15" hidden="false" customHeight="false" outlineLevel="0" collapsed="false">
      <c r="A5521" s="1" t="n">
        <v>28.0104949432151</v>
      </c>
      <c r="B5521" s="1" t="n">
        <v>-5.23086702852847</v>
      </c>
    </row>
    <row r="5522" customFormat="false" ht="15" hidden="false" customHeight="false" outlineLevel="0" collapsed="false">
      <c r="A5522" s="1" t="n">
        <v>9.64208662047185</v>
      </c>
      <c r="B5522" s="1" t="n">
        <v>0.184759265388907</v>
      </c>
    </row>
    <row r="5523" customFormat="false" ht="15" hidden="false" customHeight="false" outlineLevel="0" collapsed="false">
      <c r="A5523" s="1" t="n">
        <f aca="false">-30.6905375447374</f>
        <v>-30.6905375447374</v>
      </c>
      <c r="B5523" s="1" t="n">
        <v>-13.3594941788357</v>
      </c>
    </row>
    <row r="5524" customFormat="false" ht="15" hidden="false" customHeight="false" outlineLevel="0" collapsed="false">
      <c r="A5524" s="1" t="n">
        <f aca="false">-22.394107838944</f>
        <v>-22.394107838944</v>
      </c>
      <c r="B5524" s="1" t="n">
        <v>-15.8990608495182</v>
      </c>
    </row>
    <row r="5525" customFormat="false" ht="15" hidden="false" customHeight="false" outlineLevel="0" collapsed="false">
      <c r="A5525" s="1" t="n">
        <v>34.9227128061498</v>
      </c>
      <c r="B5525" s="1" t="n">
        <v>-5.40565335405475</v>
      </c>
    </row>
    <row r="5526" customFormat="false" ht="15" hidden="false" customHeight="false" outlineLevel="0" collapsed="false">
      <c r="A5526" s="1" t="n">
        <v>30.2494912744628</v>
      </c>
      <c r="B5526" s="1" t="n">
        <v>-6.15722888753946</v>
      </c>
    </row>
    <row r="5527" customFormat="false" ht="15" hidden="false" customHeight="false" outlineLevel="0" collapsed="false">
      <c r="A5527" s="1" t="n">
        <v>29.421673440787</v>
      </c>
      <c r="B5527" s="1" t="n">
        <v>-5.80897777889486</v>
      </c>
    </row>
    <row r="5528" customFormat="false" ht="15" hidden="false" customHeight="false" outlineLevel="0" collapsed="false">
      <c r="A5528" s="1" t="n">
        <v>24.1694999775191</v>
      </c>
      <c r="B5528" s="1" t="n">
        <v>-8.41693969985379</v>
      </c>
    </row>
    <row r="5529" customFormat="false" ht="15" hidden="false" customHeight="false" outlineLevel="0" collapsed="false">
      <c r="A5529" s="1" t="n">
        <v>-4.01097317709549</v>
      </c>
      <c r="B5529" s="1" t="n">
        <v>3.7638565701117</v>
      </c>
    </row>
    <row r="5530" customFormat="false" ht="15" hidden="false" customHeight="false" outlineLevel="0" collapsed="false">
      <c r="A5530" s="1" t="n">
        <f aca="false">-28.4330655962658</f>
        <v>-28.4330655962658</v>
      </c>
      <c r="B5530" s="1" t="n">
        <v>-14.711414149527</v>
      </c>
    </row>
    <row r="5531" customFormat="false" ht="15" hidden="false" customHeight="false" outlineLevel="0" collapsed="false">
      <c r="A5531" s="1" t="n">
        <f aca="false">-16.7394098733767</f>
        <v>-16.7394098733767</v>
      </c>
      <c r="B5531" s="1" t="n">
        <v>-10.1030002105006</v>
      </c>
    </row>
    <row r="5532" customFormat="false" ht="15" hidden="false" customHeight="false" outlineLevel="0" collapsed="false">
      <c r="A5532" s="1" t="n">
        <v>34.7337371567335</v>
      </c>
      <c r="B5532" s="1" t="n">
        <v>-1.23231359709832</v>
      </c>
    </row>
    <row r="5533" customFormat="false" ht="15" hidden="false" customHeight="false" outlineLevel="0" collapsed="false">
      <c r="A5533" s="1" t="n">
        <f aca="false">-15.8728743971513</f>
        <v>-15.8728743971513</v>
      </c>
      <c r="B5533" s="1" t="n">
        <v>-17.5532927755068</v>
      </c>
    </row>
    <row r="5534" customFormat="false" ht="15" hidden="false" customHeight="false" outlineLevel="0" collapsed="false">
      <c r="A5534" s="1" t="n">
        <v>5.96420597529926</v>
      </c>
      <c r="B5534" s="1" t="n">
        <v>0.328315487246388</v>
      </c>
    </row>
    <row r="5535" customFormat="false" ht="15" hidden="false" customHeight="false" outlineLevel="0" collapsed="false">
      <c r="A5535" s="1" t="n">
        <v>29.2733212552999</v>
      </c>
      <c r="B5535" s="1" t="n">
        <v>-4.59446156644223</v>
      </c>
    </row>
    <row r="5536" customFormat="false" ht="15" hidden="false" customHeight="false" outlineLevel="0" collapsed="false">
      <c r="A5536" s="1" t="n">
        <v>8.85390501467779</v>
      </c>
      <c r="B5536" s="1" t="n">
        <v>2.8887914064059</v>
      </c>
    </row>
    <row r="5537" customFormat="false" ht="15" hidden="false" customHeight="false" outlineLevel="0" collapsed="false">
      <c r="A5537" s="1" t="n">
        <v>0.309664670418571</v>
      </c>
      <c r="B5537" s="1" t="n">
        <v>6.66595661130569</v>
      </c>
    </row>
    <row r="5538" customFormat="false" ht="15" hidden="false" customHeight="false" outlineLevel="0" collapsed="false">
      <c r="A5538" s="1" t="n">
        <v>4.10464907187975</v>
      </c>
      <c r="B5538" s="1" t="n">
        <v>8.70202548196259</v>
      </c>
    </row>
    <row r="5539" customFormat="false" ht="15" hidden="false" customHeight="false" outlineLevel="0" collapsed="false">
      <c r="A5539" s="1" t="n">
        <v>-0.250328753037536</v>
      </c>
      <c r="B5539" s="1" t="n">
        <v>3.67323095324683</v>
      </c>
    </row>
    <row r="5540" customFormat="false" ht="15" hidden="false" customHeight="false" outlineLevel="0" collapsed="false">
      <c r="A5540" s="1" t="n">
        <v>27.6933130879986</v>
      </c>
      <c r="B5540" s="1" t="n">
        <v>-0.869321973167409</v>
      </c>
    </row>
    <row r="5541" customFormat="false" ht="15" hidden="false" customHeight="false" outlineLevel="0" collapsed="false">
      <c r="A5541" s="1" t="n">
        <f aca="false">-28.1682258950896</f>
        <v>-28.1682258950896</v>
      </c>
      <c r="B5541" s="1" t="n">
        <v>-17.2217964768955</v>
      </c>
    </row>
    <row r="5542" customFormat="false" ht="15" hidden="false" customHeight="false" outlineLevel="0" collapsed="false">
      <c r="A5542" s="1" t="n">
        <f aca="false">-31.8859566634627</f>
        <v>-31.8859566634627</v>
      </c>
      <c r="B5542" s="1" t="n">
        <v>-14.1871284916792</v>
      </c>
    </row>
    <row r="5543" customFormat="false" ht="15" hidden="false" customHeight="false" outlineLevel="0" collapsed="false">
      <c r="A5543" s="1" t="n">
        <f aca="false">-27.3264319214157</f>
        <v>-27.3264319214157</v>
      </c>
      <c r="B5543" s="1" t="n">
        <v>-12.0545577187938</v>
      </c>
    </row>
    <row r="5544" customFormat="false" ht="15" hidden="false" customHeight="false" outlineLevel="0" collapsed="false">
      <c r="A5544" s="1" t="n">
        <f aca="false">-31.3144848899406</f>
        <v>-31.3144848899406</v>
      </c>
      <c r="B5544" s="1" t="n">
        <v>-14.7601242331039</v>
      </c>
    </row>
    <row r="5545" customFormat="false" ht="15" hidden="false" customHeight="false" outlineLevel="0" collapsed="false">
      <c r="A5545" s="1" t="n">
        <f aca="false">-30.0061711990738</f>
        <v>-30.0061711990738</v>
      </c>
      <c r="B5545" s="1" t="n">
        <v>-14.8155546208889</v>
      </c>
    </row>
    <row r="5546" customFormat="false" ht="15" hidden="false" customHeight="false" outlineLevel="0" collapsed="false">
      <c r="A5546" s="1" t="n">
        <v>28.1810041742202</v>
      </c>
      <c r="B5546" s="1" t="n">
        <v>-9.39852238245651</v>
      </c>
    </row>
    <row r="5547" customFormat="false" ht="15" hidden="false" customHeight="false" outlineLevel="0" collapsed="false">
      <c r="A5547" s="1" t="n">
        <v>12.8567266873059</v>
      </c>
      <c r="B5547" s="1" t="n">
        <v>-0.344276883318973</v>
      </c>
    </row>
    <row r="5548" customFormat="false" ht="15" hidden="false" customHeight="false" outlineLevel="0" collapsed="false">
      <c r="A5548" s="1" t="n">
        <v>23.7602092989625</v>
      </c>
      <c r="B5548" s="1" t="n">
        <v>-5.51775575732356</v>
      </c>
    </row>
    <row r="5549" customFormat="false" ht="15" hidden="false" customHeight="false" outlineLevel="0" collapsed="false">
      <c r="A5549" s="1" t="n">
        <f aca="false">-19.4203337475256</f>
        <v>-19.4203337475256</v>
      </c>
      <c r="B5549" s="1" t="n">
        <v>-16.1902871175381</v>
      </c>
    </row>
    <row r="5550" customFormat="false" ht="15" hidden="false" customHeight="false" outlineLevel="0" collapsed="false">
      <c r="A5550" s="1" t="n">
        <v>7.88537997992198</v>
      </c>
      <c r="B5550" s="1" t="n">
        <v>-0.323029146804874</v>
      </c>
    </row>
    <row r="5551" customFormat="false" ht="15" hidden="false" customHeight="false" outlineLevel="0" collapsed="false">
      <c r="A5551" s="1" t="n">
        <f aca="false">-29.2725498830527</f>
        <v>-29.2725498830527</v>
      </c>
      <c r="B5551" s="1" t="n">
        <v>-13.8695280976803</v>
      </c>
    </row>
    <row r="5552" customFormat="false" ht="15" hidden="false" customHeight="false" outlineLevel="0" collapsed="false">
      <c r="A5552" s="1" t="n">
        <v>25.5285030102651</v>
      </c>
      <c r="B5552" s="1" t="n">
        <v>-7.60099709324986</v>
      </c>
    </row>
    <row r="5553" customFormat="false" ht="15" hidden="false" customHeight="false" outlineLevel="0" collapsed="false">
      <c r="A5553" s="1" t="n">
        <v>13.1124653225226</v>
      </c>
      <c r="B5553" s="1" t="n">
        <v>9.64642151642948</v>
      </c>
    </row>
    <row r="5554" customFormat="false" ht="15" hidden="false" customHeight="false" outlineLevel="0" collapsed="false">
      <c r="A5554" s="1" t="n">
        <v>12.8677031844545</v>
      </c>
      <c r="B5554" s="1" t="n">
        <v>4.60831173102157</v>
      </c>
    </row>
    <row r="5555" customFormat="false" ht="15" hidden="false" customHeight="false" outlineLevel="0" collapsed="false">
      <c r="A5555" s="1" t="n">
        <v>26.4538928282295</v>
      </c>
      <c r="B5555" s="1" t="n">
        <v>-6.19776820410145</v>
      </c>
    </row>
    <row r="5556" customFormat="false" ht="15" hidden="false" customHeight="false" outlineLevel="0" collapsed="false">
      <c r="A5556" s="1" t="n">
        <v>27.4213931806297</v>
      </c>
      <c r="B5556" s="1" t="n">
        <v>-1.15067614701264</v>
      </c>
    </row>
    <row r="5557" customFormat="false" ht="15" hidden="false" customHeight="false" outlineLevel="0" collapsed="false">
      <c r="A5557" s="1" t="n">
        <f aca="false">-21.363455827962</f>
        <v>-21.363455827962</v>
      </c>
      <c r="B5557" s="1" t="n">
        <v>-12.8328004662439</v>
      </c>
    </row>
    <row r="5558" customFormat="false" ht="15" hidden="false" customHeight="false" outlineLevel="0" collapsed="false">
      <c r="A5558" s="1" t="n">
        <f aca="false">-26.8635812784621</f>
        <v>-26.8635812784621</v>
      </c>
      <c r="B5558" s="1" t="n">
        <v>-17.5037158100394</v>
      </c>
    </row>
    <row r="5559" customFormat="false" ht="15" hidden="false" customHeight="false" outlineLevel="0" collapsed="false">
      <c r="A5559" s="1" t="n">
        <v>36.6963845222982</v>
      </c>
      <c r="B5559" s="1" t="n">
        <v>-3.90916208334394</v>
      </c>
    </row>
    <row r="5560" customFormat="false" ht="15" hidden="false" customHeight="false" outlineLevel="0" collapsed="false">
      <c r="A5560" s="1" t="n">
        <f aca="false">-23.9391612950928</f>
        <v>-23.9391612950928</v>
      </c>
      <c r="B5560" s="1" t="n">
        <v>-10.5296191475175</v>
      </c>
    </row>
    <row r="5561" customFormat="false" ht="15" hidden="false" customHeight="false" outlineLevel="0" collapsed="false">
      <c r="A5561" s="1" t="n">
        <v>9.4593422252692</v>
      </c>
      <c r="B5561" s="1" t="n">
        <v>9.37636878792504</v>
      </c>
    </row>
    <row r="5562" customFormat="false" ht="15" hidden="false" customHeight="false" outlineLevel="0" collapsed="false">
      <c r="A5562" s="1" t="n">
        <v>7.73682617022147</v>
      </c>
      <c r="B5562" s="1" t="n">
        <v>2.03397559730236</v>
      </c>
    </row>
    <row r="5563" customFormat="false" ht="15" hidden="false" customHeight="false" outlineLevel="0" collapsed="false">
      <c r="A5563" s="1" t="n">
        <v>-1.78179586719326</v>
      </c>
      <c r="B5563" s="1" t="n">
        <v>3.6433034282498</v>
      </c>
    </row>
    <row r="5564" customFormat="false" ht="15" hidden="false" customHeight="false" outlineLevel="0" collapsed="false">
      <c r="A5564" s="1" t="n">
        <f aca="false">-23.9989235960591</f>
        <v>-23.9989235960591</v>
      </c>
      <c r="B5564" s="1" t="n">
        <v>-10.9314199091821</v>
      </c>
    </row>
    <row r="5565" customFormat="false" ht="15" hidden="false" customHeight="false" outlineLevel="0" collapsed="false">
      <c r="A5565" s="1" t="n">
        <v>6.27129091212495</v>
      </c>
      <c r="B5565" s="1" t="n">
        <v>8.17221951427962</v>
      </c>
    </row>
    <row r="5566" customFormat="false" ht="15" hidden="false" customHeight="false" outlineLevel="0" collapsed="false">
      <c r="A5566" s="1" t="n">
        <v>21.1227775172115</v>
      </c>
      <c r="B5566" s="1" t="n">
        <v>-5.53818823046237</v>
      </c>
    </row>
    <row r="5567" customFormat="false" ht="15" hidden="false" customHeight="false" outlineLevel="0" collapsed="false">
      <c r="A5567" s="1" t="n">
        <v>10.3191492607194</v>
      </c>
      <c r="B5567" s="1" t="n">
        <v>0.636112815003803</v>
      </c>
    </row>
    <row r="5568" customFormat="false" ht="15" hidden="false" customHeight="false" outlineLevel="0" collapsed="false">
      <c r="A5568" s="1" t="n">
        <v>2.76876343323305</v>
      </c>
      <c r="B5568" s="1" t="n">
        <v>4.42558202024387</v>
      </c>
    </row>
    <row r="5569" customFormat="false" ht="15" hidden="false" customHeight="false" outlineLevel="0" collapsed="false">
      <c r="A5569" s="1" t="n">
        <v>11.4830374299634</v>
      </c>
      <c r="B5569" s="1" t="n">
        <v>2.04670053298961</v>
      </c>
    </row>
    <row r="5570" customFormat="false" ht="15" hidden="false" customHeight="false" outlineLevel="0" collapsed="false">
      <c r="A5570" s="1" t="n">
        <f aca="false">-25.2944266623356</f>
        <v>-25.2944266623356</v>
      </c>
      <c r="B5570" s="1" t="n">
        <v>-16.5175980815233</v>
      </c>
    </row>
    <row r="5571" customFormat="false" ht="15" hidden="false" customHeight="false" outlineLevel="0" collapsed="false">
      <c r="A5571" s="1" t="n">
        <v>40.1522472734954</v>
      </c>
      <c r="B5571" s="1" t="n">
        <v>-4.78738217951517</v>
      </c>
    </row>
    <row r="5572" customFormat="false" ht="15" hidden="false" customHeight="false" outlineLevel="0" collapsed="false">
      <c r="A5572" s="1" t="n">
        <f aca="false">-22.6174870652796</f>
        <v>-22.6174870652796</v>
      </c>
      <c r="B5572" s="1" t="n">
        <v>-13.668497658065</v>
      </c>
    </row>
    <row r="5573" customFormat="false" ht="15" hidden="false" customHeight="false" outlineLevel="0" collapsed="false">
      <c r="A5573" s="1" t="n">
        <f aca="false">-34.7123285490212</f>
        <v>-34.7123285490212</v>
      </c>
      <c r="B5573" s="1" t="n">
        <v>-9.73759480419171</v>
      </c>
    </row>
    <row r="5574" customFormat="false" ht="15" hidden="false" customHeight="false" outlineLevel="0" collapsed="false">
      <c r="A5574" s="1" t="n">
        <f aca="false">-28.4193550155555</f>
        <v>-28.4193550155555</v>
      </c>
      <c r="B5574" s="1" t="n">
        <v>-18.1636934589371</v>
      </c>
    </row>
    <row r="5575" customFormat="false" ht="15" hidden="false" customHeight="false" outlineLevel="0" collapsed="false">
      <c r="A5575" s="1" t="n">
        <v>38.4360463724053</v>
      </c>
      <c r="B5575" s="1" t="n">
        <v>-3.71515364241134</v>
      </c>
    </row>
    <row r="5576" customFormat="false" ht="15" hidden="false" customHeight="false" outlineLevel="0" collapsed="false">
      <c r="A5576" s="1" t="n">
        <v>12.0931814941509</v>
      </c>
      <c r="B5576" s="1" t="n">
        <v>-0.342024641669933</v>
      </c>
    </row>
    <row r="5577" customFormat="false" ht="15" hidden="false" customHeight="false" outlineLevel="0" collapsed="false">
      <c r="A5577" s="1" t="n">
        <v>3.63371732545633</v>
      </c>
      <c r="B5577" s="1" t="n">
        <v>5.54258072277458</v>
      </c>
    </row>
    <row r="5578" customFormat="false" ht="15" hidden="false" customHeight="false" outlineLevel="0" collapsed="false">
      <c r="A5578" s="1" t="n">
        <v>-6.21928063496828</v>
      </c>
      <c r="B5578" s="1" t="n">
        <v>7.73505656787043</v>
      </c>
    </row>
    <row r="5579" customFormat="false" ht="15" hidden="false" customHeight="false" outlineLevel="0" collapsed="false">
      <c r="A5579" s="1" t="n">
        <v>25.6924483228113</v>
      </c>
      <c r="B5579" s="1" t="n">
        <v>-4.26100543608023</v>
      </c>
    </row>
    <row r="5580" customFormat="false" ht="15" hidden="false" customHeight="false" outlineLevel="0" collapsed="false">
      <c r="A5580" s="1" t="n">
        <v>32.124351738</v>
      </c>
      <c r="B5580" s="1" t="n">
        <v>-3.98128577122014</v>
      </c>
    </row>
    <row r="5581" customFormat="false" ht="15" hidden="false" customHeight="false" outlineLevel="0" collapsed="false">
      <c r="A5581" s="1" t="n">
        <v>39.6179074431329</v>
      </c>
      <c r="B5581" s="1" t="n">
        <v>-6.10727857644851</v>
      </c>
    </row>
    <row r="5582" customFormat="false" ht="15" hidden="false" customHeight="false" outlineLevel="0" collapsed="false">
      <c r="A5582" s="1" t="n">
        <v>32.4007577922337</v>
      </c>
      <c r="B5582" s="1" t="n">
        <v>-2.57670343118275</v>
      </c>
    </row>
    <row r="5583" customFormat="false" ht="15" hidden="false" customHeight="false" outlineLevel="0" collapsed="false">
      <c r="A5583" s="1" t="n">
        <v>-3.85184660445933</v>
      </c>
      <c r="B5583" s="1" t="n">
        <v>9.63863875751736</v>
      </c>
    </row>
    <row r="5584" customFormat="false" ht="15" hidden="false" customHeight="false" outlineLevel="0" collapsed="false">
      <c r="A5584" s="1" t="n">
        <f aca="false">-26.3990185614741</f>
        <v>-26.3990185614741</v>
      </c>
      <c r="B5584" s="1" t="n">
        <v>-12.8048173952388</v>
      </c>
    </row>
    <row r="5585" customFormat="false" ht="15" hidden="false" customHeight="false" outlineLevel="0" collapsed="false">
      <c r="A5585" s="1" t="n">
        <v>25.0829983340094</v>
      </c>
      <c r="B5585" s="1" t="n">
        <v>-3.23112620587655</v>
      </c>
    </row>
    <row r="5586" customFormat="false" ht="15" hidden="false" customHeight="false" outlineLevel="0" collapsed="false">
      <c r="A5586" s="1" t="n">
        <v>30.8495291640572</v>
      </c>
      <c r="B5586" s="1" t="n">
        <v>-4.51720290933603</v>
      </c>
    </row>
    <row r="5587" customFormat="false" ht="15" hidden="false" customHeight="false" outlineLevel="0" collapsed="false">
      <c r="A5587" s="1" t="n">
        <v>29.9918673362976</v>
      </c>
      <c r="B5587" s="1" t="n">
        <v>-6.73415496613835</v>
      </c>
    </row>
    <row r="5588" customFormat="false" ht="15" hidden="false" customHeight="false" outlineLevel="0" collapsed="false">
      <c r="A5588" s="1" t="n">
        <f aca="false">-17.8712275241468</f>
        <v>-17.8712275241468</v>
      </c>
      <c r="B5588" s="1" t="n">
        <v>-16.0993996174569</v>
      </c>
    </row>
    <row r="5589" customFormat="false" ht="15" hidden="false" customHeight="false" outlineLevel="0" collapsed="false">
      <c r="A5589" s="1" t="n">
        <v>21.2246793803992</v>
      </c>
      <c r="B5589" s="1" t="n">
        <v>-7.2155616407064</v>
      </c>
    </row>
    <row r="5590" customFormat="false" ht="15" hidden="false" customHeight="false" outlineLevel="0" collapsed="false">
      <c r="A5590" s="1" t="n">
        <f aca="false">-15.6293175860965</f>
        <v>-15.6293175860965</v>
      </c>
      <c r="B5590" s="1" t="n">
        <v>-17.9899606954901</v>
      </c>
    </row>
    <row r="5591" customFormat="false" ht="15" hidden="false" customHeight="false" outlineLevel="0" collapsed="false">
      <c r="A5591" s="1" t="n">
        <f aca="false">-26.5621779143501</f>
        <v>-26.5621779143501</v>
      </c>
      <c r="B5591" s="1" t="n">
        <v>-9.5352164442945</v>
      </c>
    </row>
    <row r="5592" customFormat="false" ht="15" hidden="false" customHeight="false" outlineLevel="0" collapsed="false">
      <c r="A5592" s="1" t="n">
        <v>3.39755878940569</v>
      </c>
      <c r="B5592" s="1" t="n">
        <v>8.88536915155786</v>
      </c>
    </row>
    <row r="5593" customFormat="false" ht="15" hidden="false" customHeight="false" outlineLevel="0" collapsed="false">
      <c r="A5593" s="1" t="n">
        <f aca="false">-24.3567060295155</f>
        <v>-24.3567060295155</v>
      </c>
      <c r="B5593" s="1" t="n">
        <v>-18.2774905931591</v>
      </c>
    </row>
    <row r="5594" customFormat="false" ht="15" hidden="false" customHeight="false" outlineLevel="0" collapsed="false">
      <c r="A5594" s="1" t="n">
        <v>7.4786557307157</v>
      </c>
      <c r="B5594" s="1" t="n">
        <v>8.65098206075862</v>
      </c>
    </row>
    <row r="5595" customFormat="false" ht="15" hidden="false" customHeight="false" outlineLevel="0" collapsed="false">
      <c r="A5595" s="1" t="n">
        <f aca="false">-26.1339617168232</f>
        <v>-26.1339617168232</v>
      </c>
      <c r="B5595" s="1" t="n">
        <v>-10.0999939747858</v>
      </c>
    </row>
    <row r="5596" customFormat="false" ht="15" hidden="false" customHeight="false" outlineLevel="0" collapsed="false">
      <c r="A5596" s="1" t="n">
        <f aca="false">-34.586927031233</f>
        <v>-34.586927031233</v>
      </c>
      <c r="B5596" s="1" t="n">
        <v>-11.6372110603531</v>
      </c>
    </row>
    <row r="5597" customFormat="false" ht="15" hidden="false" customHeight="false" outlineLevel="0" collapsed="false">
      <c r="A5597" s="1" t="n">
        <v>12.2799014207615</v>
      </c>
      <c r="B5597" s="1" t="n">
        <v>8.04247175499321</v>
      </c>
    </row>
    <row r="5598" customFormat="false" ht="15" hidden="false" customHeight="false" outlineLevel="0" collapsed="false">
      <c r="A5598" s="1" t="n">
        <f aca="false">-26.0453111823872</f>
        <v>-26.0453111823872</v>
      </c>
      <c r="B5598" s="1" t="n">
        <v>-14.6199953179397</v>
      </c>
    </row>
    <row r="5599" customFormat="false" ht="15" hidden="false" customHeight="false" outlineLevel="0" collapsed="false">
      <c r="A5599" s="1" t="n">
        <v>29.1248116740616</v>
      </c>
      <c r="B5599" s="1" t="n">
        <v>-5.48856359940309</v>
      </c>
    </row>
    <row r="5600" customFormat="false" ht="15" hidden="false" customHeight="false" outlineLevel="0" collapsed="false">
      <c r="A5600" s="1" t="n">
        <v>2.64957933063532</v>
      </c>
      <c r="B5600" s="1" t="n">
        <v>8.56881624627317</v>
      </c>
    </row>
    <row r="5601" customFormat="false" ht="15" hidden="false" customHeight="false" outlineLevel="0" collapsed="false">
      <c r="A5601" s="1" t="n">
        <f aca="false">-30.0299921972119</f>
        <v>-30.0299921972119</v>
      </c>
      <c r="B5601" s="1" t="n">
        <v>-13.1049768631372</v>
      </c>
    </row>
    <row r="5602" customFormat="false" ht="15" hidden="false" customHeight="false" outlineLevel="0" collapsed="false">
      <c r="A5602" s="1" t="n">
        <v>31.9911800614064</v>
      </c>
      <c r="B5602" s="1" t="n">
        <v>-0.742513006618775</v>
      </c>
    </row>
    <row r="5603" customFormat="false" ht="15" hidden="false" customHeight="false" outlineLevel="0" collapsed="false">
      <c r="A5603" s="1" t="n">
        <v>-0.812035381867116</v>
      </c>
      <c r="B5603" s="1" t="n">
        <v>4.10785029248917</v>
      </c>
    </row>
    <row r="5604" customFormat="false" ht="15" hidden="false" customHeight="false" outlineLevel="0" collapsed="false">
      <c r="A5604" s="1" t="n">
        <f aca="false">-26.1411240620394</f>
        <v>-26.1411240620394</v>
      </c>
      <c r="B5604" s="1" t="n">
        <v>-12.6158254149993</v>
      </c>
    </row>
    <row r="5605" customFormat="false" ht="15" hidden="false" customHeight="false" outlineLevel="0" collapsed="false">
      <c r="A5605" s="1" t="n">
        <f aca="false">-15.7655256097957</f>
        <v>-15.7655256097957</v>
      </c>
      <c r="B5605" s="1" t="n">
        <v>-17.9689112194801</v>
      </c>
    </row>
    <row r="5606" customFormat="false" ht="15" hidden="false" customHeight="false" outlineLevel="0" collapsed="false">
      <c r="A5606" s="1" t="n">
        <f aca="false">-20.909386375938</f>
        <v>-20.909386375938</v>
      </c>
      <c r="B5606" s="1" t="n">
        <v>-9.81758418198623</v>
      </c>
    </row>
    <row r="5607" customFormat="false" ht="15" hidden="false" customHeight="false" outlineLevel="0" collapsed="false">
      <c r="A5607" s="1" t="n">
        <f aca="false">-31.6653069327604</f>
        <v>-31.6653069327604</v>
      </c>
      <c r="B5607" s="1" t="n">
        <v>-16.3234618716741</v>
      </c>
    </row>
    <row r="5608" customFormat="false" ht="15" hidden="false" customHeight="false" outlineLevel="0" collapsed="false">
      <c r="A5608" s="1" t="n">
        <v>25.4604974050288</v>
      </c>
      <c r="B5608" s="1" t="n">
        <v>-8.70534097371232</v>
      </c>
    </row>
    <row r="5609" customFormat="false" ht="15" hidden="false" customHeight="false" outlineLevel="0" collapsed="false">
      <c r="A5609" s="1" t="n">
        <v>7.36117330926929</v>
      </c>
      <c r="B5609" s="1" t="n">
        <v>-0.328153647354575</v>
      </c>
    </row>
    <row r="5610" customFormat="false" ht="15" hidden="false" customHeight="false" outlineLevel="0" collapsed="false">
      <c r="A5610" s="1" t="n">
        <v>3.01705660959918</v>
      </c>
      <c r="B5610" s="1" t="n">
        <v>3.00282573918675</v>
      </c>
    </row>
    <row r="5611" customFormat="false" ht="15" hidden="false" customHeight="false" outlineLevel="0" collapsed="false">
      <c r="A5611" s="1" t="n">
        <v>7.04335808211415</v>
      </c>
      <c r="B5611" s="1" t="n">
        <v>5.27499445030593</v>
      </c>
    </row>
    <row r="5612" customFormat="false" ht="15" hidden="false" customHeight="false" outlineLevel="0" collapsed="false">
      <c r="A5612" s="1" t="n">
        <f aca="false">-32.6895958576511</f>
        <v>-32.6895958576511</v>
      </c>
      <c r="B5612" s="1" t="n">
        <v>-16.4693356480674</v>
      </c>
    </row>
    <row r="5613" customFormat="false" ht="15" hidden="false" customHeight="false" outlineLevel="0" collapsed="false">
      <c r="A5613" s="1" t="n">
        <f aca="false">-34.7866339267848</f>
        <v>-34.7866339267848</v>
      </c>
      <c r="B5613" s="1" t="n">
        <v>-11.3626098568639</v>
      </c>
    </row>
    <row r="5614" customFormat="false" ht="15" hidden="false" customHeight="false" outlineLevel="0" collapsed="false">
      <c r="A5614" s="1" t="n">
        <v>23.4640585629038</v>
      </c>
      <c r="B5614" s="1" t="n">
        <v>-5.95815693632998</v>
      </c>
    </row>
    <row r="5615" customFormat="false" ht="15" hidden="false" customHeight="false" outlineLevel="0" collapsed="false">
      <c r="A5615" s="1" t="n">
        <v>31.4651046374886</v>
      </c>
      <c r="B5615" s="1" t="n">
        <v>-2.15085833558468</v>
      </c>
    </row>
    <row r="5616" customFormat="false" ht="15" hidden="false" customHeight="false" outlineLevel="0" collapsed="false">
      <c r="A5616" s="1" t="n">
        <f aca="false">-25.4193342564072</f>
        <v>-25.4193342564072</v>
      </c>
      <c r="B5616" s="1" t="n">
        <v>-17.1503230782679</v>
      </c>
    </row>
    <row r="5617" customFormat="false" ht="15" hidden="false" customHeight="false" outlineLevel="0" collapsed="false">
      <c r="A5617" s="1" t="n">
        <v>-3.24321346058669</v>
      </c>
      <c r="B5617" s="1" t="n">
        <v>1.17203831925622</v>
      </c>
    </row>
    <row r="5618" customFormat="false" ht="15" hidden="false" customHeight="false" outlineLevel="0" collapsed="false">
      <c r="A5618" s="1" t="n">
        <v>23.499385105323</v>
      </c>
      <c r="B5618" s="1" t="n">
        <v>-1.32997213860857</v>
      </c>
    </row>
    <row r="5619" customFormat="false" ht="15" hidden="false" customHeight="false" outlineLevel="0" collapsed="false">
      <c r="A5619" s="1" t="n">
        <f aca="false">-31.8146707413933</f>
        <v>-31.8146707413933</v>
      </c>
      <c r="B5619" s="1" t="n">
        <v>-12.0107563891659</v>
      </c>
    </row>
    <row r="5620" customFormat="false" ht="15" hidden="false" customHeight="false" outlineLevel="0" collapsed="false">
      <c r="A5620" s="1" t="n">
        <v>40.3964815576044</v>
      </c>
      <c r="B5620" s="1" t="n">
        <v>-7.73111577409654</v>
      </c>
    </row>
    <row r="5621" customFormat="false" ht="15" hidden="false" customHeight="false" outlineLevel="0" collapsed="false">
      <c r="A5621" s="1" t="n">
        <v>1.05287758305838</v>
      </c>
      <c r="B5621" s="1" t="n">
        <v>7.50107369604712</v>
      </c>
    </row>
    <row r="5622" customFormat="false" ht="15" hidden="false" customHeight="false" outlineLevel="0" collapsed="false">
      <c r="A5622" s="1" t="n">
        <f aca="false">-19.1422604231701</f>
        <v>-19.1422604231701</v>
      </c>
      <c r="B5622" s="1" t="n">
        <v>-10.0862695687651</v>
      </c>
    </row>
    <row r="5623" customFormat="false" ht="15" hidden="false" customHeight="false" outlineLevel="0" collapsed="false">
      <c r="A5623" s="1" t="n">
        <v>28.2660059362213</v>
      </c>
      <c r="B5623" s="1" t="n">
        <v>0.0938278905140812</v>
      </c>
    </row>
    <row r="5624" customFormat="false" ht="15" hidden="false" customHeight="false" outlineLevel="0" collapsed="false">
      <c r="A5624" s="1" t="n">
        <v>37.1074011213089</v>
      </c>
      <c r="B5624" s="1" t="n">
        <v>-0.604267144760651</v>
      </c>
    </row>
    <row r="5625" customFormat="false" ht="15" hidden="false" customHeight="false" outlineLevel="0" collapsed="false">
      <c r="A5625" s="1" t="n">
        <v>40.3791997869536</v>
      </c>
      <c r="B5625" s="1" t="n">
        <v>-7.37813863959248</v>
      </c>
    </row>
    <row r="5626" customFormat="false" ht="15" hidden="false" customHeight="false" outlineLevel="0" collapsed="false">
      <c r="A5626" s="1" t="n">
        <f aca="false">-0.504901771926337</f>
        <v>-0.504901771926337</v>
      </c>
      <c r="B5626" s="1" t="n">
        <v>-0.188470740810083</v>
      </c>
    </row>
    <row r="5627" customFormat="false" ht="15" hidden="false" customHeight="false" outlineLevel="0" collapsed="false">
      <c r="A5627" s="1" t="n">
        <f aca="false">-3.02508840322986</f>
        <v>-3.02508840322986</v>
      </c>
      <c r="B5627" s="1" t="n">
        <v>-0.323330194133293</v>
      </c>
    </row>
    <row r="5628" customFormat="false" ht="15" hidden="false" customHeight="false" outlineLevel="0" collapsed="false">
      <c r="A5628" s="1" t="n">
        <v>34.18463925551</v>
      </c>
      <c r="B5628" s="1" t="n">
        <v>-5.41866679077123</v>
      </c>
    </row>
    <row r="5629" customFormat="false" ht="15" hidden="false" customHeight="false" outlineLevel="0" collapsed="false">
      <c r="A5629" s="1" t="n">
        <v>22.506428189071</v>
      </c>
      <c r="B5629" s="1" t="n">
        <v>-8.00281568013454</v>
      </c>
    </row>
    <row r="5630" customFormat="false" ht="15" hidden="false" customHeight="false" outlineLevel="0" collapsed="false">
      <c r="A5630" s="1" t="n">
        <v>26.2894260222139</v>
      </c>
      <c r="B5630" s="1" t="n">
        <v>0.0993086485645555</v>
      </c>
    </row>
    <row r="5631" customFormat="false" ht="15" hidden="false" customHeight="false" outlineLevel="0" collapsed="false">
      <c r="A5631" s="1" t="n">
        <f aca="false">-32.8549248910215</f>
        <v>-32.8549248910215</v>
      </c>
      <c r="B5631" s="1" t="n">
        <v>-19.2350642892664</v>
      </c>
    </row>
    <row r="5632" customFormat="false" ht="15" hidden="false" customHeight="false" outlineLevel="0" collapsed="false">
      <c r="A5632" s="1" t="n">
        <v>7.6930821526855</v>
      </c>
      <c r="B5632" s="1" t="n">
        <v>0.0252712424488457</v>
      </c>
    </row>
    <row r="5633" customFormat="false" ht="15" hidden="false" customHeight="false" outlineLevel="0" collapsed="false">
      <c r="A5633" s="1" t="n">
        <v>38.6239204759033</v>
      </c>
      <c r="B5633" s="1" t="n">
        <v>-7.9592441560134</v>
      </c>
    </row>
    <row r="5634" customFormat="false" ht="15" hidden="false" customHeight="false" outlineLevel="0" collapsed="false">
      <c r="A5634" s="1" t="n">
        <v>-1.8952472832615</v>
      </c>
      <c r="B5634" s="1" t="n">
        <v>6.20068670366184</v>
      </c>
    </row>
    <row r="5635" customFormat="false" ht="15" hidden="false" customHeight="false" outlineLevel="0" collapsed="false">
      <c r="A5635" s="1" t="n">
        <v>2.61394105074843</v>
      </c>
      <c r="B5635" s="1" t="n">
        <v>6.75117068565737</v>
      </c>
    </row>
    <row r="5636" customFormat="false" ht="15" hidden="false" customHeight="false" outlineLevel="0" collapsed="false">
      <c r="A5636" s="1" t="n">
        <f aca="false">-16.5920534784712</f>
        <v>-16.5920534784712</v>
      </c>
      <c r="B5636" s="1" t="n">
        <v>-12.0243694402857</v>
      </c>
    </row>
    <row r="5637" customFormat="false" ht="15" hidden="false" customHeight="false" outlineLevel="0" collapsed="false">
      <c r="A5637" s="1" t="n">
        <v>4.65853748771116</v>
      </c>
      <c r="B5637" s="1" t="n">
        <v>3.50311840479778</v>
      </c>
    </row>
    <row r="5638" customFormat="false" ht="15" hidden="false" customHeight="false" outlineLevel="0" collapsed="false">
      <c r="A5638" s="1" t="n">
        <v>29.9818894767826</v>
      </c>
      <c r="B5638" s="1" t="n">
        <v>-4.38493299071128</v>
      </c>
    </row>
    <row r="5639" customFormat="false" ht="15" hidden="false" customHeight="false" outlineLevel="0" collapsed="false">
      <c r="A5639" s="1" t="n">
        <f aca="false">-18.4676875609469</f>
        <v>-18.4676875609469</v>
      </c>
      <c r="B5639" s="1" t="n">
        <v>-13.8933568127036</v>
      </c>
    </row>
    <row r="5640" customFormat="false" ht="15" hidden="false" customHeight="false" outlineLevel="0" collapsed="false">
      <c r="A5640" s="1" t="n">
        <v>23.6458885895729</v>
      </c>
      <c r="B5640" s="1" t="n">
        <v>-7.52911237532949</v>
      </c>
    </row>
    <row r="5641" customFormat="false" ht="15" hidden="false" customHeight="false" outlineLevel="0" collapsed="false">
      <c r="A5641" s="1" t="n">
        <v>2.37462182320969</v>
      </c>
      <c r="B5641" s="1" t="n">
        <v>4.26144344396756</v>
      </c>
    </row>
    <row r="5642" customFormat="false" ht="15" hidden="false" customHeight="false" outlineLevel="0" collapsed="false">
      <c r="A5642" s="1" t="n">
        <v>3.53480539115147</v>
      </c>
      <c r="B5642" s="1" t="n">
        <v>6.46552910261017</v>
      </c>
    </row>
    <row r="5643" customFormat="false" ht="15" hidden="false" customHeight="false" outlineLevel="0" collapsed="false">
      <c r="A5643" s="1" t="n">
        <v>35.4480402039514</v>
      </c>
      <c r="B5643" s="1" t="n">
        <v>-6.1977385122433</v>
      </c>
    </row>
    <row r="5644" customFormat="false" ht="15" hidden="false" customHeight="false" outlineLevel="0" collapsed="false">
      <c r="A5644" s="1" t="n">
        <v>-3.38869945076548</v>
      </c>
      <c r="B5644" s="1" t="n">
        <v>2.09298768812969</v>
      </c>
    </row>
    <row r="5645" customFormat="false" ht="15" hidden="false" customHeight="false" outlineLevel="0" collapsed="false">
      <c r="A5645" s="1" t="n">
        <v>30.6298757524733</v>
      </c>
      <c r="B5645" s="1" t="n">
        <v>-3.64612731165399</v>
      </c>
    </row>
    <row r="5646" customFormat="false" ht="15" hidden="false" customHeight="false" outlineLevel="0" collapsed="false">
      <c r="A5646" s="1" t="n">
        <v>33.1361454877723</v>
      </c>
      <c r="B5646" s="1" t="n">
        <v>-2.72215131033</v>
      </c>
    </row>
    <row r="5647" customFormat="false" ht="15" hidden="false" customHeight="false" outlineLevel="0" collapsed="false">
      <c r="A5647" s="1" t="n">
        <v>5.59934186625786</v>
      </c>
      <c r="B5647" s="1" t="n">
        <v>6.5964288550746</v>
      </c>
    </row>
    <row r="5648" customFormat="false" ht="15" hidden="false" customHeight="false" outlineLevel="0" collapsed="false">
      <c r="A5648" s="1" t="n">
        <f aca="false">-23.346603031456</f>
        <v>-23.346603031456</v>
      </c>
      <c r="B5648" s="1" t="n">
        <v>-10.6879174536903</v>
      </c>
    </row>
    <row r="5649" customFormat="false" ht="15" hidden="false" customHeight="false" outlineLevel="0" collapsed="false">
      <c r="A5649" s="1" t="n">
        <f aca="false">-28.9612416304344</f>
        <v>-28.9612416304344</v>
      </c>
      <c r="B5649" s="1" t="n">
        <v>-18.6191654467308</v>
      </c>
    </row>
    <row r="5650" customFormat="false" ht="15" hidden="false" customHeight="false" outlineLevel="0" collapsed="false">
      <c r="A5650" s="1" t="n">
        <v>24.2489605470828</v>
      </c>
      <c r="B5650" s="1" t="n">
        <v>-4.91103578660159</v>
      </c>
    </row>
    <row r="5651" customFormat="false" ht="15" hidden="false" customHeight="false" outlineLevel="0" collapsed="false">
      <c r="A5651" s="1" t="n">
        <v>26.4921860536376</v>
      </c>
      <c r="B5651" s="1" t="n">
        <v>-1.59151201759259</v>
      </c>
    </row>
    <row r="5652" customFormat="false" ht="15" hidden="false" customHeight="false" outlineLevel="0" collapsed="false">
      <c r="A5652" s="1" t="n">
        <v>27.1955236640918</v>
      </c>
      <c r="B5652" s="1" t="n">
        <v>-7.52705317033851</v>
      </c>
    </row>
    <row r="5653" customFormat="false" ht="15" hidden="false" customHeight="false" outlineLevel="0" collapsed="false">
      <c r="A5653" s="1" t="n">
        <f aca="false">-31.2624614331385</f>
        <v>-31.2624614331385</v>
      </c>
      <c r="B5653" s="1" t="n">
        <v>-11.2422762262299</v>
      </c>
    </row>
    <row r="5654" customFormat="false" ht="15" hidden="false" customHeight="false" outlineLevel="0" collapsed="false">
      <c r="A5654" s="1" t="n">
        <v>10.6563228162214</v>
      </c>
      <c r="B5654" s="1" t="n">
        <v>4.01713893089427</v>
      </c>
    </row>
    <row r="5655" customFormat="false" ht="15" hidden="false" customHeight="false" outlineLevel="0" collapsed="false">
      <c r="A5655" s="1" t="n">
        <f aca="false">-33.7814362765845</f>
        <v>-33.7814362765845</v>
      </c>
      <c r="B5655" s="1" t="n">
        <v>-12.9876202226668</v>
      </c>
    </row>
    <row r="5656" customFormat="false" ht="15" hidden="false" customHeight="false" outlineLevel="0" collapsed="false">
      <c r="A5656" s="1" t="n">
        <f aca="false">-23.7183378568051</f>
        <v>-23.7183378568051</v>
      </c>
      <c r="B5656" s="1" t="n">
        <v>-16.0631391013634</v>
      </c>
    </row>
    <row r="5657" customFormat="false" ht="15" hidden="false" customHeight="false" outlineLevel="0" collapsed="false">
      <c r="A5657" s="1" t="n">
        <v>-1.92769491073847</v>
      </c>
      <c r="B5657" s="1" t="n">
        <v>9.44471361015889</v>
      </c>
    </row>
    <row r="5658" customFormat="false" ht="15" hidden="false" customHeight="false" outlineLevel="0" collapsed="false">
      <c r="A5658" s="1" t="n">
        <f aca="false">-24.3644895708749</f>
        <v>-24.3644895708749</v>
      </c>
      <c r="B5658" s="1" t="n">
        <v>-14.5198846600133</v>
      </c>
    </row>
    <row r="5659" customFormat="false" ht="15" hidden="false" customHeight="false" outlineLevel="0" collapsed="false">
      <c r="A5659" s="1" t="n">
        <f aca="false">-25.721178559914</f>
        <v>-25.721178559914</v>
      </c>
      <c r="B5659" s="1" t="n">
        <v>-11.0916115864832</v>
      </c>
    </row>
    <row r="5660" customFormat="false" ht="15" hidden="false" customHeight="false" outlineLevel="0" collapsed="false">
      <c r="A5660" s="1" t="n">
        <v>38.1694811624727</v>
      </c>
      <c r="B5660" s="1" t="n">
        <v>-6.76522033514477</v>
      </c>
    </row>
    <row r="5661" customFormat="false" ht="15" hidden="false" customHeight="false" outlineLevel="0" collapsed="false">
      <c r="A5661" s="1" t="n">
        <v>-4.83174740917667</v>
      </c>
      <c r="B5661" s="1" t="n">
        <v>3.09140866306141</v>
      </c>
    </row>
    <row r="5662" customFormat="false" ht="15" hidden="false" customHeight="false" outlineLevel="0" collapsed="false">
      <c r="A5662" s="1" t="n">
        <v>-4.40282374827086</v>
      </c>
      <c r="B5662" s="1" t="n">
        <v>1.97275290509957</v>
      </c>
    </row>
    <row r="5663" customFormat="false" ht="15" hidden="false" customHeight="false" outlineLevel="0" collapsed="false">
      <c r="A5663" s="1" t="n">
        <v>7.82147302932579</v>
      </c>
      <c r="B5663" s="1" t="n">
        <v>2.53163089682977</v>
      </c>
    </row>
    <row r="5664" customFormat="false" ht="15" hidden="false" customHeight="false" outlineLevel="0" collapsed="false">
      <c r="A5664" s="1" t="n">
        <f aca="false">-24.3762146062992</f>
        <v>-24.3762146062992</v>
      </c>
      <c r="B5664" s="1" t="n">
        <v>-11.3108726999044</v>
      </c>
    </row>
    <row r="5665" customFormat="false" ht="15" hidden="false" customHeight="false" outlineLevel="0" collapsed="false">
      <c r="A5665" s="1" t="n">
        <f aca="false">-19.8742009978634</f>
        <v>-19.8742009978634</v>
      </c>
      <c r="B5665" s="1" t="n">
        <v>-9.90221432456639</v>
      </c>
    </row>
    <row r="5666" customFormat="false" ht="15" hidden="false" customHeight="false" outlineLevel="0" collapsed="false">
      <c r="A5666" s="1" t="n">
        <f aca="false">-17.7457931300854</f>
        <v>-17.7457931300854</v>
      </c>
      <c r="B5666" s="1" t="n">
        <v>-18.89870401197</v>
      </c>
    </row>
    <row r="5667" customFormat="false" ht="15" hidden="false" customHeight="false" outlineLevel="0" collapsed="false">
      <c r="A5667" s="1" t="n">
        <v>1.31269454090952</v>
      </c>
      <c r="B5667" s="1" t="n">
        <v>3.44552633487736</v>
      </c>
    </row>
    <row r="5668" customFormat="false" ht="15" hidden="false" customHeight="false" outlineLevel="0" collapsed="false">
      <c r="A5668" s="1" t="n">
        <f aca="false">-20.6104224211516</f>
        <v>-20.6104224211516</v>
      </c>
      <c r="B5668" s="1" t="n">
        <v>-11.4599780410275</v>
      </c>
    </row>
    <row r="5669" customFormat="false" ht="15" hidden="false" customHeight="false" outlineLevel="0" collapsed="false">
      <c r="A5669" s="1" t="n">
        <v>35.562436199964</v>
      </c>
      <c r="B5669" s="1" t="n">
        <v>-3.89841480789094</v>
      </c>
    </row>
    <row r="5670" customFormat="false" ht="15" hidden="false" customHeight="false" outlineLevel="0" collapsed="false">
      <c r="A5670" s="1" t="n">
        <v>6.88084555249278</v>
      </c>
      <c r="B5670" s="1" t="n">
        <v>2.80474711406889</v>
      </c>
    </row>
    <row r="5671" customFormat="false" ht="15" hidden="false" customHeight="false" outlineLevel="0" collapsed="false">
      <c r="A5671" s="1" t="n">
        <f aca="false">-32.8563445332496</f>
        <v>-32.8563445332496</v>
      </c>
      <c r="B5671" s="1" t="n">
        <v>-10.0163951099922</v>
      </c>
    </row>
    <row r="5672" customFormat="false" ht="15" hidden="false" customHeight="false" outlineLevel="0" collapsed="false">
      <c r="A5672" s="1" t="n">
        <f aca="false">-23.7981072523559</f>
        <v>-23.7981072523559</v>
      </c>
      <c r="B5672" s="1" t="n">
        <v>-9.97407435975091</v>
      </c>
    </row>
    <row r="5673" customFormat="false" ht="15" hidden="false" customHeight="false" outlineLevel="0" collapsed="false">
      <c r="A5673" s="1" t="n">
        <v>33.6052378367693</v>
      </c>
      <c r="B5673" s="1" t="n">
        <v>-0.202069871310262</v>
      </c>
    </row>
    <row r="5674" customFormat="false" ht="15" hidden="false" customHeight="false" outlineLevel="0" collapsed="false">
      <c r="A5674" s="1" t="n">
        <v>24.8094316510811</v>
      </c>
      <c r="B5674" s="1" t="n">
        <v>-6.42386028976572</v>
      </c>
    </row>
    <row r="5675" customFormat="false" ht="15" hidden="false" customHeight="false" outlineLevel="0" collapsed="false">
      <c r="A5675" s="1" t="n">
        <v>35.1216390969568</v>
      </c>
      <c r="B5675" s="1" t="n">
        <v>-9.12916439232791</v>
      </c>
    </row>
    <row r="5676" customFormat="false" ht="15" hidden="false" customHeight="false" outlineLevel="0" collapsed="false">
      <c r="A5676" s="1" t="n">
        <v>11.7460515045965</v>
      </c>
      <c r="B5676" s="1" t="n">
        <v>6.30043943535633</v>
      </c>
    </row>
    <row r="5677" customFormat="false" ht="15" hidden="false" customHeight="false" outlineLevel="0" collapsed="false">
      <c r="A5677" s="1" t="n">
        <v>35.3533127397557</v>
      </c>
      <c r="B5677" s="1" t="n">
        <v>0.0392816384856082</v>
      </c>
    </row>
    <row r="5678" customFormat="false" ht="15" hidden="false" customHeight="false" outlineLevel="0" collapsed="false">
      <c r="A5678" s="1" t="n">
        <f aca="false">-22.7287042644826</f>
        <v>-22.7287042644826</v>
      </c>
      <c r="B5678" s="1" t="n">
        <v>-11.8684626976075</v>
      </c>
    </row>
    <row r="5679" customFormat="false" ht="15" hidden="false" customHeight="false" outlineLevel="0" collapsed="false">
      <c r="A5679" s="1" t="n">
        <f aca="false">-21.0061166684038</f>
        <v>-21.0061166684038</v>
      </c>
      <c r="B5679" s="1" t="n">
        <v>-17.6262075501119</v>
      </c>
    </row>
    <row r="5680" customFormat="false" ht="15" hidden="false" customHeight="false" outlineLevel="0" collapsed="false">
      <c r="A5680" s="1" t="n">
        <v>4.83291132423891</v>
      </c>
      <c r="B5680" s="1" t="n">
        <v>-0.339399801226416</v>
      </c>
    </row>
    <row r="5681" customFormat="false" ht="15" hidden="false" customHeight="false" outlineLevel="0" collapsed="false">
      <c r="A5681" s="1" t="n">
        <f aca="false">-33.9898388380163</f>
        <v>-33.9898388380163</v>
      </c>
      <c r="B5681" s="1" t="n">
        <v>-12.0778900857299</v>
      </c>
    </row>
    <row r="5682" customFormat="false" ht="15" hidden="false" customHeight="false" outlineLevel="0" collapsed="false">
      <c r="A5682" s="1" t="n">
        <v>6.09714688936559</v>
      </c>
      <c r="B5682" s="1" t="n">
        <v>6.59484449896486</v>
      </c>
    </row>
    <row r="5683" customFormat="false" ht="15" hidden="false" customHeight="false" outlineLevel="0" collapsed="false">
      <c r="A5683" s="1" t="n">
        <v>30.5036610364514</v>
      </c>
      <c r="B5683" s="1" t="n">
        <v>0.11869626792164</v>
      </c>
    </row>
    <row r="5684" customFormat="false" ht="15" hidden="false" customHeight="false" outlineLevel="0" collapsed="false">
      <c r="A5684" s="1" t="n">
        <v>-4.74629805239728</v>
      </c>
      <c r="B5684" s="1" t="n">
        <v>0.889917656286091</v>
      </c>
    </row>
    <row r="5685" customFormat="false" ht="15" hidden="false" customHeight="false" outlineLevel="0" collapsed="false">
      <c r="A5685" s="1" t="n">
        <f aca="false">-20.3017357035534</f>
        <v>-20.3017357035534</v>
      </c>
      <c r="B5685" s="1" t="n">
        <v>-18.3187045034161</v>
      </c>
    </row>
    <row r="5686" customFormat="false" ht="15" hidden="false" customHeight="false" outlineLevel="0" collapsed="false">
      <c r="A5686" s="1" t="n">
        <f aca="false">-27.5472901576654</f>
        <v>-27.5472901576654</v>
      </c>
      <c r="B5686" s="1" t="n">
        <v>-18.7217930253683</v>
      </c>
    </row>
    <row r="5687" customFormat="false" ht="15" hidden="false" customHeight="false" outlineLevel="0" collapsed="false">
      <c r="A5687" s="1" t="n">
        <v>27.5162068606053</v>
      </c>
      <c r="B5687" s="1" t="n">
        <v>-3.76748792636998</v>
      </c>
    </row>
    <row r="5688" customFormat="false" ht="15" hidden="false" customHeight="false" outlineLevel="0" collapsed="false">
      <c r="A5688" s="1" t="n">
        <f aca="false">-16.0648318196304</f>
        <v>-16.0648318196304</v>
      </c>
      <c r="B5688" s="1" t="n">
        <v>-12.0358915217168</v>
      </c>
    </row>
    <row r="5689" customFormat="false" ht="15" hidden="false" customHeight="false" outlineLevel="0" collapsed="false">
      <c r="A5689" s="1" t="n">
        <f aca="false">-17.5115977691674</f>
        <v>-17.5115977691674</v>
      </c>
      <c r="B5689" s="1" t="n">
        <v>-15.0068876720538</v>
      </c>
    </row>
    <row r="5690" customFormat="false" ht="15" hidden="false" customHeight="false" outlineLevel="0" collapsed="false">
      <c r="A5690" s="1" t="n">
        <v>8.81322529192223</v>
      </c>
      <c r="B5690" s="1" t="n">
        <v>6.01646813739224</v>
      </c>
    </row>
    <row r="5691" customFormat="false" ht="15" hidden="false" customHeight="false" outlineLevel="0" collapsed="false">
      <c r="A5691" s="1" t="n">
        <v>8.42948921019008</v>
      </c>
      <c r="B5691" s="1" t="n">
        <v>0.0704779012046821</v>
      </c>
    </row>
    <row r="5692" customFormat="false" ht="15" hidden="false" customHeight="false" outlineLevel="0" collapsed="false">
      <c r="A5692" s="1" t="n">
        <v>26.7127760763139</v>
      </c>
      <c r="B5692" s="1" t="n">
        <v>-4.27005141016436</v>
      </c>
    </row>
    <row r="5693" customFormat="false" ht="15" hidden="false" customHeight="false" outlineLevel="0" collapsed="false">
      <c r="A5693" s="1" t="n">
        <v>29.310400919802</v>
      </c>
      <c r="B5693" s="1" t="n">
        <v>-3.45375587753041</v>
      </c>
    </row>
    <row r="5694" customFormat="false" ht="15" hidden="false" customHeight="false" outlineLevel="0" collapsed="false">
      <c r="A5694" s="1" t="n">
        <v>-1.52620967000875</v>
      </c>
      <c r="B5694" s="1" t="n">
        <v>9.14029597619311</v>
      </c>
    </row>
    <row r="5695" customFormat="false" ht="15" hidden="false" customHeight="false" outlineLevel="0" collapsed="false">
      <c r="A5695" s="1" t="n">
        <v>-0.35905177319473</v>
      </c>
      <c r="B5695" s="1" t="n">
        <v>2.51324067400082</v>
      </c>
    </row>
    <row r="5696" customFormat="false" ht="15" hidden="false" customHeight="false" outlineLevel="0" collapsed="false">
      <c r="A5696" s="1" t="n">
        <f aca="false">-26.3651025364368</f>
        <v>-26.3651025364368</v>
      </c>
      <c r="B5696" s="1" t="n">
        <v>-9.65608138325842</v>
      </c>
    </row>
    <row r="5697" customFormat="false" ht="15" hidden="false" customHeight="false" outlineLevel="0" collapsed="false">
      <c r="A5697" s="1" t="n">
        <v>8.12590285037045</v>
      </c>
      <c r="B5697" s="1" t="n">
        <v>3.83925424366392</v>
      </c>
    </row>
    <row r="5698" customFormat="false" ht="15" hidden="false" customHeight="false" outlineLevel="0" collapsed="false">
      <c r="A5698" s="1" t="n">
        <f aca="false">-17.3599515974874</f>
        <v>-17.3599515974874</v>
      </c>
      <c r="B5698" s="1" t="n">
        <v>-9.83913220455391</v>
      </c>
    </row>
    <row r="5699" customFormat="false" ht="15" hidden="false" customHeight="false" outlineLevel="0" collapsed="false">
      <c r="A5699" s="1" t="n">
        <f aca="false">-17.7969975817683</f>
        <v>-17.7969975817683</v>
      </c>
      <c r="B5699" s="1" t="n">
        <v>-11.0247457953527</v>
      </c>
    </row>
    <row r="5700" customFormat="false" ht="15" hidden="false" customHeight="false" outlineLevel="0" collapsed="false">
      <c r="A5700" s="1" t="n">
        <v>34.4050639491321</v>
      </c>
      <c r="B5700" s="1" t="n">
        <v>-5.25999342378443</v>
      </c>
    </row>
    <row r="5701" customFormat="false" ht="15" hidden="false" customHeight="false" outlineLevel="0" collapsed="false">
      <c r="A5701" s="1" t="n">
        <v>12.8560701589442</v>
      </c>
      <c r="B5701" s="1" t="n">
        <v>8.77211135935956</v>
      </c>
    </row>
    <row r="5702" customFormat="false" ht="15" hidden="false" customHeight="false" outlineLevel="0" collapsed="false">
      <c r="A5702" s="1" t="n">
        <v>-5.22274151243609</v>
      </c>
      <c r="B5702" s="1" t="n">
        <v>0.392122643525127</v>
      </c>
    </row>
    <row r="5703" customFormat="false" ht="15" hidden="false" customHeight="false" outlineLevel="0" collapsed="false">
      <c r="A5703" s="1" t="n">
        <v>-0.246251770686794</v>
      </c>
      <c r="B5703" s="1" t="n">
        <v>9.16027836968364</v>
      </c>
    </row>
    <row r="5704" customFormat="false" ht="15" hidden="false" customHeight="false" outlineLevel="0" collapsed="false">
      <c r="A5704" s="1" t="n">
        <f aca="false">-16.7300673021136</f>
        <v>-16.7300673021136</v>
      </c>
      <c r="B5704" s="1" t="n">
        <v>-12.3412314017969</v>
      </c>
    </row>
    <row r="5705" customFormat="false" ht="15" hidden="false" customHeight="false" outlineLevel="0" collapsed="false">
      <c r="A5705" s="1" t="n">
        <v>-4.59894688004839</v>
      </c>
      <c r="B5705" s="1" t="n">
        <v>0.951231000307706</v>
      </c>
    </row>
    <row r="5706" customFormat="false" ht="15" hidden="false" customHeight="false" outlineLevel="0" collapsed="false">
      <c r="A5706" s="1" t="n">
        <f aca="false">-32.624416414956</f>
        <v>-32.624416414956</v>
      </c>
      <c r="B5706" s="1" t="n">
        <v>-14.9292408780517</v>
      </c>
    </row>
    <row r="5707" customFormat="false" ht="15" hidden="false" customHeight="false" outlineLevel="0" collapsed="false">
      <c r="A5707" s="1" t="n">
        <f aca="false">-30.2712441161127</f>
        <v>-30.2712441161127</v>
      </c>
      <c r="B5707" s="1" t="n">
        <v>-16.0706314566283</v>
      </c>
    </row>
    <row r="5708" customFormat="false" ht="15" hidden="false" customHeight="false" outlineLevel="0" collapsed="false">
      <c r="A5708" s="1" t="n">
        <v>21.8727559592054</v>
      </c>
      <c r="B5708" s="1" t="n">
        <v>-8.01334798327343</v>
      </c>
    </row>
    <row r="5709" customFormat="false" ht="15" hidden="false" customHeight="false" outlineLevel="0" collapsed="false">
      <c r="A5709" s="1" t="n">
        <v>20.9445710041829</v>
      </c>
      <c r="B5709" s="1" t="n">
        <v>-5.1193535226988</v>
      </c>
    </row>
    <row r="5710" customFormat="false" ht="15" hidden="false" customHeight="false" outlineLevel="0" collapsed="false">
      <c r="A5710" s="1" t="n">
        <f aca="false">-25.7249588405503</f>
        <v>-25.7249588405503</v>
      </c>
      <c r="B5710" s="1" t="n">
        <v>-16.4809265180191</v>
      </c>
    </row>
    <row r="5711" customFormat="false" ht="15" hidden="false" customHeight="false" outlineLevel="0" collapsed="false">
      <c r="A5711" s="1" t="n">
        <f aca="false">-16.0299485558874</f>
        <v>-16.0299485558874</v>
      </c>
      <c r="B5711" s="1" t="n">
        <v>-13.9018917863041</v>
      </c>
    </row>
    <row r="5712" customFormat="false" ht="15" hidden="false" customHeight="false" outlineLevel="0" collapsed="false">
      <c r="A5712" s="1" t="n">
        <f aca="false">-29.9573420481752</f>
        <v>-29.9573420481752</v>
      </c>
      <c r="B5712" s="1" t="n">
        <v>-9.56090529693787</v>
      </c>
    </row>
    <row r="5713" customFormat="false" ht="15" hidden="false" customHeight="false" outlineLevel="0" collapsed="false">
      <c r="A5713" s="1" t="n">
        <v>33.6198048470269</v>
      </c>
      <c r="B5713" s="1" t="n">
        <v>-5.36679943263474</v>
      </c>
    </row>
    <row r="5714" customFormat="false" ht="15" hidden="false" customHeight="false" outlineLevel="0" collapsed="false">
      <c r="A5714" s="1" t="n">
        <v>13.1221209064637</v>
      </c>
      <c r="B5714" s="1" t="n">
        <v>9.45915016391251</v>
      </c>
    </row>
    <row r="5715" customFormat="false" ht="15" hidden="false" customHeight="false" outlineLevel="0" collapsed="false">
      <c r="A5715" s="1" t="n">
        <v>24.4907907827328</v>
      </c>
      <c r="B5715" s="1" t="n">
        <v>-0.182046379946054</v>
      </c>
    </row>
    <row r="5716" customFormat="false" ht="15" hidden="false" customHeight="false" outlineLevel="0" collapsed="false">
      <c r="A5716" s="1" t="n">
        <v>22.2053418232191</v>
      </c>
      <c r="B5716" s="1" t="n">
        <v>-1.67967826643068</v>
      </c>
    </row>
    <row r="5717" customFormat="false" ht="15" hidden="false" customHeight="false" outlineLevel="0" collapsed="false">
      <c r="A5717" s="1" t="n">
        <v>-4.19577830597607</v>
      </c>
      <c r="B5717" s="1" t="n">
        <v>8.08778641663865</v>
      </c>
    </row>
    <row r="5718" customFormat="false" ht="15" hidden="false" customHeight="false" outlineLevel="0" collapsed="false">
      <c r="A5718" s="1" t="n">
        <v>37.4856980887534</v>
      </c>
      <c r="B5718" s="1" t="n">
        <v>-2.32565937096594</v>
      </c>
    </row>
    <row r="5719" customFormat="false" ht="15" hidden="false" customHeight="false" outlineLevel="0" collapsed="false">
      <c r="A5719" s="1" t="n">
        <f aca="false">-17.2704599744084</f>
        <v>-17.2704599744084</v>
      </c>
      <c r="B5719" s="1" t="n">
        <v>-10.9996612121748</v>
      </c>
    </row>
    <row r="5720" customFormat="false" ht="15" hidden="false" customHeight="false" outlineLevel="0" collapsed="false">
      <c r="A5720" s="1" t="n">
        <f aca="false">-21.2176214177323</f>
        <v>-21.2176214177323</v>
      </c>
      <c r="B5720" s="1" t="n">
        <v>-16.028773617398</v>
      </c>
    </row>
    <row r="5721" customFormat="false" ht="15" hidden="false" customHeight="false" outlineLevel="0" collapsed="false">
      <c r="A5721" s="1" t="n">
        <v>25.8301192978499</v>
      </c>
      <c r="B5721" s="1" t="n">
        <v>-4.81509266191602</v>
      </c>
    </row>
    <row r="5722" customFormat="false" ht="15" hidden="false" customHeight="false" outlineLevel="0" collapsed="false">
      <c r="A5722" s="1" t="n">
        <v>31.4635984408357</v>
      </c>
      <c r="B5722" s="1" t="n">
        <v>-8.06932292410056</v>
      </c>
    </row>
    <row r="5723" customFormat="false" ht="15" hidden="false" customHeight="false" outlineLevel="0" collapsed="false">
      <c r="A5723" s="1" t="n">
        <f aca="false">-26.7942046081013</f>
        <v>-26.7942046081013</v>
      </c>
      <c r="B5723" s="1" t="n">
        <v>-10.7570318635658</v>
      </c>
    </row>
    <row r="5724" customFormat="false" ht="15" hidden="false" customHeight="false" outlineLevel="0" collapsed="false">
      <c r="A5724" s="1" t="n">
        <v>32.1378403675192</v>
      </c>
      <c r="B5724" s="1" t="n">
        <v>-3.5827501028882</v>
      </c>
    </row>
    <row r="5725" customFormat="false" ht="15" hidden="false" customHeight="false" outlineLevel="0" collapsed="false">
      <c r="A5725" s="1" t="n">
        <v>38.3089907380063</v>
      </c>
      <c r="B5725" s="1" t="n">
        <v>-2.92953709881999</v>
      </c>
    </row>
    <row r="5726" customFormat="false" ht="15" hidden="false" customHeight="false" outlineLevel="0" collapsed="false">
      <c r="A5726" s="1" t="n">
        <v>4.32142970236405</v>
      </c>
      <c r="B5726" s="1" t="n">
        <v>4.2142795543395</v>
      </c>
    </row>
    <row r="5727" customFormat="false" ht="15" hidden="false" customHeight="false" outlineLevel="0" collapsed="false">
      <c r="A5727" s="1" t="n">
        <v>-0.0767448478109376</v>
      </c>
      <c r="B5727" s="1" t="n">
        <v>6.52289589631663</v>
      </c>
    </row>
    <row r="5728" customFormat="false" ht="15" hidden="false" customHeight="false" outlineLevel="0" collapsed="false">
      <c r="A5728" s="1" t="n">
        <v>22.6994082632099</v>
      </c>
      <c r="B5728" s="1" t="n">
        <v>-7.02158480847352</v>
      </c>
    </row>
    <row r="5729" customFormat="false" ht="15" hidden="false" customHeight="false" outlineLevel="0" collapsed="false">
      <c r="A5729" s="1" t="n">
        <v>12.2797184549521</v>
      </c>
      <c r="B5729" s="1" t="n">
        <v>0.85806510535808</v>
      </c>
    </row>
    <row r="5730" customFormat="false" ht="15" hidden="false" customHeight="false" outlineLevel="0" collapsed="false">
      <c r="A5730" s="1" t="n">
        <v>37.5110662422716</v>
      </c>
      <c r="B5730" s="1" t="n">
        <v>-6.91294432776082</v>
      </c>
    </row>
    <row r="5731" customFormat="false" ht="15" hidden="false" customHeight="false" outlineLevel="0" collapsed="false">
      <c r="A5731" s="1" t="n">
        <v>0.767022106209486</v>
      </c>
      <c r="B5731" s="1" t="n">
        <v>3.87000493736823</v>
      </c>
    </row>
    <row r="5732" customFormat="false" ht="15" hidden="false" customHeight="false" outlineLevel="0" collapsed="false">
      <c r="A5732" s="1" t="n">
        <v>10.446262274225</v>
      </c>
      <c r="B5732" s="1" t="n">
        <v>7.72216624183031</v>
      </c>
    </row>
    <row r="5733" customFormat="false" ht="15" hidden="false" customHeight="false" outlineLevel="0" collapsed="false">
      <c r="A5733" s="1" t="n">
        <v>7.30154568349395</v>
      </c>
      <c r="B5733" s="1" t="n">
        <v>9.17720041864797</v>
      </c>
    </row>
    <row r="5734" customFormat="false" ht="15" hidden="false" customHeight="false" outlineLevel="0" collapsed="false">
      <c r="A5734" s="1" t="n">
        <v>1.84010282722627</v>
      </c>
      <c r="B5734" s="1" t="n">
        <v>7.71976130381027</v>
      </c>
    </row>
    <row r="5735" customFormat="false" ht="15" hidden="false" customHeight="false" outlineLevel="0" collapsed="false">
      <c r="A5735" s="1" t="n">
        <f aca="false">-32.0432000423264</f>
        <v>-32.0432000423264</v>
      </c>
      <c r="B5735" s="1" t="n">
        <v>-15.1822361295966</v>
      </c>
    </row>
    <row r="5736" customFormat="false" ht="15" hidden="false" customHeight="false" outlineLevel="0" collapsed="false">
      <c r="A5736" s="1" t="n">
        <v>10.1551387422391</v>
      </c>
      <c r="B5736" s="1" t="n">
        <v>-0.280768435002782</v>
      </c>
    </row>
    <row r="5737" customFormat="false" ht="15" hidden="false" customHeight="false" outlineLevel="0" collapsed="false">
      <c r="A5737" s="1" t="n">
        <v>40.520495843603</v>
      </c>
      <c r="B5737" s="1" t="n">
        <v>-6.81416872163579</v>
      </c>
    </row>
    <row r="5738" customFormat="false" ht="15" hidden="false" customHeight="false" outlineLevel="0" collapsed="false">
      <c r="A5738" s="1" t="n">
        <v>24.8344522434234</v>
      </c>
      <c r="B5738" s="1" t="n">
        <v>-0.400196334626716</v>
      </c>
    </row>
    <row r="5739" customFormat="false" ht="15" hidden="false" customHeight="false" outlineLevel="0" collapsed="false">
      <c r="A5739" s="1" t="n">
        <v>30.2826397124898</v>
      </c>
      <c r="B5739" s="1" t="n">
        <v>-6.35891624617695</v>
      </c>
    </row>
    <row r="5740" customFormat="false" ht="15" hidden="false" customHeight="false" outlineLevel="0" collapsed="false">
      <c r="A5740" s="1" t="n">
        <v>-5.69030352509552</v>
      </c>
      <c r="B5740" s="1" t="n">
        <v>4.6968159258276</v>
      </c>
    </row>
    <row r="5741" customFormat="false" ht="15" hidden="false" customHeight="false" outlineLevel="0" collapsed="false">
      <c r="A5741" s="1" t="n">
        <v>33.5450441358454</v>
      </c>
      <c r="B5741" s="1" t="n">
        <v>-3.70274004390373</v>
      </c>
    </row>
    <row r="5742" customFormat="false" ht="15" hidden="false" customHeight="false" outlineLevel="0" collapsed="false">
      <c r="A5742" s="1" t="n">
        <f aca="false">-28.2468222324116</f>
        <v>-28.2468222324116</v>
      </c>
      <c r="B5742" s="1" t="n">
        <v>-10.6750800282991</v>
      </c>
    </row>
    <row r="5743" customFormat="false" ht="15" hidden="false" customHeight="false" outlineLevel="0" collapsed="false">
      <c r="A5743" s="1" t="n">
        <v>-1.4009958626972</v>
      </c>
      <c r="B5743" s="1" t="n">
        <v>6.45212041130739</v>
      </c>
    </row>
    <row r="5744" customFormat="false" ht="15" hidden="false" customHeight="false" outlineLevel="0" collapsed="false">
      <c r="A5744" s="1" t="n">
        <v>12.5472350421062</v>
      </c>
      <c r="B5744" s="1" t="n">
        <v>8.80497836940456</v>
      </c>
    </row>
    <row r="5745" customFormat="false" ht="15" hidden="false" customHeight="false" outlineLevel="0" collapsed="false">
      <c r="A5745" s="1" t="n">
        <v>30.9584539519501</v>
      </c>
      <c r="B5745" s="1" t="n">
        <v>-4.60910176981167</v>
      </c>
    </row>
    <row r="5746" customFormat="false" ht="15" hidden="false" customHeight="false" outlineLevel="0" collapsed="false">
      <c r="A5746" s="1" t="n">
        <v>21.2715257997354</v>
      </c>
      <c r="B5746" s="1" t="n">
        <v>-0.735205791088253</v>
      </c>
    </row>
    <row r="5747" customFormat="false" ht="15" hidden="false" customHeight="false" outlineLevel="0" collapsed="false">
      <c r="A5747" s="1" t="n">
        <f aca="false">-15.6583355515963</f>
        <v>-15.6583355515963</v>
      </c>
      <c r="B5747" s="1" t="n">
        <v>-14.8993471940693</v>
      </c>
    </row>
    <row r="5748" customFormat="false" ht="15" hidden="false" customHeight="false" outlineLevel="0" collapsed="false">
      <c r="A5748" s="1" t="n">
        <v>31.6553246699839</v>
      </c>
      <c r="B5748" s="1" t="n">
        <v>-3.36837327985243</v>
      </c>
    </row>
    <row r="5749" customFormat="false" ht="15" hidden="false" customHeight="false" outlineLevel="0" collapsed="false">
      <c r="A5749" s="1" t="n">
        <v>-3.00213794408724</v>
      </c>
      <c r="B5749" s="1" t="n">
        <v>1.00779298119291</v>
      </c>
    </row>
    <row r="5750" customFormat="false" ht="15" hidden="false" customHeight="false" outlineLevel="0" collapsed="false">
      <c r="A5750" s="1" t="n">
        <v>31.1602417956958</v>
      </c>
      <c r="B5750" s="1" t="n">
        <v>-6.93478043964272</v>
      </c>
    </row>
    <row r="5751" customFormat="false" ht="15" hidden="false" customHeight="false" outlineLevel="0" collapsed="false">
      <c r="A5751" s="1" t="n">
        <v>3.07240832043736</v>
      </c>
      <c r="B5751" s="1" t="n">
        <v>3.62730960552861</v>
      </c>
    </row>
    <row r="5752" customFormat="false" ht="15" hidden="false" customHeight="false" outlineLevel="0" collapsed="false">
      <c r="A5752" s="1" t="n">
        <v>27.4615021923024</v>
      </c>
      <c r="B5752" s="1" t="n">
        <v>-9.06761680196989</v>
      </c>
    </row>
    <row r="5753" customFormat="false" ht="15" hidden="false" customHeight="false" outlineLevel="0" collapsed="false">
      <c r="A5753" s="1" t="n">
        <v>31.4900417798343</v>
      </c>
      <c r="B5753" s="1" t="n">
        <v>-4.26670229495499</v>
      </c>
    </row>
    <row r="5754" customFormat="false" ht="15" hidden="false" customHeight="false" outlineLevel="0" collapsed="false">
      <c r="A5754" s="1" t="n">
        <v>23.8529510760634</v>
      </c>
      <c r="B5754" s="1" t="n">
        <v>-3.88859144114714</v>
      </c>
    </row>
    <row r="5755" customFormat="false" ht="15" hidden="false" customHeight="false" outlineLevel="0" collapsed="false">
      <c r="A5755" s="1" t="n">
        <f aca="false">-34.0047300317262</f>
        <v>-34.0047300317262</v>
      </c>
      <c r="B5755" s="1" t="n">
        <v>-16.6226838615681</v>
      </c>
    </row>
    <row r="5756" customFormat="false" ht="15" hidden="false" customHeight="false" outlineLevel="0" collapsed="false">
      <c r="A5756" s="1" t="n">
        <f aca="false">-30.941640352432</f>
        <v>-30.941640352432</v>
      </c>
      <c r="B5756" s="1" t="n">
        <v>-14.0948890953919</v>
      </c>
    </row>
    <row r="5757" customFormat="false" ht="15" hidden="false" customHeight="false" outlineLevel="0" collapsed="false">
      <c r="A5757" s="1" t="n">
        <f aca="false">-23.7932998838861</f>
        <v>-23.7932998838861</v>
      </c>
      <c r="B5757" s="1" t="n">
        <v>-15.7866046317634</v>
      </c>
    </row>
    <row r="5758" customFormat="false" ht="15" hidden="false" customHeight="false" outlineLevel="0" collapsed="false">
      <c r="A5758" s="1" t="n">
        <f aca="false">-21.2285699827297</f>
        <v>-21.2285699827297</v>
      </c>
      <c r="B5758" s="1" t="n">
        <v>-14.3002491243899</v>
      </c>
    </row>
    <row r="5759" customFormat="false" ht="15" hidden="false" customHeight="false" outlineLevel="0" collapsed="false">
      <c r="A5759" s="1" t="n">
        <v>6.40441948445292</v>
      </c>
      <c r="B5759" s="1" t="n">
        <v>7.52056598806831</v>
      </c>
    </row>
    <row r="5760" customFormat="false" ht="15" hidden="false" customHeight="false" outlineLevel="0" collapsed="false">
      <c r="A5760" s="1" t="n">
        <v>32.2744939653807</v>
      </c>
      <c r="B5760" s="1" t="n">
        <v>-6.07032504370678</v>
      </c>
    </row>
    <row r="5761" customFormat="false" ht="15" hidden="false" customHeight="false" outlineLevel="0" collapsed="false">
      <c r="A5761" s="1" t="n">
        <v>34.2295087430889</v>
      </c>
      <c r="B5761" s="1" t="n">
        <v>-0.5631334337702</v>
      </c>
    </row>
    <row r="5762" customFormat="false" ht="15" hidden="false" customHeight="false" outlineLevel="0" collapsed="false">
      <c r="A5762" s="1" t="n">
        <v>21.1007342061736</v>
      </c>
      <c r="B5762" s="1" t="n">
        <v>-5.53345410692189</v>
      </c>
    </row>
    <row r="5763" customFormat="false" ht="15" hidden="false" customHeight="false" outlineLevel="0" collapsed="false">
      <c r="A5763" s="1" t="n">
        <f aca="false">-26.0549802093892</f>
        <v>-26.0549802093892</v>
      </c>
      <c r="B5763" s="1" t="n">
        <v>-9.74894389277573</v>
      </c>
    </row>
    <row r="5764" customFormat="false" ht="15" hidden="false" customHeight="false" outlineLevel="0" collapsed="false">
      <c r="A5764" s="1" t="n">
        <v>34.7156398350917</v>
      </c>
      <c r="B5764" s="1" t="n">
        <v>-5.17951190602186</v>
      </c>
    </row>
    <row r="5765" customFormat="false" ht="15" hidden="false" customHeight="false" outlineLevel="0" collapsed="false">
      <c r="A5765" s="1" t="n">
        <f aca="false">-27.637897604589</f>
        <v>-27.637897604589</v>
      </c>
      <c r="B5765" s="1" t="n">
        <v>-14.5190370299314</v>
      </c>
    </row>
    <row r="5766" customFormat="false" ht="15" hidden="false" customHeight="false" outlineLevel="0" collapsed="false">
      <c r="A5766" s="1" t="n">
        <v>5.77124337776882</v>
      </c>
      <c r="B5766" s="1" t="n">
        <v>5.83384630811413</v>
      </c>
    </row>
    <row r="5767" customFormat="false" ht="15" hidden="false" customHeight="false" outlineLevel="0" collapsed="false">
      <c r="A5767" s="1" t="n">
        <v>23.4197640679937</v>
      </c>
      <c r="B5767" s="1" t="n">
        <v>-1.19379238579109</v>
      </c>
    </row>
    <row r="5768" customFormat="false" ht="15" hidden="false" customHeight="false" outlineLevel="0" collapsed="false">
      <c r="A5768" s="1" t="n">
        <f aca="false">-33.7760970456836</f>
        <v>-33.7760970456836</v>
      </c>
      <c r="B5768" s="1" t="n">
        <v>-11.9290993836255</v>
      </c>
    </row>
    <row r="5769" customFormat="false" ht="15" hidden="false" customHeight="false" outlineLevel="0" collapsed="false">
      <c r="A5769" s="1" t="n">
        <v>2.18830437262973</v>
      </c>
      <c r="B5769" s="1" t="n">
        <v>0.623263964979159</v>
      </c>
    </row>
    <row r="5770" customFormat="false" ht="15" hidden="false" customHeight="false" outlineLevel="0" collapsed="false">
      <c r="A5770" s="1" t="n">
        <v>12.646290891118</v>
      </c>
      <c r="B5770" s="1" t="n">
        <v>2.82298520713603</v>
      </c>
    </row>
    <row r="5771" customFormat="false" ht="15" hidden="false" customHeight="false" outlineLevel="0" collapsed="false">
      <c r="A5771" s="1" t="n">
        <v>12.8502147269486</v>
      </c>
      <c r="B5771" s="1" t="n">
        <v>4.27442093481966</v>
      </c>
    </row>
    <row r="5772" customFormat="false" ht="15" hidden="false" customHeight="false" outlineLevel="0" collapsed="false">
      <c r="A5772" s="1" t="n">
        <f aca="false">-34.2044375636601</f>
        <v>-34.2044375636601</v>
      </c>
      <c r="B5772" s="1" t="n">
        <v>-11.8355344075685</v>
      </c>
    </row>
    <row r="5773" customFormat="false" ht="15" hidden="false" customHeight="false" outlineLevel="0" collapsed="false">
      <c r="A5773" s="1" t="n">
        <f aca="false">-26.3745857930679</f>
        <v>-26.3745857930679</v>
      </c>
      <c r="B5773" s="1" t="n">
        <v>-15.787133703814</v>
      </c>
    </row>
    <row r="5774" customFormat="false" ht="15" hidden="false" customHeight="false" outlineLevel="0" collapsed="false">
      <c r="A5774" s="1" t="n">
        <v>-3.36887230166634</v>
      </c>
      <c r="B5774" s="1" t="n">
        <v>6.47076531345794</v>
      </c>
    </row>
    <row r="5775" customFormat="false" ht="15" hidden="false" customHeight="false" outlineLevel="0" collapsed="false">
      <c r="A5775" s="1" t="n">
        <f aca="false">-34.6686437765196</f>
        <v>-34.6686437765196</v>
      </c>
      <c r="B5775" s="1" t="n">
        <v>-11.4492205957428</v>
      </c>
    </row>
    <row r="5776" customFormat="false" ht="15" hidden="false" customHeight="false" outlineLevel="0" collapsed="false">
      <c r="A5776" s="1" t="n">
        <f aca="false">-18.5544346310863</f>
        <v>-18.5544346310863</v>
      </c>
      <c r="B5776" s="1" t="n">
        <v>-10.0513660570076</v>
      </c>
    </row>
    <row r="5777" customFormat="false" ht="15" hidden="false" customHeight="false" outlineLevel="0" collapsed="false">
      <c r="A5777" s="1" t="n">
        <f aca="false">-31.1213859703201</f>
        <v>-31.1213859703201</v>
      </c>
      <c r="B5777" s="1" t="n">
        <v>-14.8046012763022</v>
      </c>
    </row>
    <row r="5778" customFormat="false" ht="15" hidden="false" customHeight="false" outlineLevel="0" collapsed="false">
      <c r="A5778" s="1" t="n">
        <f aca="false">-33.722075166441</f>
        <v>-33.722075166441</v>
      </c>
      <c r="B5778" s="1" t="n">
        <v>-15.4383128107405</v>
      </c>
    </row>
    <row r="5779" customFormat="false" ht="15" hidden="false" customHeight="false" outlineLevel="0" collapsed="false">
      <c r="A5779" s="1" t="n">
        <v>9.21536818582684</v>
      </c>
      <c r="B5779" s="1" t="n">
        <v>3.80931815698288</v>
      </c>
    </row>
    <row r="5780" customFormat="false" ht="15" hidden="false" customHeight="false" outlineLevel="0" collapsed="false">
      <c r="A5780" s="1" t="n">
        <f aca="false">-17.1146984690504</f>
        <v>-17.1146984690504</v>
      </c>
      <c r="B5780" s="1" t="n">
        <v>-17.4415166342634</v>
      </c>
    </row>
    <row r="5781" customFormat="false" ht="15" hidden="false" customHeight="false" outlineLevel="0" collapsed="false">
      <c r="A5781" s="1" t="n">
        <f aca="false">-34.9058388567928</f>
        <v>-34.9058388567928</v>
      </c>
      <c r="B5781" s="1" t="n">
        <v>-18.8872155851019</v>
      </c>
    </row>
    <row r="5782" customFormat="false" ht="15" hidden="false" customHeight="false" outlineLevel="0" collapsed="false">
      <c r="A5782" s="1" t="n">
        <v>30.6671897265425</v>
      </c>
      <c r="B5782" s="1" t="n">
        <v>-6.59030665725612</v>
      </c>
    </row>
    <row r="5783" customFormat="false" ht="15" hidden="false" customHeight="false" outlineLevel="0" collapsed="false">
      <c r="A5783" s="1" t="n">
        <v>28.0280826449791</v>
      </c>
      <c r="B5783" s="1" t="n">
        <v>-4.71317199699186</v>
      </c>
    </row>
    <row r="5784" customFormat="false" ht="15" hidden="false" customHeight="false" outlineLevel="0" collapsed="false">
      <c r="A5784" s="1" t="n">
        <f aca="false">-30.6757353428592</f>
        <v>-30.6757353428592</v>
      </c>
      <c r="B5784" s="1" t="n">
        <v>-15.4054493181513</v>
      </c>
    </row>
    <row r="5785" customFormat="false" ht="15" hidden="false" customHeight="false" outlineLevel="0" collapsed="false">
      <c r="A5785" s="1" t="n">
        <v>9.04527433637222</v>
      </c>
      <c r="B5785" s="1" t="n">
        <v>2.95167377447404</v>
      </c>
    </row>
    <row r="5786" customFormat="false" ht="15" hidden="false" customHeight="false" outlineLevel="0" collapsed="false">
      <c r="A5786" s="1" t="n">
        <v>8.64064376892313</v>
      </c>
      <c r="B5786" s="1" t="n">
        <v>1.2160917510473</v>
      </c>
    </row>
    <row r="5787" customFormat="false" ht="15" hidden="false" customHeight="false" outlineLevel="0" collapsed="false">
      <c r="A5787" s="1" t="n">
        <v>33.5531226815309</v>
      </c>
      <c r="B5787" s="1" t="n">
        <v>-2.42044333588702</v>
      </c>
    </row>
    <row r="5788" customFormat="false" ht="15" hidden="false" customHeight="false" outlineLevel="0" collapsed="false">
      <c r="A5788" s="1" t="n">
        <v>26.2003867100033</v>
      </c>
      <c r="B5788" s="1" t="n">
        <v>-8.78842882837239</v>
      </c>
    </row>
    <row r="5789" customFormat="false" ht="15" hidden="false" customHeight="false" outlineLevel="0" collapsed="false">
      <c r="A5789" s="1" t="n">
        <f aca="false">-17.1542574620874</f>
        <v>-17.1542574620874</v>
      </c>
      <c r="B5789" s="1" t="n">
        <v>-17.9898055174857</v>
      </c>
    </row>
    <row r="5790" customFormat="false" ht="15" hidden="false" customHeight="false" outlineLevel="0" collapsed="false">
      <c r="A5790" s="1" t="n">
        <f aca="false">-23.8727120142048</f>
        <v>-23.8727120142048</v>
      </c>
      <c r="B5790" s="1" t="n">
        <v>-15.9035028654296</v>
      </c>
    </row>
    <row r="5791" customFormat="false" ht="15" hidden="false" customHeight="false" outlineLevel="0" collapsed="false">
      <c r="A5791" s="1" t="n">
        <v>31.0633895768557</v>
      </c>
      <c r="B5791" s="1" t="n">
        <v>-5.06730096561998</v>
      </c>
    </row>
    <row r="5792" customFormat="false" ht="15" hidden="false" customHeight="false" outlineLevel="0" collapsed="false">
      <c r="A5792" s="1" t="n">
        <v>35.8884576526849</v>
      </c>
      <c r="B5792" s="1" t="n">
        <v>-5.6933962591915</v>
      </c>
    </row>
    <row r="5793" customFormat="false" ht="15" hidden="false" customHeight="false" outlineLevel="0" collapsed="false">
      <c r="A5793" s="1" t="n">
        <v>6.59563253052223</v>
      </c>
      <c r="B5793" s="1" t="n">
        <v>1.2042528121994</v>
      </c>
    </row>
    <row r="5794" customFormat="false" ht="15" hidden="false" customHeight="false" outlineLevel="0" collapsed="false">
      <c r="A5794" s="1" t="n">
        <v>27.279103404247</v>
      </c>
      <c r="B5794" s="1" t="n">
        <v>-6.41522789488232</v>
      </c>
    </row>
    <row r="5795" customFormat="false" ht="15" hidden="false" customHeight="false" outlineLevel="0" collapsed="false">
      <c r="A5795" s="1" t="n">
        <v>-2.77611462159344</v>
      </c>
      <c r="B5795" s="1" t="n">
        <v>6.71572139896122</v>
      </c>
    </row>
    <row r="5796" customFormat="false" ht="15" hidden="false" customHeight="false" outlineLevel="0" collapsed="false">
      <c r="A5796" s="1" t="n">
        <v>22.9713250460051</v>
      </c>
      <c r="B5796" s="1" t="n">
        <v>-8.63083350122611</v>
      </c>
    </row>
    <row r="5797" customFormat="false" ht="15" hidden="false" customHeight="false" outlineLevel="0" collapsed="false">
      <c r="A5797" s="1" t="n">
        <v>22.4344684030711</v>
      </c>
      <c r="B5797" s="1" t="n">
        <v>-8.0321797409553</v>
      </c>
    </row>
    <row r="5798" customFormat="false" ht="15" hidden="false" customHeight="false" outlineLevel="0" collapsed="false">
      <c r="A5798" s="1" t="n">
        <v>27.2265189997416</v>
      </c>
      <c r="B5798" s="1" t="n">
        <v>-8.33242674228148</v>
      </c>
    </row>
    <row r="5799" customFormat="false" ht="15" hidden="false" customHeight="false" outlineLevel="0" collapsed="false">
      <c r="A5799" s="1" t="n">
        <v>28.33605210475</v>
      </c>
      <c r="B5799" s="1" t="n">
        <v>-0.630989953669363</v>
      </c>
    </row>
    <row r="5800" customFormat="false" ht="15" hidden="false" customHeight="false" outlineLevel="0" collapsed="false">
      <c r="A5800" s="1" t="n">
        <v>-6.21683256614569</v>
      </c>
      <c r="B5800" s="1" t="n">
        <v>4.30078198387684</v>
      </c>
    </row>
    <row r="5801" customFormat="false" ht="15" hidden="false" customHeight="false" outlineLevel="0" collapsed="false">
      <c r="A5801" s="1" t="n">
        <f aca="false">-29.3599283894547</f>
        <v>-29.3599283894547</v>
      </c>
      <c r="B5801" s="1" t="n">
        <v>-18.0597749497419</v>
      </c>
    </row>
    <row r="5802" customFormat="false" ht="15" hidden="false" customHeight="false" outlineLevel="0" collapsed="false">
      <c r="A5802" s="1" t="n">
        <f aca="false">-26.3690785846597</f>
        <v>-26.3690785846597</v>
      </c>
      <c r="B5802" s="1" t="n">
        <v>-17.042590436407</v>
      </c>
    </row>
    <row r="5803" customFormat="false" ht="15" hidden="false" customHeight="false" outlineLevel="0" collapsed="false">
      <c r="A5803" s="1" t="n">
        <v>24.7124927306873</v>
      </c>
      <c r="B5803" s="1" t="n">
        <v>-2.61624501196334</v>
      </c>
    </row>
    <row r="5804" customFormat="false" ht="15" hidden="false" customHeight="false" outlineLevel="0" collapsed="false">
      <c r="A5804" s="1" t="n">
        <f aca="false">-26.8736174614129</f>
        <v>-26.8736174614129</v>
      </c>
      <c r="B5804" s="1" t="n">
        <v>-15.3051366945847</v>
      </c>
    </row>
    <row r="5805" customFormat="false" ht="15" hidden="false" customHeight="false" outlineLevel="0" collapsed="false">
      <c r="A5805" s="1" t="n">
        <v>-3.05742900831471</v>
      </c>
      <c r="B5805" s="1" t="n">
        <v>5.00092157740393</v>
      </c>
    </row>
    <row r="5806" customFormat="false" ht="15" hidden="false" customHeight="false" outlineLevel="0" collapsed="false">
      <c r="A5806" s="1" t="n">
        <v>-5.96173986446957</v>
      </c>
      <c r="B5806" s="1" t="n">
        <v>3.58879713487715</v>
      </c>
    </row>
    <row r="5807" customFormat="false" ht="15" hidden="false" customHeight="false" outlineLevel="0" collapsed="false">
      <c r="A5807" s="1" t="n">
        <f aca="false">-30.9639000322473</f>
        <v>-30.9639000322473</v>
      </c>
      <c r="B5807" s="1" t="n">
        <v>-10.0205875392464</v>
      </c>
    </row>
    <row r="5808" customFormat="false" ht="15" hidden="false" customHeight="false" outlineLevel="0" collapsed="false">
      <c r="A5808" s="1" t="n">
        <f aca="false">-15.9433406295056</f>
        <v>-15.9433406295056</v>
      </c>
      <c r="B5808" s="1" t="n">
        <v>-11.0944941931261</v>
      </c>
    </row>
    <row r="5809" customFormat="false" ht="15" hidden="false" customHeight="false" outlineLevel="0" collapsed="false">
      <c r="A5809" s="1" t="n">
        <f aca="false">-22.910916969984</f>
        <v>-22.910916969984</v>
      </c>
      <c r="B5809" s="1" t="n">
        <v>-18.5228506438054</v>
      </c>
    </row>
    <row r="5810" customFormat="false" ht="15" hidden="false" customHeight="false" outlineLevel="0" collapsed="false">
      <c r="A5810" s="1" t="n">
        <v>36.6008584906865</v>
      </c>
      <c r="B5810" s="1" t="n">
        <v>-0.882278929971164</v>
      </c>
    </row>
    <row r="5811" customFormat="false" ht="15" hidden="false" customHeight="false" outlineLevel="0" collapsed="false">
      <c r="A5811" s="1" t="n">
        <v>-3.73783773834023</v>
      </c>
      <c r="B5811" s="1" t="n">
        <v>0.615241587715828</v>
      </c>
    </row>
    <row r="5812" customFormat="false" ht="15" hidden="false" customHeight="false" outlineLevel="0" collapsed="false">
      <c r="A5812" s="1" t="n">
        <v>5.07788343044383</v>
      </c>
      <c r="B5812" s="1" t="n">
        <v>1.54524381821046</v>
      </c>
    </row>
    <row r="5813" customFormat="false" ht="15" hidden="false" customHeight="false" outlineLevel="0" collapsed="false">
      <c r="A5813" s="1" t="n">
        <v>13.1954041765108</v>
      </c>
      <c r="B5813" s="1" t="n">
        <v>2.26145448310092</v>
      </c>
    </row>
    <row r="5814" customFormat="false" ht="15" hidden="false" customHeight="false" outlineLevel="0" collapsed="false">
      <c r="A5814" s="1" t="n">
        <v>33.6791184032755</v>
      </c>
      <c r="B5814" s="1" t="n">
        <v>-6.68870615045266</v>
      </c>
    </row>
    <row r="5815" customFormat="false" ht="15" hidden="false" customHeight="false" outlineLevel="0" collapsed="false">
      <c r="A5815" s="1" t="n">
        <v>1.58987626946471</v>
      </c>
      <c r="B5815" s="1" t="n">
        <v>7.61298399434948</v>
      </c>
    </row>
    <row r="5816" customFormat="false" ht="15" hidden="false" customHeight="false" outlineLevel="0" collapsed="false">
      <c r="A5816" s="1" t="n">
        <v>32.038877301458</v>
      </c>
      <c r="B5816" s="1" t="n">
        <v>-8.90747717670431</v>
      </c>
    </row>
    <row r="5817" customFormat="false" ht="15" hidden="false" customHeight="false" outlineLevel="0" collapsed="false">
      <c r="A5817" s="1" t="n">
        <v>30.0544194145708</v>
      </c>
      <c r="B5817" s="1" t="n">
        <v>-3.77932395531112</v>
      </c>
    </row>
    <row r="5818" customFormat="false" ht="15" hidden="false" customHeight="false" outlineLevel="0" collapsed="false">
      <c r="A5818" s="1" t="n">
        <v>21.7782390924044</v>
      </c>
      <c r="B5818" s="1" t="n">
        <v>-3.13195158108915</v>
      </c>
    </row>
    <row r="5819" customFormat="false" ht="15" hidden="false" customHeight="false" outlineLevel="0" collapsed="false">
      <c r="A5819" s="1" t="n">
        <v>4.909250895328</v>
      </c>
      <c r="B5819" s="1" t="n">
        <v>3.06059472074528</v>
      </c>
    </row>
    <row r="5820" customFormat="false" ht="15" hidden="false" customHeight="false" outlineLevel="0" collapsed="false">
      <c r="A5820" s="1" t="n">
        <v>24.1129997343986</v>
      </c>
      <c r="B5820" s="1" t="n">
        <v>-7.45657522653212</v>
      </c>
    </row>
    <row r="5821" customFormat="false" ht="15" hidden="false" customHeight="false" outlineLevel="0" collapsed="false">
      <c r="A5821" s="1" t="n">
        <f aca="false">-17.4628326482777</f>
        <v>-17.4628326482777</v>
      </c>
      <c r="B5821" s="1" t="n">
        <v>-18.2038638094883</v>
      </c>
    </row>
    <row r="5822" customFormat="false" ht="15" hidden="false" customHeight="false" outlineLevel="0" collapsed="false">
      <c r="A5822" s="1" t="n">
        <f aca="false">-28.1809309630515</f>
        <v>-28.1809309630515</v>
      </c>
      <c r="B5822" s="1" t="n">
        <v>-17.4240748289684</v>
      </c>
    </row>
    <row r="5823" customFormat="false" ht="15" hidden="false" customHeight="false" outlineLevel="0" collapsed="false">
      <c r="A5823" s="1" t="n">
        <v>28.3257948698269</v>
      </c>
      <c r="B5823" s="1" t="n">
        <v>-8.2809697931108</v>
      </c>
    </row>
    <row r="5824" customFormat="false" ht="15" hidden="false" customHeight="false" outlineLevel="0" collapsed="false">
      <c r="A5824" s="1" t="n">
        <f aca="false">-19.513832818939</f>
        <v>-19.513832818939</v>
      </c>
      <c r="B5824" s="1" t="n">
        <v>-13.9763686364894</v>
      </c>
    </row>
    <row r="5825" customFormat="false" ht="15" hidden="false" customHeight="false" outlineLevel="0" collapsed="false">
      <c r="A5825" s="1" t="n">
        <v>22.1993138070631</v>
      </c>
      <c r="B5825" s="1" t="n">
        <v>-7.43852519625497</v>
      </c>
    </row>
    <row r="5826" customFormat="false" ht="15" hidden="false" customHeight="false" outlineLevel="0" collapsed="false">
      <c r="A5826" s="1" t="n">
        <v>23.4633014953562</v>
      </c>
      <c r="B5826" s="1" t="n">
        <v>-2.56575390978877</v>
      </c>
    </row>
    <row r="5827" customFormat="false" ht="15" hidden="false" customHeight="false" outlineLevel="0" collapsed="false">
      <c r="A5827" s="1" t="n">
        <f aca="false">-21.1288006658392</f>
        <v>-21.1288006658392</v>
      </c>
      <c r="B5827" s="1" t="n">
        <v>-12.1677677641464</v>
      </c>
    </row>
    <row r="5828" customFormat="false" ht="15" hidden="false" customHeight="false" outlineLevel="0" collapsed="false">
      <c r="A5828" s="1" t="n">
        <v>34.035511640059</v>
      </c>
      <c r="B5828" s="1" t="n">
        <v>-8.30216732097826</v>
      </c>
    </row>
    <row r="5829" customFormat="false" ht="15" hidden="false" customHeight="false" outlineLevel="0" collapsed="false">
      <c r="A5829" s="1" t="n">
        <v>-0.00752601358590876</v>
      </c>
      <c r="B5829" s="1" t="n">
        <v>9.3296770099801</v>
      </c>
    </row>
    <row r="5830" customFormat="false" ht="15" hidden="false" customHeight="false" outlineLevel="0" collapsed="false">
      <c r="A5830" s="1" t="n">
        <v>3.23199774315626</v>
      </c>
      <c r="B5830" s="1" t="n">
        <v>3.83887642123362</v>
      </c>
    </row>
    <row r="5831" customFormat="false" ht="15" hidden="false" customHeight="false" outlineLevel="0" collapsed="false">
      <c r="A5831" s="1" t="n">
        <f aca="false">-23.8097835198802</f>
        <v>-23.8097835198802</v>
      </c>
      <c r="B5831" s="1" t="n">
        <v>-10.2886146741503</v>
      </c>
    </row>
    <row r="5832" customFormat="false" ht="15" hidden="false" customHeight="false" outlineLevel="0" collapsed="false">
      <c r="A5832" s="1" t="n">
        <f aca="false">-19.6744596161392</f>
        <v>-19.6744596161392</v>
      </c>
      <c r="B5832" s="1" t="n">
        <v>-13.8394822068192</v>
      </c>
    </row>
    <row r="5833" customFormat="false" ht="15" hidden="false" customHeight="false" outlineLevel="0" collapsed="false">
      <c r="A5833" s="1" t="n">
        <v>11.8944882238751</v>
      </c>
      <c r="B5833" s="1" t="n">
        <v>3.29490483971573</v>
      </c>
    </row>
    <row r="5834" customFormat="false" ht="15" hidden="false" customHeight="false" outlineLevel="0" collapsed="false">
      <c r="A5834" s="1" t="n">
        <v>35.2963110680076</v>
      </c>
      <c r="B5834" s="1" t="n">
        <v>-3.37360904989678</v>
      </c>
    </row>
    <row r="5835" customFormat="false" ht="15" hidden="false" customHeight="false" outlineLevel="0" collapsed="false">
      <c r="A5835" s="1" t="n">
        <v>-1.28443813812632</v>
      </c>
      <c r="B5835" s="1" t="n">
        <v>6.71325811099774</v>
      </c>
    </row>
    <row r="5836" customFormat="false" ht="15" hidden="false" customHeight="false" outlineLevel="0" collapsed="false">
      <c r="A5836" s="1" t="n">
        <v>7.49366556044378</v>
      </c>
      <c r="B5836" s="1" t="n">
        <v>3.73758785844643</v>
      </c>
    </row>
    <row r="5837" customFormat="false" ht="15" hidden="false" customHeight="false" outlineLevel="0" collapsed="false">
      <c r="A5837" s="1" t="n">
        <v>6.74618424033167</v>
      </c>
      <c r="B5837" s="1" t="n">
        <v>3.69313685125773</v>
      </c>
    </row>
    <row r="5838" customFormat="false" ht="15" hidden="false" customHeight="false" outlineLevel="0" collapsed="false">
      <c r="A5838" s="1" t="n">
        <v>28.0283512924981</v>
      </c>
      <c r="B5838" s="1" t="n">
        <v>-4.31674035506835</v>
      </c>
    </row>
    <row r="5839" customFormat="false" ht="15" hidden="false" customHeight="false" outlineLevel="0" collapsed="false">
      <c r="A5839" s="1" t="n">
        <f aca="false">-26.9333275797239</f>
        <v>-26.9333275797239</v>
      </c>
      <c r="B5839" s="1" t="n">
        <v>-18.3205799284272</v>
      </c>
    </row>
    <row r="5840" customFormat="false" ht="15" hidden="false" customHeight="false" outlineLevel="0" collapsed="false">
      <c r="A5840" s="1" t="n">
        <f aca="false">-22.8238465045919</f>
        <v>-22.8238465045919</v>
      </c>
      <c r="B5840" s="1" t="n">
        <v>-11.1495506104549</v>
      </c>
    </row>
    <row r="5841" customFormat="false" ht="15" hidden="false" customHeight="false" outlineLevel="0" collapsed="false">
      <c r="A5841" s="1" t="n">
        <v>0.0191197625714254</v>
      </c>
      <c r="B5841" s="1" t="n">
        <v>0.278964941089842</v>
      </c>
    </row>
    <row r="5842" customFormat="false" ht="15" hidden="false" customHeight="false" outlineLevel="0" collapsed="false">
      <c r="A5842" s="1" t="n">
        <f aca="false">-20.4236706067028</f>
        <v>-20.4236706067028</v>
      </c>
      <c r="B5842" s="1" t="n">
        <v>-15.4810232691399</v>
      </c>
    </row>
    <row r="5843" customFormat="false" ht="15" hidden="false" customHeight="false" outlineLevel="0" collapsed="false">
      <c r="A5843" s="1" t="n">
        <f aca="false">-33.7967227238823</f>
        <v>-33.7967227238823</v>
      </c>
      <c r="B5843" s="1" t="n">
        <v>-9.88391146387895</v>
      </c>
    </row>
    <row r="5844" customFormat="false" ht="15" hidden="false" customHeight="false" outlineLevel="0" collapsed="false">
      <c r="A5844" s="1" t="n">
        <v>2.18923821829781</v>
      </c>
      <c r="B5844" s="1" t="n">
        <v>6.05782737274067</v>
      </c>
    </row>
    <row r="5845" customFormat="false" ht="15" hidden="false" customHeight="false" outlineLevel="0" collapsed="false">
      <c r="A5845" s="1" t="n">
        <v>-4.58631721257377</v>
      </c>
      <c r="B5845" s="1" t="n">
        <v>1.03495131925253</v>
      </c>
    </row>
    <row r="5846" customFormat="false" ht="15" hidden="false" customHeight="false" outlineLevel="0" collapsed="false">
      <c r="A5846" s="1" t="n">
        <v>20.8391385614611</v>
      </c>
      <c r="B5846" s="1" t="n">
        <v>-3.26788694014159</v>
      </c>
    </row>
    <row r="5847" customFormat="false" ht="15" hidden="false" customHeight="false" outlineLevel="0" collapsed="false">
      <c r="A5847" s="1" t="n">
        <v>34.238041046654</v>
      </c>
      <c r="B5847" s="1" t="n">
        <v>-9.46727844971993</v>
      </c>
    </row>
    <row r="5848" customFormat="false" ht="15" hidden="false" customHeight="false" outlineLevel="0" collapsed="false">
      <c r="A5848" s="1" t="n">
        <v>12.9122927228417</v>
      </c>
      <c r="B5848" s="1" t="n">
        <v>5.86002198805516</v>
      </c>
    </row>
    <row r="5849" customFormat="false" ht="15" hidden="false" customHeight="false" outlineLevel="0" collapsed="false">
      <c r="A5849" s="1" t="n">
        <v>28.5480178842563</v>
      </c>
      <c r="B5849" s="1" t="n">
        <v>-5.06092236311152</v>
      </c>
    </row>
    <row r="5850" customFormat="false" ht="15" hidden="false" customHeight="false" outlineLevel="0" collapsed="false">
      <c r="A5850" s="1" t="n">
        <v>28.6752616297587</v>
      </c>
      <c r="B5850" s="1" t="n">
        <v>-8.80098484349701</v>
      </c>
    </row>
    <row r="5851" customFormat="false" ht="15" hidden="false" customHeight="false" outlineLevel="0" collapsed="false">
      <c r="A5851" s="1" t="n">
        <v>8.63860346936095</v>
      </c>
      <c r="B5851" s="1" t="n">
        <v>2.02162969814093</v>
      </c>
    </row>
    <row r="5852" customFormat="false" ht="15" hidden="false" customHeight="false" outlineLevel="0" collapsed="false">
      <c r="A5852" s="1" t="n">
        <f aca="false">-16.7610291932675</f>
        <v>-16.7610291932675</v>
      </c>
      <c r="B5852" s="1" t="n">
        <v>-13.4189390454735</v>
      </c>
    </row>
    <row r="5853" customFormat="false" ht="15" hidden="false" customHeight="false" outlineLevel="0" collapsed="false">
      <c r="A5853" s="1" t="n">
        <v>39.7415629427928</v>
      </c>
      <c r="B5853" s="1" t="n">
        <v>-8.74085771632347</v>
      </c>
    </row>
    <row r="5854" customFormat="false" ht="15" hidden="false" customHeight="false" outlineLevel="0" collapsed="false">
      <c r="A5854" s="1" t="n">
        <v>7.47464466214975</v>
      </c>
      <c r="B5854" s="1" t="n">
        <v>7.19520223164752</v>
      </c>
    </row>
    <row r="5855" customFormat="false" ht="15" hidden="false" customHeight="false" outlineLevel="0" collapsed="false">
      <c r="A5855" s="1" t="n">
        <v>3.56807884979683</v>
      </c>
      <c r="B5855" s="1" t="n">
        <v>7.618739939871</v>
      </c>
    </row>
    <row r="5856" customFormat="false" ht="15" hidden="false" customHeight="false" outlineLevel="0" collapsed="false">
      <c r="A5856" s="1" t="n">
        <v>-1.00109988323363</v>
      </c>
      <c r="B5856" s="1" t="n">
        <v>1.3248839203915</v>
      </c>
    </row>
    <row r="5857" customFormat="false" ht="15" hidden="false" customHeight="false" outlineLevel="0" collapsed="false">
      <c r="A5857" s="1" t="n">
        <f aca="false">-26.7921521916111</f>
        <v>-26.7921521916111</v>
      </c>
      <c r="B5857" s="1" t="n">
        <v>-14.478680699827</v>
      </c>
    </row>
    <row r="5858" customFormat="false" ht="15" hidden="false" customHeight="false" outlineLevel="0" collapsed="false">
      <c r="A5858" s="1" t="n">
        <f aca="false">-23.0643157849677</f>
        <v>-23.0643157849677</v>
      </c>
      <c r="B5858" s="1" t="n">
        <v>-13.891448569964</v>
      </c>
    </row>
    <row r="5859" customFormat="false" ht="15" hidden="false" customHeight="false" outlineLevel="0" collapsed="false">
      <c r="A5859" s="1" t="n">
        <f aca="false">-27.4509409429616</f>
        <v>-27.4509409429616</v>
      </c>
      <c r="B5859" s="1" t="n">
        <v>-15.447489556069</v>
      </c>
    </row>
    <row r="5860" customFormat="false" ht="15" hidden="false" customHeight="false" outlineLevel="0" collapsed="false">
      <c r="A5860" s="1" t="n">
        <v>1.78475611040891</v>
      </c>
      <c r="B5860" s="1" t="n">
        <v>4.46778400007459</v>
      </c>
    </row>
    <row r="5861" customFormat="false" ht="15" hidden="false" customHeight="false" outlineLevel="0" collapsed="false">
      <c r="A5861" s="1" t="n">
        <f aca="false">-32.2424194230002</f>
        <v>-32.2424194230002</v>
      </c>
      <c r="B5861" s="1" t="n">
        <v>-18.306967840408</v>
      </c>
    </row>
    <row r="5862" customFormat="false" ht="15" hidden="false" customHeight="false" outlineLevel="0" collapsed="false">
      <c r="A5862" s="1" t="n">
        <f aca="false">-26.5128126799413</f>
        <v>-26.5128126799413</v>
      </c>
      <c r="B5862" s="1" t="n">
        <v>-17.551088730558</v>
      </c>
    </row>
    <row r="5863" customFormat="false" ht="15" hidden="false" customHeight="false" outlineLevel="0" collapsed="false">
      <c r="A5863" s="1" t="n">
        <f aca="false">-21.2399882163117</f>
        <v>-21.2399882163117</v>
      </c>
      <c r="B5863" s="1" t="n">
        <v>-15.6374631948484</v>
      </c>
    </row>
    <row r="5864" customFormat="false" ht="15" hidden="false" customHeight="false" outlineLevel="0" collapsed="false">
      <c r="A5864" s="1" t="n">
        <v>38.5145005343655</v>
      </c>
      <c r="B5864" s="1" t="n">
        <v>-9.40996436718675</v>
      </c>
    </row>
    <row r="5865" customFormat="false" ht="15" hidden="false" customHeight="false" outlineLevel="0" collapsed="false">
      <c r="A5865" s="1" t="n">
        <v>39.4066683068805</v>
      </c>
      <c r="B5865" s="1" t="n">
        <v>-2.25980660254498</v>
      </c>
    </row>
    <row r="5866" customFormat="false" ht="15" hidden="false" customHeight="false" outlineLevel="0" collapsed="false">
      <c r="A5866" s="1" t="n">
        <f aca="false">-33.1534433713891</f>
        <v>-33.1534433713891</v>
      </c>
      <c r="B5866" s="1" t="n">
        <v>-12.7799461504346</v>
      </c>
    </row>
    <row r="5867" customFormat="false" ht="15" hidden="false" customHeight="false" outlineLevel="0" collapsed="false">
      <c r="A5867" s="1" t="n">
        <f aca="false">-20.1133906797028</f>
        <v>-20.1133906797028</v>
      </c>
      <c r="B5867" s="1" t="n">
        <v>-11.0956378086105</v>
      </c>
    </row>
    <row r="5868" customFormat="false" ht="15" hidden="false" customHeight="false" outlineLevel="0" collapsed="false">
      <c r="A5868" s="1" t="n">
        <v>2.93259612570806</v>
      </c>
      <c r="B5868" s="1" t="n">
        <v>4.79293053532265</v>
      </c>
    </row>
    <row r="5869" customFormat="false" ht="15" hidden="false" customHeight="false" outlineLevel="0" collapsed="false">
      <c r="A5869" s="1" t="n">
        <v>40.3554409212281</v>
      </c>
      <c r="B5869" s="1" t="n">
        <v>-3.65501308533504</v>
      </c>
    </row>
    <row r="5870" customFormat="false" ht="15" hidden="false" customHeight="false" outlineLevel="0" collapsed="false">
      <c r="A5870" s="1" t="n">
        <v>-4.05103834086768</v>
      </c>
      <c r="B5870" s="1" t="n">
        <v>1.27594647417938</v>
      </c>
    </row>
    <row r="5871" customFormat="false" ht="15" hidden="false" customHeight="false" outlineLevel="0" collapsed="false">
      <c r="A5871" s="1" t="n">
        <v>-5.42377390989052</v>
      </c>
      <c r="B5871" s="1" t="n">
        <v>6.14601669077885</v>
      </c>
    </row>
    <row r="5872" customFormat="false" ht="15" hidden="false" customHeight="false" outlineLevel="0" collapsed="false">
      <c r="A5872" s="1" t="n">
        <v>21.6650376146024</v>
      </c>
      <c r="B5872" s="1" t="n">
        <v>-8.44233385519709</v>
      </c>
    </row>
    <row r="5873" customFormat="false" ht="15" hidden="false" customHeight="false" outlineLevel="0" collapsed="false">
      <c r="A5873" s="1" t="n">
        <v>-1.42823945943035</v>
      </c>
      <c r="B5873" s="1" t="n">
        <v>8.98937633246202</v>
      </c>
    </row>
    <row r="5874" customFormat="false" ht="15" hidden="false" customHeight="false" outlineLevel="0" collapsed="false">
      <c r="A5874" s="1" t="n">
        <v>34.5832213709734</v>
      </c>
      <c r="B5874" s="1" t="n">
        <v>-4.13577030162793</v>
      </c>
    </row>
    <row r="5875" customFormat="false" ht="15" hidden="false" customHeight="false" outlineLevel="0" collapsed="false">
      <c r="A5875" s="1" t="n">
        <f aca="false">-30.9256198209244</f>
        <v>-30.9256198209244</v>
      </c>
      <c r="B5875" s="1" t="n">
        <v>-11.5398184350162</v>
      </c>
    </row>
    <row r="5876" customFormat="false" ht="15" hidden="false" customHeight="false" outlineLevel="0" collapsed="false">
      <c r="A5876" s="1" t="n">
        <v>25.1794610424076</v>
      </c>
      <c r="B5876" s="1" t="n">
        <v>-8.55778382607632</v>
      </c>
    </row>
    <row r="5877" customFormat="false" ht="15" hidden="false" customHeight="false" outlineLevel="0" collapsed="false">
      <c r="A5877" s="1" t="n">
        <v>35.6163164842673</v>
      </c>
      <c r="B5877" s="1" t="n">
        <v>-9.48559687232793</v>
      </c>
    </row>
    <row r="5878" customFormat="false" ht="15" hidden="false" customHeight="false" outlineLevel="0" collapsed="false">
      <c r="A5878" s="1" t="n">
        <v>32.231756518686</v>
      </c>
      <c r="B5878" s="1" t="n">
        <v>-2.28982048253619</v>
      </c>
    </row>
    <row r="5879" customFormat="false" ht="15" hidden="false" customHeight="false" outlineLevel="0" collapsed="false">
      <c r="A5879" s="1" t="n">
        <v>22.6583317112023</v>
      </c>
      <c r="B5879" s="1" t="n">
        <v>-5.82641311677371</v>
      </c>
    </row>
    <row r="5880" customFormat="false" ht="15" hidden="false" customHeight="false" outlineLevel="0" collapsed="false">
      <c r="A5880" s="1" t="n">
        <v>-1.24168815818216</v>
      </c>
      <c r="B5880" s="1" t="n">
        <v>0.509346947921705</v>
      </c>
    </row>
    <row r="5881" customFormat="false" ht="15" hidden="false" customHeight="false" outlineLevel="0" collapsed="false">
      <c r="A5881" s="1" t="n">
        <f aca="false">-25.6858688252062</f>
        <v>-25.6858688252062</v>
      </c>
      <c r="B5881" s="1" t="n">
        <v>-14.6923153934556</v>
      </c>
    </row>
    <row r="5882" customFormat="false" ht="15" hidden="false" customHeight="false" outlineLevel="0" collapsed="false">
      <c r="A5882" s="1" t="n">
        <v>32.3176519280519</v>
      </c>
      <c r="B5882" s="1" t="n">
        <v>-1.32156767846932</v>
      </c>
    </row>
    <row r="5883" customFormat="false" ht="15" hidden="false" customHeight="false" outlineLevel="0" collapsed="false">
      <c r="A5883" s="1" t="n">
        <f aca="false">-20.1929126178995</f>
        <v>-20.1929126178995</v>
      </c>
      <c r="B5883" s="1" t="n">
        <v>-10.4152862353177</v>
      </c>
    </row>
    <row r="5884" customFormat="false" ht="15" hidden="false" customHeight="false" outlineLevel="0" collapsed="false">
      <c r="A5884" s="1" t="n">
        <v>32.8232622017439</v>
      </c>
      <c r="B5884" s="1" t="n">
        <v>-8.60856947242459</v>
      </c>
    </row>
    <row r="5885" customFormat="false" ht="15" hidden="false" customHeight="false" outlineLevel="0" collapsed="false">
      <c r="A5885" s="1" t="n">
        <f aca="false">-25.9746328171562</f>
        <v>-25.9746328171562</v>
      </c>
      <c r="B5885" s="1" t="n">
        <v>-11.8548443565284</v>
      </c>
    </row>
    <row r="5886" customFormat="false" ht="15" hidden="false" customHeight="false" outlineLevel="0" collapsed="false">
      <c r="A5886" s="1" t="n">
        <v>4.51897282921667</v>
      </c>
      <c r="B5886" s="1" t="n">
        <v>0.651037559157922</v>
      </c>
    </row>
    <row r="5887" customFormat="false" ht="15" hidden="false" customHeight="false" outlineLevel="0" collapsed="false">
      <c r="A5887" s="1" t="n">
        <v>13.5570335976639</v>
      </c>
      <c r="B5887" s="1" t="n">
        <v>6.2299394426112</v>
      </c>
    </row>
    <row r="5888" customFormat="false" ht="15" hidden="false" customHeight="false" outlineLevel="0" collapsed="false">
      <c r="A5888" s="1" t="n">
        <f aca="false">-23.0701879911907</f>
        <v>-23.0701879911907</v>
      </c>
      <c r="B5888" s="1" t="n">
        <v>-19.0038683363224</v>
      </c>
    </row>
    <row r="5889" customFormat="false" ht="15" hidden="false" customHeight="false" outlineLevel="0" collapsed="false">
      <c r="A5889" s="1" t="n">
        <f aca="false">-26.8771522092824</f>
        <v>-26.8771522092824</v>
      </c>
      <c r="B5889" s="1" t="n">
        <v>-12.5028862760862</v>
      </c>
    </row>
    <row r="5890" customFormat="false" ht="15" hidden="false" customHeight="false" outlineLevel="0" collapsed="false">
      <c r="A5890" s="1" t="n">
        <f aca="false">-26.5819532098857</f>
        <v>-26.5819532098857</v>
      </c>
      <c r="B5890" s="1" t="n">
        <v>-13.9500744062819</v>
      </c>
    </row>
    <row r="5891" customFormat="false" ht="15" hidden="false" customHeight="false" outlineLevel="0" collapsed="false">
      <c r="A5891" s="1" t="n">
        <v>-2.76274488752707</v>
      </c>
      <c r="B5891" s="1" t="n">
        <v>0.90053011553081</v>
      </c>
    </row>
    <row r="5892" customFormat="false" ht="15" hidden="false" customHeight="false" outlineLevel="0" collapsed="false">
      <c r="A5892" s="1" t="n">
        <v>25.9090137034938</v>
      </c>
      <c r="B5892" s="1" t="n">
        <v>-1.43097012029677</v>
      </c>
    </row>
    <row r="5893" customFormat="false" ht="15" hidden="false" customHeight="false" outlineLevel="0" collapsed="false">
      <c r="A5893" s="1" t="n">
        <f aca="false">-22.8265951819449</f>
        <v>-22.8265951819449</v>
      </c>
      <c r="B5893" s="1" t="n">
        <v>-19.3666760993853</v>
      </c>
    </row>
    <row r="5894" customFormat="false" ht="15" hidden="false" customHeight="false" outlineLevel="0" collapsed="false">
      <c r="A5894" s="1" t="n">
        <v>2.21661882873376</v>
      </c>
      <c r="B5894" s="1" t="n">
        <v>-0.0228188116829106</v>
      </c>
    </row>
    <row r="5895" customFormat="false" ht="15" hidden="false" customHeight="false" outlineLevel="0" collapsed="false">
      <c r="A5895" s="1" t="n">
        <v>35.12943077477</v>
      </c>
      <c r="B5895" s="1" t="n">
        <v>-1.96348357978513</v>
      </c>
    </row>
    <row r="5896" customFormat="false" ht="15" hidden="false" customHeight="false" outlineLevel="0" collapsed="false">
      <c r="A5896" s="1" t="n">
        <v>-1.57152271783073</v>
      </c>
      <c r="B5896" s="1" t="n">
        <v>4.25026016263099</v>
      </c>
    </row>
    <row r="5897" customFormat="false" ht="15" hidden="false" customHeight="false" outlineLevel="0" collapsed="false">
      <c r="A5897" s="1" t="n">
        <f aca="false">-33.1896398154694</f>
        <v>-33.1896398154694</v>
      </c>
      <c r="B5897" s="1" t="n">
        <v>-9.58207271991623</v>
      </c>
    </row>
    <row r="5898" customFormat="false" ht="15" hidden="false" customHeight="false" outlineLevel="0" collapsed="false">
      <c r="A5898" s="1" t="n">
        <v>25.8652644788526</v>
      </c>
      <c r="B5898" s="1" t="n">
        <v>-1.44462814884601</v>
      </c>
    </row>
    <row r="5899" customFormat="false" ht="15" hidden="false" customHeight="false" outlineLevel="0" collapsed="false">
      <c r="A5899" s="1" t="n">
        <v>-4.26659930070069</v>
      </c>
      <c r="B5899" s="1" t="n">
        <v>6.48471757110336</v>
      </c>
    </row>
    <row r="5900" customFormat="false" ht="15" hidden="false" customHeight="false" outlineLevel="0" collapsed="false">
      <c r="A5900" s="1" t="n">
        <v>30.5668201264555</v>
      </c>
      <c r="B5900" s="1" t="n">
        <v>-3.53911756612739</v>
      </c>
    </row>
    <row r="5901" customFormat="false" ht="15" hidden="false" customHeight="false" outlineLevel="0" collapsed="false">
      <c r="A5901" s="1" t="n">
        <f aca="false">-28.3143253278918</f>
        <v>-28.3143253278918</v>
      </c>
      <c r="B5901" s="1" t="n">
        <v>-18.0703216633168</v>
      </c>
    </row>
    <row r="5902" customFormat="false" ht="15" hidden="false" customHeight="false" outlineLevel="0" collapsed="false">
      <c r="A5902" s="1" t="n">
        <v>0.0518854445486862</v>
      </c>
      <c r="B5902" s="1" t="n">
        <v>8.05285725093758</v>
      </c>
    </row>
    <row r="5903" customFormat="false" ht="15" hidden="false" customHeight="false" outlineLevel="0" collapsed="false">
      <c r="A5903" s="1" t="n">
        <v>1.61008486282352</v>
      </c>
      <c r="B5903" s="1" t="n">
        <v>0.519648416133917</v>
      </c>
    </row>
    <row r="5904" customFormat="false" ht="15" hidden="false" customHeight="false" outlineLevel="0" collapsed="false">
      <c r="A5904" s="1" t="n">
        <v>27.5289730061466</v>
      </c>
      <c r="B5904" s="1" t="n">
        <v>-8.65020414308855</v>
      </c>
    </row>
    <row r="5905" customFormat="false" ht="15" hidden="false" customHeight="false" outlineLevel="0" collapsed="false">
      <c r="A5905" s="1" t="n">
        <f aca="false">-30.1474785302975</f>
        <v>-30.1474785302975</v>
      </c>
      <c r="B5905" s="1" t="n">
        <v>-16.0594489838419</v>
      </c>
    </row>
    <row r="5906" customFormat="false" ht="15" hidden="false" customHeight="false" outlineLevel="0" collapsed="false">
      <c r="A5906" s="1" t="n">
        <f aca="false">-32.8734062758596</f>
        <v>-32.8734062758596</v>
      </c>
      <c r="B5906" s="1" t="n">
        <v>-13.2047895671468</v>
      </c>
    </row>
    <row r="5907" customFormat="false" ht="15" hidden="false" customHeight="false" outlineLevel="0" collapsed="false">
      <c r="A5907" s="1" t="n">
        <v>9.3342389366505</v>
      </c>
      <c r="B5907" s="1" t="n">
        <v>3.35894693673793</v>
      </c>
    </row>
    <row r="5908" customFormat="false" ht="15" hidden="false" customHeight="false" outlineLevel="0" collapsed="false">
      <c r="A5908" s="1" t="n">
        <f aca="false">-20.754747705807</f>
        <v>-20.754747705807</v>
      </c>
      <c r="B5908" s="1" t="n">
        <v>-12.9266966141483</v>
      </c>
    </row>
    <row r="5909" customFormat="false" ht="15" hidden="false" customHeight="false" outlineLevel="0" collapsed="false">
      <c r="A5909" s="1" t="n">
        <v>9.14412691125222</v>
      </c>
      <c r="B5909" s="1" t="n">
        <v>8.01764044033674</v>
      </c>
    </row>
    <row r="5910" customFormat="false" ht="15" hidden="false" customHeight="false" outlineLevel="0" collapsed="false">
      <c r="A5910" s="1" t="n">
        <v>37.8558296484718</v>
      </c>
      <c r="B5910" s="1" t="n">
        <v>-2.16207255659336</v>
      </c>
    </row>
    <row r="5911" customFormat="false" ht="15" hidden="false" customHeight="false" outlineLevel="0" collapsed="false">
      <c r="A5911" s="1" t="n">
        <v>6.45766303080064</v>
      </c>
      <c r="B5911" s="1" t="n">
        <v>5.36151564285469</v>
      </c>
    </row>
    <row r="5912" customFormat="false" ht="15" hidden="false" customHeight="false" outlineLevel="0" collapsed="false">
      <c r="A5912" s="1" t="n">
        <v>34.8698184966022</v>
      </c>
      <c r="B5912" s="1" t="n">
        <v>0.224058042499086</v>
      </c>
    </row>
    <row r="5913" customFormat="false" ht="15" hidden="false" customHeight="false" outlineLevel="0" collapsed="false">
      <c r="A5913" s="1" t="n">
        <v>30.3080556807232</v>
      </c>
      <c r="B5913" s="1" t="n">
        <v>-4.8820061675174</v>
      </c>
    </row>
    <row r="5914" customFormat="false" ht="15" hidden="false" customHeight="false" outlineLevel="0" collapsed="false">
      <c r="A5914" s="1" t="n">
        <v>5.60307152516042</v>
      </c>
      <c r="B5914" s="1" t="n">
        <v>8.96398017579179</v>
      </c>
    </row>
    <row r="5915" customFormat="false" ht="15" hidden="false" customHeight="false" outlineLevel="0" collapsed="false">
      <c r="A5915" s="1" t="n">
        <v>-4.06485101318339</v>
      </c>
      <c r="B5915" s="1" t="n">
        <v>5.35635324113264</v>
      </c>
    </row>
    <row r="5916" customFormat="false" ht="15" hidden="false" customHeight="false" outlineLevel="0" collapsed="false">
      <c r="A5916" s="1" t="n">
        <v>34.2175822244861</v>
      </c>
      <c r="B5916" s="1" t="n">
        <v>-7.63868128327215</v>
      </c>
    </row>
    <row r="5917" customFormat="false" ht="15" hidden="false" customHeight="false" outlineLevel="0" collapsed="false">
      <c r="A5917" s="1" t="n">
        <f aca="false">-26.8081759615158</f>
        <v>-26.8081759615158</v>
      </c>
      <c r="B5917" s="1" t="n">
        <v>-13.6890864763784</v>
      </c>
    </row>
    <row r="5918" customFormat="false" ht="15" hidden="false" customHeight="false" outlineLevel="0" collapsed="false">
      <c r="A5918" s="1" t="n">
        <v>-2.00416659378287</v>
      </c>
      <c r="B5918" s="1" t="n">
        <v>9.55741652689748</v>
      </c>
    </row>
    <row r="5919" customFormat="false" ht="15" hidden="false" customHeight="false" outlineLevel="0" collapsed="false">
      <c r="A5919" s="1" t="n">
        <v>38.9799543530165</v>
      </c>
      <c r="B5919" s="1" t="n">
        <v>-0.73714682302894</v>
      </c>
    </row>
    <row r="5920" customFormat="false" ht="15" hidden="false" customHeight="false" outlineLevel="0" collapsed="false">
      <c r="A5920" s="1" t="n">
        <f aca="false">-24.3874234979725</f>
        <v>-24.3874234979725</v>
      </c>
      <c r="B5920" s="1" t="n">
        <v>-17.2441493038928</v>
      </c>
    </row>
    <row r="5921" customFormat="false" ht="15" hidden="false" customHeight="false" outlineLevel="0" collapsed="false">
      <c r="A5921" s="1" t="n">
        <v>33.121820719958</v>
      </c>
      <c r="B5921" s="1" t="n">
        <v>-1.10560098097706</v>
      </c>
    </row>
    <row r="5922" customFormat="false" ht="15" hidden="false" customHeight="false" outlineLevel="0" collapsed="false">
      <c r="A5922" s="1" t="n">
        <v>40.3473659694927</v>
      </c>
      <c r="B5922" s="1" t="n">
        <v>-2.74033125883198</v>
      </c>
    </row>
    <row r="5923" customFormat="false" ht="15" hidden="false" customHeight="false" outlineLevel="0" collapsed="false">
      <c r="A5923" s="1" t="n">
        <v>24.1595523508645</v>
      </c>
      <c r="B5923" s="1" t="n">
        <v>-8.33775881599687</v>
      </c>
    </row>
    <row r="5924" customFormat="false" ht="15" hidden="false" customHeight="false" outlineLevel="0" collapsed="false">
      <c r="A5924" s="1" t="n">
        <f aca="false">-28.7867321995902</f>
        <v>-28.7867321995902</v>
      </c>
      <c r="B5924" s="1" t="n">
        <v>-15.535504629086</v>
      </c>
    </row>
    <row r="5925" customFormat="false" ht="15" hidden="false" customHeight="false" outlineLevel="0" collapsed="false">
      <c r="A5925" s="1" t="n">
        <f aca="false">-35.0772207387786</f>
        <v>-35.0772207387786</v>
      </c>
      <c r="B5925" s="1" t="n">
        <v>-15.6077550910376</v>
      </c>
    </row>
    <row r="5926" customFormat="false" ht="15" hidden="false" customHeight="false" outlineLevel="0" collapsed="false">
      <c r="A5926" s="1" t="n">
        <v>0.593834623990928</v>
      </c>
      <c r="B5926" s="1" t="n">
        <v>9.32278899209217</v>
      </c>
    </row>
    <row r="5927" customFormat="false" ht="15" hidden="false" customHeight="false" outlineLevel="0" collapsed="false">
      <c r="A5927" s="1" t="n">
        <v>-2.41614334201159</v>
      </c>
      <c r="B5927" s="1" t="n">
        <v>1.32600089097084</v>
      </c>
    </row>
    <row r="5928" customFormat="false" ht="15" hidden="false" customHeight="false" outlineLevel="0" collapsed="false">
      <c r="A5928" s="1" t="n">
        <f aca="false">-22.3456666479771</f>
        <v>-22.3456666479771</v>
      </c>
      <c r="B5928" s="1" t="n">
        <v>-17.7797069063695</v>
      </c>
    </row>
    <row r="5929" customFormat="false" ht="15" hidden="false" customHeight="false" outlineLevel="0" collapsed="false">
      <c r="A5929" s="1" t="n">
        <v>6.33019076743576</v>
      </c>
      <c r="B5929" s="1" t="n">
        <v>4.26179979465911</v>
      </c>
    </row>
    <row r="5930" customFormat="false" ht="15" hidden="false" customHeight="false" outlineLevel="0" collapsed="false">
      <c r="A5930" s="1" t="n">
        <v>22.1462228232005</v>
      </c>
      <c r="B5930" s="1" t="n">
        <v>-4.52547066173399</v>
      </c>
    </row>
    <row r="5931" customFormat="false" ht="15" hidden="false" customHeight="false" outlineLevel="0" collapsed="false">
      <c r="A5931" s="1" t="n">
        <v>5.82932694052077</v>
      </c>
      <c r="B5931" s="1" t="n">
        <v>3.48436233973764</v>
      </c>
    </row>
    <row r="5932" customFormat="false" ht="15" hidden="false" customHeight="false" outlineLevel="0" collapsed="false">
      <c r="A5932" s="1" t="n">
        <v>36.8597897505387</v>
      </c>
      <c r="B5932" s="1" t="n">
        <v>-0.965308494799417</v>
      </c>
    </row>
    <row r="5933" customFormat="false" ht="15" hidden="false" customHeight="false" outlineLevel="0" collapsed="false">
      <c r="A5933" s="1" t="n">
        <f aca="false">-26.5880735045751</f>
        <v>-26.5880735045751</v>
      </c>
      <c r="B5933" s="1" t="n">
        <v>-10.4086846864736</v>
      </c>
    </row>
    <row r="5934" customFormat="false" ht="15" hidden="false" customHeight="false" outlineLevel="0" collapsed="false">
      <c r="A5934" s="1" t="n">
        <v>11.3122411615863</v>
      </c>
      <c r="B5934" s="1" t="n">
        <v>7.8248083073273</v>
      </c>
    </row>
    <row r="5935" customFormat="false" ht="15" hidden="false" customHeight="false" outlineLevel="0" collapsed="false">
      <c r="A5935" s="1" t="n">
        <v>8.215896269925</v>
      </c>
      <c r="B5935" s="1" t="n">
        <v>1.65910056986051</v>
      </c>
    </row>
    <row r="5936" customFormat="false" ht="15" hidden="false" customHeight="false" outlineLevel="0" collapsed="false">
      <c r="A5936" s="1" t="n">
        <f aca="false">-27.762742505996</f>
        <v>-27.762742505996</v>
      </c>
      <c r="B5936" s="1" t="n">
        <v>-12.5283159758616</v>
      </c>
    </row>
    <row r="5937" customFormat="false" ht="15" hidden="false" customHeight="false" outlineLevel="0" collapsed="false">
      <c r="A5937" s="1" t="n">
        <v>9.20172322248445</v>
      </c>
      <c r="B5937" s="1" t="n">
        <v>4.00765070173722</v>
      </c>
    </row>
    <row r="5938" customFormat="false" ht="15" hidden="false" customHeight="false" outlineLevel="0" collapsed="false">
      <c r="A5938" s="1" t="n">
        <v>4.02528971702775</v>
      </c>
      <c r="B5938" s="1" t="n">
        <v>1.95660480311871</v>
      </c>
    </row>
    <row r="5939" customFormat="false" ht="15" hidden="false" customHeight="false" outlineLevel="0" collapsed="false">
      <c r="A5939" s="1" t="n">
        <f aca="false">-29.7015436776132</f>
        <v>-29.7015436776132</v>
      </c>
      <c r="B5939" s="1" t="n">
        <v>-10.8352038019113</v>
      </c>
    </row>
    <row r="5940" customFormat="false" ht="15" hidden="false" customHeight="false" outlineLevel="0" collapsed="false">
      <c r="A5940" s="1" t="n">
        <v>38.3145382745998</v>
      </c>
      <c r="B5940" s="1" t="n">
        <v>-7.15131729191613</v>
      </c>
    </row>
    <row r="5941" customFormat="false" ht="15" hidden="false" customHeight="false" outlineLevel="0" collapsed="false">
      <c r="A5941" s="1" t="n">
        <v>-4.69804677252976</v>
      </c>
      <c r="B5941" s="1" t="n">
        <v>0.18608898116673</v>
      </c>
    </row>
    <row r="5942" customFormat="false" ht="15" hidden="false" customHeight="false" outlineLevel="0" collapsed="false">
      <c r="A5942" s="1" t="n">
        <v>36.3479358527321</v>
      </c>
      <c r="B5942" s="1" t="n">
        <v>-4.95602284408957</v>
      </c>
    </row>
    <row r="5943" customFormat="false" ht="15" hidden="false" customHeight="false" outlineLevel="0" collapsed="false">
      <c r="A5943" s="1" t="n">
        <f aca="false">-20.9701624548072</f>
        <v>-20.9701624548072</v>
      </c>
      <c r="B5943" s="1" t="n">
        <v>-11.3636834630935</v>
      </c>
    </row>
    <row r="5944" customFormat="false" ht="15" hidden="false" customHeight="false" outlineLevel="0" collapsed="false">
      <c r="A5944" s="1" t="n">
        <v>24.3304170933465</v>
      </c>
      <c r="B5944" s="1" t="n">
        <v>-5.77499811144453</v>
      </c>
    </row>
    <row r="5945" customFormat="false" ht="15" hidden="false" customHeight="false" outlineLevel="0" collapsed="false">
      <c r="A5945" s="1" t="n">
        <v>8.8154066181287</v>
      </c>
      <c r="B5945" s="1" t="n">
        <v>3.39673604074386</v>
      </c>
    </row>
    <row r="5946" customFormat="false" ht="15" hidden="false" customHeight="false" outlineLevel="0" collapsed="false">
      <c r="A5946" s="1" t="n">
        <v>25.5449385863317</v>
      </c>
      <c r="B5946" s="1" t="n">
        <v>-1.69922522638814</v>
      </c>
    </row>
    <row r="5947" customFormat="false" ht="15" hidden="false" customHeight="false" outlineLevel="0" collapsed="false">
      <c r="A5947" s="1" t="n">
        <v>21.791748952561</v>
      </c>
      <c r="B5947" s="1" t="n">
        <v>-9.39985037792437</v>
      </c>
    </row>
    <row r="5948" customFormat="false" ht="15" hidden="false" customHeight="false" outlineLevel="0" collapsed="false">
      <c r="A5948" s="1" t="n">
        <v>5.8256315310667</v>
      </c>
      <c r="B5948" s="1" t="n">
        <v>8.96488340037775</v>
      </c>
    </row>
    <row r="5949" customFormat="false" ht="15" hidden="false" customHeight="false" outlineLevel="0" collapsed="false">
      <c r="A5949" s="1" t="n">
        <v>33.0578571661197</v>
      </c>
      <c r="B5949" s="1" t="n">
        <v>-2.30908036582689</v>
      </c>
    </row>
    <row r="5950" customFormat="false" ht="15" hidden="false" customHeight="false" outlineLevel="0" collapsed="false">
      <c r="A5950" s="1" t="n">
        <v>29.0293923835225</v>
      </c>
      <c r="B5950" s="1" t="n">
        <v>-2.50428176790433</v>
      </c>
    </row>
    <row r="5951" customFormat="false" ht="15" hidden="false" customHeight="false" outlineLevel="0" collapsed="false">
      <c r="A5951" s="1" t="n">
        <v>33.0696656317873</v>
      </c>
      <c r="B5951" s="1" t="n">
        <v>-9.34223149854589</v>
      </c>
    </row>
    <row r="5952" customFormat="false" ht="15" hidden="false" customHeight="false" outlineLevel="0" collapsed="false">
      <c r="A5952" s="1" t="n">
        <v>23.7695002799846</v>
      </c>
      <c r="B5952" s="1" t="n">
        <v>-4.47721867201944</v>
      </c>
    </row>
    <row r="5953" customFormat="false" ht="15" hidden="false" customHeight="false" outlineLevel="0" collapsed="false">
      <c r="A5953" s="1" t="n">
        <f aca="false">-20.6850137952268</f>
        <v>-20.6850137952268</v>
      </c>
      <c r="B5953" s="1" t="n">
        <v>-15.6690169872068</v>
      </c>
    </row>
    <row r="5954" customFormat="false" ht="15" hidden="false" customHeight="false" outlineLevel="0" collapsed="false">
      <c r="A5954" s="1" t="n">
        <v>26.4104767649706</v>
      </c>
      <c r="B5954" s="1" t="n">
        <v>-4.54287848708919</v>
      </c>
    </row>
    <row r="5955" customFormat="false" ht="15" hidden="false" customHeight="false" outlineLevel="0" collapsed="false">
      <c r="A5955" s="1" t="n">
        <f aca="false">-17.3501962908461</f>
        <v>-17.3501962908461</v>
      </c>
      <c r="B5955" s="1" t="n">
        <v>-15.9186855503245</v>
      </c>
    </row>
    <row r="5956" customFormat="false" ht="15" hidden="false" customHeight="false" outlineLevel="0" collapsed="false">
      <c r="A5956" s="1" t="n">
        <f aca="false">-20.6345462591604</f>
        <v>-20.6345462591604</v>
      </c>
      <c r="B5956" s="1" t="n">
        <v>-13.4218465040136</v>
      </c>
    </row>
    <row r="5957" customFormat="false" ht="15" hidden="false" customHeight="false" outlineLevel="0" collapsed="false">
      <c r="A5957" s="1" t="n">
        <v>11.597592126792</v>
      </c>
      <c r="B5957" s="1" t="n">
        <v>8.57926027204029</v>
      </c>
    </row>
    <row r="5958" customFormat="false" ht="15" hidden="false" customHeight="false" outlineLevel="0" collapsed="false">
      <c r="A5958" s="1" t="n">
        <v>8.00348052914232</v>
      </c>
      <c r="B5958" s="1" t="n">
        <v>2.83828243473147</v>
      </c>
    </row>
    <row r="5959" customFormat="false" ht="15" hidden="false" customHeight="false" outlineLevel="0" collapsed="false">
      <c r="A5959" s="1" t="n">
        <v>3.02151527762254</v>
      </c>
      <c r="B5959" s="1" t="n">
        <v>5.98420796230062</v>
      </c>
    </row>
    <row r="5960" customFormat="false" ht="15" hidden="false" customHeight="false" outlineLevel="0" collapsed="false">
      <c r="A5960" s="1" t="n">
        <f aca="false">-25.9749650322678</f>
        <v>-25.9749650322678</v>
      </c>
      <c r="B5960" s="1" t="n">
        <v>-13.4370629663826</v>
      </c>
    </row>
    <row r="5961" customFormat="false" ht="15" hidden="false" customHeight="false" outlineLevel="0" collapsed="false">
      <c r="A5961" s="1" t="n">
        <v>25.0995261930293</v>
      </c>
      <c r="B5961" s="1" t="n">
        <v>-3.79094136705075</v>
      </c>
    </row>
    <row r="5962" customFormat="false" ht="15" hidden="false" customHeight="false" outlineLevel="0" collapsed="false">
      <c r="A5962" s="1" t="n">
        <v>23.0995173700451</v>
      </c>
      <c r="B5962" s="1" t="n">
        <v>-9.02871825284812</v>
      </c>
    </row>
    <row r="5963" customFormat="false" ht="15" hidden="false" customHeight="false" outlineLevel="0" collapsed="false">
      <c r="A5963" s="1" t="n">
        <v>7.33231316185355</v>
      </c>
      <c r="B5963" s="1" t="n">
        <v>1.54615497613876</v>
      </c>
    </row>
    <row r="5964" customFormat="false" ht="15" hidden="false" customHeight="false" outlineLevel="0" collapsed="false">
      <c r="A5964" s="1" t="n">
        <f aca="false">-16.4249218707099</f>
        <v>-16.4249218707099</v>
      </c>
      <c r="B5964" s="1" t="n">
        <v>-16.0663364590827</v>
      </c>
    </row>
    <row r="5965" customFormat="false" ht="15" hidden="false" customHeight="false" outlineLevel="0" collapsed="false">
      <c r="A5965" s="1" t="n">
        <v>39.5827730671446</v>
      </c>
      <c r="B5965" s="1" t="n">
        <v>-4.67228137722143</v>
      </c>
    </row>
    <row r="5966" customFormat="false" ht="15" hidden="false" customHeight="false" outlineLevel="0" collapsed="false">
      <c r="A5966" s="1" t="n">
        <f aca="false">-33.5468835425276</f>
        <v>-33.5468835425276</v>
      </c>
      <c r="B5966" s="1" t="n">
        <v>-18.0448368440663</v>
      </c>
    </row>
    <row r="5967" customFormat="false" ht="15" hidden="false" customHeight="false" outlineLevel="0" collapsed="false">
      <c r="A5967" s="1" t="n">
        <f aca="false">-34.4176863771461</f>
        <v>-34.4176863771461</v>
      </c>
      <c r="B5967" s="1" t="n">
        <v>-9.77320644980083</v>
      </c>
    </row>
    <row r="5968" customFormat="false" ht="15" hidden="false" customHeight="false" outlineLevel="0" collapsed="false">
      <c r="A5968" s="1" t="n">
        <f aca="false">-17.6369988077826</f>
        <v>-17.6369988077826</v>
      </c>
      <c r="B5968" s="1" t="n">
        <v>-11.7251096734921</v>
      </c>
    </row>
    <row r="5969" customFormat="false" ht="15" hidden="false" customHeight="false" outlineLevel="0" collapsed="false">
      <c r="A5969" s="1" t="n">
        <v>31.5632471989325</v>
      </c>
      <c r="B5969" s="1" t="n">
        <v>-6.76465613143593</v>
      </c>
    </row>
    <row r="5970" customFormat="false" ht="15" hidden="false" customHeight="false" outlineLevel="0" collapsed="false">
      <c r="A5970" s="1" t="n">
        <f aca="false">-15.3544679026732</f>
        <v>-15.3544679026732</v>
      </c>
      <c r="B5970" s="1" t="n">
        <v>-12.8860114222052</v>
      </c>
    </row>
    <row r="5971" customFormat="false" ht="15" hidden="false" customHeight="false" outlineLevel="0" collapsed="false">
      <c r="A5971" s="1" t="n">
        <v>0.76367546732475</v>
      </c>
      <c r="B5971" s="1" t="n">
        <v>8.79780676112249</v>
      </c>
    </row>
    <row r="5972" customFormat="false" ht="15" hidden="false" customHeight="false" outlineLevel="0" collapsed="false">
      <c r="A5972" s="1" t="n">
        <v>7.88824927436986</v>
      </c>
      <c r="B5972" s="1" t="n">
        <v>3.65707615029523</v>
      </c>
    </row>
    <row r="5973" customFormat="false" ht="15" hidden="false" customHeight="false" outlineLevel="0" collapsed="false">
      <c r="A5973" s="1" t="n">
        <f aca="false">-21.2774950626774</f>
        <v>-21.2774950626774</v>
      </c>
      <c r="B5973" s="1" t="n">
        <v>-19.253594263871</v>
      </c>
    </row>
    <row r="5974" customFormat="false" ht="15" hidden="false" customHeight="false" outlineLevel="0" collapsed="false">
      <c r="A5974" s="1" t="n">
        <f aca="false">-17.7693450223868</f>
        <v>-17.7693450223868</v>
      </c>
      <c r="B5974" s="1" t="n">
        <v>-14.704484751175</v>
      </c>
    </row>
    <row r="5975" customFormat="false" ht="15" hidden="false" customHeight="false" outlineLevel="0" collapsed="false">
      <c r="A5975" s="1" t="n">
        <f aca="false">-33.8987547385165</f>
        <v>-33.8987547385165</v>
      </c>
      <c r="B5975" s="1" t="n">
        <v>-14.9276856202638</v>
      </c>
    </row>
    <row r="5976" customFormat="false" ht="15" hidden="false" customHeight="false" outlineLevel="0" collapsed="false">
      <c r="A5976" s="1" t="n">
        <f aca="false">-17.2481856489936</f>
        <v>-17.2481856489936</v>
      </c>
      <c r="B5976" s="1" t="n">
        <v>-13.9084089863353</v>
      </c>
    </row>
    <row r="5977" customFormat="false" ht="15" hidden="false" customHeight="false" outlineLevel="0" collapsed="false">
      <c r="A5977" s="1" t="n">
        <f aca="false">-30.5910598251803</f>
        <v>-30.5910598251803</v>
      </c>
      <c r="B5977" s="1" t="n">
        <v>-16.8875500092475</v>
      </c>
    </row>
    <row r="5978" customFormat="false" ht="15" hidden="false" customHeight="false" outlineLevel="0" collapsed="false">
      <c r="A5978" s="1" t="n">
        <f aca="false">-20.6303925903593</f>
        <v>-20.6303925903593</v>
      </c>
      <c r="B5978" s="1" t="n">
        <v>-14.8771182585758</v>
      </c>
    </row>
    <row r="5979" customFormat="false" ht="15" hidden="false" customHeight="false" outlineLevel="0" collapsed="false">
      <c r="A5979" s="1" t="n">
        <v>26.663145507272</v>
      </c>
      <c r="B5979" s="1" t="n">
        <v>-3.52490266138085</v>
      </c>
    </row>
    <row r="5980" customFormat="false" ht="15" hidden="false" customHeight="false" outlineLevel="0" collapsed="false">
      <c r="A5980" s="1" t="n">
        <v>24.5254757897484</v>
      </c>
      <c r="B5980" s="1" t="n">
        <v>-1.89607383069359</v>
      </c>
    </row>
    <row r="5981" customFormat="false" ht="15" hidden="false" customHeight="false" outlineLevel="0" collapsed="false">
      <c r="A5981" s="1" t="n">
        <v>-2.88388410723989</v>
      </c>
      <c r="B5981" s="1" t="n">
        <v>2.9364199649333</v>
      </c>
    </row>
    <row r="5982" customFormat="false" ht="15" hidden="false" customHeight="false" outlineLevel="0" collapsed="false">
      <c r="A5982" s="1" t="n">
        <v>28.4371404395542</v>
      </c>
      <c r="B5982" s="1" t="n">
        <v>-3.07176672990998</v>
      </c>
    </row>
    <row r="5983" customFormat="false" ht="15" hidden="false" customHeight="false" outlineLevel="0" collapsed="false">
      <c r="A5983" s="1" t="n">
        <v>38.6134307710873</v>
      </c>
      <c r="B5983" s="1" t="n">
        <v>0.192161451102009</v>
      </c>
    </row>
    <row r="5984" customFormat="false" ht="15" hidden="false" customHeight="false" outlineLevel="0" collapsed="false">
      <c r="A5984" s="1" t="n">
        <f aca="false">-29.2803029621615</f>
        <v>-29.2803029621615</v>
      </c>
      <c r="B5984" s="1" t="n">
        <v>-11.2103549271072</v>
      </c>
    </row>
    <row r="5985" customFormat="false" ht="15" hidden="false" customHeight="false" outlineLevel="0" collapsed="false">
      <c r="A5985" s="1" t="n">
        <v>12.486830646143</v>
      </c>
      <c r="B5985" s="1" t="n">
        <v>4.4889644704691</v>
      </c>
    </row>
    <row r="5986" customFormat="false" ht="15" hidden="false" customHeight="false" outlineLevel="0" collapsed="false">
      <c r="A5986" s="1" t="n">
        <v>1.49529060724755</v>
      </c>
      <c r="B5986" s="1" t="n">
        <v>6.56785667077832</v>
      </c>
    </row>
    <row r="5987" customFormat="false" ht="15" hidden="false" customHeight="false" outlineLevel="0" collapsed="false">
      <c r="A5987" s="1" t="n">
        <v>22.0520222529122</v>
      </c>
      <c r="B5987" s="1" t="n">
        <v>-8.26180338512772</v>
      </c>
    </row>
    <row r="5988" customFormat="false" ht="15" hidden="false" customHeight="false" outlineLevel="0" collapsed="false">
      <c r="A5988" s="1" t="n">
        <f aca="false">-19.6784544577794</f>
        <v>-19.6784544577794</v>
      </c>
      <c r="B5988" s="1" t="n">
        <v>-18.6894411481245</v>
      </c>
    </row>
    <row r="5989" customFormat="false" ht="15" hidden="false" customHeight="false" outlineLevel="0" collapsed="false">
      <c r="A5989" s="1" t="n">
        <v>0.44629083297429</v>
      </c>
      <c r="B5989" s="1" t="n">
        <v>1.64481234011172</v>
      </c>
    </row>
    <row r="5990" customFormat="false" ht="15" hidden="false" customHeight="false" outlineLevel="0" collapsed="false">
      <c r="A5990" s="1" t="n">
        <v>2.30210787510355</v>
      </c>
      <c r="B5990" s="1" t="n">
        <v>7.55026368805626</v>
      </c>
    </row>
    <row r="5991" customFormat="false" ht="15" hidden="false" customHeight="false" outlineLevel="0" collapsed="false">
      <c r="A5991" s="1" t="n">
        <v>3.05492717574835</v>
      </c>
      <c r="B5991" s="1" t="n">
        <v>1.20035658850001</v>
      </c>
    </row>
    <row r="5992" customFormat="false" ht="15" hidden="false" customHeight="false" outlineLevel="0" collapsed="false">
      <c r="A5992" s="1" t="n">
        <v>11.1858124689408</v>
      </c>
      <c r="B5992" s="1" t="n">
        <v>1.0108328033223</v>
      </c>
    </row>
    <row r="5993" customFormat="false" ht="15" hidden="false" customHeight="false" outlineLevel="0" collapsed="false">
      <c r="A5993" s="1" t="n">
        <f aca="false">-29.7985895195602</f>
        <v>-29.7985895195602</v>
      </c>
      <c r="B5993" s="1" t="n">
        <v>-15.7887788170914</v>
      </c>
    </row>
    <row r="5994" customFormat="false" ht="15" hidden="false" customHeight="false" outlineLevel="0" collapsed="false">
      <c r="A5994" s="1" t="n">
        <v>35.8473765960586</v>
      </c>
      <c r="B5994" s="1" t="n">
        <v>-7.83415826328241</v>
      </c>
    </row>
    <row r="5995" customFormat="false" ht="15" hidden="false" customHeight="false" outlineLevel="0" collapsed="false">
      <c r="A5995" s="1" t="n">
        <v>22.5019306855597</v>
      </c>
      <c r="B5995" s="1" t="n">
        <v>-4.82109049087216</v>
      </c>
    </row>
    <row r="5996" customFormat="false" ht="15" hidden="false" customHeight="false" outlineLevel="0" collapsed="false">
      <c r="A5996" s="1" t="n">
        <v>31.7325134523469</v>
      </c>
      <c r="B5996" s="1" t="n">
        <v>-3.17183497331238</v>
      </c>
    </row>
    <row r="5997" customFormat="false" ht="15" hidden="false" customHeight="false" outlineLevel="0" collapsed="false">
      <c r="A5997" s="1" t="n">
        <f aca="false">-24.283125127454</f>
        <v>-24.283125127454</v>
      </c>
      <c r="B5997" s="1" t="n">
        <v>-14.6382270339368</v>
      </c>
    </row>
    <row r="5998" customFormat="false" ht="15" hidden="false" customHeight="false" outlineLevel="0" collapsed="false">
      <c r="A5998" s="1" t="n">
        <f aca="false">-15.4060969891177</f>
        <v>-15.4060969891177</v>
      </c>
      <c r="B5998" s="1" t="n">
        <v>-18.6527014064718</v>
      </c>
    </row>
    <row r="5999" customFormat="false" ht="15" hidden="false" customHeight="false" outlineLevel="0" collapsed="false">
      <c r="A5999" s="1" t="n">
        <v>20.91706086764</v>
      </c>
      <c r="B5999" s="1" t="n">
        <v>-9.02882657478069</v>
      </c>
    </row>
    <row r="6000" customFormat="false" ht="15" hidden="false" customHeight="false" outlineLevel="0" collapsed="false">
      <c r="A6000" s="1" t="n">
        <v>-1.19903734963402</v>
      </c>
      <c r="B6000" s="1" t="n">
        <v>3.09928547603564</v>
      </c>
    </row>
    <row r="6001" customFormat="false" ht="15" hidden="false" customHeight="false" outlineLevel="0" collapsed="false">
      <c r="A6001" s="1" t="n">
        <f aca="false">-31.7532003454432</f>
        <v>-31.7532003454432</v>
      </c>
      <c r="B6001" s="1" t="n">
        <v>-16.0111956751178</v>
      </c>
    </row>
    <row r="6002" customFormat="false" ht="15" hidden="false" customHeight="false" outlineLevel="0" collapsed="false">
      <c r="A6002" s="1" t="n">
        <v>9.88652795251302</v>
      </c>
      <c r="B6002" s="1" t="n">
        <v>8.0974914786273</v>
      </c>
    </row>
    <row r="6003" customFormat="false" ht="15" hidden="false" customHeight="false" outlineLevel="0" collapsed="false">
      <c r="A6003" s="1" t="n">
        <v>36.0532427204945</v>
      </c>
      <c r="B6003" s="1" t="n">
        <v>-9.52457059970835</v>
      </c>
    </row>
    <row r="6004" customFormat="false" ht="15" hidden="false" customHeight="false" outlineLevel="0" collapsed="false">
      <c r="A6004" s="1" t="n">
        <f aca="false">-16.609281907238</f>
        <v>-16.609281907238</v>
      </c>
      <c r="B6004" s="1" t="n">
        <v>-12.5255202106336</v>
      </c>
    </row>
    <row r="6005" customFormat="false" ht="15" hidden="false" customHeight="false" outlineLevel="0" collapsed="false">
      <c r="A6005" s="1" t="n">
        <v>38.7537637559903</v>
      </c>
      <c r="B6005" s="1" t="n">
        <v>-0.867452361545678</v>
      </c>
    </row>
    <row r="6006" customFormat="false" ht="15" hidden="false" customHeight="false" outlineLevel="0" collapsed="false">
      <c r="A6006" s="1" t="n">
        <v>32.4512284437642</v>
      </c>
      <c r="B6006" s="1" t="n">
        <v>-4.34060517555524</v>
      </c>
    </row>
    <row r="6007" customFormat="false" ht="15" hidden="false" customHeight="false" outlineLevel="0" collapsed="false">
      <c r="A6007" s="1" t="n">
        <v>7.59409382595316</v>
      </c>
      <c r="B6007" s="1" t="n">
        <v>-0.252192930851651</v>
      </c>
    </row>
    <row r="6008" customFormat="false" ht="15" hidden="false" customHeight="false" outlineLevel="0" collapsed="false">
      <c r="A6008" s="1" t="n">
        <v>6.46438633421232</v>
      </c>
      <c r="B6008" s="1" t="n">
        <v>1.721704175982</v>
      </c>
    </row>
    <row r="6009" customFormat="false" ht="15" hidden="false" customHeight="false" outlineLevel="0" collapsed="false">
      <c r="A6009" s="1" t="n">
        <f aca="false">-29.9965102906194</f>
        <v>-29.9965102906194</v>
      </c>
      <c r="B6009" s="1" t="n">
        <v>-19.4059446934391</v>
      </c>
    </row>
    <row r="6010" customFormat="false" ht="15" hidden="false" customHeight="false" outlineLevel="0" collapsed="false">
      <c r="A6010" s="1" t="n">
        <v>40.0504679769141</v>
      </c>
      <c r="B6010" s="1" t="n">
        <v>-2.19765563295038</v>
      </c>
    </row>
    <row r="6011" customFormat="false" ht="15" hidden="false" customHeight="false" outlineLevel="0" collapsed="false">
      <c r="A6011" s="1" t="n">
        <f aca="false">-27.4269174191384</f>
        <v>-27.4269174191384</v>
      </c>
      <c r="B6011" s="1" t="n">
        <v>-18.0685943384976</v>
      </c>
    </row>
    <row r="6012" customFormat="false" ht="15" hidden="false" customHeight="false" outlineLevel="0" collapsed="false">
      <c r="A6012" s="1" t="n">
        <v>3.24681220583337</v>
      </c>
      <c r="B6012" s="1" t="n">
        <v>1.00151601741913</v>
      </c>
    </row>
    <row r="6013" customFormat="false" ht="15" hidden="false" customHeight="false" outlineLevel="0" collapsed="false">
      <c r="A6013" s="1" t="n">
        <f aca="false">-20.3779619798149</f>
        <v>-20.3779619798149</v>
      </c>
      <c r="B6013" s="1" t="n">
        <v>-9.51751674958696</v>
      </c>
    </row>
    <row r="6014" customFormat="false" ht="15" hidden="false" customHeight="false" outlineLevel="0" collapsed="false">
      <c r="A6014" s="1" t="n">
        <v>30.8682069030669</v>
      </c>
      <c r="B6014" s="1" t="n">
        <v>0.200970869972119</v>
      </c>
    </row>
    <row r="6015" customFormat="false" ht="15" hidden="false" customHeight="false" outlineLevel="0" collapsed="false">
      <c r="A6015" s="1" t="n">
        <f aca="false">-30.5467464843238</f>
        <v>-30.5467464843238</v>
      </c>
      <c r="B6015" s="1" t="n">
        <v>-13.9707841467302</v>
      </c>
    </row>
    <row r="6016" customFormat="false" ht="15" hidden="false" customHeight="false" outlineLevel="0" collapsed="false">
      <c r="A6016" s="1" t="n">
        <v>5.28261480992228</v>
      </c>
      <c r="B6016" s="1" t="n">
        <v>0.753318013222492</v>
      </c>
    </row>
    <row r="6017" customFormat="false" ht="15" hidden="false" customHeight="false" outlineLevel="0" collapsed="false">
      <c r="A6017" s="1" t="n">
        <f aca="false">-29.0055863615695</f>
        <v>-29.0055863615695</v>
      </c>
      <c r="B6017" s="1" t="n">
        <v>-18.8185743927601</v>
      </c>
    </row>
    <row r="6018" customFormat="false" ht="15" hidden="false" customHeight="false" outlineLevel="0" collapsed="false">
      <c r="A6018" s="1" t="n">
        <f aca="false">-19.7947508185051</f>
        <v>-19.7947508185051</v>
      </c>
      <c r="B6018" s="1" t="n">
        <v>-11.2506760437631</v>
      </c>
    </row>
    <row r="6019" customFormat="false" ht="15" hidden="false" customHeight="false" outlineLevel="0" collapsed="false">
      <c r="A6019" s="1" t="n">
        <v>3.80695342758014</v>
      </c>
      <c r="B6019" s="1" t="n">
        <v>7.61462430603702</v>
      </c>
    </row>
    <row r="6020" customFormat="false" ht="15" hidden="false" customHeight="false" outlineLevel="0" collapsed="false">
      <c r="A6020" s="1" t="n">
        <f aca="false">-24.2924520805734</f>
        <v>-24.2924520805734</v>
      </c>
      <c r="B6020" s="1" t="n">
        <v>-18.9016749657491</v>
      </c>
    </row>
    <row r="6021" customFormat="false" ht="15" hidden="false" customHeight="false" outlineLevel="0" collapsed="false">
      <c r="A6021" s="1" t="n">
        <v>-3.18582319341529</v>
      </c>
      <c r="B6021" s="1" t="n">
        <v>7.1749189926325</v>
      </c>
    </row>
    <row r="6022" customFormat="false" ht="15" hidden="false" customHeight="false" outlineLevel="0" collapsed="false">
      <c r="A6022" s="1" t="n">
        <f aca="false">-17.2699349795488</f>
        <v>-17.2699349795488</v>
      </c>
      <c r="B6022" s="1" t="n">
        <v>-10.4229867458343</v>
      </c>
    </row>
    <row r="6023" customFormat="false" ht="15" hidden="false" customHeight="false" outlineLevel="0" collapsed="false">
      <c r="A6023" s="1" t="n">
        <v>28.8911035086379</v>
      </c>
      <c r="B6023" s="1" t="n">
        <v>-3.49695614633125</v>
      </c>
    </row>
    <row r="6024" customFormat="false" ht="15" hidden="false" customHeight="false" outlineLevel="0" collapsed="false">
      <c r="A6024" s="1" t="n">
        <f aca="false">-21.1822782189066</f>
        <v>-21.1822782189066</v>
      </c>
      <c r="B6024" s="1" t="n">
        <v>-17.3391885647688</v>
      </c>
    </row>
    <row r="6025" customFormat="false" ht="15" hidden="false" customHeight="false" outlineLevel="0" collapsed="false">
      <c r="A6025" s="1" t="n">
        <v>3.18737655387573</v>
      </c>
      <c r="B6025" s="1" t="n">
        <v>1.27409911031164</v>
      </c>
    </row>
    <row r="6026" customFormat="false" ht="15" hidden="false" customHeight="false" outlineLevel="0" collapsed="false">
      <c r="A6026" s="1" t="n">
        <v>23.1156724281077</v>
      </c>
      <c r="B6026" s="1" t="n">
        <v>-7.01077690891198</v>
      </c>
    </row>
    <row r="6027" customFormat="false" ht="15" hidden="false" customHeight="false" outlineLevel="0" collapsed="false">
      <c r="A6027" s="1" t="n">
        <f aca="false">-17.7955168337057</f>
        <v>-17.7955168337057</v>
      </c>
      <c r="B6027" s="1" t="n">
        <v>-9.73910681996553</v>
      </c>
    </row>
    <row r="6028" customFormat="false" ht="15" hidden="false" customHeight="false" outlineLevel="0" collapsed="false">
      <c r="A6028" s="1" t="n">
        <v>23.6474142020639</v>
      </c>
      <c r="B6028" s="1" t="n">
        <v>-1.10871276730609</v>
      </c>
    </row>
    <row r="6029" customFormat="false" ht="15" hidden="false" customHeight="false" outlineLevel="0" collapsed="false">
      <c r="A6029" s="1" t="n">
        <v>25.4309434761913</v>
      </c>
      <c r="B6029" s="1" t="n">
        <v>-6.35617570828139</v>
      </c>
    </row>
    <row r="6030" customFormat="false" ht="15" hidden="false" customHeight="false" outlineLevel="0" collapsed="false">
      <c r="A6030" s="1" t="n">
        <f aca="false">-24.4535364587074</f>
        <v>-24.4535364587074</v>
      </c>
      <c r="B6030" s="1" t="n">
        <v>-16.7813694056045</v>
      </c>
    </row>
    <row r="6031" customFormat="false" ht="15" hidden="false" customHeight="false" outlineLevel="0" collapsed="false">
      <c r="A6031" s="1" t="n">
        <f aca="false">-25.3479716364806</f>
        <v>-25.3479716364806</v>
      </c>
      <c r="B6031" s="1" t="n">
        <v>-10.519317282006</v>
      </c>
    </row>
    <row r="6032" customFormat="false" ht="15" hidden="false" customHeight="false" outlineLevel="0" collapsed="false">
      <c r="A6032" s="1" t="n">
        <v>12.1244896401756</v>
      </c>
      <c r="B6032" s="1" t="n">
        <v>9.47811801732939</v>
      </c>
    </row>
    <row r="6033" customFormat="false" ht="15" hidden="false" customHeight="false" outlineLevel="0" collapsed="false">
      <c r="A6033" s="1" t="n">
        <v>13.2311446474581</v>
      </c>
      <c r="B6033" s="1" t="n">
        <v>1.43032615005954</v>
      </c>
    </row>
    <row r="6034" customFormat="false" ht="15" hidden="false" customHeight="false" outlineLevel="0" collapsed="false">
      <c r="A6034" s="1" t="n">
        <v>29.9703360024208</v>
      </c>
      <c r="B6034" s="1" t="n">
        <v>-0.220641394844474</v>
      </c>
    </row>
    <row r="6035" customFormat="false" ht="15" hidden="false" customHeight="false" outlineLevel="0" collapsed="false">
      <c r="A6035" s="1" t="n">
        <f aca="false">-30.5569228099098</f>
        <v>-30.5569228099098</v>
      </c>
      <c r="B6035" s="1" t="n">
        <v>-10.4030795491382</v>
      </c>
    </row>
    <row r="6036" customFormat="false" ht="15" hidden="false" customHeight="false" outlineLevel="0" collapsed="false">
      <c r="A6036" s="1" t="n">
        <f aca="false">-29.928209799891</f>
        <v>-29.928209799891</v>
      </c>
      <c r="B6036" s="1" t="n">
        <v>-10.857902326239</v>
      </c>
    </row>
    <row r="6037" customFormat="false" ht="15" hidden="false" customHeight="false" outlineLevel="0" collapsed="false">
      <c r="A6037" s="1" t="n">
        <f aca="false">-16.3618780288671</f>
        <v>-16.3618780288671</v>
      </c>
      <c r="B6037" s="1" t="n">
        <v>-16.7661386418546</v>
      </c>
    </row>
    <row r="6038" customFormat="false" ht="15" hidden="false" customHeight="false" outlineLevel="0" collapsed="false">
      <c r="A6038" s="1" t="n">
        <v>33.2961665189951</v>
      </c>
      <c r="B6038" s="1" t="n">
        <v>-8.98266514409815</v>
      </c>
    </row>
    <row r="6039" customFormat="false" ht="15" hidden="false" customHeight="false" outlineLevel="0" collapsed="false">
      <c r="A6039" s="1" t="n">
        <v>2.57480894007434</v>
      </c>
      <c r="B6039" s="1" t="n">
        <v>3.60206732279613</v>
      </c>
    </row>
    <row r="6040" customFormat="false" ht="15" hidden="false" customHeight="false" outlineLevel="0" collapsed="false">
      <c r="A6040" s="1" t="n">
        <f aca="false">-16.0357800400685</f>
        <v>-16.0357800400685</v>
      </c>
      <c r="B6040" s="1" t="n">
        <v>-14.987982893735</v>
      </c>
    </row>
    <row r="6041" customFormat="false" ht="15" hidden="false" customHeight="false" outlineLevel="0" collapsed="false">
      <c r="A6041" s="1" t="n">
        <f aca="false">-25.1602533827658</f>
        <v>-25.1602533827658</v>
      </c>
      <c r="B6041" s="1" t="n">
        <v>-15.6981448035553</v>
      </c>
    </row>
    <row r="6042" customFormat="false" ht="15" hidden="false" customHeight="false" outlineLevel="0" collapsed="false">
      <c r="A6042" s="1" t="n">
        <v>-3.62797308747499</v>
      </c>
      <c r="B6042" s="1" t="n">
        <v>4.40177005996651</v>
      </c>
    </row>
    <row r="6043" customFormat="false" ht="15" hidden="false" customHeight="false" outlineLevel="0" collapsed="false">
      <c r="A6043" s="1" t="n">
        <v>21.8766002821041</v>
      </c>
      <c r="B6043" s="1" t="n">
        <v>-9.44033718908066</v>
      </c>
    </row>
    <row r="6044" customFormat="false" ht="15" hidden="false" customHeight="false" outlineLevel="0" collapsed="false">
      <c r="A6044" s="1" t="n">
        <f aca="false">-20.4542748120566</f>
        <v>-20.4542748120566</v>
      </c>
      <c r="B6044" s="1" t="n">
        <v>-9.44492223597947</v>
      </c>
    </row>
    <row r="6045" customFormat="false" ht="15" hidden="false" customHeight="false" outlineLevel="0" collapsed="false">
      <c r="A6045" s="1" t="n">
        <v>21.3092289352071</v>
      </c>
      <c r="B6045" s="1" t="n">
        <v>-7.2737462311273</v>
      </c>
    </row>
    <row r="6046" customFormat="false" ht="15" hidden="false" customHeight="false" outlineLevel="0" collapsed="false">
      <c r="A6046" s="1" t="n">
        <v>-4.60055447321934</v>
      </c>
      <c r="B6046" s="1" t="n">
        <v>6.12421768456382</v>
      </c>
    </row>
    <row r="6047" customFormat="false" ht="15" hidden="false" customHeight="false" outlineLevel="0" collapsed="false">
      <c r="A6047" s="1" t="n">
        <f aca="false">-17.4047418317429</f>
        <v>-17.4047418317429</v>
      </c>
      <c r="B6047" s="1" t="n">
        <v>-15.5782891158577</v>
      </c>
    </row>
    <row r="6048" customFormat="false" ht="15" hidden="false" customHeight="false" outlineLevel="0" collapsed="false">
      <c r="A6048" s="1" t="n">
        <v>21.9053520784053</v>
      </c>
      <c r="B6048" s="1" t="n">
        <v>-7.93606078825462</v>
      </c>
    </row>
    <row r="6049" customFormat="false" ht="15" hidden="false" customHeight="false" outlineLevel="0" collapsed="false">
      <c r="A6049" s="1" t="n">
        <v>2.09368920995913</v>
      </c>
      <c r="B6049" s="1" t="n">
        <v>4.00096830823712</v>
      </c>
    </row>
    <row r="6050" customFormat="false" ht="15" hidden="false" customHeight="false" outlineLevel="0" collapsed="false">
      <c r="A6050" s="1" t="n">
        <f aca="false">-23.2868647102028</f>
        <v>-23.2868647102028</v>
      </c>
      <c r="B6050" s="1" t="n">
        <v>-17.8095132258736</v>
      </c>
    </row>
    <row r="6051" customFormat="false" ht="15" hidden="false" customHeight="false" outlineLevel="0" collapsed="false">
      <c r="A6051" s="1" t="n">
        <v>-3.16490210904984</v>
      </c>
      <c r="B6051" s="1" t="n">
        <v>0.0730481325212919</v>
      </c>
    </row>
    <row r="6052" customFormat="false" ht="15" hidden="false" customHeight="false" outlineLevel="0" collapsed="false">
      <c r="A6052" s="1" t="n">
        <f aca="false">-34.6110203344694</f>
        <v>-34.6110203344694</v>
      </c>
      <c r="B6052" s="1" t="n">
        <v>-16.9551611469228</v>
      </c>
    </row>
    <row r="6053" customFormat="false" ht="15" hidden="false" customHeight="false" outlineLevel="0" collapsed="false">
      <c r="A6053" s="1" t="n">
        <f aca="false">-26.2166930458507</f>
        <v>-26.2166930458507</v>
      </c>
      <c r="B6053" s="1" t="n">
        <v>-13.6112668808761</v>
      </c>
    </row>
    <row r="6054" customFormat="false" ht="15" hidden="false" customHeight="false" outlineLevel="0" collapsed="false">
      <c r="A6054" s="1" t="n">
        <f aca="false">-35.0641502967346</f>
        <v>-35.0641502967346</v>
      </c>
      <c r="B6054" s="1" t="n">
        <v>-10.3537852706658</v>
      </c>
    </row>
    <row r="6055" customFormat="false" ht="15" hidden="false" customHeight="false" outlineLevel="0" collapsed="false">
      <c r="A6055" s="1" t="n">
        <v>1.41649075265515</v>
      </c>
      <c r="B6055" s="1" t="n">
        <v>2.01889569626961</v>
      </c>
    </row>
    <row r="6056" customFormat="false" ht="15" hidden="false" customHeight="false" outlineLevel="0" collapsed="false">
      <c r="A6056" s="1" t="n">
        <v>39.8399249058464</v>
      </c>
      <c r="B6056" s="1" t="n">
        <v>-7.2846384268793</v>
      </c>
    </row>
    <row r="6057" customFormat="false" ht="15" hidden="false" customHeight="false" outlineLevel="0" collapsed="false">
      <c r="A6057" s="1" t="n">
        <f aca="false">-22.8727000172759</f>
        <v>-22.8727000172759</v>
      </c>
      <c r="B6057" s="1" t="n">
        <v>-16.2379358813771</v>
      </c>
    </row>
    <row r="6058" customFormat="false" ht="15" hidden="false" customHeight="false" outlineLevel="0" collapsed="false">
      <c r="A6058" s="1" t="n">
        <v>37.5502262437002</v>
      </c>
      <c r="B6058" s="1" t="n">
        <v>-5.41100600819161</v>
      </c>
    </row>
    <row r="6059" customFormat="false" ht="15" hidden="false" customHeight="false" outlineLevel="0" collapsed="false">
      <c r="A6059" s="1" t="n">
        <f aca="false">-27.815484401898</f>
        <v>-27.815484401898</v>
      </c>
      <c r="B6059" s="1" t="n">
        <v>-18.5935727631653</v>
      </c>
    </row>
    <row r="6060" customFormat="false" ht="15" hidden="false" customHeight="false" outlineLevel="0" collapsed="false">
      <c r="A6060" s="1" t="n">
        <v>39.289880616744</v>
      </c>
      <c r="B6060" s="1" t="n">
        <v>-6.1391762765475</v>
      </c>
    </row>
    <row r="6061" customFormat="false" ht="15" hidden="false" customHeight="false" outlineLevel="0" collapsed="false">
      <c r="A6061" s="1" t="n">
        <f aca="false">-34.6674918034294</f>
        <v>-34.6674918034294</v>
      </c>
      <c r="B6061" s="1" t="n">
        <v>-13.9756416113933</v>
      </c>
    </row>
    <row r="6062" customFormat="false" ht="15" hidden="false" customHeight="false" outlineLevel="0" collapsed="false">
      <c r="A6062" s="1" t="n">
        <v>32.603958338673</v>
      </c>
      <c r="B6062" s="1" t="n">
        <v>-8.74265763567221</v>
      </c>
    </row>
    <row r="6063" customFormat="false" ht="15" hidden="false" customHeight="false" outlineLevel="0" collapsed="false">
      <c r="A6063" s="1" t="n">
        <v>29.0744274558076</v>
      </c>
      <c r="B6063" s="1" t="n">
        <v>-8.39298015591137</v>
      </c>
    </row>
    <row r="6064" customFormat="false" ht="15" hidden="false" customHeight="false" outlineLevel="0" collapsed="false">
      <c r="A6064" s="1" t="n">
        <v>22.2622703930076</v>
      </c>
      <c r="B6064" s="1" t="n">
        <v>-8.60979106136738</v>
      </c>
    </row>
    <row r="6065" customFormat="false" ht="15" hidden="false" customHeight="false" outlineLevel="0" collapsed="false">
      <c r="A6065" s="1" t="n">
        <v>37.4008086954188</v>
      </c>
      <c r="B6065" s="1" t="n">
        <v>-1.73976602533481</v>
      </c>
    </row>
    <row r="6066" customFormat="false" ht="15" hidden="false" customHeight="false" outlineLevel="0" collapsed="false">
      <c r="A6066" s="1" t="n">
        <f aca="false">-15.7624906991328</f>
        <v>-15.7624906991328</v>
      </c>
      <c r="B6066" s="1" t="n">
        <v>-14.516098071771</v>
      </c>
    </row>
    <row r="6067" customFormat="false" ht="15" hidden="false" customHeight="false" outlineLevel="0" collapsed="false">
      <c r="A6067" s="1" t="n">
        <f aca="false">-30.7630054601954</f>
        <v>-30.7630054601954</v>
      </c>
      <c r="B6067" s="1" t="n">
        <v>-19.3440042359492</v>
      </c>
    </row>
    <row r="6068" customFormat="false" ht="15" hidden="false" customHeight="false" outlineLevel="0" collapsed="false">
      <c r="A6068" s="1" t="n">
        <f aca="false">-34.698777832295</f>
        <v>-34.698777832295</v>
      </c>
      <c r="B6068" s="1" t="n">
        <v>-11.3760597028684</v>
      </c>
    </row>
    <row r="6069" customFormat="false" ht="15" hidden="false" customHeight="false" outlineLevel="0" collapsed="false">
      <c r="A6069" s="1" t="n">
        <v>-6.31585381171135</v>
      </c>
      <c r="B6069" s="1" t="n">
        <v>0.319620415829602</v>
      </c>
    </row>
    <row r="6070" customFormat="false" ht="15" hidden="false" customHeight="false" outlineLevel="0" collapsed="false">
      <c r="A6070" s="1" t="n">
        <v>33.2639707704599</v>
      </c>
      <c r="B6070" s="1" t="n">
        <v>-5.8185598880398</v>
      </c>
    </row>
    <row r="6071" customFormat="false" ht="15" hidden="false" customHeight="false" outlineLevel="0" collapsed="false">
      <c r="A6071" s="1" t="n">
        <v>32.8302477945835</v>
      </c>
      <c r="B6071" s="1" t="n">
        <v>-2.48385116067555</v>
      </c>
    </row>
    <row r="6072" customFormat="false" ht="15" hidden="false" customHeight="false" outlineLevel="0" collapsed="false">
      <c r="A6072" s="1" t="n">
        <f aca="false">-22.3731361261772</f>
        <v>-22.3731361261772</v>
      </c>
      <c r="B6072" s="1" t="n">
        <v>-12.5531381271426</v>
      </c>
    </row>
    <row r="6073" customFormat="false" ht="15" hidden="false" customHeight="false" outlineLevel="0" collapsed="false">
      <c r="A6073" s="1" t="n">
        <f aca="false">-30.7728396310965</f>
        <v>-30.7728396310965</v>
      </c>
      <c r="B6073" s="1" t="n">
        <v>-12.3136955359802</v>
      </c>
    </row>
    <row r="6074" customFormat="false" ht="15" hidden="false" customHeight="false" outlineLevel="0" collapsed="false">
      <c r="A6074" s="1" t="n">
        <v>39.8616897290334</v>
      </c>
      <c r="B6074" s="1" t="n">
        <v>-5.56737086357581</v>
      </c>
    </row>
    <row r="6075" customFormat="false" ht="15" hidden="false" customHeight="false" outlineLevel="0" collapsed="false">
      <c r="A6075" s="1" t="n">
        <v>-4.42052420851277</v>
      </c>
      <c r="B6075" s="1" t="n">
        <v>7.10052279322487</v>
      </c>
    </row>
    <row r="6076" customFormat="false" ht="15" hidden="false" customHeight="false" outlineLevel="0" collapsed="false">
      <c r="A6076" s="1" t="n">
        <f aca="false">-24.7940169963589</f>
        <v>-24.7940169963589</v>
      </c>
      <c r="B6076" s="1" t="n">
        <v>-12.4230715133594</v>
      </c>
    </row>
    <row r="6077" customFormat="false" ht="15" hidden="false" customHeight="false" outlineLevel="0" collapsed="false">
      <c r="A6077" s="1" t="n">
        <f aca="false">-27.1679081602424</f>
        <v>-27.1679081602424</v>
      </c>
      <c r="B6077" s="1" t="n">
        <v>-15.3684688940006</v>
      </c>
    </row>
    <row r="6078" customFormat="false" ht="15" hidden="false" customHeight="false" outlineLevel="0" collapsed="false">
      <c r="A6078" s="1" t="n">
        <v>-1.05185593731811</v>
      </c>
      <c r="B6078" s="1" t="n">
        <v>5.43294725020913</v>
      </c>
    </row>
    <row r="6079" customFormat="false" ht="15" hidden="false" customHeight="false" outlineLevel="0" collapsed="false">
      <c r="A6079" s="1" t="n">
        <v>-3.21755111045321</v>
      </c>
      <c r="B6079" s="1" t="n">
        <v>3.76239343708288</v>
      </c>
    </row>
    <row r="6080" customFormat="false" ht="15" hidden="false" customHeight="false" outlineLevel="0" collapsed="false">
      <c r="A6080" s="1" t="n">
        <v>6.98431456725821</v>
      </c>
      <c r="B6080" s="1" t="n">
        <v>0.903775865627183</v>
      </c>
    </row>
    <row r="6081" customFormat="false" ht="15" hidden="false" customHeight="false" outlineLevel="0" collapsed="false">
      <c r="A6081" s="1" t="n">
        <f aca="false">-25.1094450686735</f>
        <v>-25.1094450686735</v>
      </c>
      <c r="B6081" s="1" t="n">
        <v>-17.293174304151</v>
      </c>
    </row>
    <row r="6082" customFormat="false" ht="15" hidden="false" customHeight="false" outlineLevel="0" collapsed="false">
      <c r="A6082" s="1" t="n">
        <v>31.9808316213155</v>
      </c>
      <c r="B6082" s="1" t="n">
        <v>-8.96380661901937</v>
      </c>
    </row>
    <row r="6083" customFormat="false" ht="15" hidden="false" customHeight="false" outlineLevel="0" collapsed="false">
      <c r="A6083" s="1" t="n">
        <v>12.3497662899108</v>
      </c>
      <c r="B6083" s="1" t="n">
        <v>3.02718985334675</v>
      </c>
    </row>
    <row r="6084" customFormat="false" ht="15" hidden="false" customHeight="false" outlineLevel="0" collapsed="false">
      <c r="A6084" s="1" t="n">
        <v>5.69232248803243</v>
      </c>
      <c r="B6084" s="1" t="n">
        <v>5.9609951204121</v>
      </c>
    </row>
    <row r="6085" customFormat="false" ht="15" hidden="false" customHeight="false" outlineLevel="0" collapsed="false">
      <c r="A6085" s="1" t="n">
        <f aca="false">-33.1702055109381</f>
        <v>-33.1702055109381</v>
      </c>
      <c r="B6085" s="1" t="n">
        <v>-13.5571884917721</v>
      </c>
    </row>
    <row r="6086" customFormat="false" ht="15" hidden="false" customHeight="false" outlineLevel="0" collapsed="false">
      <c r="A6086" s="1" t="n">
        <v>4.71604325956133</v>
      </c>
      <c r="B6086" s="1" t="n">
        <v>8.2542322980562</v>
      </c>
    </row>
    <row r="6087" customFormat="false" ht="15" hidden="false" customHeight="false" outlineLevel="0" collapsed="false">
      <c r="A6087" s="1" t="n">
        <v>36.3290284286146</v>
      </c>
      <c r="B6087" s="1" t="n">
        <v>-6.86011217469831</v>
      </c>
    </row>
    <row r="6088" customFormat="false" ht="15" hidden="false" customHeight="false" outlineLevel="0" collapsed="false">
      <c r="A6088" s="1" t="n">
        <v>12.994405183081</v>
      </c>
      <c r="B6088" s="1" t="n">
        <v>4.0634022279304</v>
      </c>
    </row>
    <row r="6089" customFormat="false" ht="15" hidden="false" customHeight="false" outlineLevel="0" collapsed="false">
      <c r="A6089" s="1" t="n">
        <v>4.01405038373495</v>
      </c>
      <c r="B6089" s="1" t="n">
        <v>0.0761509243611926</v>
      </c>
    </row>
    <row r="6090" customFormat="false" ht="15" hidden="false" customHeight="false" outlineLevel="0" collapsed="false">
      <c r="A6090" s="1" t="n">
        <v>10.2953725730062</v>
      </c>
      <c r="B6090" s="1" t="n">
        <v>0.0934249710454462</v>
      </c>
    </row>
    <row r="6091" customFormat="false" ht="15" hidden="false" customHeight="false" outlineLevel="0" collapsed="false">
      <c r="A6091" s="1" t="n">
        <f aca="false">-22.9820793580041</f>
        <v>-22.9820793580041</v>
      </c>
      <c r="B6091" s="1" t="n">
        <v>-19.1512366764119</v>
      </c>
    </row>
    <row r="6092" customFormat="false" ht="15" hidden="false" customHeight="false" outlineLevel="0" collapsed="false">
      <c r="A6092" s="1" t="n">
        <v>30.8391353842228</v>
      </c>
      <c r="B6092" s="1" t="n">
        <v>-2.60242886243722</v>
      </c>
    </row>
    <row r="6093" customFormat="false" ht="15" hidden="false" customHeight="false" outlineLevel="0" collapsed="false">
      <c r="A6093" s="1" t="n">
        <f aca="false">-33.1477810375044</f>
        <v>-33.1477810375044</v>
      </c>
      <c r="B6093" s="1" t="n">
        <v>-18.3308350775858</v>
      </c>
    </row>
    <row r="6094" customFormat="false" ht="15" hidden="false" customHeight="false" outlineLevel="0" collapsed="false">
      <c r="A6094" s="1" t="n">
        <v>33.4562245655445</v>
      </c>
      <c r="B6094" s="1" t="n">
        <v>-4.8517152712082</v>
      </c>
    </row>
    <row r="6095" customFormat="false" ht="15" hidden="false" customHeight="false" outlineLevel="0" collapsed="false">
      <c r="A6095" s="1" t="n">
        <v>36.0336169880579</v>
      </c>
      <c r="B6095" s="1" t="n">
        <v>0.290916840124509</v>
      </c>
    </row>
    <row r="6096" customFormat="false" ht="15" hidden="false" customHeight="false" outlineLevel="0" collapsed="false">
      <c r="A6096" s="1" t="n">
        <f aca="false">-21.4723038110888</f>
        <v>-21.4723038110888</v>
      </c>
      <c r="B6096" s="1" t="n">
        <v>-16.2845832636527</v>
      </c>
    </row>
    <row r="6097" customFormat="false" ht="15" hidden="false" customHeight="false" outlineLevel="0" collapsed="false">
      <c r="A6097" s="1" t="n">
        <v>37.9757820385138</v>
      </c>
      <c r="B6097" s="1" t="n">
        <v>-3.49268950865311</v>
      </c>
    </row>
    <row r="6098" customFormat="false" ht="15" hidden="false" customHeight="false" outlineLevel="0" collapsed="false">
      <c r="A6098" s="1" t="n">
        <f aca="false">-23.6939947574936</f>
        <v>-23.6939947574936</v>
      </c>
      <c r="B6098" s="1" t="n">
        <v>-13.0097831469728</v>
      </c>
    </row>
    <row r="6099" customFormat="false" ht="15" hidden="false" customHeight="false" outlineLevel="0" collapsed="false">
      <c r="A6099" s="1" t="n">
        <v>6.52527905975134</v>
      </c>
      <c r="B6099" s="1" t="n">
        <v>3.76943065475172</v>
      </c>
    </row>
    <row r="6100" customFormat="false" ht="15" hidden="false" customHeight="false" outlineLevel="0" collapsed="false">
      <c r="A6100" s="1" t="n">
        <f aca="false">-20.2705993097436</f>
        <v>-20.2705993097436</v>
      </c>
      <c r="B6100" s="1" t="n">
        <v>-18.3482657913721</v>
      </c>
    </row>
    <row r="6101" customFormat="false" ht="15" hidden="false" customHeight="false" outlineLevel="0" collapsed="false">
      <c r="A6101" s="1" t="n">
        <v>25.0045227640409</v>
      </c>
      <c r="B6101" s="1" t="n">
        <v>-9.48070783180298</v>
      </c>
    </row>
    <row r="6102" customFormat="false" ht="15" hidden="false" customHeight="false" outlineLevel="0" collapsed="false">
      <c r="A6102" s="1" t="n">
        <v>-4.89937420785261</v>
      </c>
      <c r="B6102" s="1" t="n">
        <v>1.43898240267691</v>
      </c>
    </row>
    <row r="6103" customFormat="false" ht="15" hidden="false" customHeight="false" outlineLevel="0" collapsed="false">
      <c r="A6103" s="1" t="n">
        <f aca="false">-21.4572976415962</f>
        <v>-21.4572976415962</v>
      </c>
      <c r="B6103" s="1" t="n">
        <v>-17.4873446462965</v>
      </c>
    </row>
    <row r="6104" customFormat="false" ht="15" hidden="false" customHeight="false" outlineLevel="0" collapsed="false">
      <c r="A6104" s="1" t="n">
        <v>-3.90745264271959</v>
      </c>
      <c r="B6104" s="1" t="n">
        <v>8.54593270943364</v>
      </c>
    </row>
    <row r="6105" customFormat="false" ht="15" hidden="false" customHeight="false" outlineLevel="0" collapsed="false">
      <c r="A6105" s="1" t="n">
        <f aca="false">-23.1811572242862</f>
        <v>-23.1811572242862</v>
      </c>
      <c r="B6105" s="1" t="n">
        <v>-13.8111791164203</v>
      </c>
    </row>
    <row r="6106" customFormat="false" ht="15" hidden="false" customHeight="false" outlineLevel="0" collapsed="false">
      <c r="A6106" s="1" t="n">
        <v>28.1011393310127</v>
      </c>
      <c r="B6106" s="1" t="n">
        <v>-9.47125546747292</v>
      </c>
    </row>
    <row r="6107" customFormat="false" ht="15" hidden="false" customHeight="false" outlineLevel="0" collapsed="false">
      <c r="A6107" s="1" t="n">
        <v>-1.30936097992627</v>
      </c>
      <c r="B6107" s="1" t="n">
        <v>8.73060451325136</v>
      </c>
    </row>
    <row r="6108" customFormat="false" ht="15" hidden="false" customHeight="false" outlineLevel="0" collapsed="false">
      <c r="A6108" s="1" t="n">
        <f aca="false">-24.1097508887197</f>
        <v>-24.1097508887197</v>
      </c>
      <c r="B6108" s="1" t="n">
        <v>-11.1497127418036</v>
      </c>
    </row>
    <row r="6109" customFormat="false" ht="15" hidden="false" customHeight="false" outlineLevel="0" collapsed="false">
      <c r="A6109" s="1" t="n">
        <v>39.436167071662</v>
      </c>
      <c r="B6109" s="1" t="n">
        <v>-0.0471086635267212</v>
      </c>
    </row>
    <row r="6110" customFormat="false" ht="15" hidden="false" customHeight="false" outlineLevel="0" collapsed="false">
      <c r="A6110" s="1" t="n">
        <v>22.6512576232686</v>
      </c>
      <c r="B6110" s="1" t="n">
        <v>-6.78481631650273</v>
      </c>
    </row>
    <row r="6111" customFormat="false" ht="15" hidden="false" customHeight="false" outlineLevel="0" collapsed="false">
      <c r="A6111" s="1" t="n">
        <v>30.8381824134927</v>
      </c>
      <c r="B6111" s="1" t="n">
        <v>0.0599678427883141</v>
      </c>
    </row>
    <row r="6112" customFormat="false" ht="15" hidden="false" customHeight="false" outlineLevel="0" collapsed="false">
      <c r="A6112" s="1" t="n">
        <v>34.5610535875619</v>
      </c>
      <c r="B6112" s="1" t="n">
        <v>-2.9594028795841</v>
      </c>
    </row>
    <row r="6113" customFormat="false" ht="15" hidden="false" customHeight="false" outlineLevel="0" collapsed="false">
      <c r="A6113" s="1" t="n">
        <v>25.9706067694301</v>
      </c>
      <c r="B6113" s="1" t="n">
        <v>-6.73697967228289</v>
      </c>
    </row>
    <row r="6114" customFormat="false" ht="15" hidden="false" customHeight="false" outlineLevel="0" collapsed="false">
      <c r="A6114" s="1" t="n">
        <f aca="false">-21.778646377017</f>
        <v>-21.778646377017</v>
      </c>
      <c r="B6114" s="1" t="n">
        <v>-15.6294141632071</v>
      </c>
    </row>
    <row r="6115" customFormat="false" ht="15" hidden="false" customHeight="false" outlineLevel="0" collapsed="false">
      <c r="A6115" s="1" t="n">
        <v>32.5646567719993</v>
      </c>
      <c r="B6115" s="1" t="n">
        <v>-6.85505958511697</v>
      </c>
    </row>
    <row r="6116" customFormat="false" ht="15" hidden="false" customHeight="false" outlineLevel="0" collapsed="false">
      <c r="A6116" s="1" t="n">
        <v>5.84556575883505</v>
      </c>
      <c r="B6116" s="1" t="n">
        <v>7.63281421406787</v>
      </c>
    </row>
    <row r="6117" customFormat="false" ht="15" hidden="false" customHeight="false" outlineLevel="0" collapsed="false">
      <c r="A6117" s="1" t="n">
        <f aca="false">-17.1122102780833</f>
        <v>-17.1122102780833</v>
      </c>
      <c r="B6117" s="1" t="n">
        <v>-14.6628997012163</v>
      </c>
    </row>
    <row r="6118" customFormat="false" ht="15" hidden="false" customHeight="false" outlineLevel="0" collapsed="false">
      <c r="A6118" s="1" t="n">
        <f aca="false">-15.8313507051166</f>
        <v>-15.8313507051166</v>
      </c>
      <c r="B6118" s="1" t="n">
        <v>-16.3362135538196</v>
      </c>
    </row>
    <row r="6119" customFormat="false" ht="15" hidden="false" customHeight="false" outlineLevel="0" collapsed="false">
      <c r="A6119" s="1" t="n">
        <v>34.8439640015574</v>
      </c>
      <c r="B6119" s="1" t="n">
        <v>-8.34544849984427</v>
      </c>
    </row>
    <row r="6120" customFormat="false" ht="15" hidden="false" customHeight="false" outlineLevel="0" collapsed="false">
      <c r="A6120" s="1" t="n">
        <v>32.3747664882236</v>
      </c>
      <c r="B6120" s="1" t="n">
        <v>-5.45985710601363</v>
      </c>
    </row>
    <row r="6121" customFormat="false" ht="15" hidden="false" customHeight="false" outlineLevel="0" collapsed="false">
      <c r="A6121" s="1" t="n">
        <v>33.1770574862386</v>
      </c>
      <c r="B6121" s="1" t="n">
        <v>-4.75842436552322</v>
      </c>
    </row>
    <row r="6122" customFormat="false" ht="15" hidden="false" customHeight="false" outlineLevel="0" collapsed="false">
      <c r="A6122" s="1" t="n">
        <v>-2.58462436702152</v>
      </c>
      <c r="B6122" s="1" t="n">
        <v>5.0843801376759</v>
      </c>
    </row>
    <row r="6123" customFormat="false" ht="15" hidden="false" customHeight="false" outlineLevel="0" collapsed="false">
      <c r="A6123" s="1" t="n">
        <v>37.29085459087</v>
      </c>
      <c r="B6123" s="1" t="n">
        <v>-1.54759442040195</v>
      </c>
    </row>
    <row r="6124" customFormat="false" ht="15" hidden="false" customHeight="false" outlineLevel="0" collapsed="false">
      <c r="A6124" s="1" t="n">
        <f aca="false">-26.0550371484945</f>
        <v>-26.0550371484945</v>
      </c>
      <c r="B6124" s="1" t="n">
        <v>-11.9564749782798</v>
      </c>
    </row>
    <row r="6125" customFormat="false" ht="15" hidden="false" customHeight="false" outlineLevel="0" collapsed="false">
      <c r="A6125" s="1" t="n">
        <f aca="false">-23.4381504247045</f>
        <v>-23.4381504247045</v>
      </c>
      <c r="B6125" s="1" t="n">
        <v>-19.2067548664176</v>
      </c>
    </row>
    <row r="6126" customFormat="false" ht="15" hidden="false" customHeight="false" outlineLevel="0" collapsed="false">
      <c r="A6126" s="1" t="n">
        <v>-0.782206188171309</v>
      </c>
      <c r="B6126" s="1" t="n">
        <v>1.44489542656489</v>
      </c>
    </row>
    <row r="6127" customFormat="false" ht="15" hidden="false" customHeight="false" outlineLevel="0" collapsed="false">
      <c r="A6127" s="1" t="n">
        <v>37.8582951943191</v>
      </c>
      <c r="B6127" s="1" t="n">
        <v>-4.49584330983172</v>
      </c>
    </row>
    <row r="6128" customFormat="false" ht="15" hidden="false" customHeight="false" outlineLevel="0" collapsed="false">
      <c r="A6128" s="1" t="n">
        <v>-0.027057158852016</v>
      </c>
      <c r="B6128" s="1" t="n">
        <v>6.10002099525651</v>
      </c>
    </row>
    <row r="6129" customFormat="false" ht="15" hidden="false" customHeight="false" outlineLevel="0" collapsed="false">
      <c r="A6129" s="1" t="n">
        <v>11.5345113331363</v>
      </c>
      <c r="B6129" s="1" t="n">
        <v>5.12618864831638</v>
      </c>
    </row>
    <row r="6130" customFormat="false" ht="15" hidden="false" customHeight="false" outlineLevel="0" collapsed="false">
      <c r="A6130" s="1" t="n">
        <v>5.47605856150832</v>
      </c>
      <c r="B6130" s="1" t="n">
        <v>4.27305106602857</v>
      </c>
    </row>
    <row r="6131" customFormat="false" ht="15" hidden="false" customHeight="false" outlineLevel="0" collapsed="false">
      <c r="A6131" s="1" t="n">
        <v>31.8259822320657</v>
      </c>
      <c r="B6131" s="1" t="n">
        <v>-3.30243741626053</v>
      </c>
    </row>
    <row r="6132" customFormat="false" ht="15" hidden="false" customHeight="false" outlineLevel="0" collapsed="false">
      <c r="A6132" s="1" t="n">
        <v>3.04242102808154</v>
      </c>
      <c r="B6132" s="1" t="n">
        <v>0.534618399472881</v>
      </c>
    </row>
    <row r="6133" customFormat="false" ht="15" hidden="false" customHeight="false" outlineLevel="0" collapsed="false">
      <c r="A6133" s="1" t="n">
        <f aca="false">-34.2214200971853</f>
        <v>-34.2214200971853</v>
      </c>
      <c r="B6133" s="1" t="n">
        <v>-15.9301013102781</v>
      </c>
    </row>
    <row r="6134" customFormat="false" ht="15" hidden="false" customHeight="false" outlineLevel="0" collapsed="false">
      <c r="A6134" s="1" t="n">
        <v>35.7196873919571</v>
      </c>
      <c r="B6134" s="1" t="n">
        <v>-1.03823864661871</v>
      </c>
    </row>
    <row r="6135" customFormat="false" ht="15" hidden="false" customHeight="false" outlineLevel="0" collapsed="false">
      <c r="A6135" s="1" t="n">
        <v>8.8771899931499</v>
      </c>
      <c r="B6135" s="1" t="n">
        <v>1.47270945592688</v>
      </c>
    </row>
    <row r="6136" customFormat="false" ht="15" hidden="false" customHeight="false" outlineLevel="0" collapsed="false">
      <c r="A6136" s="1" t="n">
        <f aca="false">-33.1427250588294</f>
        <v>-33.1427250588294</v>
      </c>
      <c r="B6136" s="1" t="n">
        <v>-17.8761631991718</v>
      </c>
    </row>
    <row r="6137" customFormat="false" ht="15" hidden="false" customHeight="false" outlineLevel="0" collapsed="false">
      <c r="A6137" s="1" t="n">
        <v>0.106292565232723</v>
      </c>
      <c r="B6137" s="1" t="n">
        <v>4.69779824865088</v>
      </c>
    </row>
    <row r="6138" customFormat="false" ht="15" hidden="false" customHeight="false" outlineLevel="0" collapsed="false">
      <c r="A6138" s="1" t="n">
        <v>-0.0877443422375288</v>
      </c>
      <c r="B6138" s="1" t="n">
        <v>5.38997060451123</v>
      </c>
    </row>
    <row r="6139" customFormat="false" ht="15" hidden="false" customHeight="false" outlineLevel="0" collapsed="false">
      <c r="A6139" s="1" t="n">
        <v>35.785995617542</v>
      </c>
      <c r="B6139" s="1" t="n">
        <v>-1.48404194679749</v>
      </c>
    </row>
    <row r="6140" customFormat="false" ht="15" hidden="false" customHeight="false" outlineLevel="0" collapsed="false">
      <c r="A6140" s="1" t="n">
        <f aca="false">-34.7214324685229</f>
        <v>-34.7214324685229</v>
      </c>
      <c r="B6140" s="1" t="n">
        <v>-10.0584692348304</v>
      </c>
    </row>
    <row r="6141" customFormat="false" ht="15" hidden="false" customHeight="false" outlineLevel="0" collapsed="false">
      <c r="A6141" s="1" t="n">
        <f aca="false">-22.4918658169692</f>
        <v>-22.4918658169692</v>
      </c>
      <c r="B6141" s="1" t="n">
        <v>-12.0424258100846</v>
      </c>
    </row>
    <row r="6142" customFormat="false" ht="15" hidden="false" customHeight="false" outlineLevel="0" collapsed="false">
      <c r="A6142" s="1" t="n">
        <v>22.2191055076119</v>
      </c>
      <c r="B6142" s="1" t="n">
        <v>-3.81594365617933</v>
      </c>
    </row>
    <row r="6143" customFormat="false" ht="15" hidden="false" customHeight="false" outlineLevel="0" collapsed="false">
      <c r="A6143" s="1" t="n">
        <v>9.95489466196096</v>
      </c>
      <c r="B6143" s="1" t="n">
        <v>1.72775939768767</v>
      </c>
    </row>
    <row r="6144" customFormat="false" ht="15" hidden="false" customHeight="false" outlineLevel="0" collapsed="false">
      <c r="A6144" s="1" t="n">
        <v>21.5219108265353</v>
      </c>
      <c r="B6144" s="1" t="n">
        <v>-3.49304548373679</v>
      </c>
    </row>
    <row r="6145" customFormat="false" ht="15" hidden="false" customHeight="false" outlineLevel="0" collapsed="false">
      <c r="A6145" s="1" t="n">
        <f aca="false">-19.1657290771693</f>
        <v>-19.1657290771693</v>
      </c>
      <c r="B6145" s="1" t="n">
        <v>-19.2351505634364</v>
      </c>
    </row>
    <row r="6146" customFormat="false" ht="15" hidden="false" customHeight="false" outlineLevel="0" collapsed="false">
      <c r="A6146" s="1" t="n">
        <v>33.3124532396431</v>
      </c>
      <c r="B6146" s="1" t="n">
        <v>-2.58092910269039</v>
      </c>
    </row>
    <row r="6147" customFormat="false" ht="15" hidden="false" customHeight="false" outlineLevel="0" collapsed="false">
      <c r="A6147" s="1" t="n">
        <v>37.1687627119157</v>
      </c>
      <c r="B6147" s="1" t="n">
        <v>-1.7404427005056</v>
      </c>
    </row>
    <row r="6148" customFormat="false" ht="15" hidden="false" customHeight="false" outlineLevel="0" collapsed="false">
      <c r="A6148" s="1" t="n">
        <f aca="false">-15.5508666707727</f>
        <v>-15.5508666707727</v>
      </c>
      <c r="B6148" s="1" t="n">
        <v>-10.8660166553212</v>
      </c>
    </row>
    <row r="6149" customFormat="false" ht="15" hidden="false" customHeight="false" outlineLevel="0" collapsed="false">
      <c r="A6149" s="1" t="n">
        <v>22.2663644448117</v>
      </c>
      <c r="B6149" s="1" t="n">
        <v>-5.00659330580474</v>
      </c>
    </row>
    <row r="6150" customFormat="false" ht="15" hidden="false" customHeight="false" outlineLevel="0" collapsed="false">
      <c r="A6150" s="1" t="n">
        <f aca="false">-17.2731666734455</f>
        <v>-17.2731666734455</v>
      </c>
      <c r="B6150" s="1" t="n">
        <v>-16.3947552311748</v>
      </c>
    </row>
    <row r="6151" customFormat="false" ht="15" hidden="false" customHeight="false" outlineLevel="0" collapsed="false">
      <c r="A6151" s="1" t="n">
        <v>10.9505912338022</v>
      </c>
      <c r="B6151" s="1" t="n">
        <v>2.31176446976165</v>
      </c>
    </row>
    <row r="6152" customFormat="false" ht="15" hidden="false" customHeight="false" outlineLevel="0" collapsed="false">
      <c r="A6152" s="1" t="n">
        <v>6.31343606713264</v>
      </c>
      <c r="B6152" s="1" t="n">
        <v>6.58242927462449</v>
      </c>
    </row>
    <row r="6153" customFormat="false" ht="15" hidden="false" customHeight="false" outlineLevel="0" collapsed="false">
      <c r="A6153" s="1" t="n">
        <f aca="false">-27.4209484623353</f>
        <v>-27.4209484623353</v>
      </c>
      <c r="B6153" s="1" t="n">
        <v>-16.7659215372472</v>
      </c>
    </row>
    <row r="6154" customFormat="false" ht="15" hidden="false" customHeight="false" outlineLevel="0" collapsed="false">
      <c r="A6154" s="1" t="n">
        <v>12.2216170084652</v>
      </c>
      <c r="B6154" s="1" t="n">
        <v>8.13457636635468</v>
      </c>
    </row>
    <row r="6155" customFormat="false" ht="15" hidden="false" customHeight="false" outlineLevel="0" collapsed="false">
      <c r="A6155" s="1" t="n">
        <f aca="false">-22.0747937631719</f>
        <v>-22.0747937631719</v>
      </c>
      <c r="B6155" s="1" t="n">
        <v>-18.5286900102416</v>
      </c>
    </row>
    <row r="6156" customFormat="false" ht="15" hidden="false" customHeight="false" outlineLevel="0" collapsed="false">
      <c r="A6156" s="1" t="n">
        <v>30.0548772556681</v>
      </c>
      <c r="B6156" s="1" t="n">
        <v>-7.92097374801891</v>
      </c>
    </row>
    <row r="6157" customFormat="false" ht="15" hidden="false" customHeight="false" outlineLevel="0" collapsed="false">
      <c r="A6157" s="1" t="n">
        <f aca="false">-16.8056532505449</f>
        <v>-16.8056532505449</v>
      </c>
      <c r="B6157" s="1" t="n">
        <v>-10.2283928014318</v>
      </c>
    </row>
    <row r="6158" customFormat="false" ht="15" hidden="false" customHeight="false" outlineLevel="0" collapsed="false">
      <c r="A6158" s="1" t="n">
        <v>2.73253822598194</v>
      </c>
      <c r="B6158" s="1" t="n">
        <v>9.2400177805212</v>
      </c>
    </row>
    <row r="6159" customFormat="false" ht="15" hidden="false" customHeight="false" outlineLevel="0" collapsed="false">
      <c r="A6159" s="1" t="n">
        <v>35.1654171696491</v>
      </c>
      <c r="B6159" s="1" t="n">
        <v>-8.03411644212463</v>
      </c>
    </row>
    <row r="6160" customFormat="false" ht="15" hidden="false" customHeight="false" outlineLevel="0" collapsed="false">
      <c r="A6160" s="1" t="n">
        <f aca="false">-23.3208906705634</f>
        <v>-23.3208906705634</v>
      </c>
      <c r="B6160" s="1" t="n">
        <v>-10.3752061682267</v>
      </c>
    </row>
    <row r="6161" customFormat="false" ht="15" hidden="false" customHeight="false" outlineLevel="0" collapsed="false">
      <c r="A6161" s="1" t="n">
        <v>34.0642899388691</v>
      </c>
      <c r="B6161" s="1" t="n">
        <v>-4.31028098376834</v>
      </c>
    </row>
    <row r="6162" customFormat="false" ht="15" hidden="false" customHeight="false" outlineLevel="0" collapsed="false">
      <c r="A6162" s="1" t="n">
        <f aca="false">-18.4949361613831</f>
        <v>-18.4949361613831</v>
      </c>
      <c r="B6162" s="1" t="n">
        <v>-15.1306710202469</v>
      </c>
    </row>
    <row r="6163" customFormat="false" ht="15" hidden="false" customHeight="false" outlineLevel="0" collapsed="false">
      <c r="A6163" s="1" t="n">
        <v>26.8706989602744</v>
      </c>
      <c r="B6163" s="1" t="n">
        <v>-0.465684784837986</v>
      </c>
    </row>
    <row r="6164" customFormat="false" ht="15" hidden="false" customHeight="false" outlineLevel="0" collapsed="false">
      <c r="A6164" s="1" t="n">
        <v>4.74930023035477</v>
      </c>
      <c r="B6164" s="1" t="n">
        <v>4.32693210339578</v>
      </c>
    </row>
    <row r="6165" customFormat="false" ht="15" hidden="false" customHeight="false" outlineLevel="0" collapsed="false">
      <c r="A6165" s="1" t="n">
        <v>3.26599796898356</v>
      </c>
      <c r="B6165" s="1" t="n">
        <v>0.909803241613715</v>
      </c>
    </row>
    <row r="6166" customFormat="false" ht="15" hidden="false" customHeight="false" outlineLevel="0" collapsed="false">
      <c r="A6166" s="1" t="n">
        <f aca="false">-25.7660454422587</f>
        <v>-25.7660454422587</v>
      </c>
      <c r="B6166" s="1" t="n">
        <v>-17.7387121066705</v>
      </c>
    </row>
    <row r="6167" customFormat="false" ht="15" hidden="false" customHeight="false" outlineLevel="0" collapsed="false">
      <c r="A6167" s="1" t="n">
        <f aca="false">-25.5056735518904</f>
        <v>-25.5056735518904</v>
      </c>
      <c r="B6167" s="1" t="n">
        <v>-11.3263668685921</v>
      </c>
    </row>
    <row r="6168" customFormat="false" ht="15" hidden="false" customHeight="false" outlineLevel="0" collapsed="false">
      <c r="A6168" s="1" t="n">
        <v>-1.19798616257046</v>
      </c>
      <c r="B6168" s="1" t="n">
        <v>3.75314060135565</v>
      </c>
    </row>
    <row r="6169" customFormat="false" ht="15" hidden="false" customHeight="false" outlineLevel="0" collapsed="false">
      <c r="A6169" s="1" t="n">
        <v>13.204011946819</v>
      </c>
      <c r="B6169" s="1" t="n">
        <v>7.15457844808122</v>
      </c>
    </row>
    <row r="6170" customFormat="false" ht="15" hidden="false" customHeight="false" outlineLevel="0" collapsed="false">
      <c r="A6170" s="1" t="n">
        <v>0.895074060009336</v>
      </c>
      <c r="B6170" s="1" t="n">
        <v>1.57320599285424</v>
      </c>
    </row>
    <row r="6171" customFormat="false" ht="15" hidden="false" customHeight="false" outlineLevel="0" collapsed="false">
      <c r="A6171" s="1" t="n">
        <v>28.0855605243066</v>
      </c>
      <c r="B6171" s="1" t="n">
        <v>-6.64568366627938</v>
      </c>
    </row>
    <row r="6172" customFormat="false" ht="15" hidden="false" customHeight="false" outlineLevel="0" collapsed="false">
      <c r="A6172" s="1" t="n">
        <v>0.369267379276576</v>
      </c>
      <c r="B6172" s="1" t="n">
        <v>7.50947142795721</v>
      </c>
    </row>
    <row r="6173" customFormat="false" ht="15" hidden="false" customHeight="false" outlineLevel="0" collapsed="false">
      <c r="A6173" s="1" t="n">
        <v>26.5347090949399</v>
      </c>
      <c r="B6173" s="1" t="n">
        <v>-1.39995376931802</v>
      </c>
    </row>
    <row r="6174" customFormat="false" ht="15" hidden="false" customHeight="false" outlineLevel="0" collapsed="false">
      <c r="A6174" s="1" t="n">
        <f aca="false">-26.8399110116294</f>
        <v>-26.8399110116294</v>
      </c>
      <c r="B6174" s="1" t="n">
        <v>-17.8537899849994</v>
      </c>
    </row>
    <row r="6175" customFormat="false" ht="15" hidden="false" customHeight="false" outlineLevel="0" collapsed="false">
      <c r="A6175" s="1" t="n">
        <v>0.553612228047046</v>
      </c>
      <c r="B6175" s="1" t="n">
        <v>8.42524026767136</v>
      </c>
    </row>
    <row r="6176" customFormat="false" ht="15" hidden="false" customHeight="false" outlineLevel="0" collapsed="false">
      <c r="A6176" s="1" t="n">
        <v>6.59100166316706</v>
      </c>
      <c r="B6176" s="1" t="n">
        <v>8.91179578849845</v>
      </c>
    </row>
    <row r="6177" customFormat="false" ht="15" hidden="false" customHeight="false" outlineLevel="0" collapsed="false">
      <c r="A6177" s="1" t="n">
        <v>34.407350548888</v>
      </c>
      <c r="B6177" s="1" t="n">
        <v>-1.73094503614793</v>
      </c>
    </row>
    <row r="6178" customFormat="false" ht="15" hidden="false" customHeight="false" outlineLevel="0" collapsed="false">
      <c r="A6178" s="1" t="n">
        <v>9.17128213280143</v>
      </c>
      <c r="B6178" s="1" t="n">
        <v>5.49863785834959</v>
      </c>
    </row>
    <row r="6179" customFormat="false" ht="15" hidden="false" customHeight="false" outlineLevel="0" collapsed="false">
      <c r="A6179" s="1" t="n">
        <v>0.532087529477084</v>
      </c>
      <c r="B6179" s="1" t="n">
        <v>1.87314652098262</v>
      </c>
    </row>
    <row r="6180" customFormat="false" ht="15" hidden="false" customHeight="false" outlineLevel="0" collapsed="false">
      <c r="A6180" s="1" t="n">
        <v>3.55597608819685</v>
      </c>
      <c r="B6180" s="1" t="n">
        <v>0.181302778457053</v>
      </c>
    </row>
    <row r="6181" customFormat="false" ht="15" hidden="false" customHeight="false" outlineLevel="0" collapsed="false">
      <c r="A6181" s="1" t="n">
        <f aca="false">-25.440162752197</f>
        <v>-25.440162752197</v>
      </c>
      <c r="B6181" s="1" t="n">
        <v>-18.2222992684049</v>
      </c>
    </row>
    <row r="6182" customFormat="false" ht="15" hidden="false" customHeight="false" outlineLevel="0" collapsed="false">
      <c r="A6182" s="1" t="n">
        <f aca="false">-29.8918541968394</f>
        <v>-29.8918541968394</v>
      </c>
      <c r="B6182" s="1" t="n">
        <v>-17.7004118620471</v>
      </c>
    </row>
    <row r="6183" customFormat="false" ht="15" hidden="false" customHeight="false" outlineLevel="0" collapsed="false">
      <c r="A6183" s="1" t="n">
        <v>33.5993716094496</v>
      </c>
      <c r="B6183" s="1" t="n">
        <v>-0.859110342047786</v>
      </c>
    </row>
    <row r="6184" customFormat="false" ht="15" hidden="false" customHeight="false" outlineLevel="0" collapsed="false">
      <c r="A6184" s="1" t="n">
        <v>3.64268324797941</v>
      </c>
      <c r="B6184" s="1" t="n">
        <v>5.10103318811972</v>
      </c>
    </row>
    <row r="6185" customFormat="false" ht="15" hidden="false" customHeight="false" outlineLevel="0" collapsed="false">
      <c r="A6185" s="1" t="n">
        <v>1.07962700481765</v>
      </c>
      <c r="B6185" s="1" t="n">
        <v>5.85508062177031</v>
      </c>
    </row>
    <row r="6186" customFormat="false" ht="15" hidden="false" customHeight="false" outlineLevel="0" collapsed="false">
      <c r="A6186" s="1" t="n">
        <v>-5.56087221331175</v>
      </c>
      <c r="B6186" s="1" t="n">
        <v>5.32407104752486</v>
      </c>
    </row>
    <row r="6187" customFormat="false" ht="15" hidden="false" customHeight="false" outlineLevel="0" collapsed="false">
      <c r="A6187" s="1" t="n">
        <v>9.4377501131955</v>
      </c>
      <c r="B6187" s="1" t="n">
        <v>-0.193214950334476</v>
      </c>
    </row>
    <row r="6188" customFormat="false" ht="15" hidden="false" customHeight="false" outlineLevel="0" collapsed="false">
      <c r="A6188" s="1" t="n">
        <v>-1.38706990631542</v>
      </c>
      <c r="B6188" s="1" t="n">
        <v>0.712444165518473</v>
      </c>
    </row>
    <row r="6189" customFormat="false" ht="15" hidden="false" customHeight="false" outlineLevel="0" collapsed="false">
      <c r="A6189" s="1" t="n">
        <f aca="false">-17.0899306610363</f>
        <v>-17.0899306610363</v>
      </c>
      <c r="B6189" s="1" t="n">
        <v>-16.5867450512999</v>
      </c>
    </row>
    <row r="6190" customFormat="false" ht="15" hidden="false" customHeight="false" outlineLevel="0" collapsed="false">
      <c r="A6190" s="1" t="n">
        <v>-1.98280095210065</v>
      </c>
      <c r="B6190" s="1" t="n">
        <v>8.48129747901882</v>
      </c>
    </row>
    <row r="6191" customFormat="false" ht="15" hidden="false" customHeight="false" outlineLevel="0" collapsed="false">
      <c r="A6191" s="1" t="n">
        <f aca="false">-29.5749115632539</f>
        <v>-29.5749115632539</v>
      </c>
      <c r="B6191" s="1" t="n">
        <v>-11.9487203985236</v>
      </c>
    </row>
    <row r="6192" customFormat="false" ht="15" hidden="false" customHeight="false" outlineLevel="0" collapsed="false">
      <c r="A6192" s="1" t="n">
        <v>30.8269364105688</v>
      </c>
      <c r="B6192" s="1" t="n">
        <v>-0.815567302681723</v>
      </c>
    </row>
    <row r="6193" customFormat="false" ht="15" hidden="false" customHeight="false" outlineLevel="0" collapsed="false">
      <c r="A6193" s="1" t="n">
        <f aca="false">-23.5014822292874</f>
        <v>-23.5014822292874</v>
      </c>
      <c r="B6193" s="1" t="n">
        <v>-17.7216527807128</v>
      </c>
    </row>
    <row r="6194" customFormat="false" ht="15" hidden="false" customHeight="false" outlineLevel="0" collapsed="false">
      <c r="A6194" s="1" t="n">
        <v>29.8974760128803</v>
      </c>
      <c r="B6194" s="1" t="n">
        <v>-8.95644276025493</v>
      </c>
    </row>
    <row r="6195" customFormat="false" ht="15" hidden="false" customHeight="false" outlineLevel="0" collapsed="false">
      <c r="A6195" s="1" t="n">
        <v>37.0154346327979</v>
      </c>
      <c r="B6195" s="1" t="n">
        <v>-6.90010765517297</v>
      </c>
    </row>
    <row r="6196" customFormat="false" ht="15" hidden="false" customHeight="false" outlineLevel="0" collapsed="false">
      <c r="A6196" s="1" t="n">
        <v>35.0419977874566</v>
      </c>
      <c r="B6196" s="1" t="n">
        <v>-6.19340837192965</v>
      </c>
    </row>
    <row r="6197" customFormat="false" ht="15" hidden="false" customHeight="false" outlineLevel="0" collapsed="false">
      <c r="A6197" s="1" t="n">
        <v>39.8270985986578</v>
      </c>
      <c r="B6197" s="1" t="n">
        <v>-2.60827859460535</v>
      </c>
    </row>
    <row r="6198" customFormat="false" ht="15" hidden="false" customHeight="false" outlineLevel="0" collapsed="false">
      <c r="A6198" s="1" t="n">
        <v>30.2720966499135</v>
      </c>
      <c r="B6198" s="1" t="n">
        <v>-1.00257200367595</v>
      </c>
    </row>
    <row r="6199" customFormat="false" ht="15" hidden="false" customHeight="false" outlineLevel="0" collapsed="false">
      <c r="A6199" s="1" t="n">
        <v>30.9080208731671</v>
      </c>
      <c r="B6199" s="1" t="n">
        <v>-4.23651730293224</v>
      </c>
    </row>
    <row r="6200" customFormat="false" ht="15" hidden="false" customHeight="false" outlineLevel="0" collapsed="false">
      <c r="A6200" s="1" t="n">
        <f aca="false">-25.277132683361</f>
        <v>-25.277132683361</v>
      </c>
      <c r="B6200" s="1" t="n">
        <v>-18.8543286175166</v>
      </c>
    </row>
    <row r="6201" customFormat="false" ht="15" hidden="false" customHeight="false" outlineLevel="0" collapsed="false">
      <c r="A6201" s="1" t="n">
        <f aca="false">-20.584520204228</f>
        <v>-20.584520204228</v>
      </c>
      <c r="B6201" s="1" t="n">
        <v>-15.9356226125058</v>
      </c>
    </row>
    <row r="6202" customFormat="false" ht="15" hidden="false" customHeight="false" outlineLevel="0" collapsed="false">
      <c r="A6202" s="1" t="n">
        <v>29.3198484219575</v>
      </c>
      <c r="B6202" s="1" t="n">
        <v>-4.11979633958739</v>
      </c>
    </row>
    <row r="6203" customFormat="false" ht="15" hidden="false" customHeight="false" outlineLevel="0" collapsed="false">
      <c r="A6203" s="1" t="n">
        <f aca="false">-31.6467248327465</f>
        <v>-31.6467248327465</v>
      </c>
      <c r="B6203" s="1" t="n">
        <v>-16.4968474278159</v>
      </c>
    </row>
    <row r="6204" customFormat="false" ht="15" hidden="false" customHeight="false" outlineLevel="0" collapsed="false">
      <c r="A6204" s="1" t="n">
        <v>40.5744945943577</v>
      </c>
      <c r="B6204" s="1" t="n">
        <v>-5.41703853965682</v>
      </c>
    </row>
    <row r="6205" customFormat="false" ht="15" hidden="false" customHeight="false" outlineLevel="0" collapsed="false">
      <c r="A6205" s="1" t="n">
        <v>21.9392378930743</v>
      </c>
      <c r="B6205" s="1" t="n">
        <v>-2.56238968832353</v>
      </c>
    </row>
    <row r="6206" customFormat="false" ht="15" hidden="false" customHeight="false" outlineLevel="0" collapsed="false">
      <c r="A6206" s="1" t="n">
        <f aca="false">-22.1939317359232</f>
        <v>-22.1939317359232</v>
      </c>
      <c r="B6206" s="1" t="n">
        <v>-16.1591167107108</v>
      </c>
    </row>
    <row r="6207" customFormat="false" ht="15" hidden="false" customHeight="false" outlineLevel="0" collapsed="false">
      <c r="A6207" s="1" t="n">
        <v>8.71832592029208</v>
      </c>
      <c r="B6207" s="1" t="n">
        <v>3.80267246981079</v>
      </c>
    </row>
    <row r="6208" customFormat="false" ht="15" hidden="false" customHeight="false" outlineLevel="0" collapsed="false">
      <c r="A6208" s="1" t="n">
        <v>32.698265682338</v>
      </c>
      <c r="B6208" s="1" t="n">
        <v>-2.93938903104222</v>
      </c>
    </row>
    <row r="6209" customFormat="false" ht="15" hidden="false" customHeight="false" outlineLevel="0" collapsed="false">
      <c r="A6209" s="1" t="n">
        <v>32.1266578120106</v>
      </c>
      <c r="B6209" s="1" t="n">
        <v>0.303902179470128</v>
      </c>
    </row>
    <row r="6210" customFormat="false" ht="15" hidden="false" customHeight="false" outlineLevel="0" collapsed="false">
      <c r="A6210" s="1" t="n">
        <v>38.3550518384796</v>
      </c>
      <c r="B6210" s="1" t="n">
        <v>-8.23666363625426</v>
      </c>
    </row>
    <row r="6211" customFormat="false" ht="15" hidden="false" customHeight="false" outlineLevel="0" collapsed="false">
      <c r="A6211" s="1" t="n">
        <v>9.12378012750499</v>
      </c>
      <c r="B6211" s="1" t="n">
        <v>1.44416009554124</v>
      </c>
    </row>
    <row r="6212" customFormat="false" ht="15" hidden="false" customHeight="false" outlineLevel="0" collapsed="false">
      <c r="A6212" s="1" t="n">
        <v>24.7052098521934</v>
      </c>
      <c r="B6212" s="1" t="n">
        <v>-3.44888543536247</v>
      </c>
    </row>
    <row r="6213" customFormat="false" ht="15" hidden="false" customHeight="false" outlineLevel="0" collapsed="false">
      <c r="A6213" s="1" t="n">
        <v>10.1413525058115</v>
      </c>
      <c r="B6213" s="1" t="n">
        <v>7.99203482089977</v>
      </c>
    </row>
    <row r="6214" customFormat="false" ht="15" hidden="false" customHeight="false" outlineLevel="0" collapsed="false">
      <c r="A6214" s="1" t="n">
        <f aca="false">-18.9169296156097</f>
        <v>-18.9169296156097</v>
      </c>
      <c r="B6214" s="1" t="n">
        <v>-11.2512745487372</v>
      </c>
    </row>
    <row r="6215" customFormat="false" ht="15" hidden="false" customHeight="false" outlineLevel="0" collapsed="false">
      <c r="A6215" s="1" t="n">
        <f aca="false">-21.9681757052768</f>
        <v>-21.9681757052768</v>
      </c>
      <c r="B6215" s="1" t="n">
        <v>-11.1882529853918</v>
      </c>
    </row>
    <row r="6216" customFormat="false" ht="15" hidden="false" customHeight="false" outlineLevel="0" collapsed="false">
      <c r="A6216" s="1" t="n">
        <f aca="false">-0.137068998377938</f>
        <v>-0.137068998377938</v>
      </c>
      <c r="B6216" s="1" t="n">
        <v>-0.0160858572612141</v>
      </c>
    </row>
    <row r="6217" customFormat="false" ht="15" hidden="false" customHeight="false" outlineLevel="0" collapsed="false">
      <c r="A6217" s="1" t="n">
        <v>21.9107102720464</v>
      </c>
      <c r="B6217" s="1" t="n">
        <v>-8.75511656264803</v>
      </c>
    </row>
    <row r="6218" customFormat="false" ht="15" hidden="false" customHeight="false" outlineLevel="0" collapsed="false">
      <c r="A6218" s="1" t="n">
        <v>33.0043570832223</v>
      </c>
      <c r="B6218" s="1" t="n">
        <v>-7.58579647997736</v>
      </c>
    </row>
    <row r="6219" customFormat="false" ht="15" hidden="false" customHeight="false" outlineLevel="0" collapsed="false">
      <c r="A6219" s="1" t="n">
        <f aca="false">-19.8505221958529</f>
        <v>-19.8505221958529</v>
      </c>
      <c r="B6219" s="1" t="n">
        <v>-9.92446457951034</v>
      </c>
    </row>
    <row r="6220" customFormat="false" ht="15" hidden="false" customHeight="false" outlineLevel="0" collapsed="false">
      <c r="A6220" s="1" t="n">
        <v>34.2640162301678</v>
      </c>
      <c r="B6220" s="1" t="n">
        <v>0.229935037599634</v>
      </c>
    </row>
    <row r="6221" customFormat="false" ht="15" hidden="false" customHeight="false" outlineLevel="0" collapsed="false">
      <c r="A6221" s="1" t="n">
        <v>35.4476491918644</v>
      </c>
      <c r="B6221" s="1" t="n">
        <v>-4.60147779756947</v>
      </c>
    </row>
    <row r="6222" customFormat="false" ht="15" hidden="false" customHeight="false" outlineLevel="0" collapsed="false">
      <c r="A6222" s="1" t="n">
        <v>20.8252742679873</v>
      </c>
      <c r="B6222" s="1" t="n">
        <v>-1.97821257370972</v>
      </c>
    </row>
    <row r="6223" customFormat="false" ht="15" hidden="false" customHeight="false" outlineLevel="0" collapsed="false">
      <c r="A6223" s="1" t="n">
        <v>-0.0483848421976409</v>
      </c>
      <c r="B6223" s="1" t="n">
        <v>8.16665498843042</v>
      </c>
    </row>
    <row r="6224" customFormat="false" ht="15" hidden="false" customHeight="false" outlineLevel="0" collapsed="false">
      <c r="A6224" s="1" t="n">
        <v>25.1644859349825</v>
      </c>
      <c r="B6224" s="1" t="n">
        <v>-8.84550792292434</v>
      </c>
    </row>
    <row r="6225" customFormat="false" ht="15" hidden="false" customHeight="false" outlineLevel="0" collapsed="false">
      <c r="A6225" s="1" t="n">
        <f aca="false">-22.1026065037657</f>
        <v>-22.1026065037657</v>
      </c>
      <c r="B6225" s="1" t="n">
        <v>-15.352298438779</v>
      </c>
    </row>
    <row r="6226" customFormat="false" ht="15" hidden="false" customHeight="false" outlineLevel="0" collapsed="false">
      <c r="A6226" s="1" t="n">
        <v>4.12575146193113</v>
      </c>
      <c r="B6226" s="1" t="n">
        <v>0.342327457488867</v>
      </c>
    </row>
    <row r="6227" customFormat="false" ht="15" hidden="false" customHeight="false" outlineLevel="0" collapsed="false">
      <c r="A6227" s="1" t="n">
        <f aca="false">-15.4707763586793</f>
        <v>-15.4707763586793</v>
      </c>
      <c r="B6227" s="1" t="n">
        <v>-18.3701060577247</v>
      </c>
    </row>
    <row r="6228" customFormat="false" ht="15" hidden="false" customHeight="false" outlineLevel="0" collapsed="false">
      <c r="A6228" s="1" t="n">
        <v>22.102927429411</v>
      </c>
      <c r="B6228" s="1" t="n">
        <v>-4.1419172948013</v>
      </c>
    </row>
    <row r="6229" customFormat="false" ht="15" hidden="false" customHeight="false" outlineLevel="0" collapsed="false">
      <c r="A6229" s="1" t="n">
        <f aca="false">-25.7940802068308</f>
        <v>-25.7940802068308</v>
      </c>
      <c r="B6229" s="1" t="n">
        <v>-16.2452723637937</v>
      </c>
    </row>
    <row r="6230" customFormat="false" ht="15" hidden="false" customHeight="false" outlineLevel="0" collapsed="false">
      <c r="A6230" s="1" t="n">
        <f aca="false">-23.9745207968379</f>
        <v>-23.9745207968379</v>
      </c>
      <c r="B6230" s="1" t="n">
        <v>-12.7289299730671</v>
      </c>
    </row>
    <row r="6231" customFormat="false" ht="15" hidden="false" customHeight="false" outlineLevel="0" collapsed="false">
      <c r="A6231" s="1" t="n">
        <v>30.2788053856787</v>
      </c>
      <c r="B6231" s="1" t="n">
        <v>-7.34613532130112</v>
      </c>
    </row>
    <row r="6232" customFormat="false" ht="15" hidden="false" customHeight="false" outlineLevel="0" collapsed="false">
      <c r="A6232" s="1" t="n">
        <f aca="false">-16.5191328906102</f>
        <v>-16.5191328906102</v>
      </c>
      <c r="B6232" s="1" t="n">
        <v>-16.1152721267664</v>
      </c>
    </row>
    <row r="6233" customFormat="false" ht="15" hidden="false" customHeight="false" outlineLevel="0" collapsed="false">
      <c r="A6233" s="1" t="n">
        <v>22.5010628889837</v>
      </c>
      <c r="B6233" s="1" t="n">
        <v>-7.84759015195458</v>
      </c>
    </row>
    <row r="6234" customFormat="false" ht="15" hidden="false" customHeight="false" outlineLevel="0" collapsed="false">
      <c r="A6234" s="1" t="n">
        <v>23.4130872424473</v>
      </c>
      <c r="B6234" s="1" t="n">
        <v>-1.29103268931235</v>
      </c>
    </row>
    <row r="6235" customFormat="false" ht="15" hidden="false" customHeight="false" outlineLevel="0" collapsed="false">
      <c r="A6235" s="1" t="n">
        <v>29.4846196869176</v>
      </c>
      <c r="B6235" s="1" t="n">
        <v>-1.21394681157086</v>
      </c>
    </row>
    <row r="6236" customFormat="false" ht="15" hidden="false" customHeight="false" outlineLevel="0" collapsed="false">
      <c r="A6236" s="1" t="n">
        <f aca="false">-30.7508051919705</f>
        <v>-30.7508051919705</v>
      </c>
      <c r="B6236" s="1" t="n">
        <v>-14.8168774236774</v>
      </c>
    </row>
    <row r="6237" customFormat="false" ht="15" hidden="false" customHeight="false" outlineLevel="0" collapsed="false">
      <c r="A6237" s="1" t="n">
        <v>13.2579851497137</v>
      </c>
      <c r="B6237" s="1" t="n">
        <v>1.07262881961504</v>
      </c>
    </row>
    <row r="6238" customFormat="false" ht="15" hidden="false" customHeight="false" outlineLevel="0" collapsed="false">
      <c r="A6238" s="1" t="n">
        <v>30.5148779621969</v>
      </c>
      <c r="B6238" s="1" t="n">
        <v>-8.99788583325722</v>
      </c>
    </row>
    <row r="6239" customFormat="false" ht="15" hidden="false" customHeight="false" outlineLevel="0" collapsed="false">
      <c r="A6239" s="1" t="n">
        <v>27.9381076070029</v>
      </c>
      <c r="B6239" s="1" t="n">
        <v>-8.47337855500085</v>
      </c>
    </row>
    <row r="6240" customFormat="false" ht="15" hidden="false" customHeight="false" outlineLevel="0" collapsed="false">
      <c r="A6240" s="1" t="n">
        <v>39.954770678431</v>
      </c>
      <c r="B6240" s="1" t="n">
        <v>-7.21736507756146</v>
      </c>
    </row>
    <row r="6241" customFormat="false" ht="15" hidden="false" customHeight="false" outlineLevel="0" collapsed="false">
      <c r="A6241" s="1" t="n">
        <v>26.0937418837004</v>
      </c>
      <c r="B6241" s="1" t="n">
        <v>-5.50144582258632</v>
      </c>
    </row>
    <row r="6242" customFormat="false" ht="15" hidden="false" customHeight="false" outlineLevel="0" collapsed="false">
      <c r="A6242" s="1" t="n">
        <v>25.5170590143444</v>
      </c>
      <c r="B6242" s="1" t="n">
        <v>-8.94577855650351</v>
      </c>
    </row>
    <row r="6243" customFormat="false" ht="15" hidden="false" customHeight="false" outlineLevel="0" collapsed="false">
      <c r="A6243" s="1" t="n">
        <f aca="false">-30.0522714546648</f>
        <v>-30.0522714546648</v>
      </c>
      <c r="B6243" s="1" t="n">
        <v>-14.0613974439461</v>
      </c>
    </row>
    <row r="6244" customFormat="false" ht="15" hidden="false" customHeight="false" outlineLevel="0" collapsed="false">
      <c r="A6244" s="1" t="n">
        <f aca="false">-34.3188935240152</f>
        <v>-34.3188935240152</v>
      </c>
      <c r="B6244" s="1" t="n">
        <v>-10.548647906281</v>
      </c>
    </row>
    <row r="6245" customFormat="false" ht="15" hidden="false" customHeight="false" outlineLevel="0" collapsed="false">
      <c r="A6245" s="1" t="n">
        <f aca="false">-26.3007742148272</f>
        <v>-26.3007742148272</v>
      </c>
      <c r="B6245" s="1" t="n">
        <v>-13.7048706640439</v>
      </c>
    </row>
    <row r="6246" customFormat="false" ht="15" hidden="false" customHeight="false" outlineLevel="0" collapsed="false">
      <c r="A6246" s="1" t="n">
        <v>32.5020929155266</v>
      </c>
      <c r="B6246" s="1" t="n">
        <v>-3.38773969191218</v>
      </c>
    </row>
    <row r="6247" customFormat="false" ht="15" hidden="false" customHeight="false" outlineLevel="0" collapsed="false">
      <c r="A6247" s="1" t="n">
        <v>4.58769015785608</v>
      </c>
      <c r="B6247" s="1" t="n">
        <v>8.64436026658483</v>
      </c>
    </row>
    <row r="6248" customFormat="false" ht="15" hidden="false" customHeight="false" outlineLevel="0" collapsed="false">
      <c r="A6248" s="1" t="n">
        <f aca="false">-20.6000251871442</f>
        <v>-20.6000251871442</v>
      </c>
      <c r="B6248" s="1" t="n">
        <v>-15.6336363426993</v>
      </c>
    </row>
    <row r="6249" customFormat="false" ht="15" hidden="false" customHeight="false" outlineLevel="0" collapsed="false">
      <c r="A6249" s="1" t="n">
        <v>38.3470989928216</v>
      </c>
      <c r="B6249" s="1" t="n">
        <v>-3.60152726582346</v>
      </c>
    </row>
    <row r="6250" customFormat="false" ht="15" hidden="false" customHeight="false" outlineLevel="0" collapsed="false">
      <c r="A6250" s="1" t="n">
        <v>32.979615823468</v>
      </c>
      <c r="B6250" s="1" t="n">
        <v>-4.66304059999402</v>
      </c>
    </row>
    <row r="6251" customFormat="false" ht="15" hidden="false" customHeight="false" outlineLevel="0" collapsed="false">
      <c r="A6251" s="1" t="n">
        <f aca="false">-25.9441881884041</f>
        <v>-25.9441881884041</v>
      </c>
      <c r="B6251" s="1" t="n">
        <v>-17.1866255111141</v>
      </c>
    </row>
    <row r="6252" customFormat="false" ht="15" hidden="false" customHeight="false" outlineLevel="0" collapsed="false">
      <c r="A6252" s="1" t="n">
        <f aca="false">-17.246991507504</f>
        <v>-17.246991507504</v>
      </c>
      <c r="B6252" s="1" t="n">
        <v>-15.5014966846365</v>
      </c>
    </row>
    <row r="6253" customFormat="false" ht="15" hidden="false" customHeight="false" outlineLevel="0" collapsed="false">
      <c r="A6253" s="1" t="n">
        <f aca="false">-26.3231202847371</f>
        <v>-26.3231202847371</v>
      </c>
      <c r="B6253" s="1" t="n">
        <v>-17.3514489771061</v>
      </c>
    </row>
    <row r="6254" customFormat="false" ht="15" hidden="false" customHeight="false" outlineLevel="0" collapsed="false">
      <c r="A6254" s="1" t="n">
        <v>40.2155527645912</v>
      </c>
      <c r="B6254" s="1" t="n">
        <v>-2.37707897558017</v>
      </c>
    </row>
    <row r="6255" customFormat="false" ht="15" hidden="false" customHeight="false" outlineLevel="0" collapsed="false">
      <c r="A6255" s="1" t="n">
        <v>-1.00472396529079</v>
      </c>
      <c r="B6255" s="1" t="n">
        <v>7.4538355290963</v>
      </c>
    </row>
    <row r="6256" customFormat="false" ht="15" hidden="false" customHeight="false" outlineLevel="0" collapsed="false">
      <c r="A6256" s="1" t="n">
        <v>40.2688732350758</v>
      </c>
      <c r="B6256" s="1" t="n">
        <v>-5.60563728256789</v>
      </c>
    </row>
    <row r="6257" customFormat="false" ht="15" hidden="false" customHeight="false" outlineLevel="0" collapsed="false">
      <c r="A6257" s="1" t="n">
        <f aca="false">-28.8703865386327</f>
        <v>-28.8703865386327</v>
      </c>
      <c r="B6257" s="1" t="n">
        <v>-9.55574724734567</v>
      </c>
    </row>
    <row r="6258" customFormat="false" ht="15" hidden="false" customHeight="false" outlineLevel="0" collapsed="false">
      <c r="A6258" s="1" t="n">
        <v>5.55416857463838</v>
      </c>
      <c r="B6258" s="1" t="n">
        <v>2.4831116610969</v>
      </c>
    </row>
    <row r="6259" customFormat="false" ht="15" hidden="false" customHeight="false" outlineLevel="0" collapsed="false">
      <c r="A6259" s="1" t="n">
        <f aca="false">-15.3546805705859</f>
        <v>-15.3546805705859</v>
      </c>
      <c r="B6259" s="1" t="n">
        <v>-19.1115786103483</v>
      </c>
    </row>
    <row r="6260" customFormat="false" ht="15" hidden="false" customHeight="false" outlineLevel="0" collapsed="false">
      <c r="A6260" s="1" t="n">
        <f aca="false">-15.9987623660254</f>
        <v>-15.9987623660254</v>
      </c>
      <c r="B6260" s="1" t="n">
        <v>-17.5210165392646</v>
      </c>
    </row>
    <row r="6261" customFormat="false" ht="15" hidden="false" customHeight="false" outlineLevel="0" collapsed="false">
      <c r="A6261" s="1" t="n">
        <f aca="false">-22.8238468636233</f>
        <v>-22.8238468636233</v>
      </c>
      <c r="B6261" s="1" t="n">
        <v>-16.1497991970568</v>
      </c>
    </row>
    <row r="6262" customFormat="false" ht="15" hidden="false" customHeight="false" outlineLevel="0" collapsed="false">
      <c r="A6262" s="1" t="n">
        <v>10.600378158487</v>
      </c>
      <c r="B6262" s="1" t="n">
        <v>5.31176598698878</v>
      </c>
    </row>
    <row r="6263" customFormat="false" ht="15" hidden="false" customHeight="false" outlineLevel="0" collapsed="false">
      <c r="A6263" s="1" t="n">
        <v>-2.36324300860345</v>
      </c>
      <c r="B6263" s="1" t="n">
        <v>0.00196829219047645</v>
      </c>
    </row>
    <row r="6264" customFormat="false" ht="15" hidden="false" customHeight="false" outlineLevel="0" collapsed="false">
      <c r="A6264" s="1" t="n">
        <v>12.5813927587189</v>
      </c>
      <c r="B6264" s="1" t="n">
        <v>1.42405012737484</v>
      </c>
    </row>
    <row r="6265" customFormat="false" ht="15" hidden="false" customHeight="false" outlineLevel="0" collapsed="false">
      <c r="A6265" s="1" t="n">
        <v>2.06166126947606</v>
      </c>
      <c r="B6265" s="1" t="n">
        <v>0.729193970582884</v>
      </c>
    </row>
    <row r="6266" customFormat="false" ht="15" hidden="false" customHeight="false" outlineLevel="0" collapsed="false">
      <c r="A6266" s="1" t="n">
        <f aca="false">-19.3361001767497</f>
        <v>-19.3361001767497</v>
      </c>
      <c r="B6266" s="1" t="n">
        <v>-14.7579386704392</v>
      </c>
    </row>
    <row r="6267" customFormat="false" ht="15" hidden="false" customHeight="false" outlineLevel="0" collapsed="false">
      <c r="A6267" s="1" t="n">
        <f aca="false">-27.1662366179826</f>
        <v>-27.1662366179826</v>
      </c>
      <c r="B6267" s="1" t="n">
        <v>-18.2794191896167</v>
      </c>
    </row>
    <row r="6268" customFormat="false" ht="15" hidden="false" customHeight="false" outlineLevel="0" collapsed="false">
      <c r="A6268" s="1" t="n">
        <v>38.8485423155121</v>
      </c>
      <c r="B6268" s="1" t="n">
        <v>-6.38404626648293</v>
      </c>
    </row>
    <row r="6269" customFormat="false" ht="15" hidden="false" customHeight="false" outlineLevel="0" collapsed="false">
      <c r="A6269" s="1" t="n">
        <f aca="false">-31.8274507920636</f>
        <v>-31.8274507920636</v>
      </c>
      <c r="B6269" s="1" t="n">
        <v>-15.3449833832415</v>
      </c>
    </row>
    <row r="6270" customFormat="false" ht="15" hidden="false" customHeight="false" outlineLevel="0" collapsed="false">
      <c r="A6270" s="1" t="n">
        <v>1.89375120297639</v>
      </c>
      <c r="B6270" s="1" t="n">
        <v>8.87072680847429</v>
      </c>
    </row>
    <row r="6271" customFormat="false" ht="15" hidden="false" customHeight="false" outlineLevel="0" collapsed="false">
      <c r="A6271" s="1" t="n">
        <v>-1.26357008677671</v>
      </c>
      <c r="B6271" s="1" t="n">
        <v>2.06813843034762</v>
      </c>
    </row>
    <row r="6272" customFormat="false" ht="15" hidden="false" customHeight="false" outlineLevel="0" collapsed="false">
      <c r="A6272" s="1" t="n">
        <v>25.6800790718091</v>
      </c>
      <c r="B6272" s="1" t="n">
        <v>-0.1760724097513</v>
      </c>
    </row>
    <row r="6273" customFormat="false" ht="15" hidden="false" customHeight="false" outlineLevel="0" collapsed="false">
      <c r="A6273" s="1" t="n">
        <v>37.48461421805</v>
      </c>
      <c r="B6273" s="1" t="n">
        <v>-8.05570100048361</v>
      </c>
    </row>
    <row r="6274" customFormat="false" ht="15" hidden="false" customHeight="false" outlineLevel="0" collapsed="false">
      <c r="A6274" s="1" t="n">
        <v>29.4755117357471</v>
      </c>
      <c r="B6274" s="1" t="n">
        <v>-7.89355105380724</v>
      </c>
    </row>
    <row r="6275" customFormat="false" ht="15" hidden="false" customHeight="false" outlineLevel="0" collapsed="false">
      <c r="A6275" s="1" t="n">
        <v>35.5329192442839</v>
      </c>
      <c r="B6275" s="1" t="n">
        <v>-3.70895101359665</v>
      </c>
    </row>
    <row r="6276" customFormat="false" ht="15" hidden="false" customHeight="false" outlineLevel="0" collapsed="false">
      <c r="A6276" s="1" t="n">
        <f aca="false">-27.2901077981606</f>
        <v>-27.2901077981606</v>
      </c>
      <c r="B6276" s="1" t="n">
        <v>-12.6713072494041</v>
      </c>
    </row>
    <row r="6277" customFormat="false" ht="15" hidden="false" customHeight="false" outlineLevel="0" collapsed="false">
      <c r="A6277" s="1" t="n">
        <v>2.57657072299851</v>
      </c>
      <c r="B6277" s="1" t="n">
        <v>7.4703236327747</v>
      </c>
    </row>
    <row r="6278" customFormat="false" ht="15" hidden="false" customHeight="false" outlineLevel="0" collapsed="false">
      <c r="A6278" s="1" t="n">
        <f aca="false">-20.6524294252318</f>
        <v>-20.6524294252318</v>
      </c>
      <c r="B6278" s="1" t="n">
        <v>-15.1163849847066</v>
      </c>
    </row>
    <row r="6279" customFormat="false" ht="15" hidden="false" customHeight="false" outlineLevel="0" collapsed="false">
      <c r="A6279" s="1" t="n">
        <f aca="false">-16.8135549686659</f>
        <v>-16.8135549686659</v>
      </c>
      <c r="B6279" s="1" t="n">
        <v>-19.0730801619383</v>
      </c>
    </row>
    <row r="6280" customFormat="false" ht="15" hidden="false" customHeight="false" outlineLevel="0" collapsed="false">
      <c r="A6280" s="1" t="n">
        <v>4.30126141212204</v>
      </c>
      <c r="B6280" s="1" t="n">
        <v>0.180986044888296</v>
      </c>
    </row>
    <row r="6281" customFormat="false" ht="15" hidden="false" customHeight="false" outlineLevel="0" collapsed="false">
      <c r="A6281" s="1" t="n">
        <v>-2.48713972077104</v>
      </c>
      <c r="B6281" s="1" t="n">
        <v>5.13044905768751</v>
      </c>
    </row>
    <row r="6282" customFormat="false" ht="15" hidden="false" customHeight="false" outlineLevel="0" collapsed="false">
      <c r="A6282" s="1" t="n">
        <v>23.5234929963452</v>
      </c>
      <c r="B6282" s="1" t="n">
        <v>-9.0747855362906</v>
      </c>
    </row>
    <row r="6283" customFormat="false" ht="15" hidden="false" customHeight="false" outlineLevel="0" collapsed="false">
      <c r="A6283" s="1" t="n">
        <v>10.9689688617889</v>
      </c>
      <c r="B6283" s="1" t="n">
        <v>6.64130845385997</v>
      </c>
    </row>
    <row r="6284" customFormat="false" ht="15" hidden="false" customHeight="false" outlineLevel="0" collapsed="false">
      <c r="A6284" s="1" t="n">
        <v>29.3637552767324</v>
      </c>
      <c r="B6284" s="1" t="n">
        <v>-5.34212468556732</v>
      </c>
    </row>
    <row r="6285" customFormat="false" ht="15" hidden="false" customHeight="false" outlineLevel="0" collapsed="false">
      <c r="A6285" s="1" t="n">
        <v>12.3014833139142</v>
      </c>
      <c r="B6285" s="1" t="n">
        <v>1.94704988561002</v>
      </c>
    </row>
    <row r="6286" customFormat="false" ht="15" hidden="false" customHeight="false" outlineLevel="0" collapsed="false">
      <c r="A6286" s="1" t="n">
        <v>22.9433059616623</v>
      </c>
      <c r="B6286" s="1" t="n">
        <v>-7.00923605896084</v>
      </c>
    </row>
    <row r="6287" customFormat="false" ht="15" hidden="false" customHeight="false" outlineLevel="0" collapsed="false">
      <c r="A6287" s="1" t="n">
        <f aca="false">-32.3471000483133</f>
        <v>-32.3471000483133</v>
      </c>
      <c r="B6287" s="1" t="n">
        <v>-14.6609473181381</v>
      </c>
    </row>
    <row r="6288" customFormat="false" ht="15" hidden="false" customHeight="false" outlineLevel="0" collapsed="false">
      <c r="A6288" s="1" t="n">
        <v>3.42817195207082</v>
      </c>
      <c r="B6288" s="1" t="n">
        <v>1.48187406658721</v>
      </c>
    </row>
    <row r="6289" customFormat="false" ht="15" hidden="false" customHeight="false" outlineLevel="0" collapsed="false">
      <c r="A6289" s="1" t="n">
        <f aca="false">-24.6006995270075</f>
        <v>-24.6006995270075</v>
      </c>
      <c r="B6289" s="1" t="n">
        <v>-17.8289552137688</v>
      </c>
    </row>
    <row r="6290" customFormat="false" ht="15" hidden="false" customHeight="false" outlineLevel="0" collapsed="false">
      <c r="A6290" s="1" t="n">
        <f aca="false">-24.616835064933</f>
        <v>-24.616835064933</v>
      </c>
      <c r="B6290" s="1" t="n">
        <v>-11.4424341812533</v>
      </c>
    </row>
    <row r="6291" customFormat="false" ht="15" hidden="false" customHeight="false" outlineLevel="0" collapsed="false">
      <c r="A6291" s="1" t="n">
        <v>3.33099232252096</v>
      </c>
      <c r="B6291" s="1" t="n">
        <v>4.06580819114412</v>
      </c>
    </row>
    <row r="6292" customFormat="false" ht="15" hidden="false" customHeight="false" outlineLevel="0" collapsed="false">
      <c r="A6292" s="1" t="n">
        <v>10.1477673850806</v>
      </c>
      <c r="B6292" s="1" t="n">
        <v>3.52570928370059</v>
      </c>
    </row>
    <row r="6293" customFormat="false" ht="15" hidden="false" customHeight="false" outlineLevel="0" collapsed="false">
      <c r="A6293" s="1" t="n">
        <f aca="false">-34.0671576496462</f>
        <v>-34.0671576496462</v>
      </c>
      <c r="B6293" s="1" t="n">
        <v>-16.4343404591998</v>
      </c>
    </row>
    <row r="6294" customFormat="false" ht="15" hidden="false" customHeight="false" outlineLevel="0" collapsed="false">
      <c r="A6294" s="1" t="n">
        <v>35.6318021738487</v>
      </c>
      <c r="B6294" s="1" t="n">
        <v>-6.61913600617294</v>
      </c>
    </row>
    <row r="6295" customFormat="false" ht="15" hidden="false" customHeight="false" outlineLevel="0" collapsed="false">
      <c r="A6295" s="1" t="n">
        <v>0.913073159991312</v>
      </c>
      <c r="B6295" s="1" t="n">
        <v>1.74847194502511</v>
      </c>
    </row>
    <row r="6296" customFormat="false" ht="15" hidden="false" customHeight="false" outlineLevel="0" collapsed="false">
      <c r="A6296" s="1" t="n">
        <v>7.7487426481538</v>
      </c>
      <c r="B6296" s="1" t="n">
        <v>6.67428966243503</v>
      </c>
    </row>
    <row r="6297" customFormat="false" ht="15" hidden="false" customHeight="false" outlineLevel="0" collapsed="false">
      <c r="A6297" s="1" t="n">
        <v>35.3271853126371</v>
      </c>
      <c r="B6297" s="1" t="n">
        <v>-1.63248344129598</v>
      </c>
    </row>
    <row r="6298" customFormat="false" ht="15" hidden="false" customHeight="false" outlineLevel="0" collapsed="false">
      <c r="A6298" s="1" t="n">
        <f aca="false">-30.1326540059413</f>
        <v>-30.1326540059413</v>
      </c>
      <c r="B6298" s="1" t="n">
        <v>-10.4912211157279</v>
      </c>
    </row>
    <row r="6299" customFormat="false" ht="15" hidden="false" customHeight="false" outlineLevel="0" collapsed="false">
      <c r="A6299" s="1" t="n">
        <v>30.3733328189433</v>
      </c>
      <c r="B6299" s="1" t="n">
        <v>-9.05912638238547</v>
      </c>
    </row>
    <row r="6300" customFormat="false" ht="15" hidden="false" customHeight="false" outlineLevel="0" collapsed="false">
      <c r="A6300" s="1" t="n">
        <f aca="false">-17.6946919765041</f>
        <v>-17.6946919765041</v>
      </c>
      <c r="B6300" s="1" t="n">
        <v>-16.386214152978</v>
      </c>
    </row>
    <row r="6301" customFormat="false" ht="15" hidden="false" customHeight="false" outlineLevel="0" collapsed="false">
      <c r="A6301" s="1" t="n">
        <v>36.2556824719136</v>
      </c>
      <c r="B6301" s="1" t="n">
        <v>-3.84206632552852</v>
      </c>
    </row>
    <row r="6302" customFormat="false" ht="15" hidden="false" customHeight="false" outlineLevel="0" collapsed="false">
      <c r="A6302" s="1" t="n">
        <v>21.5079979832867</v>
      </c>
      <c r="B6302" s="1" t="n">
        <v>-6.67672133964062</v>
      </c>
    </row>
    <row r="6303" customFormat="false" ht="15" hidden="false" customHeight="false" outlineLevel="0" collapsed="false">
      <c r="A6303" s="1" t="n">
        <f aca="false">-30.5126127823619</f>
        <v>-30.5126127823619</v>
      </c>
      <c r="B6303" s="1" t="n">
        <v>-14.511570956402</v>
      </c>
    </row>
    <row r="6304" customFormat="false" ht="15" hidden="false" customHeight="false" outlineLevel="0" collapsed="false">
      <c r="A6304" s="1" t="n">
        <f aca="false">-19.5465579867931</f>
        <v>-19.5465579867931</v>
      </c>
      <c r="B6304" s="1" t="n">
        <v>-11.7636160927368</v>
      </c>
    </row>
    <row r="6305" customFormat="false" ht="15" hidden="false" customHeight="false" outlineLevel="0" collapsed="false">
      <c r="A6305" s="1" t="n">
        <f aca="false">-15.7183119150886</f>
        <v>-15.7183119150886</v>
      </c>
      <c r="B6305" s="1" t="n">
        <v>-13.106314126772</v>
      </c>
    </row>
    <row r="6306" customFormat="false" ht="15" hidden="false" customHeight="false" outlineLevel="0" collapsed="false">
      <c r="A6306" s="1" t="n">
        <f aca="false">-32.500313728104</f>
        <v>-32.500313728104</v>
      </c>
      <c r="B6306" s="1" t="n">
        <v>-14.6244939542634</v>
      </c>
    </row>
    <row r="6307" customFormat="false" ht="15" hidden="false" customHeight="false" outlineLevel="0" collapsed="false">
      <c r="A6307" s="1" t="n">
        <v>29.9991134170664</v>
      </c>
      <c r="B6307" s="1" t="n">
        <v>-2.44895061324148</v>
      </c>
    </row>
    <row r="6308" customFormat="false" ht="15" hidden="false" customHeight="false" outlineLevel="0" collapsed="false">
      <c r="A6308" s="1" t="n">
        <v>-4.8280852209172</v>
      </c>
      <c r="B6308" s="1" t="n">
        <v>3.40003253013697</v>
      </c>
    </row>
    <row r="6309" customFormat="false" ht="15" hidden="false" customHeight="false" outlineLevel="0" collapsed="false">
      <c r="A6309" s="1" t="n">
        <v>25.2658674666126</v>
      </c>
      <c r="B6309" s="1" t="n">
        <v>-4.14758881911505</v>
      </c>
    </row>
    <row r="6310" customFormat="false" ht="15" hidden="false" customHeight="false" outlineLevel="0" collapsed="false">
      <c r="A6310" s="1" t="n">
        <v>37.5260997309916</v>
      </c>
      <c r="B6310" s="1" t="n">
        <v>-3.78663553680504</v>
      </c>
    </row>
    <row r="6311" customFormat="false" ht="15" hidden="false" customHeight="false" outlineLevel="0" collapsed="false">
      <c r="A6311" s="1" t="n">
        <f aca="false">-21.4799614235424</f>
        <v>-21.4799614235424</v>
      </c>
      <c r="B6311" s="1" t="n">
        <v>-14.3183630192476</v>
      </c>
    </row>
    <row r="6312" customFormat="false" ht="15" hidden="false" customHeight="false" outlineLevel="0" collapsed="false">
      <c r="A6312" s="1" t="n">
        <v>2.86960643483757</v>
      </c>
      <c r="B6312" s="1" t="n">
        <v>0.890027356201119</v>
      </c>
    </row>
    <row r="6313" customFormat="false" ht="15" hidden="false" customHeight="false" outlineLevel="0" collapsed="false">
      <c r="A6313" s="1" t="n">
        <v>-3.08636643266931</v>
      </c>
      <c r="B6313" s="1" t="n">
        <v>9.21209640805509</v>
      </c>
    </row>
    <row r="6314" customFormat="false" ht="15" hidden="false" customHeight="false" outlineLevel="0" collapsed="false">
      <c r="A6314" s="1" t="n">
        <v>1.44288032120611</v>
      </c>
      <c r="B6314" s="1" t="n">
        <v>4.32122909698436</v>
      </c>
    </row>
    <row r="6315" customFormat="false" ht="15" hidden="false" customHeight="false" outlineLevel="0" collapsed="false">
      <c r="A6315" s="1" t="n">
        <v>36.4879772435806</v>
      </c>
      <c r="B6315" s="1" t="n">
        <v>-6.11482899188494</v>
      </c>
    </row>
    <row r="6316" customFormat="false" ht="15" hidden="false" customHeight="false" outlineLevel="0" collapsed="false">
      <c r="A6316" s="1" t="n">
        <f aca="false">-24.7985974816762</f>
        <v>-24.7985974816762</v>
      </c>
      <c r="B6316" s="1" t="n">
        <v>-14.8919730810874</v>
      </c>
    </row>
    <row r="6317" customFormat="false" ht="15" hidden="false" customHeight="false" outlineLevel="0" collapsed="false">
      <c r="A6317" s="1" t="n">
        <f aca="false">-33.7867664102783</f>
        <v>-33.7867664102783</v>
      </c>
      <c r="B6317" s="1" t="n">
        <v>-14.7606742008188</v>
      </c>
    </row>
    <row r="6318" customFormat="false" ht="15" hidden="false" customHeight="false" outlineLevel="0" collapsed="false">
      <c r="A6318" s="1" t="n">
        <f aca="false">-29.8458301945125</f>
        <v>-29.8458301945125</v>
      </c>
      <c r="B6318" s="1" t="n">
        <v>-15.3771859656015</v>
      </c>
    </row>
    <row r="6319" customFormat="false" ht="15" hidden="false" customHeight="false" outlineLevel="0" collapsed="false">
      <c r="A6319" s="1" t="n">
        <v>-4.7294638833175</v>
      </c>
      <c r="B6319" s="1" t="n">
        <v>5.90322598649943</v>
      </c>
    </row>
    <row r="6320" customFormat="false" ht="15" hidden="false" customHeight="false" outlineLevel="0" collapsed="false">
      <c r="A6320" s="1" t="n">
        <v>-3.4168984552671</v>
      </c>
      <c r="B6320" s="1" t="n">
        <v>9.2105641877057</v>
      </c>
    </row>
    <row r="6321" customFormat="false" ht="15" hidden="false" customHeight="false" outlineLevel="0" collapsed="false">
      <c r="A6321" s="1" t="n">
        <v>28.6210295214816</v>
      </c>
      <c r="B6321" s="1" t="n">
        <v>-9.17198222417591</v>
      </c>
    </row>
    <row r="6322" customFormat="false" ht="15" hidden="false" customHeight="false" outlineLevel="0" collapsed="false">
      <c r="A6322" s="1" t="n">
        <v>34.0183066374151</v>
      </c>
      <c r="B6322" s="1" t="n">
        <v>-7.09646118361692</v>
      </c>
    </row>
    <row r="6323" customFormat="false" ht="15" hidden="false" customHeight="false" outlineLevel="0" collapsed="false">
      <c r="A6323" s="1" t="n">
        <v>11.4212966726623</v>
      </c>
      <c r="B6323" s="1" t="n">
        <v>-0.0205850516560899</v>
      </c>
    </row>
    <row r="6324" customFormat="false" ht="15" hidden="false" customHeight="false" outlineLevel="0" collapsed="false">
      <c r="A6324" s="1" t="n">
        <v>-4.32420376622171</v>
      </c>
      <c r="B6324" s="1" t="n">
        <v>2.81795103489429</v>
      </c>
    </row>
    <row r="6325" customFormat="false" ht="15" hidden="false" customHeight="false" outlineLevel="0" collapsed="false">
      <c r="A6325" s="1" t="n">
        <v>12.8208187867016</v>
      </c>
      <c r="B6325" s="1" t="n">
        <v>7.53385392731239</v>
      </c>
    </row>
    <row r="6326" customFormat="false" ht="15" hidden="false" customHeight="false" outlineLevel="0" collapsed="false">
      <c r="A6326" s="1" t="n">
        <v>32.7322380833346</v>
      </c>
      <c r="B6326" s="1" t="n">
        <v>-1.85955554830417</v>
      </c>
    </row>
    <row r="6327" customFormat="false" ht="15" hidden="false" customHeight="false" outlineLevel="0" collapsed="false">
      <c r="A6327" s="1" t="n">
        <v>21.4627793080392</v>
      </c>
      <c r="B6327" s="1" t="n">
        <v>-0.612517224597029</v>
      </c>
    </row>
    <row r="6328" customFormat="false" ht="15" hidden="false" customHeight="false" outlineLevel="0" collapsed="false">
      <c r="A6328" s="1" t="n">
        <v>7.07762829397984</v>
      </c>
      <c r="B6328" s="1" t="n">
        <v>6.33634246629589</v>
      </c>
    </row>
    <row r="6329" customFormat="false" ht="15" hidden="false" customHeight="false" outlineLevel="0" collapsed="false">
      <c r="A6329" s="1" t="n">
        <f aca="false">-24.1840259432606</f>
        <v>-24.1840259432606</v>
      </c>
      <c r="B6329" s="1" t="n">
        <v>-13.743279397346</v>
      </c>
    </row>
    <row r="6330" customFormat="false" ht="15" hidden="false" customHeight="false" outlineLevel="0" collapsed="false">
      <c r="A6330" s="1" t="n">
        <f aca="false">-21.0500511992053</f>
        <v>-21.0500511992053</v>
      </c>
      <c r="B6330" s="1" t="n">
        <v>-13.4254343096944</v>
      </c>
    </row>
    <row r="6331" customFormat="false" ht="15" hidden="false" customHeight="false" outlineLevel="0" collapsed="false">
      <c r="A6331" s="1" t="n">
        <v>-2.89310105390962</v>
      </c>
      <c r="B6331" s="1" t="n">
        <v>4.60716452485949</v>
      </c>
    </row>
    <row r="6332" customFormat="false" ht="15" hidden="false" customHeight="false" outlineLevel="0" collapsed="false">
      <c r="A6332" s="1" t="n">
        <v>27.3502741286575</v>
      </c>
      <c r="B6332" s="1" t="n">
        <v>-0.567992736042299</v>
      </c>
    </row>
    <row r="6333" customFormat="false" ht="15" hidden="false" customHeight="false" outlineLevel="0" collapsed="false">
      <c r="A6333" s="1" t="n">
        <v>2.87934517044905</v>
      </c>
      <c r="B6333" s="1" t="n">
        <v>7.71717825260866</v>
      </c>
    </row>
    <row r="6334" customFormat="false" ht="15" hidden="false" customHeight="false" outlineLevel="0" collapsed="false">
      <c r="A6334" s="1" t="n">
        <v>30.0275968747234</v>
      </c>
      <c r="B6334" s="1" t="n">
        <v>-4.37883276229108</v>
      </c>
    </row>
    <row r="6335" customFormat="false" ht="15" hidden="false" customHeight="false" outlineLevel="0" collapsed="false">
      <c r="A6335" s="1" t="n">
        <v>13.5448847296385</v>
      </c>
      <c r="B6335" s="1" t="n">
        <v>8.12813212107011</v>
      </c>
    </row>
    <row r="6336" customFormat="false" ht="15" hidden="false" customHeight="false" outlineLevel="0" collapsed="false">
      <c r="A6336" s="1" t="n">
        <v>12.2487706099905</v>
      </c>
      <c r="B6336" s="1" t="n">
        <v>8.58177848194582</v>
      </c>
    </row>
    <row r="6337" customFormat="false" ht="15" hidden="false" customHeight="false" outlineLevel="0" collapsed="false">
      <c r="A6337" s="1" t="n">
        <f aca="false">-15.5946688155413</f>
        <v>-15.5946688155413</v>
      </c>
      <c r="B6337" s="1" t="n">
        <v>-11.1996478792039</v>
      </c>
    </row>
    <row r="6338" customFormat="false" ht="15" hidden="false" customHeight="false" outlineLevel="0" collapsed="false">
      <c r="A6338" s="1" t="n">
        <v>34.1728252856708</v>
      </c>
      <c r="B6338" s="1" t="n">
        <v>0.325939706012173</v>
      </c>
    </row>
    <row r="6339" customFormat="false" ht="15" hidden="false" customHeight="false" outlineLevel="0" collapsed="false">
      <c r="A6339" s="1" t="n">
        <f aca="false">-15.9505164244623</f>
        <v>-15.9505164244623</v>
      </c>
      <c r="B6339" s="1" t="n">
        <v>-10.9907186948666</v>
      </c>
    </row>
    <row r="6340" customFormat="false" ht="15" hidden="false" customHeight="false" outlineLevel="0" collapsed="false">
      <c r="A6340" s="1" t="n">
        <v>-1.9463982302945</v>
      </c>
      <c r="B6340" s="1" t="n">
        <v>3.77390999443457</v>
      </c>
    </row>
    <row r="6341" customFormat="false" ht="15" hidden="false" customHeight="false" outlineLevel="0" collapsed="false">
      <c r="A6341" s="1" t="n">
        <v>36.5406240708455</v>
      </c>
      <c r="B6341" s="1" t="n">
        <v>-2.23849440822836</v>
      </c>
    </row>
    <row r="6342" customFormat="false" ht="15" hidden="false" customHeight="false" outlineLevel="0" collapsed="false">
      <c r="A6342" s="1" t="n">
        <v>3.7409458063508</v>
      </c>
      <c r="B6342" s="1" t="n">
        <v>5.83197815502338</v>
      </c>
    </row>
    <row r="6343" customFormat="false" ht="15" hidden="false" customHeight="false" outlineLevel="0" collapsed="false">
      <c r="A6343" s="1" t="n">
        <f aca="false">-28.1020468409576</f>
        <v>-28.1020468409576</v>
      </c>
      <c r="B6343" s="1" t="n">
        <v>-13.5365379804269</v>
      </c>
    </row>
    <row r="6344" customFormat="false" ht="15" hidden="false" customHeight="false" outlineLevel="0" collapsed="false">
      <c r="A6344" s="1" t="n">
        <f aca="false">-24.830321336018</f>
        <v>-24.830321336018</v>
      </c>
      <c r="B6344" s="1" t="n">
        <v>-17.0927528099471</v>
      </c>
    </row>
    <row r="6345" customFormat="false" ht="15" hidden="false" customHeight="false" outlineLevel="0" collapsed="false">
      <c r="A6345" s="1" t="n">
        <v>-0.0871367810546024</v>
      </c>
      <c r="B6345" s="1" t="n">
        <v>5.65285707952935</v>
      </c>
    </row>
    <row r="6346" customFormat="false" ht="15" hidden="false" customHeight="false" outlineLevel="0" collapsed="false">
      <c r="A6346" s="1" t="n">
        <v>31.3248543967711</v>
      </c>
      <c r="B6346" s="1" t="n">
        <v>-5.7194605229698</v>
      </c>
    </row>
    <row r="6347" customFormat="false" ht="15" hidden="false" customHeight="false" outlineLevel="0" collapsed="false">
      <c r="A6347" s="1" t="n">
        <v>4.39231418869457</v>
      </c>
      <c r="B6347" s="1" t="n">
        <v>7.46032792623669</v>
      </c>
    </row>
    <row r="6348" customFormat="false" ht="15" hidden="false" customHeight="false" outlineLevel="0" collapsed="false">
      <c r="A6348" s="1" t="n">
        <v>27.1043073505499</v>
      </c>
      <c r="B6348" s="1" t="n">
        <v>-4.85087391649908</v>
      </c>
    </row>
    <row r="6349" customFormat="false" ht="15" hidden="false" customHeight="false" outlineLevel="0" collapsed="false">
      <c r="A6349" s="1" t="n">
        <f aca="false">-25.7493725630341</f>
        <v>-25.7493725630341</v>
      </c>
      <c r="B6349" s="1" t="n">
        <v>-11.335202784008</v>
      </c>
    </row>
    <row r="6350" customFormat="false" ht="15" hidden="false" customHeight="false" outlineLevel="0" collapsed="false">
      <c r="A6350" s="1" t="n">
        <v>0.762838808546281</v>
      </c>
      <c r="B6350" s="1" t="n">
        <v>0.841013163481973</v>
      </c>
    </row>
    <row r="6351" customFormat="false" ht="15" hidden="false" customHeight="false" outlineLevel="0" collapsed="false">
      <c r="A6351" s="1" t="n">
        <f aca="false">-15.3839013457786</f>
        <v>-15.3839013457786</v>
      </c>
      <c r="B6351" s="1" t="n">
        <v>-18.4887940359651</v>
      </c>
    </row>
    <row r="6352" customFormat="false" ht="15" hidden="false" customHeight="false" outlineLevel="0" collapsed="false">
      <c r="A6352" s="1" t="n">
        <v>27.2750000432134</v>
      </c>
      <c r="B6352" s="1" t="n">
        <v>-3.82464720343081</v>
      </c>
    </row>
    <row r="6353" customFormat="false" ht="15" hidden="false" customHeight="false" outlineLevel="0" collapsed="false">
      <c r="A6353" s="1" t="n">
        <v>27.125826584459</v>
      </c>
      <c r="B6353" s="1" t="n">
        <v>-9.18251509947936</v>
      </c>
    </row>
    <row r="6354" customFormat="false" ht="15" hidden="false" customHeight="false" outlineLevel="0" collapsed="false">
      <c r="A6354" s="1" t="n">
        <f aca="false">-24.9783802448518</f>
        <v>-24.9783802448518</v>
      </c>
      <c r="B6354" s="1" t="n">
        <v>-18.144116085693</v>
      </c>
    </row>
    <row r="6355" customFormat="false" ht="15" hidden="false" customHeight="false" outlineLevel="0" collapsed="false">
      <c r="A6355" s="1" t="n">
        <v>5.50356075980496</v>
      </c>
      <c r="B6355" s="1" t="n">
        <v>7.365209772193</v>
      </c>
    </row>
    <row r="6356" customFormat="false" ht="15" hidden="false" customHeight="false" outlineLevel="0" collapsed="false">
      <c r="A6356" s="1" t="n">
        <v>32.5708919478473</v>
      </c>
      <c r="B6356" s="1" t="n">
        <v>-0.447857752915355</v>
      </c>
    </row>
    <row r="6357" customFormat="false" ht="15" hidden="false" customHeight="false" outlineLevel="0" collapsed="false">
      <c r="A6357" s="1" t="n">
        <f aca="false">-26.3753495544159</f>
        <v>-26.3753495544159</v>
      </c>
      <c r="B6357" s="1" t="n">
        <v>-16.599285661181</v>
      </c>
    </row>
    <row r="6358" customFormat="false" ht="15" hidden="false" customHeight="false" outlineLevel="0" collapsed="false">
      <c r="A6358" s="1" t="n">
        <f aca="false">-19.4243123839399</f>
        <v>-19.4243123839399</v>
      </c>
      <c r="B6358" s="1" t="n">
        <v>-16.3894431429957</v>
      </c>
    </row>
    <row r="6359" customFormat="false" ht="15" hidden="false" customHeight="false" outlineLevel="0" collapsed="false">
      <c r="A6359" s="1" t="n">
        <v>2.32491025357532</v>
      </c>
      <c r="B6359" s="1" t="n">
        <v>6.26757306594828</v>
      </c>
    </row>
    <row r="6360" customFormat="false" ht="15" hidden="false" customHeight="false" outlineLevel="0" collapsed="false">
      <c r="A6360" s="1" t="n">
        <f aca="false">-28.0323751627529</f>
        <v>-28.0323751627529</v>
      </c>
      <c r="B6360" s="1" t="n">
        <v>-19.3779081592615</v>
      </c>
    </row>
    <row r="6361" customFormat="false" ht="15" hidden="false" customHeight="false" outlineLevel="0" collapsed="false">
      <c r="A6361" s="1" t="n">
        <f aca="false">-29.9114241791804</f>
        <v>-29.9114241791804</v>
      </c>
      <c r="B6361" s="1" t="n">
        <v>-16.8293357450494</v>
      </c>
    </row>
    <row r="6362" customFormat="false" ht="15" hidden="false" customHeight="false" outlineLevel="0" collapsed="false">
      <c r="A6362" s="1" t="n">
        <v>38.6632271519998</v>
      </c>
      <c r="B6362" s="1" t="n">
        <v>-6.94851043393641</v>
      </c>
    </row>
    <row r="6363" customFormat="false" ht="15" hidden="false" customHeight="false" outlineLevel="0" collapsed="false">
      <c r="A6363" s="1" t="n">
        <v>34.9641723625412</v>
      </c>
      <c r="B6363" s="1" t="n">
        <v>-0.293632950617515</v>
      </c>
    </row>
    <row r="6364" customFormat="false" ht="15" hidden="false" customHeight="false" outlineLevel="0" collapsed="false">
      <c r="A6364" s="1" t="n">
        <f aca="false">-19.4249838078643</f>
        <v>-19.4249838078643</v>
      </c>
      <c r="B6364" s="1" t="n">
        <v>-10.5120241615739</v>
      </c>
    </row>
    <row r="6365" customFormat="false" ht="15" hidden="false" customHeight="false" outlineLevel="0" collapsed="false">
      <c r="A6365" s="1" t="n">
        <v>21.5101345911519</v>
      </c>
      <c r="B6365" s="1" t="n">
        <v>-4.0666998951263</v>
      </c>
    </row>
    <row r="6366" customFormat="false" ht="15" hidden="false" customHeight="false" outlineLevel="0" collapsed="false">
      <c r="A6366" s="1" t="n">
        <f aca="false">-22.6583737440458</f>
        <v>-22.6583737440458</v>
      </c>
      <c r="B6366" s="1" t="n">
        <v>-9.9725318853546</v>
      </c>
    </row>
    <row r="6367" customFormat="false" ht="15" hidden="false" customHeight="false" outlineLevel="0" collapsed="false">
      <c r="A6367" s="1" t="n">
        <v>13.4347303963588</v>
      </c>
      <c r="B6367" s="1" t="n">
        <v>6.15864370707275</v>
      </c>
    </row>
    <row r="6368" customFormat="false" ht="15" hidden="false" customHeight="false" outlineLevel="0" collapsed="false">
      <c r="A6368" s="1" t="n">
        <v>11.0392846322252</v>
      </c>
      <c r="B6368" s="1" t="n">
        <v>2.63417607373307</v>
      </c>
    </row>
    <row r="6369" customFormat="false" ht="15" hidden="false" customHeight="false" outlineLevel="0" collapsed="false">
      <c r="A6369" s="1" t="n">
        <v>39.9589482237696</v>
      </c>
      <c r="B6369" s="1" t="n">
        <v>-2.75377865801899</v>
      </c>
    </row>
    <row r="6370" customFormat="false" ht="15" hidden="false" customHeight="false" outlineLevel="0" collapsed="false">
      <c r="A6370" s="1" t="n">
        <v>2.57176014435864</v>
      </c>
      <c r="B6370" s="1" t="n">
        <v>4.85254009846136</v>
      </c>
    </row>
    <row r="6371" customFormat="false" ht="15" hidden="false" customHeight="false" outlineLevel="0" collapsed="false">
      <c r="A6371" s="1" t="n">
        <v>10.5167800077773</v>
      </c>
      <c r="B6371" s="1" t="n">
        <v>3.7131681235699</v>
      </c>
    </row>
    <row r="6372" customFormat="false" ht="15" hidden="false" customHeight="false" outlineLevel="0" collapsed="false">
      <c r="A6372" s="1" t="n">
        <f aca="false">-29.4676784073335</f>
        <v>-29.4676784073335</v>
      </c>
      <c r="B6372" s="1" t="n">
        <v>-16.0735221028657</v>
      </c>
    </row>
    <row r="6373" customFormat="false" ht="15" hidden="false" customHeight="false" outlineLevel="0" collapsed="false">
      <c r="A6373" s="1" t="n">
        <v>37.8705855144556</v>
      </c>
      <c r="B6373" s="1" t="n">
        <v>-8.42532368342222</v>
      </c>
    </row>
    <row r="6374" customFormat="false" ht="15" hidden="false" customHeight="false" outlineLevel="0" collapsed="false">
      <c r="A6374" s="1" t="n">
        <v>35.1238996552588</v>
      </c>
      <c r="B6374" s="1" t="n">
        <v>-2.18600424041556</v>
      </c>
    </row>
    <row r="6375" customFormat="false" ht="15" hidden="false" customHeight="false" outlineLevel="0" collapsed="false">
      <c r="A6375" s="1" t="n">
        <v>27.9122860837252</v>
      </c>
      <c r="B6375" s="1" t="n">
        <v>-9.26663026622267</v>
      </c>
    </row>
    <row r="6376" customFormat="false" ht="15" hidden="false" customHeight="false" outlineLevel="0" collapsed="false">
      <c r="A6376" s="1" t="n">
        <f aca="false">-33.3675577690296</f>
        <v>-33.3675577690296</v>
      </c>
      <c r="B6376" s="1" t="n">
        <v>-12.4837999306994</v>
      </c>
    </row>
    <row r="6377" customFormat="false" ht="15" hidden="false" customHeight="false" outlineLevel="0" collapsed="false">
      <c r="A6377" s="1" t="n">
        <f aca="false">-33.3786538146544</f>
        <v>-33.3786538146544</v>
      </c>
      <c r="B6377" s="1" t="n">
        <v>-11.3949620671631</v>
      </c>
    </row>
    <row r="6378" customFormat="false" ht="15" hidden="false" customHeight="false" outlineLevel="0" collapsed="false">
      <c r="A6378" s="1" t="n">
        <v>6.52000503965621</v>
      </c>
      <c r="B6378" s="1" t="n">
        <v>9.21685078828942</v>
      </c>
    </row>
    <row r="6379" customFormat="false" ht="15" hidden="false" customHeight="false" outlineLevel="0" collapsed="false">
      <c r="A6379" s="1" t="n">
        <f aca="false">-24.9442049919038</f>
        <v>-24.9442049919038</v>
      </c>
      <c r="B6379" s="1" t="n">
        <v>-17.0276608647024</v>
      </c>
    </row>
    <row r="6380" customFormat="false" ht="15" hidden="false" customHeight="false" outlineLevel="0" collapsed="false">
      <c r="A6380" s="1" t="n">
        <v>8.2658024708903</v>
      </c>
      <c r="B6380" s="1" t="n">
        <v>5.82173319571821</v>
      </c>
    </row>
    <row r="6381" customFormat="false" ht="15" hidden="false" customHeight="false" outlineLevel="0" collapsed="false">
      <c r="A6381" s="1" t="n">
        <f aca="false">-26.6568210743157</f>
        <v>-26.6568210743157</v>
      </c>
      <c r="B6381" s="1" t="n">
        <v>-14.300920353453</v>
      </c>
    </row>
    <row r="6382" customFormat="false" ht="15" hidden="false" customHeight="false" outlineLevel="0" collapsed="false">
      <c r="A6382" s="1" t="n">
        <v>1.6262632438963</v>
      </c>
      <c r="B6382" s="1" t="n">
        <v>8.43633937071067</v>
      </c>
    </row>
    <row r="6383" customFormat="false" ht="15" hidden="false" customHeight="false" outlineLevel="0" collapsed="false">
      <c r="A6383" s="1" t="n">
        <v>7.41742977851111</v>
      </c>
      <c r="B6383" s="1" t="n">
        <v>3.20758871056307</v>
      </c>
    </row>
    <row r="6384" customFormat="false" ht="15" hidden="false" customHeight="false" outlineLevel="0" collapsed="false">
      <c r="A6384" s="1" t="n">
        <v>-4.52635891087683</v>
      </c>
      <c r="B6384" s="1" t="n">
        <v>4.18339053480782</v>
      </c>
    </row>
    <row r="6385" customFormat="false" ht="15" hidden="false" customHeight="false" outlineLevel="0" collapsed="false">
      <c r="A6385" s="1" t="n">
        <v>3.17338169865068</v>
      </c>
      <c r="B6385" s="1" t="n">
        <v>7.94908295750653</v>
      </c>
    </row>
    <row r="6386" customFormat="false" ht="15" hidden="false" customHeight="false" outlineLevel="0" collapsed="false">
      <c r="A6386" s="1" t="n">
        <f aca="false">-24.0829231078403</f>
        <v>-24.0829231078403</v>
      </c>
      <c r="B6386" s="1" t="n">
        <v>-16.0846150405209</v>
      </c>
    </row>
    <row r="6387" customFormat="false" ht="15" hidden="false" customHeight="false" outlineLevel="0" collapsed="false">
      <c r="A6387" s="1" t="n">
        <f aca="false">-33.9679151029258</f>
        <v>-33.9679151029258</v>
      </c>
      <c r="B6387" s="1" t="n">
        <v>-17.1237834407002</v>
      </c>
    </row>
    <row r="6388" customFormat="false" ht="15" hidden="false" customHeight="false" outlineLevel="0" collapsed="false">
      <c r="A6388" s="1" t="n">
        <v>39.1111859940807</v>
      </c>
      <c r="B6388" s="1" t="n">
        <v>-7.38971795582574</v>
      </c>
    </row>
    <row r="6389" customFormat="false" ht="15" hidden="false" customHeight="false" outlineLevel="0" collapsed="false">
      <c r="A6389" s="1" t="n">
        <v>0.341006604076633</v>
      </c>
      <c r="B6389" s="1" t="n">
        <v>7.99341115629414</v>
      </c>
    </row>
    <row r="6390" customFormat="false" ht="15" hidden="false" customHeight="false" outlineLevel="0" collapsed="false">
      <c r="A6390" s="1" t="n">
        <f aca="false">-27.5612726715888</f>
        <v>-27.5612726715888</v>
      </c>
      <c r="B6390" s="1" t="n">
        <v>-18.1645972022254</v>
      </c>
    </row>
    <row r="6391" customFormat="false" ht="15" hidden="false" customHeight="false" outlineLevel="0" collapsed="false">
      <c r="A6391" s="1" t="n">
        <v>7.46531585611149</v>
      </c>
      <c r="B6391" s="1" t="n">
        <v>6.5001281324537</v>
      </c>
    </row>
    <row r="6392" customFormat="false" ht="15" hidden="false" customHeight="false" outlineLevel="0" collapsed="false">
      <c r="A6392" s="1" t="n">
        <v>40.2982723888843</v>
      </c>
      <c r="B6392" s="1" t="n">
        <v>-1.98813287272351</v>
      </c>
    </row>
    <row r="6393" customFormat="false" ht="15" hidden="false" customHeight="false" outlineLevel="0" collapsed="false">
      <c r="A6393" s="1" t="n">
        <v>26.4192601711123</v>
      </c>
      <c r="B6393" s="1" t="n">
        <v>-4.45532888317945</v>
      </c>
    </row>
    <row r="6394" customFormat="false" ht="15" hidden="false" customHeight="false" outlineLevel="0" collapsed="false">
      <c r="A6394" s="1" t="n">
        <f aca="false">-34.829106147053</f>
        <v>-34.829106147053</v>
      </c>
      <c r="B6394" s="1" t="n">
        <v>-16.5558940875375</v>
      </c>
    </row>
    <row r="6395" customFormat="false" ht="15" hidden="false" customHeight="false" outlineLevel="0" collapsed="false">
      <c r="A6395" s="1" t="n">
        <v>28.3962752387415</v>
      </c>
      <c r="B6395" s="1" t="n">
        <v>-8.34289790915026</v>
      </c>
    </row>
    <row r="6396" customFormat="false" ht="15" hidden="false" customHeight="false" outlineLevel="0" collapsed="false">
      <c r="A6396" s="1" t="n">
        <f aca="false">-21.9294225438435</f>
        <v>-21.9294225438435</v>
      </c>
      <c r="B6396" s="1" t="n">
        <v>-13.183205425848</v>
      </c>
    </row>
    <row r="6397" customFormat="false" ht="15" hidden="false" customHeight="false" outlineLevel="0" collapsed="false">
      <c r="A6397" s="1" t="n">
        <v>-0.843335182287256</v>
      </c>
      <c r="B6397" s="1" t="n">
        <v>1.09764587222345</v>
      </c>
    </row>
    <row r="6398" customFormat="false" ht="15" hidden="false" customHeight="false" outlineLevel="0" collapsed="false">
      <c r="A6398" s="1" t="n">
        <v>35.9342415673549</v>
      </c>
      <c r="B6398" s="1" t="n">
        <v>-3.4641974646464</v>
      </c>
    </row>
    <row r="6399" customFormat="false" ht="15" hidden="false" customHeight="false" outlineLevel="0" collapsed="false">
      <c r="A6399" s="1" t="n">
        <f aca="false">-24.1034944249621</f>
        <v>-24.1034944249621</v>
      </c>
      <c r="B6399" s="1" t="n">
        <v>-12.8266624178841</v>
      </c>
    </row>
    <row r="6400" customFormat="false" ht="15" hidden="false" customHeight="false" outlineLevel="0" collapsed="false">
      <c r="A6400" s="1" t="n">
        <v>-2.66465726482719</v>
      </c>
      <c r="B6400" s="1" t="n">
        <v>7.7875709425651</v>
      </c>
    </row>
    <row r="6401" customFormat="false" ht="15" hidden="false" customHeight="false" outlineLevel="0" collapsed="false">
      <c r="A6401" s="1" t="n">
        <v>-0.128751473759391</v>
      </c>
      <c r="B6401" s="1" t="n">
        <v>4.27769811006183</v>
      </c>
    </row>
    <row r="6402" customFormat="false" ht="15" hidden="false" customHeight="false" outlineLevel="0" collapsed="false">
      <c r="A6402" s="1" t="n">
        <v>2.55603935193037</v>
      </c>
      <c r="B6402" s="1" t="n">
        <v>0.969996919077636</v>
      </c>
    </row>
    <row r="6403" customFormat="false" ht="15" hidden="false" customHeight="false" outlineLevel="0" collapsed="false">
      <c r="A6403" s="1" t="n">
        <f aca="false">-18.3941479855479</f>
        <v>-18.3941479855479</v>
      </c>
      <c r="B6403" s="1" t="n">
        <v>-18.9296257588169</v>
      </c>
    </row>
    <row r="6404" customFormat="false" ht="15" hidden="false" customHeight="false" outlineLevel="0" collapsed="false">
      <c r="A6404" s="1" t="n">
        <f aca="false">-22.7586752366972</f>
        <v>-22.7586752366972</v>
      </c>
      <c r="B6404" s="1" t="n">
        <v>-11.2470656863346</v>
      </c>
    </row>
    <row r="6405" customFormat="false" ht="15" hidden="false" customHeight="false" outlineLevel="0" collapsed="false">
      <c r="A6405" s="1" t="n">
        <f aca="false">-22.4392058805605</f>
        <v>-22.4392058805605</v>
      </c>
      <c r="B6405" s="1" t="n">
        <v>-13.0572358309871</v>
      </c>
    </row>
    <row r="6406" customFormat="false" ht="15" hidden="false" customHeight="false" outlineLevel="0" collapsed="false">
      <c r="A6406" s="1" t="n">
        <v>21.0745562013789</v>
      </c>
      <c r="B6406" s="1" t="n">
        <v>0.118617024737003</v>
      </c>
    </row>
    <row r="6407" customFormat="false" ht="15" hidden="false" customHeight="false" outlineLevel="0" collapsed="false">
      <c r="A6407" s="1" t="n">
        <v>-2.58255810971949</v>
      </c>
      <c r="B6407" s="1" t="n">
        <v>2.86501589358709</v>
      </c>
    </row>
    <row r="6408" customFormat="false" ht="15" hidden="false" customHeight="false" outlineLevel="0" collapsed="false">
      <c r="A6408" s="1" t="n">
        <v>-4.33715850346751</v>
      </c>
      <c r="B6408" s="1" t="n">
        <v>0.791550661220229</v>
      </c>
    </row>
    <row r="6409" customFormat="false" ht="15" hidden="false" customHeight="false" outlineLevel="0" collapsed="false">
      <c r="A6409" s="1" t="n">
        <v>29.8004555356189</v>
      </c>
      <c r="B6409" s="1" t="n">
        <v>-2.90399764359062</v>
      </c>
    </row>
    <row r="6410" customFormat="false" ht="15" hidden="false" customHeight="false" outlineLevel="0" collapsed="false">
      <c r="A6410" s="1" t="n">
        <v>-1.78274522917159</v>
      </c>
      <c r="B6410" s="1" t="n">
        <v>5.56267823268332</v>
      </c>
    </row>
    <row r="6411" customFormat="false" ht="15" hidden="false" customHeight="false" outlineLevel="0" collapsed="false">
      <c r="A6411" s="1" t="n">
        <v>25.537857328622</v>
      </c>
      <c r="B6411" s="1" t="n">
        <v>-7.58186928829168</v>
      </c>
    </row>
    <row r="6412" customFormat="false" ht="15" hidden="false" customHeight="false" outlineLevel="0" collapsed="false">
      <c r="A6412" s="1" t="n">
        <f aca="false">-27.8673420111301</f>
        <v>-27.8673420111301</v>
      </c>
      <c r="B6412" s="1" t="n">
        <v>-10.2530307753003</v>
      </c>
    </row>
    <row r="6413" customFormat="false" ht="15" hidden="false" customHeight="false" outlineLevel="0" collapsed="false">
      <c r="A6413" s="1" t="n">
        <v>3.59223397072657</v>
      </c>
      <c r="B6413" s="1" t="n">
        <v>8.67494550916989</v>
      </c>
    </row>
    <row r="6414" customFormat="false" ht="15" hidden="false" customHeight="false" outlineLevel="0" collapsed="false">
      <c r="A6414" s="1" t="n">
        <f aca="false">-18.4531748002134</f>
        <v>-18.4531748002134</v>
      </c>
      <c r="B6414" s="1" t="n">
        <v>-18.7170405848789</v>
      </c>
    </row>
    <row r="6415" customFormat="false" ht="15" hidden="false" customHeight="false" outlineLevel="0" collapsed="false">
      <c r="A6415" s="1" t="n">
        <v>12.5761887817768</v>
      </c>
      <c r="B6415" s="1" t="n">
        <v>5.04215401660665</v>
      </c>
    </row>
    <row r="6416" customFormat="false" ht="15" hidden="false" customHeight="false" outlineLevel="0" collapsed="false">
      <c r="A6416" s="1" t="n">
        <v>7.98915572332507</v>
      </c>
      <c r="B6416" s="1" t="n">
        <v>4.66695467106819</v>
      </c>
    </row>
    <row r="6417" customFormat="false" ht="15" hidden="false" customHeight="false" outlineLevel="0" collapsed="false">
      <c r="A6417" s="1" t="n">
        <f aca="false">-22.9457068837975</f>
        <v>-22.9457068837975</v>
      </c>
      <c r="B6417" s="1" t="n">
        <v>-12.5528291128913</v>
      </c>
    </row>
    <row r="6418" customFormat="false" ht="15" hidden="false" customHeight="false" outlineLevel="0" collapsed="false">
      <c r="A6418" s="1" t="n">
        <v>28.4989767270556</v>
      </c>
      <c r="B6418" s="1" t="n">
        <v>-5.44696969248017</v>
      </c>
    </row>
    <row r="6419" customFormat="false" ht="15" hidden="false" customHeight="false" outlineLevel="0" collapsed="false">
      <c r="A6419" s="1" t="n">
        <f aca="false">-31.7929633525586</f>
        <v>-31.7929633525586</v>
      </c>
      <c r="B6419" s="1" t="n">
        <v>-19.2371436677072</v>
      </c>
    </row>
    <row r="6420" customFormat="false" ht="15" hidden="false" customHeight="false" outlineLevel="0" collapsed="false">
      <c r="A6420" s="1" t="n">
        <f aca="false">-30.35897576719</f>
        <v>-30.35897576719</v>
      </c>
      <c r="B6420" s="1" t="n">
        <v>-9.52458362355168</v>
      </c>
    </row>
    <row r="6421" customFormat="false" ht="15" hidden="false" customHeight="false" outlineLevel="0" collapsed="false">
      <c r="A6421" s="1" t="n">
        <v>0.282771595224653</v>
      </c>
      <c r="B6421" s="1" t="n">
        <v>7.05517283347152</v>
      </c>
    </row>
    <row r="6422" customFormat="false" ht="15" hidden="false" customHeight="false" outlineLevel="0" collapsed="false">
      <c r="A6422" s="1" t="n">
        <v>31.5303696086554</v>
      </c>
      <c r="B6422" s="1" t="n">
        <v>-8.30305246631748</v>
      </c>
    </row>
    <row r="6423" customFormat="false" ht="15" hidden="false" customHeight="false" outlineLevel="0" collapsed="false">
      <c r="A6423" s="1" t="n">
        <v>27.6063920390543</v>
      </c>
      <c r="B6423" s="1" t="n">
        <v>-3.54552443148899</v>
      </c>
    </row>
    <row r="6424" customFormat="false" ht="15" hidden="false" customHeight="false" outlineLevel="0" collapsed="false">
      <c r="A6424" s="1" t="n">
        <v>12.7445014739435</v>
      </c>
      <c r="B6424" s="1" t="n">
        <v>8.6513618133698</v>
      </c>
    </row>
    <row r="6425" customFormat="false" ht="15" hidden="false" customHeight="false" outlineLevel="0" collapsed="false">
      <c r="A6425" s="1" t="n">
        <v>35.970876662872</v>
      </c>
      <c r="B6425" s="1" t="n">
        <v>-6.4442905045174</v>
      </c>
    </row>
    <row r="6426" customFormat="false" ht="15" hidden="false" customHeight="false" outlineLevel="0" collapsed="false">
      <c r="A6426" s="1" t="n">
        <v>27.9346463300066</v>
      </c>
      <c r="B6426" s="1" t="n">
        <v>-8.56848272440114</v>
      </c>
    </row>
    <row r="6427" customFormat="false" ht="15" hidden="false" customHeight="false" outlineLevel="0" collapsed="false">
      <c r="A6427" s="1" t="n">
        <f aca="false">-19.1902931783142</f>
        <v>-19.1902931783142</v>
      </c>
      <c r="B6427" s="1" t="n">
        <v>-17.1030585919283</v>
      </c>
    </row>
    <row r="6428" customFormat="false" ht="15" hidden="false" customHeight="false" outlineLevel="0" collapsed="false">
      <c r="A6428" s="1" t="n">
        <f aca="false">-18.2288687013949</f>
        <v>-18.2288687013949</v>
      </c>
      <c r="B6428" s="1" t="n">
        <v>-9.44631146510731</v>
      </c>
    </row>
    <row r="6429" customFormat="false" ht="15" hidden="false" customHeight="false" outlineLevel="0" collapsed="false">
      <c r="A6429" s="1" t="n">
        <f aca="false">-31.1853529600061</f>
        <v>-31.1853529600061</v>
      </c>
      <c r="B6429" s="1" t="n">
        <v>-15.1952077610052</v>
      </c>
    </row>
    <row r="6430" customFormat="false" ht="15" hidden="false" customHeight="false" outlineLevel="0" collapsed="false">
      <c r="A6430" s="1" t="n">
        <v>27.3167349035825</v>
      </c>
      <c r="B6430" s="1" t="n">
        <v>-7.20008671820257</v>
      </c>
    </row>
    <row r="6431" customFormat="false" ht="15" hidden="false" customHeight="false" outlineLevel="0" collapsed="false">
      <c r="A6431" s="1" t="n">
        <v>35.4353580507113</v>
      </c>
      <c r="B6431" s="1" t="n">
        <v>-4.03243570102789</v>
      </c>
    </row>
    <row r="6432" customFormat="false" ht="15" hidden="false" customHeight="false" outlineLevel="0" collapsed="false">
      <c r="A6432" s="1" t="n">
        <f aca="false">-29.5360792137949</f>
        <v>-29.5360792137949</v>
      </c>
      <c r="B6432" s="1" t="n">
        <v>-10.4079183884525</v>
      </c>
    </row>
    <row r="6433" customFormat="false" ht="15" hidden="false" customHeight="false" outlineLevel="0" collapsed="false">
      <c r="A6433" s="1" t="n">
        <f aca="false">-25.3983522441623</f>
        <v>-25.3983522441623</v>
      </c>
      <c r="B6433" s="1" t="n">
        <v>-9.72027561320975</v>
      </c>
    </row>
    <row r="6434" customFormat="false" ht="15" hidden="false" customHeight="false" outlineLevel="0" collapsed="false">
      <c r="A6434" s="1" t="n">
        <v>40.3692380983118</v>
      </c>
      <c r="B6434" s="1" t="n">
        <v>-9.61710608444439</v>
      </c>
    </row>
    <row r="6435" customFormat="false" ht="15" hidden="false" customHeight="false" outlineLevel="0" collapsed="false">
      <c r="A6435" s="1" t="n">
        <v>1.02843364773575</v>
      </c>
      <c r="B6435" s="1" t="n">
        <v>2.67563313718348</v>
      </c>
    </row>
    <row r="6436" customFormat="false" ht="15" hidden="false" customHeight="false" outlineLevel="0" collapsed="false">
      <c r="A6436" s="1" t="n">
        <f aca="false">-24.9917549199916</f>
        <v>-24.9917549199916</v>
      </c>
      <c r="B6436" s="1" t="n">
        <v>-9.86540931108583</v>
      </c>
    </row>
    <row r="6437" customFormat="false" ht="15" hidden="false" customHeight="false" outlineLevel="0" collapsed="false">
      <c r="A6437" s="1" t="n">
        <v>25.8528024266553</v>
      </c>
      <c r="B6437" s="1" t="n">
        <v>-0.00308335277212989</v>
      </c>
    </row>
    <row r="6438" customFormat="false" ht="15" hidden="false" customHeight="false" outlineLevel="0" collapsed="false">
      <c r="A6438" s="1" t="n">
        <v>40.0138489074184</v>
      </c>
      <c r="B6438" s="1" t="n">
        <v>-2.18808304702066</v>
      </c>
    </row>
    <row r="6439" customFormat="false" ht="15" hidden="false" customHeight="false" outlineLevel="0" collapsed="false">
      <c r="A6439" s="1" t="n">
        <v>32.6383765836901</v>
      </c>
      <c r="B6439" s="1" t="n">
        <v>-2.78244065180745</v>
      </c>
    </row>
    <row r="6440" customFormat="false" ht="15" hidden="false" customHeight="false" outlineLevel="0" collapsed="false">
      <c r="A6440" s="1" t="n">
        <v>20.9680662564</v>
      </c>
      <c r="B6440" s="1" t="n">
        <v>-3.21583689040706</v>
      </c>
    </row>
    <row r="6441" customFormat="false" ht="15" hidden="false" customHeight="false" outlineLevel="0" collapsed="false">
      <c r="A6441" s="1" t="n">
        <f aca="false">-25.2840773072098</f>
        <v>-25.2840773072098</v>
      </c>
      <c r="B6441" s="1" t="n">
        <v>-15.5940948985597</v>
      </c>
    </row>
    <row r="6442" customFormat="false" ht="15" hidden="false" customHeight="false" outlineLevel="0" collapsed="false">
      <c r="A6442" s="1" t="n">
        <v>-5.12148229941536</v>
      </c>
      <c r="B6442" s="1" t="n">
        <v>0.832667050994334</v>
      </c>
    </row>
    <row r="6443" customFormat="false" ht="15" hidden="false" customHeight="false" outlineLevel="0" collapsed="false">
      <c r="A6443" s="1" t="n">
        <f aca="false">-20.2838305119117</f>
        <v>-20.2838305119117</v>
      </c>
      <c r="B6443" s="1" t="n">
        <v>-12.6428830980654</v>
      </c>
    </row>
    <row r="6444" customFormat="false" ht="15" hidden="false" customHeight="false" outlineLevel="0" collapsed="false">
      <c r="A6444" s="1" t="n">
        <v>33.6135000249282</v>
      </c>
      <c r="B6444" s="1" t="n">
        <v>-4.98771910539425</v>
      </c>
    </row>
    <row r="6445" customFormat="false" ht="15" hidden="false" customHeight="false" outlineLevel="0" collapsed="false">
      <c r="A6445" s="1" t="n">
        <v>4.18132949406332</v>
      </c>
      <c r="B6445" s="1" t="n">
        <v>0.349498326093044</v>
      </c>
    </row>
    <row r="6446" customFormat="false" ht="15" hidden="false" customHeight="false" outlineLevel="0" collapsed="false">
      <c r="A6446" s="1" t="n">
        <v>35.0440172308612</v>
      </c>
      <c r="B6446" s="1" t="n">
        <v>-3.99393721926717</v>
      </c>
    </row>
    <row r="6447" customFormat="false" ht="15" hidden="false" customHeight="false" outlineLevel="0" collapsed="false">
      <c r="A6447" s="1" t="n">
        <v>11.7582118937471</v>
      </c>
      <c r="B6447" s="1" t="n">
        <v>4.2670028898783</v>
      </c>
    </row>
    <row r="6448" customFormat="false" ht="15" hidden="false" customHeight="false" outlineLevel="0" collapsed="false">
      <c r="A6448" s="1" t="n">
        <f aca="false">-27.4615187791412</f>
        <v>-27.4615187791412</v>
      </c>
      <c r="B6448" s="1" t="n">
        <v>-9.92970234866718</v>
      </c>
    </row>
    <row r="6449" customFormat="false" ht="15" hidden="false" customHeight="false" outlineLevel="0" collapsed="false">
      <c r="A6449" s="1" t="n">
        <f aca="false">-33.9615787163401</f>
        <v>-33.9615787163401</v>
      </c>
      <c r="B6449" s="1" t="n">
        <v>-15.5776562477623</v>
      </c>
    </row>
    <row r="6450" customFormat="false" ht="15" hidden="false" customHeight="false" outlineLevel="0" collapsed="false">
      <c r="A6450" s="1" t="n">
        <f aca="false">-23.700350479014</f>
        <v>-23.700350479014</v>
      </c>
      <c r="B6450" s="1" t="n">
        <v>-14.9440417576703</v>
      </c>
    </row>
    <row r="6451" customFormat="false" ht="15" hidden="false" customHeight="false" outlineLevel="0" collapsed="false">
      <c r="A6451" s="1" t="n">
        <f aca="false">-33.9103160021045</f>
        <v>-33.9103160021045</v>
      </c>
      <c r="B6451" s="1" t="n">
        <v>-11.9941086497977</v>
      </c>
    </row>
    <row r="6452" customFormat="false" ht="15" hidden="false" customHeight="false" outlineLevel="0" collapsed="false">
      <c r="A6452" s="1" t="n">
        <v>2.4891306563622</v>
      </c>
      <c r="B6452" s="1" t="n">
        <v>8.49992945376063</v>
      </c>
    </row>
    <row r="6453" customFormat="false" ht="15" hidden="false" customHeight="false" outlineLevel="0" collapsed="false">
      <c r="A6453" s="1" t="n">
        <v>34.9202890762355</v>
      </c>
      <c r="B6453" s="1" t="n">
        <v>-7.45887024899092</v>
      </c>
    </row>
    <row r="6454" customFormat="false" ht="15" hidden="false" customHeight="false" outlineLevel="0" collapsed="false">
      <c r="A6454" s="1" t="n">
        <v>37.4469909261077</v>
      </c>
      <c r="B6454" s="1" t="n">
        <v>0.0876139568946356</v>
      </c>
    </row>
    <row r="6455" customFormat="false" ht="15" hidden="false" customHeight="false" outlineLevel="0" collapsed="false">
      <c r="A6455" s="1" t="n">
        <v>2.41960031866191</v>
      </c>
      <c r="B6455" s="1" t="n">
        <v>7.74615615893469</v>
      </c>
    </row>
    <row r="6456" customFormat="false" ht="15" hidden="false" customHeight="false" outlineLevel="0" collapsed="false">
      <c r="A6456" s="1" t="n">
        <v>38.6628578454643</v>
      </c>
      <c r="B6456" s="1" t="n">
        <v>-8.70282386545256</v>
      </c>
    </row>
    <row r="6457" customFormat="false" ht="15" hidden="false" customHeight="false" outlineLevel="0" collapsed="false">
      <c r="A6457" s="1" t="n">
        <v>30.9243730545458</v>
      </c>
      <c r="B6457" s="1" t="n">
        <v>-5.03212582329073</v>
      </c>
    </row>
    <row r="6458" customFormat="false" ht="15" hidden="false" customHeight="false" outlineLevel="0" collapsed="false">
      <c r="A6458" s="1" t="n">
        <v>8.63277414766146</v>
      </c>
      <c r="B6458" s="1" t="n">
        <v>4.32183022632107</v>
      </c>
    </row>
    <row r="6459" customFormat="false" ht="15" hidden="false" customHeight="false" outlineLevel="0" collapsed="false">
      <c r="A6459" s="1" t="n">
        <v>31.3154302534765</v>
      </c>
      <c r="B6459" s="1" t="n">
        <v>-7.4880976040504</v>
      </c>
    </row>
    <row r="6460" customFormat="false" ht="15" hidden="false" customHeight="false" outlineLevel="0" collapsed="false">
      <c r="A6460" s="1" t="n">
        <v>5.49790228484076</v>
      </c>
      <c r="B6460" s="1" t="n">
        <v>8.53727427505903</v>
      </c>
    </row>
    <row r="6461" customFormat="false" ht="15" hidden="false" customHeight="false" outlineLevel="0" collapsed="false">
      <c r="A6461" s="1" t="n">
        <v>0.503522812514075</v>
      </c>
      <c r="B6461" s="1" t="n">
        <v>4.39233496330293</v>
      </c>
    </row>
    <row r="6462" customFormat="false" ht="15" hidden="false" customHeight="false" outlineLevel="0" collapsed="false">
      <c r="A6462" s="1" t="n">
        <f aca="false">-35.2704675477777</f>
        <v>-35.2704675477777</v>
      </c>
      <c r="B6462" s="1" t="n">
        <v>-17.7612481983775</v>
      </c>
    </row>
    <row r="6463" customFormat="false" ht="15" hidden="false" customHeight="false" outlineLevel="0" collapsed="false">
      <c r="A6463" s="1" t="n">
        <v>35.7134790325407</v>
      </c>
      <c r="B6463" s="1" t="n">
        <v>-7.07377546478297</v>
      </c>
    </row>
    <row r="6464" customFormat="false" ht="15" hidden="false" customHeight="false" outlineLevel="0" collapsed="false">
      <c r="A6464" s="1" t="n">
        <f aca="false">-16.2650444626744</f>
        <v>-16.2650444626744</v>
      </c>
      <c r="B6464" s="1" t="n">
        <v>-11.7774537143356</v>
      </c>
    </row>
    <row r="6465" customFormat="false" ht="15" hidden="false" customHeight="false" outlineLevel="0" collapsed="false">
      <c r="A6465" s="1" t="n">
        <v>5.8752186923175</v>
      </c>
      <c r="B6465" s="1" t="n">
        <v>0.216975385576051</v>
      </c>
    </row>
    <row r="6466" customFormat="false" ht="15" hidden="false" customHeight="false" outlineLevel="0" collapsed="false">
      <c r="A6466" s="1" t="n">
        <f aca="false">-15.7514625298132</f>
        <v>-15.7514625298132</v>
      </c>
      <c r="B6466" s="1" t="n">
        <v>-17.5458356054291</v>
      </c>
    </row>
    <row r="6467" customFormat="false" ht="15" hidden="false" customHeight="false" outlineLevel="0" collapsed="false">
      <c r="A6467" s="1" t="n">
        <f aca="false">-20.894540211011</f>
        <v>-20.894540211011</v>
      </c>
      <c r="B6467" s="1" t="n">
        <v>-10.8716295725312</v>
      </c>
    </row>
    <row r="6468" customFormat="false" ht="15" hidden="false" customHeight="false" outlineLevel="0" collapsed="false">
      <c r="A6468" s="1" t="n">
        <v>-2.6334538950484</v>
      </c>
      <c r="B6468" s="1" t="n">
        <v>1.23691213051171</v>
      </c>
    </row>
    <row r="6469" customFormat="false" ht="15" hidden="false" customHeight="false" outlineLevel="0" collapsed="false">
      <c r="A6469" s="1" t="n">
        <f aca="false">-34.3644705830909</f>
        <v>-34.3644705830909</v>
      </c>
      <c r="B6469" s="1" t="n">
        <v>-13.1087808528836</v>
      </c>
    </row>
    <row r="6470" customFormat="false" ht="15" hidden="false" customHeight="false" outlineLevel="0" collapsed="false">
      <c r="A6470" s="1" t="n">
        <f aca="false">-17.8201306010304</f>
        <v>-17.8201306010304</v>
      </c>
      <c r="B6470" s="1" t="n">
        <v>-14.1143270846952</v>
      </c>
    </row>
    <row r="6471" customFormat="false" ht="15" hidden="false" customHeight="false" outlineLevel="0" collapsed="false">
      <c r="A6471" s="1" t="n">
        <v>9.13950474489176</v>
      </c>
      <c r="B6471" s="1" t="n">
        <v>6.20454273376744</v>
      </c>
    </row>
    <row r="6472" customFormat="false" ht="15" hidden="false" customHeight="false" outlineLevel="0" collapsed="false">
      <c r="A6472" s="1" t="n">
        <v>29.0642284361526</v>
      </c>
      <c r="B6472" s="1" t="n">
        <v>-2.824950079145</v>
      </c>
    </row>
    <row r="6473" customFormat="false" ht="15" hidden="false" customHeight="false" outlineLevel="0" collapsed="false">
      <c r="A6473" s="1" t="n">
        <f aca="false">-26.8235964959572</f>
        <v>-26.8235964959572</v>
      </c>
      <c r="B6473" s="1" t="n">
        <v>-13.3790098366692</v>
      </c>
    </row>
    <row r="6474" customFormat="false" ht="15" hidden="false" customHeight="false" outlineLevel="0" collapsed="false">
      <c r="A6474" s="1" t="n">
        <v>9.86746648455054</v>
      </c>
      <c r="B6474" s="1" t="n">
        <v>1.46806786232047</v>
      </c>
    </row>
    <row r="6475" customFormat="false" ht="15" hidden="false" customHeight="false" outlineLevel="0" collapsed="false">
      <c r="A6475" s="1" t="n">
        <v>38.8554792908499</v>
      </c>
      <c r="B6475" s="1" t="n">
        <v>-9.28445782765081</v>
      </c>
    </row>
    <row r="6476" customFormat="false" ht="15" hidden="false" customHeight="false" outlineLevel="0" collapsed="false">
      <c r="A6476" s="1" t="n">
        <v>31.1964691764904</v>
      </c>
      <c r="B6476" s="1" t="n">
        <v>-0.255550918856558</v>
      </c>
    </row>
    <row r="6477" customFormat="false" ht="15" hidden="false" customHeight="false" outlineLevel="0" collapsed="false">
      <c r="A6477" s="1" t="n">
        <v>2.65195182585362</v>
      </c>
      <c r="B6477" s="1" t="n">
        <v>8.12659782316055</v>
      </c>
    </row>
    <row r="6478" customFormat="false" ht="15" hidden="false" customHeight="false" outlineLevel="0" collapsed="false">
      <c r="A6478" s="1" t="n">
        <f aca="false">-27.0857702362664</f>
        <v>-27.0857702362664</v>
      </c>
      <c r="B6478" s="1" t="n">
        <v>-16.968177142644</v>
      </c>
    </row>
    <row r="6479" customFormat="false" ht="15" hidden="false" customHeight="false" outlineLevel="0" collapsed="false">
      <c r="A6479" s="1" t="n">
        <v>37.7097373529766</v>
      </c>
      <c r="B6479" s="1" t="n">
        <v>-7.2668257469759</v>
      </c>
    </row>
    <row r="6480" customFormat="false" ht="15" hidden="false" customHeight="false" outlineLevel="0" collapsed="false">
      <c r="A6480" s="1" t="n">
        <f aca="false">-34.9546342897376</f>
        <v>-34.9546342897376</v>
      </c>
      <c r="B6480" s="1" t="n">
        <v>-13.9691634201024</v>
      </c>
    </row>
    <row r="6481" customFormat="false" ht="15" hidden="false" customHeight="false" outlineLevel="0" collapsed="false">
      <c r="A6481" s="1" t="n">
        <f aca="false">-35.0181830008278</f>
        <v>-35.0181830008278</v>
      </c>
      <c r="B6481" s="1" t="n">
        <v>-18.1971162851299</v>
      </c>
    </row>
    <row r="6482" customFormat="false" ht="15" hidden="false" customHeight="false" outlineLevel="0" collapsed="false">
      <c r="A6482" s="1" t="n">
        <v>11.890966549472</v>
      </c>
      <c r="B6482" s="1" t="n">
        <v>8.84082265551105</v>
      </c>
    </row>
    <row r="6483" customFormat="false" ht="15" hidden="false" customHeight="false" outlineLevel="0" collapsed="false">
      <c r="A6483" s="1" t="n">
        <v>12.1731886508783</v>
      </c>
      <c r="B6483" s="1" t="n">
        <v>7.97101297296657</v>
      </c>
    </row>
    <row r="6484" customFormat="false" ht="15" hidden="false" customHeight="false" outlineLevel="0" collapsed="false">
      <c r="A6484" s="1" t="n">
        <v>30.8706345196114</v>
      </c>
      <c r="B6484" s="1" t="n">
        <v>-9.29056895202955</v>
      </c>
    </row>
    <row r="6485" customFormat="false" ht="15" hidden="false" customHeight="false" outlineLevel="0" collapsed="false">
      <c r="A6485" s="1" t="n">
        <f aca="false">-22.9280166734894</f>
        <v>-22.9280166734894</v>
      </c>
      <c r="B6485" s="1" t="n">
        <v>-12.6942451200692</v>
      </c>
    </row>
    <row r="6486" customFormat="false" ht="15" hidden="false" customHeight="false" outlineLevel="0" collapsed="false">
      <c r="A6486" s="1" t="n">
        <v>3.04910402106855</v>
      </c>
      <c r="B6486" s="1" t="n">
        <v>3.16293668296776</v>
      </c>
    </row>
    <row r="6487" customFormat="false" ht="15" hidden="false" customHeight="false" outlineLevel="0" collapsed="false">
      <c r="A6487" s="1" t="n">
        <v>8.29192083991595</v>
      </c>
      <c r="B6487" s="1" t="n">
        <v>7.50618331043166</v>
      </c>
    </row>
    <row r="6488" customFormat="false" ht="15" hidden="false" customHeight="false" outlineLevel="0" collapsed="false">
      <c r="A6488" s="1" t="n">
        <f aca="false">-27.7391950571729</f>
        <v>-27.7391950571729</v>
      </c>
      <c r="B6488" s="1" t="n">
        <v>-17.3568706866197</v>
      </c>
    </row>
    <row r="6489" customFormat="false" ht="15" hidden="false" customHeight="false" outlineLevel="0" collapsed="false">
      <c r="A6489" s="1" t="n">
        <v>12.2811937786908</v>
      </c>
      <c r="B6489" s="1" t="n">
        <v>2.86214835390616</v>
      </c>
    </row>
    <row r="6490" customFormat="false" ht="15" hidden="false" customHeight="false" outlineLevel="0" collapsed="false">
      <c r="A6490" s="1" t="n">
        <f aca="false">-34.8097973192876</f>
        <v>-34.8097973192876</v>
      </c>
      <c r="B6490" s="1" t="n">
        <v>-19.3342782241807</v>
      </c>
    </row>
    <row r="6491" customFormat="false" ht="15" hidden="false" customHeight="false" outlineLevel="0" collapsed="false">
      <c r="A6491" s="1" t="n">
        <v>9.53296217804431</v>
      </c>
      <c r="B6491" s="1" t="n">
        <v>0.496350194875486</v>
      </c>
    </row>
    <row r="6492" customFormat="false" ht="15" hidden="false" customHeight="false" outlineLevel="0" collapsed="false">
      <c r="A6492" s="1" t="n">
        <v>1.04227342029421</v>
      </c>
      <c r="B6492" s="1" t="n">
        <v>3.57943456272779</v>
      </c>
    </row>
    <row r="6493" customFormat="false" ht="15" hidden="false" customHeight="false" outlineLevel="0" collapsed="false">
      <c r="A6493" s="1" t="n">
        <f aca="false">-30.0607813668173</f>
        <v>-30.0607813668173</v>
      </c>
      <c r="B6493" s="1" t="n">
        <v>-17.1761833068921</v>
      </c>
    </row>
    <row r="6494" customFormat="false" ht="15" hidden="false" customHeight="false" outlineLevel="0" collapsed="false">
      <c r="A6494" s="1" t="n">
        <v>25.1886199750677</v>
      </c>
      <c r="B6494" s="1" t="n">
        <v>-6.92584456141413</v>
      </c>
    </row>
    <row r="6495" customFormat="false" ht="15" hidden="false" customHeight="false" outlineLevel="0" collapsed="false">
      <c r="A6495" s="1" t="n">
        <f aca="false">-18.2014714776931</f>
        <v>-18.2014714776931</v>
      </c>
      <c r="B6495" s="1" t="n">
        <v>-15.54343158122</v>
      </c>
    </row>
    <row r="6496" customFormat="false" ht="15" hidden="false" customHeight="false" outlineLevel="0" collapsed="false">
      <c r="A6496" s="1" t="n">
        <f aca="false">-30.1145156689913</f>
        <v>-30.1145156689913</v>
      </c>
      <c r="B6496" s="1" t="n">
        <v>-15.0730059705432</v>
      </c>
    </row>
    <row r="6497" customFormat="false" ht="15" hidden="false" customHeight="false" outlineLevel="0" collapsed="false">
      <c r="A6497" s="1" t="n">
        <v>39.0321075673367</v>
      </c>
      <c r="B6497" s="1" t="n">
        <v>-3.04847497125181</v>
      </c>
    </row>
    <row r="6498" customFormat="false" ht="15" hidden="false" customHeight="false" outlineLevel="0" collapsed="false">
      <c r="A6498" s="1" t="n">
        <v>25.9110850775896</v>
      </c>
      <c r="B6498" s="1" t="n">
        <v>-8.29913901147685</v>
      </c>
    </row>
    <row r="6499" customFormat="false" ht="15" hidden="false" customHeight="false" outlineLevel="0" collapsed="false">
      <c r="A6499" s="1" t="n">
        <v>32.5628612921609</v>
      </c>
      <c r="B6499" s="1" t="n">
        <v>-2.10930975502798</v>
      </c>
    </row>
    <row r="6500" customFormat="false" ht="15" hidden="false" customHeight="false" outlineLevel="0" collapsed="false">
      <c r="A6500" s="1" t="n">
        <f aca="false">-22.7743702670269</f>
        <v>-22.7743702670269</v>
      </c>
      <c r="B6500" s="1" t="n">
        <v>-12.0138549996768</v>
      </c>
    </row>
    <row r="6501" customFormat="false" ht="15" hidden="false" customHeight="false" outlineLevel="0" collapsed="false">
      <c r="A6501" s="1" t="n">
        <f aca="false">-23.5053645033035</f>
        <v>-23.5053645033035</v>
      </c>
      <c r="B6501" s="1" t="n">
        <v>-12.0213591361129</v>
      </c>
    </row>
    <row r="6502" customFormat="false" ht="15" hidden="false" customHeight="false" outlineLevel="0" collapsed="false">
      <c r="A6502" s="1" t="n">
        <v>24.3202415973656</v>
      </c>
      <c r="B6502" s="1" t="n">
        <v>-6.02614772791049</v>
      </c>
    </row>
    <row r="6503" customFormat="false" ht="15" hidden="false" customHeight="false" outlineLevel="0" collapsed="false">
      <c r="A6503" s="1" t="n">
        <v>13.3110710110357</v>
      </c>
      <c r="B6503" s="1" t="n">
        <v>3.4833214852536</v>
      </c>
    </row>
    <row r="6504" customFormat="false" ht="15" hidden="false" customHeight="false" outlineLevel="0" collapsed="false">
      <c r="A6504" s="1" t="n">
        <v>-3.87602979167133</v>
      </c>
      <c r="B6504" s="1" t="n">
        <v>1.28296282681573</v>
      </c>
    </row>
    <row r="6505" customFormat="false" ht="15" hidden="false" customHeight="false" outlineLevel="0" collapsed="false">
      <c r="A6505" s="1" t="n">
        <v>28.1003152195217</v>
      </c>
      <c r="B6505" s="1" t="n">
        <v>-8.20313085136534</v>
      </c>
    </row>
    <row r="6506" customFormat="false" ht="15" hidden="false" customHeight="false" outlineLevel="0" collapsed="false">
      <c r="A6506" s="1" t="n">
        <v>30.8053905061368</v>
      </c>
      <c r="B6506" s="1" t="n">
        <v>-2.24995257206999</v>
      </c>
    </row>
    <row r="6507" customFormat="false" ht="15" hidden="false" customHeight="false" outlineLevel="0" collapsed="false">
      <c r="A6507" s="1" t="n">
        <v>9.2373094911132</v>
      </c>
      <c r="B6507" s="1" t="n">
        <v>2.89120498576001</v>
      </c>
    </row>
    <row r="6508" customFormat="false" ht="15" hidden="false" customHeight="false" outlineLevel="0" collapsed="false">
      <c r="A6508" s="1" t="n">
        <v>38.8574088056808</v>
      </c>
      <c r="B6508" s="1" t="n">
        <v>-2.85164296434341</v>
      </c>
    </row>
    <row r="6509" customFormat="false" ht="15" hidden="false" customHeight="false" outlineLevel="0" collapsed="false">
      <c r="A6509" s="1" t="n">
        <v>20.8650234135922</v>
      </c>
      <c r="B6509" s="1" t="n">
        <v>-4.94575074385345</v>
      </c>
    </row>
    <row r="6510" customFormat="false" ht="15" hidden="false" customHeight="false" outlineLevel="0" collapsed="false">
      <c r="A6510" s="1" t="n">
        <v>-6.04763541528508</v>
      </c>
      <c r="B6510" s="1" t="n">
        <v>2.87158116035277</v>
      </c>
    </row>
    <row r="6511" customFormat="false" ht="15" hidden="false" customHeight="false" outlineLevel="0" collapsed="false">
      <c r="A6511" s="1" t="n">
        <v>-4.89963708061125</v>
      </c>
      <c r="B6511" s="1" t="n">
        <v>2.25617114075162</v>
      </c>
    </row>
    <row r="6512" customFormat="false" ht="15" hidden="false" customHeight="false" outlineLevel="0" collapsed="false">
      <c r="A6512" s="1" t="n">
        <v>35.4973278086598</v>
      </c>
      <c r="B6512" s="1" t="n">
        <v>-4.98365795719601</v>
      </c>
    </row>
    <row r="6513" customFormat="false" ht="15" hidden="false" customHeight="false" outlineLevel="0" collapsed="false">
      <c r="A6513" s="1" t="n">
        <v>4.48851286814477</v>
      </c>
      <c r="B6513" s="1" t="n">
        <v>-0.135837216224536</v>
      </c>
    </row>
    <row r="6514" customFormat="false" ht="15" hidden="false" customHeight="false" outlineLevel="0" collapsed="false">
      <c r="A6514" s="1" t="n">
        <f aca="false">-27.6841541514778</f>
        <v>-27.6841541514778</v>
      </c>
      <c r="B6514" s="1" t="n">
        <v>-12.8269489230668</v>
      </c>
    </row>
    <row r="6515" customFormat="false" ht="15" hidden="false" customHeight="false" outlineLevel="0" collapsed="false">
      <c r="A6515" s="1" t="n">
        <f aca="false">-23.6158046726087</f>
        <v>-23.6158046726087</v>
      </c>
      <c r="B6515" s="1" t="n">
        <v>-19.2165719859882</v>
      </c>
    </row>
    <row r="6516" customFormat="false" ht="15" hidden="false" customHeight="false" outlineLevel="0" collapsed="false">
      <c r="A6516" s="1" t="n">
        <f aca="false">-29.4943008985537</f>
        <v>-29.4943008985537</v>
      </c>
      <c r="B6516" s="1" t="n">
        <v>-12.7006224800453</v>
      </c>
    </row>
    <row r="6517" customFormat="false" ht="15" hidden="false" customHeight="false" outlineLevel="0" collapsed="false">
      <c r="A6517" s="1" t="n">
        <f aca="false">-23.0411996593543</f>
        <v>-23.0411996593543</v>
      </c>
      <c r="B6517" s="1" t="n">
        <v>-19.3313574911819</v>
      </c>
    </row>
    <row r="6518" customFormat="false" ht="15" hidden="false" customHeight="false" outlineLevel="0" collapsed="false">
      <c r="A6518" s="1" t="n">
        <v>8.81335810252426</v>
      </c>
      <c r="B6518" s="1" t="n">
        <v>4.77827784181377</v>
      </c>
    </row>
    <row r="6519" customFormat="false" ht="15" hidden="false" customHeight="false" outlineLevel="0" collapsed="false">
      <c r="A6519" s="1" t="n">
        <f aca="false">-29.2379228848</f>
        <v>-29.2379228848</v>
      </c>
      <c r="B6519" s="1" t="n">
        <v>-14.0916548538256</v>
      </c>
    </row>
    <row r="6520" customFormat="false" ht="15" hidden="false" customHeight="false" outlineLevel="0" collapsed="false">
      <c r="A6520" s="1" t="n">
        <v>21.2469970447138</v>
      </c>
      <c r="B6520" s="1" t="n">
        <v>-2.58114583341846</v>
      </c>
    </row>
    <row r="6521" customFormat="false" ht="15" hidden="false" customHeight="false" outlineLevel="0" collapsed="false">
      <c r="A6521" s="1" t="n">
        <f aca="false">-32.052134894479</f>
        <v>-32.052134894479</v>
      </c>
      <c r="B6521" s="1" t="n">
        <v>-15.7635788728359</v>
      </c>
    </row>
    <row r="6522" customFormat="false" ht="15" hidden="false" customHeight="false" outlineLevel="0" collapsed="false">
      <c r="A6522" s="1" t="n">
        <v>7.49013885790799</v>
      </c>
      <c r="B6522" s="1" t="n">
        <v>4.65467268917664</v>
      </c>
    </row>
    <row r="6523" customFormat="false" ht="15" hidden="false" customHeight="false" outlineLevel="0" collapsed="false">
      <c r="A6523" s="1" t="n">
        <f aca="false">-30.2983976263886</f>
        <v>-30.2983976263886</v>
      </c>
      <c r="B6523" s="1" t="n">
        <v>-15.6717454774313</v>
      </c>
    </row>
    <row r="6524" customFormat="false" ht="15" hidden="false" customHeight="false" outlineLevel="0" collapsed="false">
      <c r="A6524" s="1" t="n">
        <f aca="false">-35.04276706453</f>
        <v>-35.04276706453</v>
      </c>
      <c r="B6524" s="1" t="n">
        <v>-12.6782983636773</v>
      </c>
    </row>
    <row r="6525" customFormat="false" ht="15" hidden="false" customHeight="false" outlineLevel="0" collapsed="false">
      <c r="A6525" s="1" t="n">
        <v>-3.04061966921814</v>
      </c>
      <c r="B6525" s="1" t="n">
        <v>1.40580214461147</v>
      </c>
    </row>
    <row r="6526" customFormat="false" ht="15" hidden="false" customHeight="false" outlineLevel="0" collapsed="false">
      <c r="A6526" s="1" t="n">
        <f aca="false">-23.7210434169228</f>
        <v>-23.7210434169228</v>
      </c>
      <c r="B6526" s="1" t="n">
        <v>-13.2826267302423</v>
      </c>
    </row>
    <row r="6527" customFormat="false" ht="15" hidden="false" customHeight="false" outlineLevel="0" collapsed="false">
      <c r="A6527" s="1" t="n">
        <f aca="false">-20.7290723915765</f>
        <v>-20.7290723915765</v>
      </c>
      <c r="B6527" s="1" t="n">
        <v>-10.2908576605368</v>
      </c>
    </row>
    <row r="6528" customFormat="false" ht="15" hidden="false" customHeight="false" outlineLevel="0" collapsed="false">
      <c r="A6528" s="1" t="n">
        <f aca="false">-15.8745004258452</f>
        <v>-15.8745004258452</v>
      </c>
      <c r="B6528" s="1" t="n">
        <v>-13.4008983788384</v>
      </c>
    </row>
    <row r="6529" customFormat="false" ht="15" hidden="false" customHeight="false" outlineLevel="0" collapsed="false">
      <c r="A6529" s="1" t="n">
        <v>36.8243776783284</v>
      </c>
      <c r="B6529" s="1" t="n">
        <v>-6.4334582800717</v>
      </c>
    </row>
    <row r="6530" customFormat="false" ht="15" hidden="false" customHeight="false" outlineLevel="0" collapsed="false">
      <c r="A6530" s="1" t="n">
        <v>32.5134170914084</v>
      </c>
      <c r="B6530" s="1" t="n">
        <v>-3.98286385258764</v>
      </c>
    </row>
    <row r="6531" customFormat="false" ht="15" hidden="false" customHeight="false" outlineLevel="0" collapsed="false">
      <c r="A6531" s="1" t="n">
        <f aca="false">-22.7183873287671</f>
        <v>-22.7183873287671</v>
      </c>
      <c r="B6531" s="1" t="n">
        <v>-12.1802780180898</v>
      </c>
    </row>
    <row r="6532" customFormat="false" ht="15" hidden="false" customHeight="false" outlineLevel="0" collapsed="false">
      <c r="A6532" s="1" t="n">
        <f aca="false">-17.0976273649123</f>
        <v>-17.0976273649123</v>
      </c>
      <c r="B6532" s="1" t="n">
        <v>-19.1705014046252</v>
      </c>
    </row>
    <row r="6533" customFormat="false" ht="15" hidden="false" customHeight="false" outlineLevel="0" collapsed="false">
      <c r="A6533" s="1" t="n">
        <f aca="false">-20.1448066407412</f>
        <v>-20.1448066407412</v>
      </c>
      <c r="B6533" s="1" t="n">
        <v>-10.3485518681068</v>
      </c>
    </row>
    <row r="6534" customFormat="false" ht="15" hidden="false" customHeight="false" outlineLevel="0" collapsed="false">
      <c r="A6534" s="1" t="n">
        <v>-1.8914682305165</v>
      </c>
      <c r="B6534" s="1" t="n">
        <v>0.678842148556335</v>
      </c>
    </row>
    <row r="6535" customFormat="false" ht="15" hidden="false" customHeight="false" outlineLevel="0" collapsed="false">
      <c r="A6535" s="1" t="n">
        <v>22.287867737304</v>
      </c>
      <c r="B6535" s="1" t="n">
        <v>-9.53221198131249</v>
      </c>
    </row>
    <row r="6536" customFormat="false" ht="15" hidden="false" customHeight="false" outlineLevel="0" collapsed="false">
      <c r="A6536" s="1" t="n">
        <v>34.8122914433451</v>
      </c>
      <c r="B6536" s="1" t="n">
        <v>-8.02741446892536</v>
      </c>
    </row>
    <row r="6537" customFormat="false" ht="15" hidden="false" customHeight="false" outlineLevel="0" collapsed="false">
      <c r="A6537" s="1" t="n">
        <v>6.28887216672646</v>
      </c>
      <c r="B6537" s="1" t="n">
        <v>7.06769656550874</v>
      </c>
    </row>
    <row r="6538" customFormat="false" ht="15" hidden="false" customHeight="false" outlineLevel="0" collapsed="false">
      <c r="A6538" s="1" t="n">
        <v>7.83015418108527</v>
      </c>
      <c r="B6538" s="1" t="n">
        <v>0.901925474721273</v>
      </c>
    </row>
    <row r="6539" customFormat="false" ht="15" hidden="false" customHeight="false" outlineLevel="0" collapsed="false">
      <c r="A6539" s="1" t="n">
        <v>5.878386918263</v>
      </c>
      <c r="B6539" s="1" t="n">
        <v>8.84179616064705</v>
      </c>
    </row>
    <row r="6540" customFormat="false" ht="15" hidden="false" customHeight="false" outlineLevel="0" collapsed="false">
      <c r="A6540" s="1" t="n">
        <f aca="false">-34.0503296216022</f>
        <v>-34.0503296216022</v>
      </c>
      <c r="B6540" s="1" t="n">
        <v>-11.7956379962823</v>
      </c>
    </row>
    <row r="6541" customFormat="false" ht="15" hidden="false" customHeight="false" outlineLevel="0" collapsed="false">
      <c r="A6541" s="1" t="n">
        <v>35.4914565638881</v>
      </c>
      <c r="B6541" s="1" t="n">
        <v>-7.98592391636136</v>
      </c>
    </row>
    <row r="6542" customFormat="false" ht="15" hidden="false" customHeight="false" outlineLevel="0" collapsed="false">
      <c r="A6542" s="1" t="n">
        <v>-2.20947062918332</v>
      </c>
      <c r="B6542" s="1" t="n">
        <v>8.89852990437714</v>
      </c>
    </row>
    <row r="6543" customFormat="false" ht="15" hidden="false" customHeight="false" outlineLevel="0" collapsed="false">
      <c r="A6543" s="1" t="n">
        <v>25.9288570097196</v>
      </c>
      <c r="B6543" s="1" t="n">
        <v>-2.88946358321502</v>
      </c>
    </row>
    <row r="6544" customFormat="false" ht="15" hidden="false" customHeight="false" outlineLevel="0" collapsed="false">
      <c r="A6544" s="1" t="n">
        <v>6.45034744552409</v>
      </c>
      <c r="B6544" s="1" t="n">
        <v>1.30236959147678</v>
      </c>
    </row>
    <row r="6545" customFormat="false" ht="15" hidden="false" customHeight="false" outlineLevel="0" collapsed="false">
      <c r="A6545" s="1" t="n">
        <v>29.997744076384</v>
      </c>
      <c r="B6545" s="1" t="n">
        <v>-4.57004735405316</v>
      </c>
    </row>
    <row r="6546" customFormat="false" ht="15" hidden="false" customHeight="false" outlineLevel="0" collapsed="false">
      <c r="A6546" s="1" t="n">
        <v>-5.81880196819484</v>
      </c>
      <c r="B6546" s="1" t="n">
        <v>1.54479571873004</v>
      </c>
    </row>
    <row r="6547" customFormat="false" ht="15" hidden="false" customHeight="false" outlineLevel="0" collapsed="false">
      <c r="A6547" s="1" t="n">
        <v>-2.42632260500902</v>
      </c>
      <c r="B6547" s="1" t="n">
        <v>6.36069460684107</v>
      </c>
    </row>
    <row r="6548" customFormat="false" ht="15" hidden="false" customHeight="false" outlineLevel="0" collapsed="false">
      <c r="A6548" s="1" t="n">
        <v>12.9888040418999</v>
      </c>
      <c r="B6548" s="1" t="n">
        <v>9.46114489661205</v>
      </c>
    </row>
    <row r="6549" customFormat="false" ht="15" hidden="false" customHeight="false" outlineLevel="0" collapsed="false">
      <c r="A6549" s="1" t="n">
        <v>12.2648647934545</v>
      </c>
      <c r="B6549" s="1" t="n">
        <v>4.31227322711923</v>
      </c>
    </row>
    <row r="6550" customFormat="false" ht="15" hidden="false" customHeight="false" outlineLevel="0" collapsed="false">
      <c r="A6550" s="1" t="n">
        <v>23.3124173699014</v>
      </c>
      <c r="B6550" s="1" t="n">
        <v>-5.42151524469419</v>
      </c>
    </row>
    <row r="6551" customFormat="false" ht="15" hidden="false" customHeight="false" outlineLevel="0" collapsed="false">
      <c r="A6551" s="1" t="n">
        <f aca="false">-32.5247327652435</f>
        <v>-32.5247327652435</v>
      </c>
      <c r="B6551" s="1" t="n">
        <v>-13.1330467573178</v>
      </c>
    </row>
    <row r="6552" customFormat="false" ht="15" hidden="false" customHeight="false" outlineLevel="0" collapsed="false">
      <c r="A6552" s="1" t="n">
        <f aca="false">-17.245418121081</f>
        <v>-17.245418121081</v>
      </c>
      <c r="B6552" s="1" t="n">
        <v>-18.6559134568081</v>
      </c>
    </row>
    <row r="6553" customFormat="false" ht="15" hidden="false" customHeight="false" outlineLevel="0" collapsed="false">
      <c r="A6553" s="1" t="n">
        <v>27.85537031466</v>
      </c>
      <c r="B6553" s="1" t="n">
        <v>-6.25066969782068</v>
      </c>
    </row>
    <row r="6554" customFormat="false" ht="15" hidden="false" customHeight="false" outlineLevel="0" collapsed="false">
      <c r="A6554" s="1" t="n">
        <f aca="false">-31.0555562519869</f>
        <v>-31.0555562519869</v>
      </c>
      <c r="B6554" s="1" t="n">
        <v>-14.0133058886614</v>
      </c>
    </row>
    <row r="6555" customFormat="false" ht="15" hidden="false" customHeight="false" outlineLevel="0" collapsed="false">
      <c r="A6555" s="1" t="n">
        <f aca="false">-29.0738862262542</f>
        <v>-29.0738862262542</v>
      </c>
      <c r="B6555" s="1" t="n">
        <v>-17.4652679060925</v>
      </c>
    </row>
    <row r="6556" customFormat="false" ht="15" hidden="false" customHeight="false" outlineLevel="0" collapsed="false">
      <c r="A6556" s="1" t="n">
        <v>-0.724419380502191</v>
      </c>
      <c r="B6556" s="1" t="n">
        <v>6.18312880876919</v>
      </c>
    </row>
    <row r="6557" customFormat="false" ht="15" hidden="false" customHeight="false" outlineLevel="0" collapsed="false">
      <c r="A6557" s="1" t="n">
        <f aca="false">-28.2671478599841</f>
        <v>-28.2671478599841</v>
      </c>
      <c r="B6557" s="1" t="n">
        <v>-14.6766814993917</v>
      </c>
    </row>
    <row r="6558" customFormat="false" ht="15" hidden="false" customHeight="false" outlineLevel="0" collapsed="false">
      <c r="A6558" s="1" t="n">
        <f aca="false">-28.6651124410211</f>
        <v>-28.6651124410211</v>
      </c>
      <c r="B6558" s="1" t="n">
        <v>-15.8145096234644</v>
      </c>
    </row>
    <row r="6559" customFormat="false" ht="15" hidden="false" customHeight="false" outlineLevel="0" collapsed="false">
      <c r="A6559" s="1" t="n">
        <f aca="false">-18.1279786474777</f>
        <v>-18.1279786474777</v>
      </c>
      <c r="B6559" s="1" t="n">
        <v>-9.59900781155401</v>
      </c>
    </row>
    <row r="6560" customFormat="false" ht="15" hidden="false" customHeight="false" outlineLevel="0" collapsed="false">
      <c r="A6560" s="1" t="n">
        <v>12.1750340024462</v>
      </c>
      <c r="B6560" s="1" t="n">
        <v>6.07573322925886</v>
      </c>
    </row>
    <row r="6561" customFormat="false" ht="15" hidden="false" customHeight="false" outlineLevel="0" collapsed="false">
      <c r="A6561" s="1" t="n">
        <v>3.03595240062309</v>
      </c>
      <c r="B6561" s="1" t="n">
        <v>9.13783786450699</v>
      </c>
    </row>
    <row r="6562" customFormat="false" ht="15" hidden="false" customHeight="false" outlineLevel="0" collapsed="false">
      <c r="A6562" s="1" t="n">
        <v>25.1813740589239</v>
      </c>
      <c r="B6562" s="1" t="n">
        <v>-6.99836669012242</v>
      </c>
    </row>
    <row r="6563" customFormat="false" ht="15" hidden="false" customHeight="false" outlineLevel="0" collapsed="false">
      <c r="A6563" s="1" t="n">
        <f aca="false">-34.2775742386175</f>
        <v>-34.2775742386175</v>
      </c>
      <c r="B6563" s="1" t="n">
        <v>-13.9203919396389</v>
      </c>
    </row>
    <row r="6564" customFormat="false" ht="15" hidden="false" customHeight="false" outlineLevel="0" collapsed="false">
      <c r="A6564" s="1" t="n">
        <v>21.6240585520291</v>
      </c>
      <c r="B6564" s="1" t="n">
        <v>-5.54828093213087</v>
      </c>
    </row>
    <row r="6565" customFormat="false" ht="15" hidden="false" customHeight="false" outlineLevel="0" collapsed="false">
      <c r="A6565" s="1" t="n">
        <v>2.04420538296429</v>
      </c>
      <c r="B6565" s="1" t="n">
        <v>0.328161466409978</v>
      </c>
    </row>
    <row r="6566" customFormat="false" ht="15" hidden="false" customHeight="false" outlineLevel="0" collapsed="false">
      <c r="A6566" s="1" t="n">
        <v>38.6648321033163</v>
      </c>
      <c r="B6566" s="1" t="n">
        <v>-6.50431751460935</v>
      </c>
    </row>
    <row r="6567" customFormat="false" ht="15" hidden="false" customHeight="false" outlineLevel="0" collapsed="false">
      <c r="A6567" s="1" t="n">
        <v>33.2960796286555</v>
      </c>
      <c r="B6567" s="1" t="n">
        <v>-1.42539068526509</v>
      </c>
    </row>
    <row r="6568" customFormat="false" ht="15" hidden="false" customHeight="false" outlineLevel="0" collapsed="false">
      <c r="A6568" s="1" t="n">
        <v>4.79296537155369</v>
      </c>
      <c r="B6568" s="1" t="n">
        <v>1.35751213639465</v>
      </c>
    </row>
    <row r="6569" customFormat="false" ht="15" hidden="false" customHeight="false" outlineLevel="0" collapsed="false">
      <c r="A6569" s="1" t="n">
        <v>6.63616010662014</v>
      </c>
      <c r="B6569" s="1" t="n">
        <v>3.72321001609054</v>
      </c>
    </row>
    <row r="6570" customFormat="false" ht="15" hidden="false" customHeight="false" outlineLevel="0" collapsed="false">
      <c r="A6570" s="1" t="n">
        <f aca="false">-24.612948705508</f>
        <v>-24.612948705508</v>
      </c>
      <c r="B6570" s="1" t="n">
        <v>-9.95614291600678</v>
      </c>
    </row>
    <row r="6571" customFormat="false" ht="15" hidden="false" customHeight="false" outlineLevel="0" collapsed="false">
      <c r="A6571" s="1" t="n">
        <f aca="false">-17.1685279197065</f>
        <v>-17.1685279197065</v>
      </c>
      <c r="B6571" s="1" t="n">
        <v>-12.9826068713801</v>
      </c>
    </row>
    <row r="6572" customFormat="false" ht="15" hidden="false" customHeight="false" outlineLevel="0" collapsed="false">
      <c r="A6572" s="1" t="n">
        <f aca="false">-22.996188323422</f>
        <v>-22.996188323422</v>
      </c>
      <c r="B6572" s="1" t="n">
        <v>-18.6192889801778</v>
      </c>
    </row>
    <row r="6573" customFormat="false" ht="15" hidden="false" customHeight="false" outlineLevel="0" collapsed="false">
      <c r="A6573" s="1" t="n">
        <v>32.500820990434</v>
      </c>
      <c r="B6573" s="1" t="n">
        <v>-1.79879759359265</v>
      </c>
    </row>
    <row r="6574" customFormat="false" ht="15" hidden="false" customHeight="false" outlineLevel="0" collapsed="false">
      <c r="A6574" s="1" t="n">
        <v>10.4848633059113</v>
      </c>
      <c r="B6574" s="1" t="n">
        <v>5.37399436378624</v>
      </c>
    </row>
    <row r="6575" customFormat="false" ht="15" hidden="false" customHeight="false" outlineLevel="0" collapsed="false">
      <c r="A6575" s="1" t="n">
        <v>6.22031797552435</v>
      </c>
      <c r="B6575" s="1" t="n">
        <v>1.29038975240892</v>
      </c>
    </row>
    <row r="6576" customFormat="false" ht="15" hidden="false" customHeight="false" outlineLevel="0" collapsed="false">
      <c r="A6576" s="1" t="n">
        <v>33.5520043580369</v>
      </c>
      <c r="B6576" s="1" t="n">
        <v>-7.50291638290589</v>
      </c>
    </row>
    <row r="6577" customFormat="false" ht="15" hidden="false" customHeight="false" outlineLevel="0" collapsed="false">
      <c r="A6577" s="1" t="n">
        <v>24.5023117964961</v>
      </c>
      <c r="B6577" s="1" t="n">
        <v>-3.72063035233803</v>
      </c>
    </row>
    <row r="6578" customFormat="false" ht="15" hidden="false" customHeight="false" outlineLevel="0" collapsed="false">
      <c r="A6578" s="1" t="n">
        <v>32.6241838890956</v>
      </c>
      <c r="B6578" s="1" t="n">
        <v>-8.53878627067617</v>
      </c>
    </row>
    <row r="6579" customFormat="false" ht="15" hidden="false" customHeight="false" outlineLevel="0" collapsed="false">
      <c r="A6579" s="1" t="n">
        <v>8.5784200925759</v>
      </c>
      <c r="B6579" s="1" t="n">
        <v>7.29905403871594</v>
      </c>
    </row>
    <row r="6580" customFormat="false" ht="15" hidden="false" customHeight="false" outlineLevel="0" collapsed="false">
      <c r="A6580" s="1" t="n">
        <v>40.1829705862418</v>
      </c>
      <c r="B6580" s="1" t="n">
        <v>-4.72035264182044</v>
      </c>
    </row>
    <row r="6581" customFormat="false" ht="15" hidden="false" customHeight="false" outlineLevel="0" collapsed="false">
      <c r="A6581" s="1" t="n">
        <v>40.4910262158834</v>
      </c>
      <c r="B6581" s="1" t="n">
        <v>-7.47532593683785</v>
      </c>
    </row>
    <row r="6582" customFormat="false" ht="15" hidden="false" customHeight="false" outlineLevel="0" collapsed="false">
      <c r="A6582" s="1" t="n">
        <v>5.45778700189886</v>
      </c>
      <c r="B6582" s="1" t="n">
        <v>3.91446480329456</v>
      </c>
    </row>
    <row r="6583" customFormat="false" ht="15" hidden="false" customHeight="false" outlineLevel="0" collapsed="false">
      <c r="A6583" s="1" t="n">
        <f aca="false">-17.3140136804811</f>
        <v>-17.3140136804811</v>
      </c>
      <c r="B6583" s="1" t="n">
        <v>-14.9398194350641</v>
      </c>
    </row>
    <row r="6584" customFormat="false" ht="15" hidden="false" customHeight="false" outlineLevel="0" collapsed="false">
      <c r="A6584" s="1" t="n">
        <v>35.0605083096302</v>
      </c>
      <c r="B6584" s="1" t="n">
        <v>-7.43680445272598</v>
      </c>
    </row>
    <row r="6585" customFormat="false" ht="15" hidden="false" customHeight="false" outlineLevel="0" collapsed="false">
      <c r="A6585" s="1" t="n">
        <v>5.4566963529654</v>
      </c>
      <c r="B6585" s="1" t="n">
        <v>7.85878954678263</v>
      </c>
    </row>
    <row r="6586" customFormat="false" ht="15" hidden="false" customHeight="false" outlineLevel="0" collapsed="false">
      <c r="A6586" s="1" t="n">
        <f aca="false">-33.9971116129587</f>
        <v>-33.9971116129587</v>
      </c>
      <c r="B6586" s="1" t="n">
        <v>-18.3506590123707</v>
      </c>
    </row>
    <row r="6587" customFormat="false" ht="15" hidden="false" customHeight="false" outlineLevel="0" collapsed="false">
      <c r="A6587" s="1" t="n">
        <v>36.0603320287063</v>
      </c>
      <c r="B6587" s="1" t="n">
        <v>-3.33452687093248</v>
      </c>
    </row>
    <row r="6588" customFormat="false" ht="15" hidden="false" customHeight="false" outlineLevel="0" collapsed="false">
      <c r="A6588" s="1" t="n">
        <v>-3.36858185206079</v>
      </c>
      <c r="B6588" s="1" t="n">
        <v>7.63971920760892</v>
      </c>
    </row>
    <row r="6589" customFormat="false" ht="15" hidden="false" customHeight="false" outlineLevel="0" collapsed="false">
      <c r="A6589" s="1" t="n">
        <v>29.3584633904432</v>
      </c>
      <c r="B6589" s="1" t="n">
        <v>-7.46355332403706</v>
      </c>
    </row>
    <row r="6590" customFormat="false" ht="15" hidden="false" customHeight="false" outlineLevel="0" collapsed="false">
      <c r="A6590" s="1" t="n">
        <v>-1.70699175976616</v>
      </c>
      <c r="B6590" s="1" t="n">
        <v>0.454430892859621</v>
      </c>
    </row>
    <row r="6591" customFormat="false" ht="15" hidden="false" customHeight="false" outlineLevel="0" collapsed="false">
      <c r="A6591" s="1" t="n">
        <v>12.1494159959723</v>
      </c>
      <c r="B6591" s="1" t="n">
        <v>7.26196757097482</v>
      </c>
    </row>
    <row r="6592" customFormat="false" ht="15" hidden="false" customHeight="false" outlineLevel="0" collapsed="false">
      <c r="A6592" s="1" t="n">
        <v>24.543951271177</v>
      </c>
      <c r="B6592" s="1" t="n">
        <v>-6.24565542483157</v>
      </c>
    </row>
    <row r="6593" customFormat="false" ht="15" hidden="false" customHeight="false" outlineLevel="0" collapsed="false">
      <c r="A6593" s="1" t="n">
        <v>31.8688840185419</v>
      </c>
      <c r="B6593" s="1" t="n">
        <v>-9.10382177722795</v>
      </c>
    </row>
    <row r="6594" customFormat="false" ht="15" hidden="false" customHeight="false" outlineLevel="0" collapsed="false">
      <c r="A6594" s="1" t="n">
        <f aca="false">-24.9455595538219</f>
        <v>-24.9455595538219</v>
      </c>
      <c r="B6594" s="1" t="n">
        <v>-14.6270948767568</v>
      </c>
    </row>
    <row r="6595" customFormat="false" ht="15" hidden="false" customHeight="false" outlineLevel="0" collapsed="false">
      <c r="A6595" s="1" t="n">
        <f aca="false">-26.4752799456316</f>
        <v>-26.4752799456316</v>
      </c>
      <c r="B6595" s="1" t="n">
        <v>-11.8248742545754</v>
      </c>
    </row>
    <row r="6596" customFormat="false" ht="15" hidden="false" customHeight="false" outlineLevel="0" collapsed="false">
      <c r="A6596" s="1" t="n">
        <v>9.31096262389982</v>
      </c>
      <c r="B6596" s="1" t="n">
        <v>6.96032023023919</v>
      </c>
    </row>
    <row r="6597" customFormat="false" ht="15" hidden="false" customHeight="false" outlineLevel="0" collapsed="false">
      <c r="A6597" s="1" t="n">
        <f aca="false">-21.5925994338348</f>
        <v>-21.5925994338348</v>
      </c>
      <c r="B6597" s="1" t="n">
        <v>-13.4387848316671</v>
      </c>
    </row>
    <row r="6598" customFormat="false" ht="15" hidden="false" customHeight="false" outlineLevel="0" collapsed="false">
      <c r="A6598" s="1" t="n">
        <f aca="false">-35.1502012125944</f>
        <v>-35.1502012125944</v>
      </c>
      <c r="B6598" s="1" t="n">
        <v>-9.62838289194728</v>
      </c>
    </row>
    <row r="6599" customFormat="false" ht="15" hidden="false" customHeight="false" outlineLevel="0" collapsed="false">
      <c r="A6599" s="1" t="n">
        <f aca="false">-30.4907509453657</f>
        <v>-30.4907509453657</v>
      </c>
      <c r="B6599" s="1" t="n">
        <v>-12.2084930839097</v>
      </c>
    </row>
    <row r="6600" customFormat="false" ht="15" hidden="false" customHeight="false" outlineLevel="0" collapsed="false">
      <c r="A6600" s="1" t="n">
        <f aca="false">-21.4229952753238</f>
        <v>-21.4229952753238</v>
      </c>
      <c r="B6600" s="1" t="n">
        <v>-14.7172605362359</v>
      </c>
    </row>
    <row r="6601" customFormat="false" ht="15" hidden="false" customHeight="false" outlineLevel="0" collapsed="false">
      <c r="A6601" s="1" t="n">
        <f aca="false">-16.2153611131801</f>
        <v>-16.2153611131801</v>
      </c>
      <c r="B6601" s="1" t="n">
        <v>-18.9532378196092</v>
      </c>
    </row>
    <row r="6602" customFormat="false" ht="15" hidden="false" customHeight="false" outlineLevel="0" collapsed="false">
      <c r="A6602" s="1" t="n">
        <f aca="false">-23.5371282337346</f>
        <v>-23.5371282337346</v>
      </c>
      <c r="B6602" s="1" t="n">
        <v>-17.3632955843348</v>
      </c>
    </row>
    <row r="6603" customFormat="false" ht="15" hidden="false" customHeight="false" outlineLevel="0" collapsed="false">
      <c r="A6603" s="1" t="n">
        <v>24.3477913270083</v>
      </c>
      <c r="B6603" s="1" t="n">
        <v>-3.51802749720318</v>
      </c>
    </row>
    <row r="6604" customFormat="false" ht="15" hidden="false" customHeight="false" outlineLevel="0" collapsed="false">
      <c r="A6604" s="1" t="n">
        <v>39.6314860578601</v>
      </c>
      <c r="B6604" s="1" t="n">
        <v>-0.0865123422674081</v>
      </c>
    </row>
    <row r="6605" customFormat="false" ht="15" hidden="false" customHeight="false" outlineLevel="0" collapsed="false">
      <c r="A6605" s="1" t="n">
        <v>-0.940884955682054</v>
      </c>
      <c r="B6605" s="1" t="n">
        <v>9.59528436232951</v>
      </c>
    </row>
    <row r="6606" customFormat="false" ht="15" hidden="false" customHeight="false" outlineLevel="0" collapsed="false">
      <c r="A6606" s="1" t="n">
        <v>24.7810898406972</v>
      </c>
      <c r="B6606" s="1" t="n">
        <v>-7.34087571490282</v>
      </c>
    </row>
    <row r="6607" customFormat="false" ht="15" hidden="false" customHeight="false" outlineLevel="0" collapsed="false">
      <c r="A6607" s="1" t="n">
        <f aca="false">-19.3592536779776</f>
        <v>-19.3592536779776</v>
      </c>
      <c r="B6607" s="1" t="n">
        <v>-15.0922315141583</v>
      </c>
    </row>
    <row r="6608" customFormat="false" ht="15" hidden="false" customHeight="false" outlineLevel="0" collapsed="false">
      <c r="A6608" s="1" t="n">
        <v>29.6294735922177</v>
      </c>
      <c r="B6608" s="1" t="n">
        <v>-9.42582967138107</v>
      </c>
    </row>
    <row r="6609" customFormat="false" ht="15" hidden="false" customHeight="false" outlineLevel="0" collapsed="false">
      <c r="A6609" s="1" t="n">
        <v>26.4492377130115</v>
      </c>
      <c r="B6609" s="1" t="n">
        <v>-7.53738265939555</v>
      </c>
    </row>
    <row r="6610" customFormat="false" ht="15" hidden="false" customHeight="false" outlineLevel="0" collapsed="false">
      <c r="A6610" s="1" t="n">
        <v>9.52352303077615</v>
      </c>
      <c r="B6610" s="1" t="n">
        <v>2.83941740493665</v>
      </c>
    </row>
    <row r="6611" customFormat="false" ht="15" hidden="false" customHeight="false" outlineLevel="0" collapsed="false">
      <c r="A6611" s="1" t="n">
        <v>37.3424887064393</v>
      </c>
      <c r="B6611" s="1" t="n">
        <v>-2.13753781594536</v>
      </c>
    </row>
    <row r="6612" customFormat="false" ht="15" hidden="false" customHeight="false" outlineLevel="0" collapsed="false">
      <c r="A6612" s="1" t="n">
        <v>31.1981329446</v>
      </c>
      <c r="B6612" s="1" t="n">
        <v>-4.79383654221829</v>
      </c>
    </row>
    <row r="6613" customFormat="false" ht="15" hidden="false" customHeight="false" outlineLevel="0" collapsed="false">
      <c r="A6613" s="1" t="n">
        <v>21.0329500147258</v>
      </c>
      <c r="B6613" s="1" t="n">
        <v>-7.55141826705147</v>
      </c>
    </row>
    <row r="6614" customFormat="false" ht="15" hidden="false" customHeight="false" outlineLevel="0" collapsed="false">
      <c r="A6614" s="1" t="n">
        <f aca="false">-31.650631534118</f>
        <v>-31.650631534118</v>
      </c>
      <c r="B6614" s="1" t="n">
        <v>-13.8360751971316</v>
      </c>
    </row>
    <row r="6615" customFormat="false" ht="15" hidden="false" customHeight="false" outlineLevel="0" collapsed="false">
      <c r="A6615" s="1" t="n">
        <v>-3.10299211763949</v>
      </c>
      <c r="B6615" s="1" t="n">
        <v>8.20469911915778</v>
      </c>
    </row>
    <row r="6616" customFormat="false" ht="15" hidden="false" customHeight="false" outlineLevel="0" collapsed="false">
      <c r="A6616" s="1" t="n">
        <f aca="false">-19.1693228431936</f>
        <v>-19.1693228431936</v>
      </c>
      <c r="B6616" s="1" t="n">
        <v>-10.8352775886567</v>
      </c>
    </row>
    <row r="6617" customFormat="false" ht="15" hidden="false" customHeight="false" outlineLevel="0" collapsed="false">
      <c r="A6617" s="1" t="n">
        <v>28.6428232044811</v>
      </c>
      <c r="B6617" s="1" t="n">
        <v>-3.56832114702132</v>
      </c>
    </row>
    <row r="6618" customFormat="false" ht="15" hidden="false" customHeight="false" outlineLevel="0" collapsed="false">
      <c r="A6618" s="1" t="n">
        <f aca="false">-28.8095275450437</f>
        <v>-28.8095275450437</v>
      </c>
      <c r="B6618" s="1" t="n">
        <v>-15.2332969447776</v>
      </c>
    </row>
    <row r="6619" customFormat="false" ht="15" hidden="false" customHeight="false" outlineLevel="0" collapsed="false">
      <c r="A6619" s="1" t="n">
        <v>38.4699927239369</v>
      </c>
      <c r="B6619" s="1" t="n">
        <v>-9.57287148699346</v>
      </c>
    </row>
    <row r="6620" customFormat="false" ht="15" hidden="false" customHeight="false" outlineLevel="0" collapsed="false">
      <c r="A6620" s="1" t="n">
        <f aca="false">-25.9013214527489</f>
        <v>-25.9013214527489</v>
      </c>
      <c r="B6620" s="1" t="n">
        <v>-13.319912360197</v>
      </c>
    </row>
    <row r="6621" customFormat="false" ht="15" hidden="false" customHeight="false" outlineLevel="0" collapsed="false">
      <c r="A6621" s="1" t="n">
        <v>0.0450558490096844</v>
      </c>
      <c r="B6621" s="1" t="n">
        <v>5.72693281142841</v>
      </c>
    </row>
    <row r="6622" customFormat="false" ht="15" hidden="false" customHeight="false" outlineLevel="0" collapsed="false">
      <c r="A6622" s="1" t="n">
        <v>33.7118153227492</v>
      </c>
      <c r="B6622" s="1" t="n">
        <v>-4.89234820224663</v>
      </c>
    </row>
    <row r="6623" customFormat="false" ht="15" hidden="false" customHeight="false" outlineLevel="0" collapsed="false">
      <c r="A6623" s="1" t="n">
        <v>26.332347157665</v>
      </c>
      <c r="B6623" s="1" t="n">
        <v>-1.50044938616924</v>
      </c>
    </row>
    <row r="6624" customFormat="false" ht="15" hidden="false" customHeight="false" outlineLevel="0" collapsed="false">
      <c r="A6624" s="1" t="n">
        <v>34.1845300665468</v>
      </c>
      <c r="B6624" s="1" t="n">
        <v>-4.30182721640976</v>
      </c>
    </row>
    <row r="6625" customFormat="false" ht="15" hidden="false" customHeight="false" outlineLevel="0" collapsed="false">
      <c r="A6625" s="1" t="n">
        <v>40.2851783091758</v>
      </c>
      <c r="B6625" s="1" t="n">
        <v>-8.08360710963598</v>
      </c>
    </row>
    <row r="6626" customFormat="false" ht="15" hidden="false" customHeight="false" outlineLevel="0" collapsed="false">
      <c r="A6626" s="1" t="n">
        <v>5.86358802444082</v>
      </c>
      <c r="B6626" s="1" t="n">
        <v>4.67450179208794</v>
      </c>
    </row>
    <row r="6627" customFormat="false" ht="15" hidden="false" customHeight="false" outlineLevel="0" collapsed="false">
      <c r="A6627" s="1" t="n">
        <f aca="false">-25.2999854844234</f>
        <v>-25.2999854844234</v>
      </c>
      <c r="B6627" s="1" t="n">
        <v>-16.8279424259308</v>
      </c>
    </row>
    <row r="6628" customFormat="false" ht="15" hidden="false" customHeight="false" outlineLevel="0" collapsed="false">
      <c r="A6628" s="1" t="n">
        <v>-4.3817355314691</v>
      </c>
      <c r="B6628" s="1" t="n">
        <v>7.23076282547847</v>
      </c>
    </row>
    <row r="6629" customFormat="false" ht="15" hidden="false" customHeight="false" outlineLevel="0" collapsed="false">
      <c r="A6629" s="1" t="n">
        <f aca="false">-34.0673368267562</f>
        <v>-34.0673368267562</v>
      </c>
      <c r="B6629" s="1" t="n">
        <v>-12.1723553546516</v>
      </c>
    </row>
    <row r="6630" customFormat="false" ht="15" hidden="false" customHeight="false" outlineLevel="0" collapsed="false">
      <c r="A6630" s="1" t="n">
        <f aca="false">-19.1503522712135</f>
        <v>-19.1503522712135</v>
      </c>
      <c r="B6630" s="1" t="n">
        <v>-11.5833171020945</v>
      </c>
    </row>
    <row r="6631" customFormat="false" ht="15" hidden="false" customHeight="false" outlineLevel="0" collapsed="false">
      <c r="A6631" s="1" t="n">
        <f aca="false">-18.2330544397166</f>
        <v>-18.2330544397166</v>
      </c>
      <c r="B6631" s="1" t="n">
        <v>-15.9584229145206</v>
      </c>
    </row>
    <row r="6632" customFormat="false" ht="15" hidden="false" customHeight="false" outlineLevel="0" collapsed="false">
      <c r="A6632" s="1" t="n">
        <f aca="false">-24.6593037361424</f>
        <v>-24.6593037361424</v>
      </c>
      <c r="B6632" s="1" t="n">
        <v>-14.7401167596533</v>
      </c>
    </row>
    <row r="6633" customFormat="false" ht="15" hidden="false" customHeight="false" outlineLevel="0" collapsed="false">
      <c r="A6633" s="1" t="n">
        <f aca="false">-26.1608360463908</f>
        <v>-26.1608360463908</v>
      </c>
      <c r="B6633" s="1" t="n">
        <v>-11.8580723494728</v>
      </c>
    </row>
    <row r="6634" customFormat="false" ht="15" hidden="false" customHeight="false" outlineLevel="0" collapsed="false">
      <c r="A6634" s="1" t="n">
        <f aca="false">-18.5473388103645</f>
        <v>-18.5473388103645</v>
      </c>
      <c r="B6634" s="1" t="n">
        <v>-18.9485714219981</v>
      </c>
    </row>
    <row r="6635" customFormat="false" ht="15" hidden="false" customHeight="false" outlineLevel="0" collapsed="false">
      <c r="A6635" s="1" t="n">
        <v>21.86123985731</v>
      </c>
      <c r="B6635" s="1" t="n">
        <v>-9.08963196186359</v>
      </c>
    </row>
    <row r="6636" customFormat="false" ht="15" hidden="false" customHeight="false" outlineLevel="0" collapsed="false">
      <c r="A6636" s="1" t="n">
        <f aca="false">-17.5034797760626</f>
        <v>-17.5034797760626</v>
      </c>
      <c r="B6636" s="1" t="n">
        <v>-14.5338442157054</v>
      </c>
    </row>
    <row r="6637" customFormat="false" ht="15" hidden="false" customHeight="false" outlineLevel="0" collapsed="false">
      <c r="A6637" s="1" t="n">
        <v>32.8737061592886</v>
      </c>
      <c r="B6637" s="1" t="n">
        <v>0.13458616285324</v>
      </c>
    </row>
    <row r="6638" customFormat="false" ht="15" hidden="false" customHeight="false" outlineLevel="0" collapsed="false">
      <c r="A6638" s="1" t="n">
        <v>1.55117732457534</v>
      </c>
      <c r="B6638" s="1" t="n">
        <v>1.23855273537538</v>
      </c>
    </row>
    <row r="6639" customFormat="false" ht="15" hidden="false" customHeight="false" outlineLevel="0" collapsed="false">
      <c r="A6639" s="1" t="n">
        <f aca="false">-32.0699337232198</f>
        <v>-32.0699337232198</v>
      </c>
      <c r="B6639" s="1" t="n">
        <v>-15.4376816001948</v>
      </c>
    </row>
    <row r="6640" customFormat="false" ht="15" hidden="false" customHeight="false" outlineLevel="0" collapsed="false">
      <c r="A6640" s="1" t="n">
        <f aca="false">-29.3624232743521</f>
        <v>-29.3624232743521</v>
      </c>
      <c r="B6640" s="1" t="n">
        <v>-13.8205191858174</v>
      </c>
    </row>
    <row r="6641" customFormat="false" ht="15" hidden="false" customHeight="false" outlineLevel="0" collapsed="false">
      <c r="A6641" s="1" t="n">
        <f aca="false">-31.0504889491758</f>
        <v>-31.0504889491758</v>
      </c>
      <c r="B6641" s="1" t="n">
        <v>-15.1613105207515</v>
      </c>
    </row>
    <row r="6642" customFormat="false" ht="15" hidden="false" customHeight="false" outlineLevel="0" collapsed="false">
      <c r="A6642" s="1" t="n">
        <v>30.7332591554032</v>
      </c>
      <c r="B6642" s="1" t="n">
        <v>-6.98644885384638</v>
      </c>
    </row>
    <row r="6643" customFormat="false" ht="15" hidden="false" customHeight="false" outlineLevel="0" collapsed="false">
      <c r="A6643" s="1" t="n">
        <v>28.0507551641984</v>
      </c>
      <c r="B6643" s="1" t="n">
        <v>-8.064071041034</v>
      </c>
    </row>
    <row r="6644" customFormat="false" ht="15" hidden="false" customHeight="false" outlineLevel="0" collapsed="false">
      <c r="A6644" s="1" t="n">
        <f aca="false">-27.0727331642558</f>
        <v>-27.0727331642558</v>
      </c>
      <c r="B6644" s="1" t="n">
        <v>-16.9338875748525</v>
      </c>
    </row>
    <row r="6645" customFormat="false" ht="15" hidden="false" customHeight="false" outlineLevel="0" collapsed="false">
      <c r="A6645" s="1" t="n">
        <v>9.50104349510899</v>
      </c>
      <c r="B6645" s="1" t="n">
        <v>0.667924034001765</v>
      </c>
    </row>
    <row r="6646" customFormat="false" ht="15" hidden="false" customHeight="false" outlineLevel="0" collapsed="false">
      <c r="A6646" s="1" t="n">
        <f aca="false">-35.0005573093991</f>
        <v>-35.0005573093991</v>
      </c>
      <c r="B6646" s="1" t="n">
        <v>-11.8117003772723</v>
      </c>
    </row>
    <row r="6647" customFormat="false" ht="15" hidden="false" customHeight="false" outlineLevel="0" collapsed="false">
      <c r="A6647" s="1" t="n">
        <v>34.9134057382517</v>
      </c>
      <c r="B6647" s="1" t="n">
        <v>-4.42324247531214</v>
      </c>
    </row>
    <row r="6648" customFormat="false" ht="15" hidden="false" customHeight="false" outlineLevel="0" collapsed="false">
      <c r="A6648" s="1" t="n">
        <v>9.47489977443561</v>
      </c>
      <c r="B6648" s="1" t="n">
        <v>7.16717522026337</v>
      </c>
    </row>
    <row r="6649" customFormat="false" ht="15" hidden="false" customHeight="false" outlineLevel="0" collapsed="false">
      <c r="A6649" s="1" t="n">
        <v>22.7173691686307</v>
      </c>
      <c r="B6649" s="1" t="n">
        <v>-1.56047830529327</v>
      </c>
    </row>
    <row r="6650" customFormat="false" ht="15" hidden="false" customHeight="false" outlineLevel="0" collapsed="false">
      <c r="A6650" s="1" t="n">
        <f aca="false">-21.4027612895735</f>
        <v>-21.4027612895735</v>
      </c>
      <c r="B6650" s="1" t="n">
        <v>-14.2067379887417</v>
      </c>
    </row>
    <row r="6651" customFormat="false" ht="15" hidden="false" customHeight="false" outlineLevel="0" collapsed="false">
      <c r="A6651" s="1" t="n">
        <v>27.6502238164199</v>
      </c>
      <c r="B6651" s="1" t="n">
        <v>-2.32553608365888</v>
      </c>
    </row>
    <row r="6652" customFormat="false" ht="15" hidden="false" customHeight="false" outlineLevel="0" collapsed="false">
      <c r="A6652" s="1" t="n">
        <v>-0.735352511418253</v>
      </c>
      <c r="B6652" s="1" t="n">
        <v>8.98941189674446</v>
      </c>
    </row>
    <row r="6653" customFormat="false" ht="15" hidden="false" customHeight="false" outlineLevel="0" collapsed="false">
      <c r="A6653" s="1" t="n">
        <f aca="false">-31.9026377648279</f>
        <v>-31.9026377648279</v>
      </c>
      <c r="B6653" s="1" t="n">
        <v>-19.0999679924215</v>
      </c>
    </row>
    <row r="6654" customFormat="false" ht="15" hidden="false" customHeight="false" outlineLevel="0" collapsed="false">
      <c r="A6654" s="1" t="n">
        <f aca="false">-23.982016669731</f>
        <v>-23.982016669731</v>
      </c>
      <c r="B6654" s="1" t="n">
        <v>-9.42319277401223</v>
      </c>
    </row>
    <row r="6655" customFormat="false" ht="15" hidden="false" customHeight="false" outlineLevel="0" collapsed="false">
      <c r="A6655" s="1" t="n">
        <v>33.2477653383451</v>
      </c>
      <c r="B6655" s="1" t="n">
        <v>-7.43857082807975</v>
      </c>
    </row>
    <row r="6656" customFormat="false" ht="15" hidden="false" customHeight="false" outlineLevel="0" collapsed="false">
      <c r="A6656" s="1" t="n">
        <v>13.1262048983623</v>
      </c>
      <c r="B6656" s="1" t="n">
        <v>-0.0978287411390019</v>
      </c>
    </row>
    <row r="6657" customFormat="false" ht="15" hidden="false" customHeight="false" outlineLevel="0" collapsed="false">
      <c r="A6657" s="1" t="n">
        <f aca="false">-34.6256644479256</f>
        <v>-34.6256644479256</v>
      </c>
      <c r="B6657" s="1" t="n">
        <v>-10.869399259351</v>
      </c>
    </row>
    <row r="6658" customFormat="false" ht="15" hidden="false" customHeight="false" outlineLevel="0" collapsed="false">
      <c r="A6658" s="1" t="n">
        <v>4.3029004601986</v>
      </c>
      <c r="B6658" s="1" t="n">
        <v>0.908036200212521</v>
      </c>
    </row>
    <row r="6659" customFormat="false" ht="15" hidden="false" customHeight="false" outlineLevel="0" collapsed="false">
      <c r="A6659" s="1" t="n">
        <v>4.44482371089324</v>
      </c>
      <c r="B6659" s="1" t="n">
        <v>6.36335805868173</v>
      </c>
    </row>
    <row r="6660" customFormat="false" ht="15" hidden="false" customHeight="false" outlineLevel="0" collapsed="false">
      <c r="A6660" s="1" t="n">
        <f aca="false">-29.3120380895426</f>
        <v>-29.3120380895426</v>
      </c>
      <c r="B6660" s="1" t="n">
        <v>-16.8734234732597</v>
      </c>
    </row>
    <row r="6661" customFormat="false" ht="15" hidden="false" customHeight="false" outlineLevel="0" collapsed="false">
      <c r="A6661" s="1" t="n">
        <v>7.0166090245351</v>
      </c>
      <c r="B6661" s="1" t="n">
        <v>0.507712173224517</v>
      </c>
    </row>
    <row r="6662" customFormat="false" ht="15" hidden="false" customHeight="false" outlineLevel="0" collapsed="false">
      <c r="A6662" s="1" t="n">
        <f aca="false">-30.4722071218947</f>
        <v>-30.4722071218947</v>
      </c>
      <c r="B6662" s="1" t="n">
        <v>-18.9378958434702</v>
      </c>
    </row>
    <row r="6663" customFormat="false" ht="15" hidden="false" customHeight="false" outlineLevel="0" collapsed="false">
      <c r="A6663" s="1" t="n">
        <v>-2.02393007108774</v>
      </c>
      <c r="B6663" s="1" t="n">
        <v>0.982545418770604</v>
      </c>
    </row>
    <row r="6664" customFormat="false" ht="15" hidden="false" customHeight="false" outlineLevel="0" collapsed="false">
      <c r="A6664" s="1" t="n">
        <v>-2.11261937863564</v>
      </c>
      <c r="B6664" s="1" t="n">
        <v>6.50768538823601</v>
      </c>
    </row>
    <row r="6665" customFormat="false" ht="15" hidden="false" customHeight="false" outlineLevel="0" collapsed="false">
      <c r="A6665" s="1" t="n">
        <v>33.0726405528062</v>
      </c>
      <c r="B6665" s="1" t="n">
        <v>-5.75998426034593</v>
      </c>
    </row>
    <row r="6666" customFormat="false" ht="15" hidden="false" customHeight="false" outlineLevel="0" collapsed="false">
      <c r="A6666" s="1" t="n">
        <f aca="false">-17.6869079974464</f>
        <v>-17.6869079974464</v>
      </c>
      <c r="B6666" s="1" t="n">
        <v>-12.4701838136998</v>
      </c>
    </row>
    <row r="6667" customFormat="false" ht="15" hidden="false" customHeight="false" outlineLevel="0" collapsed="false">
      <c r="A6667" s="1" t="n">
        <v>-6.27429610646235</v>
      </c>
      <c r="B6667" s="1" t="n">
        <v>5.12880614760619</v>
      </c>
    </row>
    <row r="6668" customFormat="false" ht="15" hidden="false" customHeight="false" outlineLevel="0" collapsed="false">
      <c r="A6668" s="1" t="n">
        <f aca="false">-17.6838427635403</f>
        <v>-17.6838427635403</v>
      </c>
      <c r="B6668" s="1" t="n">
        <v>-12.9851562645645</v>
      </c>
    </row>
    <row r="6669" customFormat="false" ht="15" hidden="false" customHeight="false" outlineLevel="0" collapsed="false">
      <c r="A6669" s="1" t="n">
        <v>32.9844529792773</v>
      </c>
      <c r="B6669" s="1" t="n">
        <v>-6.69010738551057</v>
      </c>
    </row>
    <row r="6670" customFormat="false" ht="15" hidden="false" customHeight="false" outlineLevel="0" collapsed="false">
      <c r="A6670" s="1" t="n">
        <f aca="false">-31.6142928781368</f>
        <v>-31.6142928781368</v>
      </c>
      <c r="B6670" s="1" t="n">
        <v>-18.0115897171316</v>
      </c>
    </row>
    <row r="6671" customFormat="false" ht="15" hidden="false" customHeight="false" outlineLevel="0" collapsed="false">
      <c r="A6671" s="1" t="n">
        <f aca="false">-34.7344558111058</f>
        <v>-34.7344558111058</v>
      </c>
      <c r="B6671" s="1" t="n">
        <v>-11.7305952101646</v>
      </c>
    </row>
    <row r="6672" customFormat="false" ht="15" hidden="false" customHeight="false" outlineLevel="0" collapsed="false">
      <c r="A6672" s="1" t="n">
        <v>26.7865036950162</v>
      </c>
      <c r="B6672" s="1" t="n">
        <v>-2.87561841939789</v>
      </c>
    </row>
    <row r="6673" customFormat="false" ht="15" hidden="false" customHeight="false" outlineLevel="0" collapsed="false">
      <c r="A6673" s="1" t="n">
        <v>37.1619723836986</v>
      </c>
      <c r="B6673" s="1" t="n">
        <v>-4.64948523652501</v>
      </c>
    </row>
    <row r="6674" customFormat="false" ht="15" hidden="false" customHeight="false" outlineLevel="0" collapsed="false">
      <c r="A6674" s="1" t="n">
        <v>0.441837229059777</v>
      </c>
      <c r="B6674" s="1" t="n">
        <v>2.65781305511725</v>
      </c>
    </row>
    <row r="6675" customFormat="false" ht="15" hidden="false" customHeight="false" outlineLevel="0" collapsed="false">
      <c r="A6675" s="1" t="n">
        <v>12.0512432724645</v>
      </c>
      <c r="B6675" s="1" t="n">
        <v>0.908174286810937</v>
      </c>
    </row>
    <row r="6676" customFormat="false" ht="15" hidden="false" customHeight="false" outlineLevel="0" collapsed="false">
      <c r="A6676" s="1" t="n">
        <v>2.14489470541626</v>
      </c>
      <c r="B6676" s="1" t="n">
        <v>0.176334023086303</v>
      </c>
    </row>
    <row r="6677" customFormat="false" ht="15" hidden="false" customHeight="false" outlineLevel="0" collapsed="false">
      <c r="A6677" s="1" t="n">
        <v>29.0166382834312</v>
      </c>
      <c r="B6677" s="1" t="n">
        <v>-8.02829543879463</v>
      </c>
    </row>
    <row r="6678" customFormat="false" ht="15" hidden="false" customHeight="false" outlineLevel="0" collapsed="false">
      <c r="A6678" s="1" t="n">
        <f aca="false">-28.9653634678701</f>
        <v>-28.9653634678701</v>
      </c>
      <c r="B6678" s="1" t="n">
        <v>-12.7651715506319</v>
      </c>
    </row>
    <row r="6679" customFormat="false" ht="15" hidden="false" customHeight="false" outlineLevel="0" collapsed="false">
      <c r="A6679" s="1" t="n">
        <v>30.7688075258045</v>
      </c>
      <c r="B6679" s="1" t="n">
        <v>-7.41103696484967</v>
      </c>
    </row>
    <row r="6680" customFormat="false" ht="15" hidden="false" customHeight="false" outlineLevel="0" collapsed="false">
      <c r="A6680" s="1" t="n">
        <f aca="false">-18.4158137890563</f>
        <v>-18.4158137890563</v>
      </c>
      <c r="B6680" s="1" t="n">
        <v>-13.4406188902012</v>
      </c>
    </row>
    <row r="6681" customFormat="false" ht="15" hidden="false" customHeight="false" outlineLevel="0" collapsed="false">
      <c r="A6681" s="1" t="n">
        <v>8.67802277939394</v>
      </c>
      <c r="B6681" s="1" t="n">
        <v>4.34559174187646</v>
      </c>
    </row>
    <row r="6682" customFormat="false" ht="15" hidden="false" customHeight="false" outlineLevel="0" collapsed="false">
      <c r="A6682" s="1" t="n">
        <f aca="false">-18.6581446907624</f>
        <v>-18.6581446907624</v>
      </c>
      <c r="B6682" s="1" t="n">
        <v>-15.6037196461086</v>
      </c>
    </row>
    <row r="6683" customFormat="false" ht="15" hidden="false" customHeight="false" outlineLevel="0" collapsed="false">
      <c r="A6683" s="1" t="n">
        <v>10.120178103012</v>
      </c>
      <c r="B6683" s="1" t="n">
        <v>4.04217668721144</v>
      </c>
    </row>
    <row r="6684" customFormat="false" ht="15" hidden="false" customHeight="false" outlineLevel="0" collapsed="false">
      <c r="A6684" s="1" t="n">
        <v>29.132123404996</v>
      </c>
      <c r="B6684" s="1" t="n">
        <v>-5.4281744934364</v>
      </c>
    </row>
    <row r="6685" customFormat="false" ht="15" hidden="false" customHeight="false" outlineLevel="0" collapsed="false">
      <c r="A6685" s="1" t="n">
        <v>29.0675013655055</v>
      </c>
      <c r="B6685" s="1" t="n">
        <v>-0.853551748181923</v>
      </c>
    </row>
    <row r="6686" customFormat="false" ht="15" hidden="false" customHeight="false" outlineLevel="0" collapsed="false">
      <c r="A6686" s="1" t="n">
        <v>-6.01157374247388</v>
      </c>
      <c r="B6686" s="1" t="n">
        <v>5.76113239572105</v>
      </c>
    </row>
    <row r="6687" customFormat="false" ht="15" hidden="false" customHeight="false" outlineLevel="0" collapsed="false">
      <c r="A6687" s="1" t="n">
        <v>0.0713134337064893</v>
      </c>
      <c r="B6687" s="1" t="n">
        <v>1.03558490906182</v>
      </c>
    </row>
    <row r="6688" customFormat="false" ht="15" hidden="false" customHeight="false" outlineLevel="0" collapsed="false">
      <c r="A6688" s="1" t="n">
        <v>9.04354536595097</v>
      </c>
      <c r="B6688" s="1" t="n">
        <v>7.38618675013622</v>
      </c>
    </row>
    <row r="6689" customFormat="false" ht="15" hidden="false" customHeight="false" outlineLevel="0" collapsed="false">
      <c r="A6689" s="1" t="n">
        <v>27.7141668553689</v>
      </c>
      <c r="B6689" s="1" t="n">
        <v>-2.32483675440379</v>
      </c>
    </row>
    <row r="6690" customFormat="false" ht="15" hidden="false" customHeight="false" outlineLevel="0" collapsed="false">
      <c r="A6690" s="1" t="n">
        <v>8.44222837768839</v>
      </c>
      <c r="B6690" s="1" t="n">
        <v>0.72465226508919</v>
      </c>
    </row>
    <row r="6691" customFormat="false" ht="15" hidden="false" customHeight="false" outlineLevel="0" collapsed="false">
      <c r="A6691" s="1" t="n">
        <v>36.4761809343882</v>
      </c>
      <c r="B6691" s="1" t="n">
        <v>-0.70224784523331</v>
      </c>
    </row>
    <row r="6692" customFormat="false" ht="15" hidden="false" customHeight="false" outlineLevel="0" collapsed="false">
      <c r="A6692" s="1" t="n">
        <v>33.0611683400322</v>
      </c>
      <c r="B6692" s="1" t="n">
        <v>-6.36676238137535</v>
      </c>
    </row>
    <row r="6693" customFormat="false" ht="15" hidden="false" customHeight="false" outlineLevel="0" collapsed="false">
      <c r="A6693" s="1" t="n">
        <f aca="false">-26.0597808974834</f>
        <v>-26.0597808974834</v>
      </c>
      <c r="B6693" s="1" t="n">
        <v>-16.5258191415232</v>
      </c>
    </row>
    <row r="6694" customFormat="false" ht="15" hidden="false" customHeight="false" outlineLevel="0" collapsed="false">
      <c r="A6694" s="1" t="n">
        <v>11.900294258933</v>
      </c>
      <c r="B6694" s="1" t="n">
        <v>4.77445718111804</v>
      </c>
    </row>
    <row r="6695" customFormat="false" ht="15" hidden="false" customHeight="false" outlineLevel="0" collapsed="false">
      <c r="A6695" s="1" t="n">
        <v>36.1112163349728</v>
      </c>
      <c r="B6695" s="1" t="n">
        <v>-1.7819721164563</v>
      </c>
    </row>
    <row r="6696" customFormat="false" ht="15" hidden="false" customHeight="false" outlineLevel="0" collapsed="false">
      <c r="A6696" s="1" t="n">
        <v>27.2952747388653</v>
      </c>
      <c r="B6696" s="1" t="n">
        <v>-0.775509308695298</v>
      </c>
    </row>
    <row r="6697" customFormat="false" ht="15" hidden="false" customHeight="false" outlineLevel="0" collapsed="false">
      <c r="A6697" s="1" t="n">
        <v>25.9134929882151</v>
      </c>
      <c r="B6697" s="1" t="n">
        <v>-8.93143735307752</v>
      </c>
    </row>
    <row r="6698" customFormat="false" ht="15" hidden="false" customHeight="false" outlineLevel="0" collapsed="false">
      <c r="A6698" s="1" t="n">
        <v>25.6586032955348</v>
      </c>
      <c r="B6698" s="1" t="n">
        <v>-8.70368291288261</v>
      </c>
    </row>
    <row r="6699" customFormat="false" ht="15" hidden="false" customHeight="false" outlineLevel="0" collapsed="false">
      <c r="A6699" s="1" t="n">
        <f aca="false">-26.5490824368769</f>
        <v>-26.5490824368769</v>
      </c>
      <c r="B6699" s="1" t="n">
        <v>-10.5760978017595</v>
      </c>
    </row>
    <row r="6700" customFormat="false" ht="15" hidden="false" customHeight="false" outlineLevel="0" collapsed="false">
      <c r="A6700" s="1" t="n">
        <v>13.5339602250941</v>
      </c>
      <c r="B6700" s="1" t="n">
        <v>3.7558654053651</v>
      </c>
    </row>
    <row r="6701" customFormat="false" ht="15" hidden="false" customHeight="false" outlineLevel="0" collapsed="false">
      <c r="A6701" s="1" t="n">
        <f aca="false">-31.6304923741379</f>
        <v>-31.6304923741379</v>
      </c>
      <c r="B6701" s="1" t="n">
        <v>-16.4725558010547</v>
      </c>
    </row>
    <row r="6702" customFormat="false" ht="15" hidden="false" customHeight="false" outlineLevel="0" collapsed="false">
      <c r="A6702" s="1" t="n">
        <f aca="false">-29.9630051834276</f>
        <v>-29.9630051834276</v>
      </c>
      <c r="B6702" s="1" t="n">
        <v>-11.3553790572086</v>
      </c>
    </row>
    <row r="6703" customFormat="false" ht="15" hidden="false" customHeight="false" outlineLevel="0" collapsed="false">
      <c r="A6703" s="1" t="n">
        <v>37.0802639621299</v>
      </c>
      <c r="B6703" s="1" t="n">
        <v>-4.66682545997644</v>
      </c>
    </row>
    <row r="6704" customFormat="false" ht="15" hidden="false" customHeight="false" outlineLevel="0" collapsed="false">
      <c r="A6704" s="1" t="n">
        <f aca="false">-26.6158575151943</f>
        <v>-26.6158575151943</v>
      </c>
      <c r="B6704" s="1" t="n">
        <v>-17.4209875132538</v>
      </c>
    </row>
    <row r="6705" customFormat="false" ht="15" hidden="false" customHeight="false" outlineLevel="0" collapsed="false">
      <c r="A6705" s="1" t="n">
        <v>9.25608991900632</v>
      </c>
      <c r="B6705" s="1" t="n">
        <v>5.58370069630963</v>
      </c>
    </row>
    <row r="6706" customFormat="false" ht="15" hidden="false" customHeight="false" outlineLevel="0" collapsed="false">
      <c r="A6706" s="1" t="n">
        <v>0.736084998688752</v>
      </c>
      <c r="B6706" s="1" t="n">
        <v>4.54537690366263</v>
      </c>
    </row>
    <row r="6707" customFormat="false" ht="15" hidden="false" customHeight="false" outlineLevel="0" collapsed="false">
      <c r="A6707" s="1" t="n">
        <f aca="false">-21.4423631616519</f>
        <v>-21.4423631616519</v>
      </c>
      <c r="B6707" s="1" t="n">
        <v>-17.9706300467837</v>
      </c>
    </row>
    <row r="6708" customFormat="false" ht="15" hidden="false" customHeight="false" outlineLevel="0" collapsed="false">
      <c r="A6708" s="1" t="n">
        <v>0.393979354568795</v>
      </c>
      <c r="B6708" s="1" t="n">
        <v>0.115612455661211</v>
      </c>
    </row>
    <row r="6709" customFormat="false" ht="15" hidden="false" customHeight="false" outlineLevel="0" collapsed="false">
      <c r="A6709" s="1" t="n">
        <f aca="false">-18.7047712203803</f>
        <v>-18.7047712203803</v>
      </c>
      <c r="B6709" s="1" t="n">
        <v>-15.9737305115594</v>
      </c>
    </row>
    <row r="6710" customFormat="false" ht="15" hidden="false" customHeight="false" outlineLevel="0" collapsed="false">
      <c r="A6710" s="1" t="n">
        <f aca="false">-34.9439677312072</f>
        <v>-34.9439677312072</v>
      </c>
      <c r="B6710" s="1" t="n">
        <v>-15.2157568321368</v>
      </c>
    </row>
    <row r="6711" customFormat="false" ht="15" hidden="false" customHeight="false" outlineLevel="0" collapsed="false">
      <c r="A6711" s="1" t="n">
        <v>26.7815638781322</v>
      </c>
      <c r="B6711" s="1" t="n">
        <v>-4.67241808954827</v>
      </c>
    </row>
    <row r="6712" customFormat="false" ht="15" hidden="false" customHeight="false" outlineLevel="0" collapsed="false">
      <c r="A6712" s="1" t="n">
        <f aca="false">-18.599004166958</f>
        <v>-18.599004166958</v>
      </c>
      <c r="B6712" s="1" t="n">
        <v>-11.3859297196192</v>
      </c>
    </row>
    <row r="6713" customFormat="false" ht="15" hidden="false" customHeight="false" outlineLevel="0" collapsed="false">
      <c r="A6713" s="1" t="n">
        <v>27.5236747988669</v>
      </c>
      <c r="B6713" s="1" t="n">
        <v>-5.72831312336522</v>
      </c>
    </row>
    <row r="6714" customFormat="false" ht="15" hidden="false" customHeight="false" outlineLevel="0" collapsed="false">
      <c r="A6714" s="1" t="n">
        <f aca="false">-19.0527000996079</f>
        <v>-19.0527000996079</v>
      </c>
      <c r="B6714" s="1" t="n">
        <v>-17.0071143014844</v>
      </c>
    </row>
    <row r="6715" customFormat="false" ht="15" hidden="false" customHeight="false" outlineLevel="0" collapsed="false">
      <c r="A6715" s="1" t="n">
        <f aca="false">-16.8311632816447</f>
        <v>-16.8311632816447</v>
      </c>
      <c r="B6715" s="1" t="n">
        <v>-11.898507096949</v>
      </c>
    </row>
    <row r="6716" customFormat="false" ht="15" hidden="false" customHeight="false" outlineLevel="0" collapsed="false">
      <c r="A6716" s="1" t="n">
        <v>1.78483926737726</v>
      </c>
      <c r="B6716" s="1" t="n">
        <v>2.66781202123443</v>
      </c>
    </row>
    <row r="6717" customFormat="false" ht="15" hidden="false" customHeight="false" outlineLevel="0" collapsed="false">
      <c r="A6717" s="1" t="n">
        <v>30.6088560380817</v>
      </c>
      <c r="B6717" s="1" t="n">
        <v>-8.74577550665862</v>
      </c>
    </row>
    <row r="6718" customFormat="false" ht="15" hidden="false" customHeight="false" outlineLevel="0" collapsed="false">
      <c r="A6718" s="1" t="n">
        <v>34.2412134290868</v>
      </c>
      <c r="B6718" s="1" t="n">
        <v>-2.27972690377994</v>
      </c>
    </row>
    <row r="6719" customFormat="false" ht="15" hidden="false" customHeight="false" outlineLevel="0" collapsed="false">
      <c r="A6719" s="1" t="n">
        <v>35.0691449336715</v>
      </c>
      <c r="B6719" s="1" t="n">
        <v>0.026556186640299</v>
      </c>
    </row>
    <row r="6720" customFormat="false" ht="15" hidden="false" customHeight="false" outlineLevel="0" collapsed="false">
      <c r="A6720" s="1" t="n">
        <v>32.6675385780309</v>
      </c>
      <c r="B6720" s="1" t="n">
        <v>-9.52674402079698</v>
      </c>
    </row>
    <row r="6721" customFormat="false" ht="15" hidden="false" customHeight="false" outlineLevel="0" collapsed="false">
      <c r="A6721" s="1" t="n">
        <f aca="false">-25.1016348756431</f>
        <v>-25.1016348756431</v>
      </c>
      <c r="B6721" s="1" t="n">
        <v>-9.51599681860945</v>
      </c>
    </row>
    <row r="6722" customFormat="false" ht="15" hidden="false" customHeight="false" outlineLevel="0" collapsed="false">
      <c r="A6722" s="1" t="n">
        <f aca="false">-21.0079916809074</f>
        <v>-21.0079916809074</v>
      </c>
      <c r="B6722" s="1" t="n">
        <v>-10.7671781752284</v>
      </c>
    </row>
    <row r="6723" customFormat="false" ht="15" hidden="false" customHeight="false" outlineLevel="0" collapsed="false">
      <c r="A6723" s="1" t="n">
        <f aca="false">-25.7322803599227</f>
        <v>-25.7322803599227</v>
      </c>
      <c r="B6723" s="1" t="n">
        <v>-11.1102331537251</v>
      </c>
    </row>
    <row r="6724" customFormat="false" ht="15" hidden="false" customHeight="false" outlineLevel="0" collapsed="false">
      <c r="A6724" s="1" t="n">
        <v>5.79038746958683</v>
      </c>
      <c r="B6724" s="1" t="n">
        <v>9.21141457125442</v>
      </c>
    </row>
    <row r="6725" customFormat="false" ht="15" hidden="false" customHeight="false" outlineLevel="0" collapsed="false">
      <c r="A6725" s="1" t="n">
        <f aca="false">-27.2331610917706</f>
        <v>-27.2331610917706</v>
      </c>
      <c r="B6725" s="1" t="n">
        <v>-15.2207297987348</v>
      </c>
    </row>
    <row r="6726" customFormat="false" ht="15" hidden="false" customHeight="false" outlineLevel="0" collapsed="false">
      <c r="A6726" s="1" t="n">
        <v>32.8673568500892</v>
      </c>
      <c r="B6726" s="1" t="n">
        <v>-3.88433808841323</v>
      </c>
    </row>
    <row r="6727" customFormat="false" ht="15" hidden="false" customHeight="false" outlineLevel="0" collapsed="false">
      <c r="A6727" s="1" t="n">
        <f aca="false">-17.3634131304557</f>
        <v>-17.3634131304557</v>
      </c>
      <c r="B6727" s="1" t="n">
        <v>-9.85366619514765</v>
      </c>
    </row>
    <row r="6728" customFormat="false" ht="15" hidden="false" customHeight="false" outlineLevel="0" collapsed="false">
      <c r="A6728" s="1" t="n">
        <f aca="false">-31.5189478820646</f>
        <v>-31.5189478820646</v>
      </c>
      <c r="B6728" s="1" t="n">
        <v>-19.3519670588819</v>
      </c>
    </row>
    <row r="6729" customFormat="false" ht="15" hidden="false" customHeight="false" outlineLevel="0" collapsed="false">
      <c r="A6729" s="1" t="n">
        <f aca="false">-26.75683496048</f>
        <v>-26.75683496048</v>
      </c>
      <c r="B6729" s="1" t="n">
        <v>-15.0578017523003</v>
      </c>
    </row>
    <row r="6730" customFormat="false" ht="15" hidden="false" customHeight="false" outlineLevel="0" collapsed="false">
      <c r="A6730" s="1" t="n">
        <f aca="false">-24.0492578776681</f>
        <v>-24.0492578776681</v>
      </c>
      <c r="B6730" s="1" t="n">
        <v>-14.5458996209331</v>
      </c>
    </row>
    <row r="6731" customFormat="false" ht="15" hidden="false" customHeight="false" outlineLevel="0" collapsed="false">
      <c r="A6731" s="1" t="n">
        <v>9.99737082520785</v>
      </c>
      <c r="B6731" s="1" t="n">
        <v>1.99606111809938</v>
      </c>
    </row>
    <row r="6732" customFormat="false" ht="15" hidden="false" customHeight="false" outlineLevel="0" collapsed="false">
      <c r="A6732" s="1" t="n">
        <f aca="false">-20.9666752025511</f>
        <v>-20.9666752025511</v>
      </c>
      <c r="B6732" s="1" t="n">
        <v>-11.2023812054829</v>
      </c>
    </row>
    <row r="6733" customFormat="false" ht="15" hidden="false" customHeight="false" outlineLevel="0" collapsed="false">
      <c r="A6733" s="1" t="n">
        <f aca="false">-34.1875728296577</f>
        <v>-34.1875728296577</v>
      </c>
      <c r="B6733" s="1" t="n">
        <v>-13.8595014476434</v>
      </c>
    </row>
    <row r="6734" customFormat="false" ht="15" hidden="false" customHeight="false" outlineLevel="0" collapsed="false">
      <c r="A6734" s="1" t="n">
        <v>30.3864248962666</v>
      </c>
      <c r="B6734" s="1" t="n">
        <v>-7.74281562785959</v>
      </c>
    </row>
    <row r="6735" customFormat="false" ht="15" hidden="false" customHeight="false" outlineLevel="0" collapsed="false">
      <c r="A6735" s="1" t="n">
        <v>36.9922010544393</v>
      </c>
      <c r="B6735" s="1" t="n">
        <v>-1.14441417957964</v>
      </c>
    </row>
    <row r="6736" customFormat="false" ht="15" hidden="false" customHeight="false" outlineLevel="0" collapsed="false">
      <c r="A6736" s="1" t="n">
        <v>11.8095567038575</v>
      </c>
      <c r="B6736" s="1" t="n">
        <v>0.262277143858538</v>
      </c>
    </row>
    <row r="6737" customFormat="false" ht="15" hidden="false" customHeight="false" outlineLevel="0" collapsed="false">
      <c r="A6737" s="1" t="n">
        <v>35.1089859509249</v>
      </c>
      <c r="B6737" s="1" t="n">
        <v>-8.92593763486663</v>
      </c>
    </row>
    <row r="6738" customFormat="false" ht="15" hidden="false" customHeight="false" outlineLevel="0" collapsed="false">
      <c r="A6738" s="1" t="n">
        <f aca="false">-21.7302274034299</f>
        <v>-21.7302274034299</v>
      </c>
      <c r="B6738" s="1" t="n">
        <v>-10.8558999721841</v>
      </c>
    </row>
    <row r="6739" customFormat="false" ht="15" hidden="false" customHeight="false" outlineLevel="0" collapsed="false">
      <c r="A6739" s="1" t="n">
        <v>6.42608414320125</v>
      </c>
      <c r="B6739" s="1" t="n">
        <v>7.70614199191568</v>
      </c>
    </row>
    <row r="6740" customFormat="false" ht="15" hidden="false" customHeight="false" outlineLevel="0" collapsed="false">
      <c r="A6740" s="1" t="n">
        <v>31.2829328459453</v>
      </c>
      <c r="B6740" s="1" t="n">
        <v>-0.389765129315346</v>
      </c>
    </row>
    <row r="6741" customFormat="false" ht="15" hidden="false" customHeight="false" outlineLevel="0" collapsed="false">
      <c r="A6741" s="1" t="n">
        <v>6.27393087965321</v>
      </c>
      <c r="B6741" s="1" t="n">
        <v>3.74550604795035</v>
      </c>
    </row>
    <row r="6742" customFormat="false" ht="15" hidden="false" customHeight="false" outlineLevel="0" collapsed="false">
      <c r="A6742" s="1" t="n">
        <f aca="false">-22.5410126131931</f>
        <v>-22.5410126131931</v>
      </c>
      <c r="B6742" s="1" t="n">
        <v>-13.5866220406712</v>
      </c>
    </row>
    <row r="6743" customFormat="false" ht="15" hidden="false" customHeight="false" outlineLevel="0" collapsed="false">
      <c r="A6743" s="1" t="n">
        <v>33.2703237610792</v>
      </c>
      <c r="B6743" s="1" t="n">
        <v>-1.28243281528396</v>
      </c>
    </row>
    <row r="6744" customFormat="false" ht="15" hidden="false" customHeight="false" outlineLevel="0" collapsed="false">
      <c r="A6744" s="1" t="n">
        <f aca="false">-22.7762969486859</f>
        <v>-22.7762969486859</v>
      </c>
      <c r="B6744" s="1" t="n">
        <v>-17.4633695494373</v>
      </c>
    </row>
    <row r="6745" customFormat="false" ht="15" hidden="false" customHeight="false" outlineLevel="0" collapsed="false">
      <c r="A6745" s="1" t="n">
        <v>27.2098552485789</v>
      </c>
      <c r="B6745" s="1" t="n">
        <v>-4.91140681936157</v>
      </c>
    </row>
    <row r="6746" customFormat="false" ht="15" hidden="false" customHeight="false" outlineLevel="0" collapsed="false">
      <c r="A6746" s="1" t="n">
        <f aca="false">-16.9836196661678</f>
        <v>-16.9836196661678</v>
      </c>
      <c r="B6746" s="1" t="n">
        <v>-17.4278542740605</v>
      </c>
    </row>
    <row r="6747" customFormat="false" ht="15" hidden="false" customHeight="false" outlineLevel="0" collapsed="false">
      <c r="A6747" s="1" t="n">
        <v>37.8591855381083</v>
      </c>
      <c r="B6747" s="1" t="n">
        <v>-7.17717056566564</v>
      </c>
    </row>
    <row r="6748" customFormat="false" ht="15" hidden="false" customHeight="false" outlineLevel="0" collapsed="false">
      <c r="A6748" s="1" t="n">
        <v>-4.61591413246538</v>
      </c>
      <c r="B6748" s="1" t="n">
        <v>9.4135895292122</v>
      </c>
    </row>
    <row r="6749" customFormat="false" ht="15" hidden="false" customHeight="false" outlineLevel="0" collapsed="false">
      <c r="A6749" s="1" t="n">
        <v>4.9850336207055</v>
      </c>
      <c r="B6749" s="1" t="n">
        <v>9.3006303010011</v>
      </c>
    </row>
    <row r="6750" customFormat="false" ht="15" hidden="false" customHeight="false" outlineLevel="0" collapsed="false">
      <c r="A6750" s="1" t="n">
        <f aca="false">-22.3193534729067</f>
        <v>-22.3193534729067</v>
      </c>
      <c r="B6750" s="1" t="n">
        <v>-15.0353428023416</v>
      </c>
    </row>
    <row r="6751" customFormat="false" ht="15" hidden="false" customHeight="false" outlineLevel="0" collapsed="false">
      <c r="A6751" s="1" t="n">
        <f aca="false">-21.8591713643908</f>
        <v>-21.8591713643908</v>
      </c>
      <c r="B6751" s="1" t="n">
        <v>-14.7612627183041</v>
      </c>
    </row>
    <row r="6752" customFormat="false" ht="15" hidden="false" customHeight="false" outlineLevel="0" collapsed="false">
      <c r="A6752" s="1" t="n">
        <v>6.87457128469502</v>
      </c>
      <c r="B6752" s="1" t="n">
        <v>8.25218622541317</v>
      </c>
    </row>
    <row r="6753" customFormat="false" ht="15" hidden="false" customHeight="false" outlineLevel="0" collapsed="false">
      <c r="A6753" s="1" t="n">
        <f aca="false">-27.3057529818166</f>
        <v>-27.3057529818166</v>
      </c>
      <c r="B6753" s="1" t="n">
        <v>-17.6705099087897</v>
      </c>
    </row>
    <row r="6754" customFormat="false" ht="15" hidden="false" customHeight="false" outlineLevel="0" collapsed="false">
      <c r="A6754" s="1" t="n">
        <v>12.9118390598384</v>
      </c>
      <c r="B6754" s="1" t="n">
        <v>0.124395612035345</v>
      </c>
    </row>
    <row r="6755" customFormat="false" ht="15" hidden="false" customHeight="false" outlineLevel="0" collapsed="false">
      <c r="A6755" s="1" t="n">
        <v>7.35825066754243</v>
      </c>
      <c r="B6755" s="1" t="n">
        <v>3.16668127527243</v>
      </c>
    </row>
    <row r="6756" customFormat="false" ht="15" hidden="false" customHeight="false" outlineLevel="0" collapsed="false">
      <c r="A6756" s="1" t="n">
        <f aca="false">-20.6051699725413</f>
        <v>-20.6051699725413</v>
      </c>
      <c r="B6756" s="1" t="n">
        <v>-13.7983638087995</v>
      </c>
    </row>
    <row r="6757" customFormat="false" ht="15" hidden="false" customHeight="false" outlineLevel="0" collapsed="false">
      <c r="A6757" s="1" t="n">
        <v>27.6482286291936</v>
      </c>
      <c r="B6757" s="1" t="n">
        <v>-7.00499558682279</v>
      </c>
    </row>
    <row r="6758" customFormat="false" ht="15" hidden="false" customHeight="false" outlineLevel="0" collapsed="false">
      <c r="A6758" s="1" t="n">
        <v>-1.58310025501636</v>
      </c>
      <c r="B6758" s="1" t="n">
        <v>3.35570971829755</v>
      </c>
    </row>
    <row r="6759" customFormat="false" ht="15" hidden="false" customHeight="false" outlineLevel="0" collapsed="false">
      <c r="A6759" s="1" t="n">
        <f aca="false">-31.6000772313035</f>
        <v>-31.6000772313035</v>
      </c>
      <c r="B6759" s="1" t="n">
        <v>-18.9017479073671</v>
      </c>
    </row>
    <row r="6760" customFormat="false" ht="15" hidden="false" customHeight="false" outlineLevel="0" collapsed="false">
      <c r="A6760" s="1" t="n">
        <v>36.0062916275619</v>
      </c>
      <c r="B6760" s="1" t="n">
        <v>-7.82942976562821</v>
      </c>
    </row>
    <row r="6761" customFormat="false" ht="15" hidden="false" customHeight="false" outlineLevel="0" collapsed="false">
      <c r="A6761" s="1" t="n">
        <f aca="false">-20.2817465044297</f>
        <v>-20.2817465044297</v>
      </c>
      <c r="B6761" s="1" t="n">
        <v>-18.6946016887663</v>
      </c>
    </row>
    <row r="6762" customFormat="false" ht="15" hidden="false" customHeight="false" outlineLevel="0" collapsed="false">
      <c r="A6762" s="1" t="n">
        <v>22.877608301625</v>
      </c>
      <c r="B6762" s="1" t="n">
        <v>-0.163669518444219</v>
      </c>
    </row>
    <row r="6763" customFormat="false" ht="15" hidden="false" customHeight="false" outlineLevel="0" collapsed="false">
      <c r="A6763" s="1" t="n">
        <f aca="false">-20.6568317486298</f>
        <v>-20.6568317486298</v>
      </c>
      <c r="B6763" s="1" t="n">
        <v>-18.5988922673323</v>
      </c>
    </row>
    <row r="6764" customFormat="false" ht="15" hidden="false" customHeight="false" outlineLevel="0" collapsed="false">
      <c r="A6764" s="1" t="n">
        <v>12.8930447423646</v>
      </c>
      <c r="B6764" s="1" t="n">
        <v>8.14338785649682</v>
      </c>
    </row>
    <row r="6765" customFormat="false" ht="15" hidden="false" customHeight="false" outlineLevel="0" collapsed="false">
      <c r="A6765" s="1" t="n">
        <f aca="false">-15.9692442729294</f>
        <v>-15.9692442729294</v>
      </c>
      <c r="B6765" s="1" t="n">
        <v>-10.1207650988462</v>
      </c>
    </row>
    <row r="6766" customFormat="false" ht="15" hidden="false" customHeight="false" outlineLevel="0" collapsed="false">
      <c r="A6766" s="1" t="n">
        <v>11.0214575473854</v>
      </c>
      <c r="B6766" s="1" t="n">
        <v>2.5389294318373</v>
      </c>
    </row>
    <row r="6767" customFormat="false" ht="15" hidden="false" customHeight="false" outlineLevel="0" collapsed="false">
      <c r="A6767" s="1" t="n">
        <f aca="false">-34.5477548555158</f>
        <v>-34.5477548555158</v>
      </c>
      <c r="B6767" s="1" t="n">
        <v>-17.7876810222228</v>
      </c>
    </row>
    <row r="6768" customFormat="false" ht="15" hidden="false" customHeight="false" outlineLevel="0" collapsed="false">
      <c r="A6768" s="1" t="n">
        <f aca="false">-30.2752985349285</f>
        <v>-30.2752985349285</v>
      </c>
      <c r="B6768" s="1" t="n">
        <v>-11.0383178854992</v>
      </c>
    </row>
    <row r="6769" customFormat="false" ht="15" hidden="false" customHeight="false" outlineLevel="0" collapsed="false">
      <c r="A6769" s="1" t="n">
        <v>-3.16231624899705</v>
      </c>
      <c r="B6769" s="1" t="n">
        <v>4.06222312382466</v>
      </c>
    </row>
    <row r="6770" customFormat="false" ht="15" hidden="false" customHeight="false" outlineLevel="0" collapsed="false">
      <c r="A6770" s="1" t="n">
        <v>29.4439225352007</v>
      </c>
      <c r="B6770" s="1" t="n">
        <v>-6.81141722183078</v>
      </c>
    </row>
    <row r="6771" customFormat="false" ht="15" hidden="false" customHeight="false" outlineLevel="0" collapsed="false">
      <c r="A6771" s="1" t="n">
        <f aca="false">-24.7102961214426</f>
        <v>-24.7102961214426</v>
      </c>
      <c r="B6771" s="1" t="n">
        <v>-10.8926921363613</v>
      </c>
    </row>
    <row r="6772" customFormat="false" ht="15" hidden="false" customHeight="false" outlineLevel="0" collapsed="false">
      <c r="A6772" s="1" t="n">
        <f aca="false">-22.6634278920843</f>
        <v>-22.6634278920843</v>
      </c>
      <c r="B6772" s="1" t="n">
        <v>-10.9957446341427</v>
      </c>
    </row>
    <row r="6773" customFormat="false" ht="15" hidden="false" customHeight="false" outlineLevel="0" collapsed="false">
      <c r="A6773" s="1" t="n">
        <v>0.775817140732501</v>
      </c>
      <c r="B6773" s="1" t="n">
        <v>0.936858368230986</v>
      </c>
    </row>
    <row r="6774" customFormat="false" ht="15" hidden="false" customHeight="false" outlineLevel="0" collapsed="false">
      <c r="A6774" s="1" t="n">
        <v>4.80363933003977</v>
      </c>
      <c r="B6774" s="1" t="n">
        <v>2.83853084925892</v>
      </c>
    </row>
    <row r="6775" customFormat="false" ht="15" hidden="false" customHeight="false" outlineLevel="0" collapsed="false">
      <c r="A6775" s="1" t="n">
        <f aca="false">-25.5695412636137</f>
        <v>-25.5695412636137</v>
      </c>
      <c r="B6775" s="1" t="n">
        <v>-17.72520465277</v>
      </c>
    </row>
    <row r="6776" customFormat="false" ht="15" hidden="false" customHeight="false" outlineLevel="0" collapsed="false">
      <c r="A6776" s="1" t="n">
        <v>32.0818191193489</v>
      </c>
      <c r="B6776" s="1" t="n">
        <v>-4.18836864561619</v>
      </c>
    </row>
    <row r="6777" customFormat="false" ht="15" hidden="false" customHeight="false" outlineLevel="0" collapsed="false">
      <c r="A6777" s="1" t="n">
        <v>37.5939695941787</v>
      </c>
      <c r="B6777" s="1" t="n">
        <v>0.205648234945995</v>
      </c>
    </row>
    <row r="6778" customFormat="false" ht="15" hidden="false" customHeight="false" outlineLevel="0" collapsed="false">
      <c r="A6778" s="1" t="n">
        <v>36.7298729400572</v>
      </c>
      <c r="B6778" s="1" t="n">
        <v>-0.744744963022093</v>
      </c>
    </row>
    <row r="6779" customFormat="false" ht="15" hidden="false" customHeight="false" outlineLevel="0" collapsed="false">
      <c r="A6779" s="1" t="n">
        <f aca="false">-25.7545071945271</f>
        <v>-25.7545071945271</v>
      </c>
      <c r="B6779" s="1" t="n">
        <v>-13.975035840611</v>
      </c>
    </row>
    <row r="6780" customFormat="false" ht="15" hidden="false" customHeight="false" outlineLevel="0" collapsed="false">
      <c r="A6780" s="1" t="n">
        <v>31.5431025689244</v>
      </c>
      <c r="B6780" s="1" t="n">
        <v>-7.01773304292179</v>
      </c>
    </row>
    <row r="6781" customFormat="false" ht="15" hidden="false" customHeight="false" outlineLevel="0" collapsed="false">
      <c r="A6781" s="1" t="n">
        <v>-2.68896640588614</v>
      </c>
      <c r="B6781" s="1" t="n">
        <v>9.1787027937847</v>
      </c>
    </row>
    <row r="6782" customFormat="false" ht="15" hidden="false" customHeight="false" outlineLevel="0" collapsed="false">
      <c r="A6782" s="1" t="n">
        <v>2.11611934440799</v>
      </c>
      <c r="B6782" s="1" t="n">
        <v>6.55795669606402</v>
      </c>
    </row>
    <row r="6783" customFormat="false" ht="15" hidden="false" customHeight="false" outlineLevel="0" collapsed="false">
      <c r="A6783" s="1" t="n">
        <f aca="false">-32.9226032734902</f>
        <v>-32.9226032734902</v>
      </c>
      <c r="B6783" s="1" t="n">
        <v>-10.8754535586457</v>
      </c>
    </row>
    <row r="6784" customFormat="false" ht="15" hidden="false" customHeight="false" outlineLevel="0" collapsed="false">
      <c r="A6784" s="1" t="n">
        <v>-4.86582767048644</v>
      </c>
      <c r="B6784" s="1" t="n">
        <v>4.73325397045857</v>
      </c>
    </row>
    <row r="6785" customFormat="false" ht="15" hidden="false" customHeight="false" outlineLevel="0" collapsed="false">
      <c r="A6785" s="1" t="n">
        <v>-0.3706166010919</v>
      </c>
      <c r="B6785" s="1" t="n">
        <v>7.86598947828444</v>
      </c>
    </row>
    <row r="6786" customFormat="false" ht="15" hidden="false" customHeight="false" outlineLevel="0" collapsed="false">
      <c r="A6786" s="1" t="n">
        <f aca="false">-22.4880157511791</f>
        <v>-22.4880157511791</v>
      </c>
      <c r="B6786" s="1" t="n">
        <v>-10.5386388368495</v>
      </c>
    </row>
    <row r="6787" customFormat="false" ht="15" hidden="false" customHeight="false" outlineLevel="0" collapsed="false">
      <c r="A6787" s="1" t="n">
        <f aca="false">-34.8446928975929</f>
        <v>-34.8446928975929</v>
      </c>
      <c r="B6787" s="1" t="n">
        <v>-9.87095094474866</v>
      </c>
    </row>
    <row r="6788" customFormat="false" ht="15" hidden="false" customHeight="false" outlineLevel="0" collapsed="false">
      <c r="A6788" s="1" t="n">
        <v>7.91773412354199</v>
      </c>
      <c r="B6788" s="1" t="n">
        <v>1.93457784806578</v>
      </c>
    </row>
    <row r="6789" customFormat="false" ht="15" hidden="false" customHeight="false" outlineLevel="0" collapsed="false">
      <c r="A6789" s="1" t="n">
        <v>6.94461390222291</v>
      </c>
      <c r="B6789" s="1" t="n">
        <v>7.94269969222961</v>
      </c>
    </row>
    <row r="6790" customFormat="false" ht="15" hidden="false" customHeight="false" outlineLevel="0" collapsed="false">
      <c r="A6790" s="1" t="n">
        <v>29.8169204078366</v>
      </c>
      <c r="B6790" s="1" t="n">
        <v>-5.23869720325552</v>
      </c>
    </row>
    <row r="6791" customFormat="false" ht="15" hidden="false" customHeight="false" outlineLevel="0" collapsed="false">
      <c r="A6791" s="1" t="n">
        <v>39.4499467508911</v>
      </c>
      <c r="B6791" s="1" t="n">
        <v>-9.40250072643701</v>
      </c>
    </row>
    <row r="6792" customFormat="false" ht="15" hidden="false" customHeight="false" outlineLevel="0" collapsed="false">
      <c r="A6792" s="1" t="n">
        <f aca="false">-25.1502953427288</f>
        <v>-25.1502953427288</v>
      </c>
      <c r="B6792" s="1" t="n">
        <v>-18.2870995219283</v>
      </c>
    </row>
    <row r="6793" customFormat="false" ht="15" hidden="false" customHeight="false" outlineLevel="0" collapsed="false">
      <c r="A6793" s="1" t="n">
        <v>-2.62496601497004</v>
      </c>
      <c r="B6793" s="1" t="n">
        <v>2.91259396312668</v>
      </c>
    </row>
    <row r="6794" customFormat="false" ht="15" hidden="false" customHeight="false" outlineLevel="0" collapsed="false">
      <c r="A6794" s="1" t="n">
        <v>11.3982447955616</v>
      </c>
      <c r="B6794" s="1" t="n">
        <v>0.593531361859154</v>
      </c>
    </row>
    <row r="6795" customFormat="false" ht="15" hidden="false" customHeight="false" outlineLevel="0" collapsed="false">
      <c r="A6795" s="1" t="n">
        <f aca="false">-23.7094669194878</f>
        <v>-23.7094669194878</v>
      </c>
      <c r="B6795" s="1" t="n">
        <v>-11.0799750448848</v>
      </c>
    </row>
    <row r="6796" customFormat="false" ht="15" hidden="false" customHeight="false" outlineLevel="0" collapsed="false">
      <c r="A6796" s="1" t="n">
        <v>10.5458776972244</v>
      </c>
      <c r="B6796" s="1" t="n">
        <v>3.30536794590062</v>
      </c>
    </row>
    <row r="6797" customFormat="false" ht="15" hidden="false" customHeight="false" outlineLevel="0" collapsed="false">
      <c r="A6797" s="1" t="n">
        <v>9.02255091257833</v>
      </c>
      <c r="B6797" s="1" t="n">
        <v>-0.209064757635185</v>
      </c>
    </row>
    <row r="6798" customFormat="false" ht="15" hidden="false" customHeight="false" outlineLevel="0" collapsed="false">
      <c r="A6798" s="1" t="n">
        <v>8.04900570446039</v>
      </c>
      <c r="B6798" s="1" t="n">
        <v>4.93976869924828</v>
      </c>
    </row>
    <row r="6799" customFormat="false" ht="15" hidden="false" customHeight="false" outlineLevel="0" collapsed="false">
      <c r="A6799" s="1" t="n">
        <v>21.4223581767195</v>
      </c>
      <c r="B6799" s="1" t="n">
        <v>-1.83577031077357</v>
      </c>
    </row>
    <row r="6800" customFormat="false" ht="15" hidden="false" customHeight="false" outlineLevel="0" collapsed="false">
      <c r="A6800" s="1" t="n">
        <v>-0.877580101804141</v>
      </c>
      <c r="B6800" s="1" t="n">
        <v>4.62835583326678</v>
      </c>
    </row>
    <row r="6801" customFormat="false" ht="15" hidden="false" customHeight="false" outlineLevel="0" collapsed="false">
      <c r="A6801" s="1" t="n">
        <f aca="false">-25.6673195565687</f>
        <v>-25.6673195565687</v>
      </c>
      <c r="B6801" s="1" t="n">
        <v>-10.0734561643</v>
      </c>
    </row>
    <row r="6802" customFormat="false" ht="15" hidden="false" customHeight="false" outlineLevel="0" collapsed="false">
      <c r="A6802" s="1" t="n">
        <v>-0.614784436230687</v>
      </c>
      <c r="B6802" s="1" t="n">
        <v>5.53481380774135</v>
      </c>
    </row>
    <row r="6803" customFormat="false" ht="15" hidden="false" customHeight="false" outlineLevel="0" collapsed="false">
      <c r="A6803" s="1" t="n">
        <f aca="false">-25.1430503159099</f>
        <v>-25.1430503159099</v>
      </c>
      <c r="B6803" s="1" t="n">
        <v>-16.9922275883392</v>
      </c>
    </row>
    <row r="6804" customFormat="false" ht="15" hidden="false" customHeight="false" outlineLevel="0" collapsed="false">
      <c r="A6804" s="1" t="n">
        <f aca="false">-16.4870436548509</f>
        <v>-16.4870436548509</v>
      </c>
      <c r="B6804" s="1" t="n">
        <v>-9.61546658809879</v>
      </c>
    </row>
    <row r="6805" customFormat="false" ht="15" hidden="false" customHeight="false" outlineLevel="0" collapsed="false">
      <c r="A6805" s="1" t="n">
        <v>4.17560407231832</v>
      </c>
      <c r="B6805" s="1" t="n">
        <v>5.53787050105435</v>
      </c>
    </row>
    <row r="6806" customFormat="false" ht="15" hidden="false" customHeight="false" outlineLevel="0" collapsed="false">
      <c r="A6806" s="1" t="n">
        <f aca="false">-32.7959780968308</f>
        <v>-32.7959780968308</v>
      </c>
      <c r="B6806" s="1" t="n">
        <v>-18.680427033304</v>
      </c>
    </row>
    <row r="6807" customFormat="false" ht="15" hidden="false" customHeight="false" outlineLevel="0" collapsed="false">
      <c r="A6807" s="1" t="n">
        <f aca="false">-20.9865762337035</f>
        <v>-20.9865762337035</v>
      </c>
      <c r="B6807" s="1" t="n">
        <v>-10.809296423958</v>
      </c>
    </row>
    <row r="6808" customFormat="false" ht="15" hidden="false" customHeight="false" outlineLevel="0" collapsed="false">
      <c r="A6808" s="1" t="n">
        <v>-2.31994928232905</v>
      </c>
      <c r="B6808" s="1" t="n">
        <v>4.7273505356778</v>
      </c>
    </row>
    <row r="6809" customFormat="false" ht="15" hidden="false" customHeight="false" outlineLevel="0" collapsed="false">
      <c r="A6809" s="1" t="n">
        <v>35.5872998231071</v>
      </c>
      <c r="B6809" s="1" t="n">
        <v>-5.48113919992631</v>
      </c>
    </row>
    <row r="6810" customFormat="false" ht="15" hidden="false" customHeight="false" outlineLevel="0" collapsed="false">
      <c r="A6810" s="1" t="n">
        <v>31.8421861858686</v>
      </c>
      <c r="B6810" s="1" t="n">
        <v>-4.67973715646262</v>
      </c>
    </row>
    <row r="6811" customFormat="false" ht="15" hidden="false" customHeight="false" outlineLevel="0" collapsed="false">
      <c r="A6811" s="1" t="n">
        <v>24.005076736048</v>
      </c>
      <c r="B6811" s="1" t="n">
        <v>-0.154300244661788</v>
      </c>
    </row>
    <row r="6812" customFormat="false" ht="15" hidden="false" customHeight="false" outlineLevel="0" collapsed="false">
      <c r="A6812" s="1" t="n">
        <v>20.8366136188816</v>
      </c>
      <c r="B6812" s="1" t="n">
        <v>-8.66395387096528</v>
      </c>
    </row>
    <row r="6813" customFormat="false" ht="15" hidden="false" customHeight="false" outlineLevel="0" collapsed="false">
      <c r="A6813" s="1" t="n">
        <v>22.0806805644219</v>
      </c>
      <c r="B6813" s="1" t="n">
        <v>-9.55252217824182</v>
      </c>
    </row>
    <row r="6814" customFormat="false" ht="15" hidden="false" customHeight="false" outlineLevel="0" collapsed="false">
      <c r="A6814" s="1" t="n">
        <f aca="false">-21.2719197170582</f>
        <v>-21.2719197170582</v>
      </c>
      <c r="B6814" s="1" t="n">
        <v>-18.0987040946925</v>
      </c>
    </row>
    <row r="6815" customFormat="false" ht="15" hidden="false" customHeight="false" outlineLevel="0" collapsed="false">
      <c r="A6815" s="1" t="n">
        <v>-3.24452118140713</v>
      </c>
      <c r="B6815" s="1" t="n">
        <v>3.58502445016614</v>
      </c>
    </row>
    <row r="6816" customFormat="false" ht="15" hidden="false" customHeight="false" outlineLevel="0" collapsed="false">
      <c r="A6816" s="1" t="n">
        <f aca="false">-20.1562319478068</f>
        <v>-20.1562319478068</v>
      </c>
      <c r="B6816" s="1" t="n">
        <v>-11.9584406203561</v>
      </c>
    </row>
    <row r="6817" customFormat="false" ht="15" hidden="false" customHeight="false" outlineLevel="0" collapsed="false">
      <c r="A6817" s="1" t="n">
        <f aca="false">-20.4209661726692</f>
        <v>-20.4209661726692</v>
      </c>
      <c r="B6817" s="1" t="n">
        <v>-17.5241878585563</v>
      </c>
    </row>
    <row r="6818" customFormat="false" ht="15" hidden="false" customHeight="false" outlineLevel="0" collapsed="false">
      <c r="A6818" s="1" t="n">
        <v>1.44643368132903</v>
      </c>
      <c r="B6818" s="1" t="n">
        <v>9.28315233782273</v>
      </c>
    </row>
    <row r="6819" customFormat="false" ht="15" hidden="false" customHeight="false" outlineLevel="0" collapsed="false">
      <c r="A6819" s="1" t="n">
        <v>-5.74285744521357</v>
      </c>
      <c r="B6819" s="1" t="n">
        <v>8.31612742536746</v>
      </c>
    </row>
    <row r="6820" customFormat="false" ht="15" hidden="false" customHeight="false" outlineLevel="0" collapsed="false">
      <c r="A6820" s="1" t="n">
        <v>33.0466737269149</v>
      </c>
      <c r="B6820" s="1" t="n">
        <v>-4.35441820251861</v>
      </c>
    </row>
    <row r="6821" customFormat="false" ht="15" hidden="false" customHeight="false" outlineLevel="0" collapsed="false">
      <c r="A6821" s="1" t="n">
        <f aca="false">-18.8849076767987</f>
        <v>-18.8849076767987</v>
      </c>
      <c r="B6821" s="1" t="n">
        <v>-15.3283578823823</v>
      </c>
    </row>
    <row r="6822" customFormat="false" ht="15" hidden="false" customHeight="false" outlineLevel="0" collapsed="false">
      <c r="A6822" s="1" t="n">
        <f aca="false">-30.1719612549908</f>
        <v>-30.1719612549908</v>
      </c>
      <c r="B6822" s="1" t="n">
        <v>-14.5966988980351</v>
      </c>
    </row>
    <row r="6823" customFormat="false" ht="15" hidden="false" customHeight="false" outlineLevel="0" collapsed="false">
      <c r="A6823" s="1" t="n">
        <f aca="false">-24.7698210814225</f>
        <v>-24.7698210814225</v>
      </c>
      <c r="B6823" s="1" t="n">
        <v>-17.2943316848304</v>
      </c>
    </row>
    <row r="6824" customFormat="false" ht="15" hidden="false" customHeight="false" outlineLevel="0" collapsed="false">
      <c r="A6824" s="1" t="n">
        <v>32.0530123789389</v>
      </c>
      <c r="B6824" s="1" t="n">
        <v>-4.90817608810004</v>
      </c>
    </row>
    <row r="6825" customFormat="false" ht="15" hidden="false" customHeight="false" outlineLevel="0" collapsed="false">
      <c r="A6825" s="1" t="n">
        <v>38.7837437802257</v>
      </c>
      <c r="B6825" s="1" t="n">
        <v>-7.74852814148735</v>
      </c>
    </row>
    <row r="6826" customFormat="false" ht="15" hidden="false" customHeight="false" outlineLevel="0" collapsed="false">
      <c r="A6826" s="1" t="n">
        <f aca="false">-20.7270112990916</f>
        <v>-20.7270112990916</v>
      </c>
      <c r="B6826" s="1" t="n">
        <v>-10.6109209623621</v>
      </c>
    </row>
    <row r="6827" customFormat="false" ht="15" hidden="false" customHeight="false" outlineLevel="0" collapsed="false">
      <c r="A6827" s="1" t="n">
        <f aca="false">-21.8209451722805</f>
        <v>-21.8209451722805</v>
      </c>
      <c r="B6827" s="1" t="n">
        <v>-12.8403359245646</v>
      </c>
    </row>
    <row r="6828" customFormat="false" ht="15" hidden="false" customHeight="false" outlineLevel="0" collapsed="false">
      <c r="A6828" s="1" t="n">
        <v>-5.45550419184938</v>
      </c>
      <c r="B6828" s="1" t="n">
        <v>4.43596062882847</v>
      </c>
    </row>
    <row r="6829" customFormat="false" ht="15" hidden="false" customHeight="false" outlineLevel="0" collapsed="false">
      <c r="A6829" s="1" t="n">
        <v>-2.50961277719227</v>
      </c>
      <c r="B6829" s="1" t="n">
        <v>4.90959695023951</v>
      </c>
    </row>
    <row r="6830" customFormat="false" ht="15" hidden="false" customHeight="false" outlineLevel="0" collapsed="false">
      <c r="A6830" s="1" t="n">
        <v>22.2089966279572</v>
      </c>
      <c r="B6830" s="1" t="n">
        <v>-4.46381078618514</v>
      </c>
    </row>
    <row r="6831" customFormat="false" ht="15" hidden="false" customHeight="false" outlineLevel="0" collapsed="false">
      <c r="A6831" s="1" t="n">
        <v>29.1686686823882</v>
      </c>
      <c r="B6831" s="1" t="n">
        <v>-7.88859749586608</v>
      </c>
    </row>
    <row r="6832" customFormat="false" ht="15" hidden="false" customHeight="false" outlineLevel="0" collapsed="false">
      <c r="A6832" s="1" t="n">
        <v>27.1422030255991</v>
      </c>
      <c r="B6832" s="1" t="n">
        <v>-6.07640132167883</v>
      </c>
    </row>
    <row r="6833" customFormat="false" ht="15" hidden="false" customHeight="false" outlineLevel="0" collapsed="false">
      <c r="A6833" s="1" t="n">
        <f aca="false">-33.2838726660221</f>
        <v>-33.2838726660221</v>
      </c>
      <c r="B6833" s="1" t="n">
        <v>-10.4704064735855</v>
      </c>
    </row>
    <row r="6834" customFormat="false" ht="15" hidden="false" customHeight="false" outlineLevel="0" collapsed="false">
      <c r="A6834" s="1" t="n">
        <f aca="false">-23.8878004843179</f>
        <v>-23.8878004843179</v>
      </c>
      <c r="B6834" s="1" t="n">
        <v>-10.2514954568992</v>
      </c>
    </row>
    <row r="6835" customFormat="false" ht="15" hidden="false" customHeight="false" outlineLevel="0" collapsed="false">
      <c r="A6835" s="1" t="n">
        <v>-2.49890288303638</v>
      </c>
      <c r="B6835" s="1" t="n">
        <v>1.85751576212467</v>
      </c>
    </row>
    <row r="6836" customFormat="false" ht="15" hidden="false" customHeight="false" outlineLevel="0" collapsed="false">
      <c r="A6836" s="1" t="n">
        <f aca="false">-22.3242333735113</f>
        <v>-22.3242333735113</v>
      </c>
      <c r="B6836" s="1" t="n">
        <v>-17.0142784201598</v>
      </c>
    </row>
    <row r="6837" customFormat="false" ht="15" hidden="false" customHeight="false" outlineLevel="0" collapsed="false">
      <c r="A6837" s="1" t="n">
        <f aca="false">-21.6237300573762</f>
        <v>-21.6237300573762</v>
      </c>
      <c r="B6837" s="1" t="n">
        <v>-12.0683992679409</v>
      </c>
    </row>
    <row r="6838" customFormat="false" ht="15" hidden="false" customHeight="false" outlineLevel="0" collapsed="false">
      <c r="A6838" s="1" t="n">
        <v>1.04732766461599</v>
      </c>
      <c r="B6838" s="1" t="n">
        <v>7.29142291480888</v>
      </c>
    </row>
    <row r="6839" customFormat="false" ht="15" hidden="false" customHeight="false" outlineLevel="0" collapsed="false">
      <c r="A6839" s="1" t="n">
        <f aca="false">-30.4168974387612</f>
        <v>-30.4168974387612</v>
      </c>
      <c r="B6839" s="1" t="n">
        <v>-11.9592866576919</v>
      </c>
    </row>
    <row r="6840" customFormat="false" ht="15" hidden="false" customHeight="false" outlineLevel="0" collapsed="false">
      <c r="A6840" s="1" t="n">
        <v>11.8213224625237</v>
      </c>
      <c r="B6840" s="1" t="n">
        <v>3.68401962822704</v>
      </c>
    </row>
    <row r="6841" customFormat="false" ht="15" hidden="false" customHeight="false" outlineLevel="0" collapsed="false">
      <c r="A6841" s="1" t="n">
        <v>-3.57815111280901</v>
      </c>
      <c r="B6841" s="1" t="n">
        <v>4.84683955486585</v>
      </c>
    </row>
    <row r="6842" customFormat="false" ht="15" hidden="false" customHeight="false" outlineLevel="0" collapsed="false">
      <c r="A6842" s="1" t="n">
        <f aca="false">-24.2110392491679</f>
        <v>-24.2110392491679</v>
      </c>
      <c r="B6842" s="1" t="n">
        <v>-18.7243476358877</v>
      </c>
    </row>
    <row r="6843" customFormat="false" ht="15" hidden="false" customHeight="false" outlineLevel="0" collapsed="false">
      <c r="A6843" s="1" t="n">
        <v>39.1570500570469</v>
      </c>
      <c r="B6843" s="1" t="n">
        <v>-3.26032720477517</v>
      </c>
    </row>
    <row r="6844" customFormat="false" ht="15" hidden="false" customHeight="false" outlineLevel="0" collapsed="false">
      <c r="A6844" s="1" t="n">
        <f aca="false">-20.2870561100377</f>
        <v>-20.2870561100377</v>
      </c>
      <c r="B6844" s="1" t="n">
        <v>-19.2362887230264</v>
      </c>
    </row>
    <row r="6845" customFormat="false" ht="15" hidden="false" customHeight="false" outlineLevel="0" collapsed="false">
      <c r="A6845" s="1" t="n">
        <v>28.2433436509237</v>
      </c>
      <c r="B6845" s="1" t="n">
        <v>-1.15505439118857</v>
      </c>
    </row>
    <row r="6846" customFormat="false" ht="15" hidden="false" customHeight="false" outlineLevel="0" collapsed="false">
      <c r="A6846" s="1" t="n">
        <f aca="false">-31.3792563714284</f>
        <v>-31.3792563714284</v>
      </c>
      <c r="B6846" s="1" t="n">
        <v>-13.5622153295004</v>
      </c>
    </row>
    <row r="6847" customFormat="false" ht="15" hidden="false" customHeight="false" outlineLevel="0" collapsed="false">
      <c r="A6847" s="1" t="n">
        <v>25.191254719074</v>
      </c>
      <c r="B6847" s="1" t="n">
        <v>-8.63415723506768</v>
      </c>
    </row>
    <row r="6848" customFormat="false" ht="15" hidden="false" customHeight="false" outlineLevel="0" collapsed="false">
      <c r="A6848" s="1" t="n">
        <f aca="false">-30.4972711413284</f>
        <v>-30.4972711413284</v>
      </c>
      <c r="B6848" s="1" t="n">
        <v>-15.5502199004005</v>
      </c>
    </row>
    <row r="6849" customFormat="false" ht="15" hidden="false" customHeight="false" outlineLevel="0" collapsed="false">
      <c r="A6849" s="1" t="n">
        <v>24.2310313230643</v>
      </c>
      <c r="B6849" s="1" t="n">
        <v>-2.43144145415017</v>
      </c>
    </row>
    <row r="6850" customFormat="false" ht="15" hidden="false" customHeight="false" outlineLevel="0" collapsed="false">
      <c r="A6850" s="1" t="n">
        <f aca="false">-25.4687716882042</f>
        <v>-25.4687716882042</v>
      </c>
      <c r="B6850" s="1" t="n">
        <v>-9.72828435681716</v>
      </c>
    </row>
    <row r="6851" customFormat="false" ht="15" hidden="false" customHeight="false" outlineLevel="0" collapsed="false">
      <c r="A6851" s="1" t="n">
        <v>6.1695210296704</v>
      </c>
      <c r="B6851" s="1" t="n">
        <v>7.35228821249367</v>
      </c>
    </row>
    <row r="6852" customFormat="false" ht="15" hidden="false" customHeight="false" outlineLevel="0" collapsed="false">
      <c r="A6852" s="1" t="n">
        <v>26.4496271213672</v>
      </c>
      <c r="B6852" s="1" t="n">
        <v>-0.464910513926597</v>
      </c>
    </row>
    <row r="6853" customFormat="false" ht="15" hidden="false" customHeight="false" outlineLevel="0" collapsed="false">
      <c r="A6853" s="1" t="n">
        <f aca="false">-27.7903104297485</f>
        <v>-27.7903104297485</v>
      </c>
      <c r="B6853" s="1" t="n">
        <v>-13.136788930826</v>
      </c>
    </row>
    <row r="6854" customFormat="false" ht="15" hidden="false" customHeight="false" outlineLevel="0" collapsed="false">
      <c r="A6854" s="1" t="n">
        <v>8.60147815608699</v>
      </c>
      <c r="B6854" s="1" t="n">
        <v>0.803605781009274</v>
      </c>
    </row>
    <row r="6855" customFormat="false" ht="15" hidden="false" customHeight="false" outlineLevel="0" collapsed="false">
      <c r="A6855" s="1" t="n">
        <v>28.8887290011819</v>
      </c>
      <c r="B6855" s="1" t="n">
        <v>-7.66519309530255</v>
      </c>
    </row>
    <row r="6856" customFormat="false" ht="15" hidden="false" customHeight="false" outlineLevel="0" collapsed="false">
      <c r="A6856" s="1" t="n">
        <f aca="false">-29.0883531587824</f>
        <v>-29.0883531587824</v>
      </c>
      <c r="B6856" s="1" t="n">
        <v>-16.8274546260199</v>
      </c>
    </row>
    <row r="6857" customFormat="false" ht="15" hidden="false" customHeight="false" outlineLevel="0" collapsed="false">
      <c r="A6857" s="1" t="n">
        <v>6.77463465706251</v>
      </c>
      <c r="B6857" s="1" t="n">
        <v>2.45764373951005</v>
      </c>
    </row>
    <row r="6858" customFormat="false" ht="15" hidden="false" customHeight="false" outlineLevel="0" collapsed="false">
      <c r="A6858" s="1" t="n">
        <f aca="false">-32.0502030927258</f>
        <v>-32.0502030927258</v>
      </c>
      <c r="B6858" s="1" t="n">
        <v>-11.7407606044189</v>
      </c>
    </row>
    <row r="6859" customFormat="false" ht="15" hidden="false" customHeight="false" outlineLevel="0" collapsed="false">
      <c r="A6859" s="1" t="n">
        <v>35.696237512881</v>
      </c>
      <c r="B6859" s="1" t="n">
        <v>-4.82792564601161</v>
      </c>
    </row>
    <row r="6860" customFormat="false" ht="15" hidden="false" customHeight="false" outlineLevel="0" collapsed="false">
      <c r="A6860" s="1" t="n">
        <v>8.00095566594183</v>
      </c>
      <c r="B6860" s="1" t="n">
        <v>6.22093838309372</v>
      </c>
    </row>
    <row r="6861" customFormat="false" ht="15" hidden="false" customHeight="false" outlineLevel="0" collapsed="false">
      <c r="A6861" s="1" t="n">
        <f aca="false">-20.2669303169643</f>
        <v>-20.2669303169643</v>
      </c>
      <c r="B6861" s="1" t="n">
        <v>-14.158128539405</v>
      </c>
    </row>
    <row r="6862" customFormat="false" ht="15" hidden="false" customHeight="false" outlineLevel="0" collapsed="false">
      <c r="A6862" s="1" t="n">
        <v>38.9568886203697</v>
      </c>
      <c r="B6862" s="1" t="n">
        <v>-0.459701730160727</v>
      </c>
    </row>
    <row r="6863" customFormat="false" ht="15" hidden="false" customHeight="false" outlineLevel="0" collapsed="false">
      <c r="A6863" s="1" t="n">
        <v>2.47266382779671</v>
      </c>
      <c r="B6863" s="1" t="n">
        <v>2.49297927552691</v>
      </c>
    </row>
    <row r="6864" customFormat="false" ht="15" hidden="false" customHeight="false" outlineLevel="0" collapsed="false">
      <c r="A6864" s="1" t="n">
        <f aca="false">-21.0116252541916</f>
        <v>-21.0116252541916</v>
      </c>
      <c r="B6864" s="1" t="n">
        <v>-13.4131904958485</v>
      </c>
    </row>
    <row r="6865" customFormat="false" ht="15" hidden="false" customHeight="false" outlineLevel="0" collapsed="false">
      <c r="A6865" s="1" t="n">
        <v>26.4075679419351</v>
      </c>
      <c r="B6865" s="1" t="n">
        <v>-0.749026258590706</v>
      </c>
    </row>
    <row r="6866" customFormat="false" ht="15" hidden="false" customHeight="false" outlineLevel="0" collapsed="false">
      <c r="A6866" s="1" t="n">
        <v>11.8314519886658</v>
      </c>
      <c r="B6866" s="1" t="n">
        <v>4.42500289089572</v>
      </c>
    </row>
    <row r="6867" customFormat="false" ht="15" hidden="false" customHeight="false" outlineLevel="0" collapsed="false">
      <c r="A6867" s="1" t="n">
        <v>40.0590690996937</v>
      </c>
      <c r="B6867" s="1" t="n">
        <v>-4.38447053614395</v>
      </c>
    </row>
    <row r="6868" customFormat="false" ht="15" hidden="false" customHeight="false" outlineLevel="0" collapsed="false">
      <c r="A6868" s="1" t="n">
        <v>1.09483756680575</v>
      </c>
      <c r="B6868" s="1" t="n">
        <v>6.9090601044252</v>
      </c>
    </row>
    <row r="6869" customFormat="false" ht="15" hidden="false" customHeight="false" outlineLevel="0" collapsed="false">
      <c r="A6869" s="1" t="n">
        <v>13.5886506225877</v>
      </c>
      <c r="B6869" s="1" t="n">
        <v>1.60961581848339</v>
      </c>
    </row>
    <row r="6870" customFormat="false" ht="15" hidden="false" customHeight="false" outlineLevel="0" collapsed="false">
      <c r="A6870" s="1" t="n">
        <v>39.7087189033162</v>
      </c>
      <c r="B6870" s="1" t="n">
        <v>-8.19221475037295</v>
      </c>
    </row>
    <row r="6871" customFormat="false" ht="15" hidden="false" customHeight="false" outlineLevel="0" collapsed="false">
      <c r="A6871" s="1" t="n">
        <v>24.4524100359718</v>
      </c>
      <c r="B6871" s="1" t="n">
        <v>-1.3702255674964</v>
      </c>
    </row>
    <row r="6872" customFormat="false" ht="15" hidden="false" customHeight="false" outlineLevel="0" collapsed="false">
      <c r="A6872" s="1" t="n">
        <v>31.4944451770648</v>
      </c>
      <c r="B6872" s="1" t="n">
        <v>-0.815331851041669</v>
      </c>
    </row>
    <row r="6873" customFormat="false" ht="15" hidden="false" customHeight="false" outlineLevel="0" collapsed="false">
      <c r="A6873" s="1" t="n">
        <f aca="false">-26.2175122869261</f>
        <v>-26.2175122869261</v>
      </c>
      <c r="B6873" s="1" t="n">
        <v>-10.1736978851833</v>
      </c>
    </row>
    <row r="6874" customFormat="false" ht="15" hidden="false" customHeight="false" outlineLevel="0" collapsed="false">
      <c r="A6874" s="1" t="n">
        <v>25.5907275341389</v>
      </c>
      <c r="B6874" s="1" t="n">
        <v>-9.12441834709363</v>
      </c>
    </row>
    <row r="6875" customFormat="false" ht="15" hidden="false" customHeight="false" outlineLevel="0" collapsed="false">
      <c r="A6875" s="1" t="n">
        <v>30.223426192297</v>
      </c>
      <c r="B6875" s="1" t="n">
        <v>-4.38079625033093</v>
      </c>
    </row>
    <row r="6876" customFormat="false" ht="15" hidden="false" customHeight="false" outlineLevel="0" collapsed="false">
      <c r="A6876" s="1" t="n">
        <v>-5.61054593358934</v>
      </c>
      <c r="B6876" s="1" t="n">
        <v>3.00765609407171</v>
      </c>
    </row>
    <row r="6877" customFormat="false" ht="15" hidden="false" customHeight="false" outlineLevel="0" collapsed="false">
      <c r="A6877" s="1" t="n">
        <v>9.02535138981947</v>
      </c>
      <c r="B6877" s="1" t="n">
        <v>8.30727735811199</v>
      </c>
    </row>
    <row r="6878" customFormat="false" ht="15" hidden="false" customHeight="false" outlineLevel="0" collapsed="false">
      <c r="A6878" s="1" t="n">
        <f aca="false">-28.0213352661303</f>
        <v>-28.0213352661303</v>
      </c>
      <c r="B6878" s="1" t="n">
        <v>-10.0371410129884</v>
      </c>
    </row>
    <row r="6879" customFormat="false" ht="15" hidden="false" customHeight="false" outlineLevel="0" collapsed="false">
      <c r="A6879" s="1" t="n">
        <v>-6.14753540781934</v>
      </c>
      <c r="B6879" s="1" t="n">
        <v>6.83795386386597</v>
      </c>
    </row>
    <row r="6880" customFormat="false" ht="15" hidden="false" customHeight="false" outlineLevel="0" collapsed="false">
      <c r="A6880" s="1" t="n">
        <v>25.7056019512877</v>
      </c>
      <c r="B6880" s="1" t="n">
        <v>-8.99240409455065</v>
      </c>
    </row>
    <row r="6881" customFormat="false" ht="15" hidden="false" customHeight="false" outlineLevel="0" collapsed="false">
      <c r="A6881" s="1" t="n">
        <v>25.5664253655505</v>
      </c>
      <c r="B6881" s="1" t="n">
        <v>-8.63089804655066</v>
      </c>
    </row>
    <row r="6882" customFormat="false" ht="15" hidden="false" customHeight="false" outlineLevel="0" collapsed="false">
      <c r="A6882" s="1" t="n">
        <v>-4.01997764298684</v>
      </c>
      <c r="B6882" s="1" t="n">
        <v>3.44011419168265</v>
      </c>
    </row>
    <row r="6883" customFormat="false" ht="15" hidden="false" customHeight="false" outlineLevel="0" collapsed="false">
      <c r="A6883" s="1" t="n">
        <f aca="false">-32.9286585409524</f>
        <v>-32.9286585409524</v>
      </c>
      <c r="B6883" s="1" t="n">
        <v>-18.6218916694187</v>
      </c>
    </row>
    <row r="6884" customFormat="false" ht="15" hidden="false" customHeight="false" outlineLevel="0" collapsed="false">
      <c r="A6884" s="1" t="n">
        <v>-1.66840130053235</v>
      </c>
      <c r="B6884" s="1" t="n">
        <v>3.28733568225402</v>
      </c>
    </row>
    <row r="6885" customFormat="false" ht="15" hidden="false" customHeight="false" outlineLevel="0" collapsed="false">
      <c r="A6885" s="1" t="n">
        <v>2.61387554933454</v>
      </c>
      <c r="B6885" s="1" t="n">
        <v>3.64586610379638</v>
      </c>
    </row>
    <row r="6886" customFormat="false" ht="15" hidden="false" customHeight="false" outlineLevel="0" collapsed="false">
      <c r="A6886" s="1" t="n">
        <v>9.45446335453407</v>
      </c>
      <c r="B6886" s="1" t="n">
        <v>7.26223262686215</v>
      </c>
    </row>
    <row r="6887" customFormat="false" ht="15" hidden="false" customHeight="false" outlineLevel="0" collapsed="false">
      <c r="A6887" s="1" t="n">
        <v>-3.13353436417747</v>
      </c>
      <c r="B6887" s="1" t="n">
        <v>4.28017117978598</v>
      </c>
    </row>
    <row r="6888" customFormat="false" ht="15" hidden="false" customHeight="false" outlineLevel="0" collapsed="false">
      <c r="A6888" s="1" t="n">
        <f aca="false">-31.7927250961752</f>
        <v>-31.7927250961752</v>
      </c>
      <c r="B6888" s="1" t="n">
        <v>-10.5664552674617</v>
      </c>
    </row>
    <row r="6889" customFormat="false" ht="15" hidden="false" customHeight="false" outlineLevel="0" collapsed="false">
      <c r="A6889" s="1" t="n">
        <v>32.8698208668494</v>
      </c>
      <c r="B6889" s="1" t="n">
        <v>-8.23628452861778</v>
      </c>
    </row>
    <row r="6890" customFormat="false" ht="15" hidden="false" customHeight="false" outlineLevel="0" collapsed="false">
      <c r="A6890" s="1" t="n">
        <f aca="false">-23.0395566102973</f>
        <v>-23.0395566102973</v>
      </c>
      <c r="B6890" s="1" t="n">
        <v>-13.8294576162665</v>
      </c>
    </row>
    <row r="6891" customFormat="false" ht="15" hidden="false" customHeight="false" outlineLevel="0" collapsed="false">
      <c r="A6891" s="1" t="n">
        <v>38.3355660334084</v>
      </c>
      <c r="B6891" s="1" t="n">
        <v>-2.20105710526543</v>
      </c>
    </row>
    <row r="6892" customFormat="false" ht="15" hidden="false" customHeight="false" outlineLevel="0" collapsed="false">
      <c r="A6892" s="1" t="n">
        <v>27.5304093940258</v>
      </c>
      <c r="B6892" s="1" t="n">
        <v>0.129267466690983</v>
      </c>
    </row>
    <row r="6893" customFormat="false" ht="15" hidden="false" customHeight="false" outlineLevel="0" collapsed="false">
      <c r="A6893" s="1" t="n">
        <v>27.3958499734754</v>
      </c>
      <c r="B6893" s="1" t="n">
        <v>-0.804243403578167</v>
      </c>
    </row>
    <row r="6894" customFormat="false" ht="15" hidden="false" customHeight="false" outlineLevel="0" collapsed="false">
      <c r="A6894" s="1" t="n">
        <v>12.9613544635544</v>
      </c>
      <c r="B6894" s="1" t="n">
        <v>8.47925075943611</v>
      </c>
    </row>
    <row r="6895" customFormat="false" ht="15" hidden="false" customHeight="false" outlineLevel="0" collapsed="false">
      <c r="A6895" s="1" t="n">
        <v>4.70153100056594</v>
      </c>
      <c r="B6895" s="1" t="n">
        <v>8.95640224067836</v>
      </c>
    </row>
    <row r="6896" customFormat="false" ht="15" hidden="false" customHeight="false" outlineLevel="0" collapsed="false">
      <c r="A6896" s="1" t="n">
        <v>7.56283993905785</v>
      </c>
      <c r="B6896" s="1" t="n">
        <v>5.626368478808</v>
      </c>
    </row>
    <row r="6897" customFormat="false" ht="15" hidden="false" customHeight="false" outlineLevel="0" collapsed="false">
      <c r="A6897" s="1" t="n">
        <f aca="false">-16.9199378767522</f>
        <v>-16.9199378767522</v>
      </c>
      <c r="B6897" s="1" t="n">
        <v>-15.7093842746353</v>
      </c>
    </row>
    <row r="6898" customFormat="false" ht="15" hidden="false" customHeight="false" outlineLevel="0" collapsed="false">
      <c r="A6898" s="1" t="n">
        <v>23.8840231745948</v>
      </c>
      <c r="B6898" s="1" t="n">
        <v>-0.421316424739472</v>
      </c>
    </row>
    <row r="6899" customFormat="false" ht="15" hidden="false" customHeight="false" outlineLevel="0" collapsed="false">
      <c r="A6899" s="1" t="n">
        <v>24.5936118474252</v>
      </c>
      <c r="B6899" s="1" t="n">
        <v>-8.58096252979809</v>
      </c>
    </row>
    <row r="6900" customFormat="false" ht="15" hidden="false" customHeight="false" outlineLevel="0" collapsed="false">
      <c r="A6900" s="1" t="n">
        <v>-1.55871198090786</v>
      </c>
      <c r="B6900" s="1" t="n">
        <v>0.66619891261559</v>
      </c>
    </row>
    <row r="6901" customFormat="false" ht="15" hidden="false" customHeight="false" outlineLevel="0" collapsed="false">
      <c r="A6901" s="1" t="n">
        <v>26.4857551646296</v>
      </c>
      <c r="B6901" s="1" t="n">
        <v>-4.98138352561522</v>
      </c>
    </row>
    <row r="6902" customFormat="false" ht="15" hidden="false" customHeight="false" outlineLevel="0" collapsed="false">
      <c r="A6902" s="1" t="n">
        <v>8.91067605543187</v>
      </c>
      <c r="B6902" s="1" t="n">
        <v>9.45287972694038</v>
      </c>
    </row>
    <row r="6903" customFormat="false" ht="15" hidden="false" customHeight="false" outlineLevel="0" collapsed="false">
      <c r="A6903" s="1" t="n">
        <v>4.06610152286835</v>
      </c>
      <c r="B6903" s="1" t="n">
        <v>3.9064465703729</v>
      </c>
    </row>
    <row r="6904" customFormat="false" ht="15" hidden="false" customHeight="false" outlineLevel="0" collapsed="false">
      <c r="A6904" s="1" t="n">
        <v>0.0609146151871078</v>
      </c>
      <c r="B6904" s="1" t="n">
        <v>5.90534295085227</v>
      </c>
    </row>
    <row r="6905" customFormat="false" ht="15" hidden="false" customHeight="false" outlineLevel="0" collapsed="false">
      <c r="A6905" s="1" t="n">
        <v>32.6804782272737</v>
      </c>
      <c r="B6905" s="1" t="n">
        <v>-3.9454945675031</v>
      </c>
    </row>
    <row r="6906" customFormat="false" ht="15" hidden="false" customHeight="false" outlineLevel="0" collapsed="false">
      <c r="A6906" s="1" t="n">
        <v>13.2865854977528</v>
      </c>
      <c r="B6906" s="1" t="n">
        <v>2.42338740922268</v>
      </c>
    </row>
    <row r="6907" customFormat="false" ht="15" hidden="false" customHeight="false" outlineLevel="0" collapsed="false">
      <c r="A6907" s="1" t="n">
        <v>11.5181486257615</v>
      </c>
      <c r="B6907" s="1" t="n">
        <v>7.41457910874673</v>
      </c>
    </row>
    <row r="6908" customFormat="false" ht="15" hidden="false" customHeight="false" outlineLevel="0" collapsed="false">
      <c r="A6908" s="1" t="n">
        <v>33.2001585235405</v>
      </c>
      <c r="B6908" s="1" t="n">
        <v>0.0478835222097338</v>
      </c>
    </row>
    <row r="6909" customFormat="false" ht="15" hidden="false" customHeight="false" outlineLevel="0" collapsed="false">
      <c r="A6909" s="1" t="n">
        <v>8.46445018046825</v>
      </c>
      <c r="B6909" s="1" t="n">
        <v>5.61925316179336</v>
      </c>
    </row>
    <row r="6910" customFormat="false" ht="15" hidden="false" customHeight="false" outlineLevel="0" collapsed="false">
      <c r="A6910" s="1" t="n">
        <v>32.9039659081717</v>
      </c>
      <c r="B6910" s="1" t="n">
        <v>-8.24125504366812</v>
      </c>
    </row>
    <row r="6911" customFormat="false" ht="15" hidden="false" customHeight="false" outlineLevel="0" collapsed="false">
      <c r="A6911" s="1" t="n">
        <v>1.03547862273499</v>
      </c>
      <c r="B6911" s="1" t="n">
        <v>3.47099953670092</v>
      </c>
    </row>
    <row r="6912" customFormat="false" ht="15" hidden="false" customHeight="false" outlineLevel="0" collapsed="false">
      <c r="A6912" s="1" t="n">
        <v>39.156783448814</v>
      </c>
      <c r="B6912" s="1" t="n">
        <v>-2.69516359089509</v>
      </c>
    </row>
    <row r="6913" customFormat="false" ht="15" hidden="false" customHeight="false" outlineLevel="0" collapsed="false">
      <c r="A6913" s="1" t="n">
        <f aca="false">-32.4985498850593</f>
        <v>-32.4985498850593</v>
      </c>
      <c r="B6913" s="1" t="n">
        <v>-15.5437924829886</v>
      </c>
    </row>
    <row r="6914" customFormat="false" ht="15" hidden="false" customHeight="false" outlineLevel="0" collapsed="false">
      <c r="A6914" s="1" t="n">
        <f aca="false">-27.8484407727758</f>
        <v>-27.8484407727758</v>
      </c>
      <c r="B6914" s="1" t="n">
        <v>-10.8972564912089</v>
      </c>
    </row>
    <row r="6915" customFormat="false" ht="15" hidden="false" customHeight="false" outlineLevel="0" collapsed="false">
      <c r="A6915" s="1" t="n">
        <v>32.7278558162824</v>
      </c>
      <c r="B6915" s="1" t="n">
        <v>-3.37765944855924</v>
      </c>
    </row>
    <row r="6916" customFormat="false" ht="15" hidden="false" customHeight="false" outlineLevel="0" collapsed="false">
      <c r="A6916" s="1" t="n">
        <v>-5.24246618220345</v>
      </c>
      <c r="B6916" s="1" t="n">
        <v>4.69402181164275</v>
      </c>
    </row>
    <row r="6917" customFormat="false" ht="15" hidden="false" customHeight="false" outlineLevel="0" collapsed="false">
      <c r="A6917" s="1" t="n">
        <v>4.00810482752787</v>
      </c>
      <c r="B6917" s="1" t="n">
        <v>0.959539495739878</v>
      </c>
    </row>
    <row r="6918" customFormat="false" ht="15" hidden="false" customHeight="false" outlineLevel="0" collapsed="false">
      <c r="A6918" s="1" t="n">
        <f aca="false">-20.215048282597</f>
        <v>-20.215048282597</v>
      </c>
      <c r="B6918" s="1" t="n">
        <v>-11.7507628741507</v>
      </c>
    </row>
    <row r="6919" customFormat="false" ht="15" hidden="false" customHeight="false" outlineLevel="0" collapsed="false">
      <c r="A6919" s="1" t="n">
        <v>38.9254022677457</v>
      </c>
      <c r="B6919" s="1" t="n">
        <v>0.101124185970608</v>
      </c>
    </row>
    <row r="6920" customFormat="false" ht="15" hidden="false" customHeight="false" outlineLevel="0" collapsed="false">
      <c r="A6920" s="1" t="n">
        <v>35.6857395021536</v>
      </c>
      <c r="B6920" s="1" t="n">
        <v>-8.61121839415556</v>
      </c>
    </row>
    <row r="6921" customFormat="false" ht="15" hidden="false" customHeight="false" outlineLevel="0" collapsed="false">
      <c r="A6921" s="1" t="n">
        <f aca="false">-18.2506023758224</f>
        <v>-18.2506023758224</v>
      </c>
      <c r="B6921" s="1" t="n">
        <v>-10.8345373704688</v>
      </c>
    </row>
    <row r="6922" customFormat="false" ht="15" hidden="false" customHeight="false" outlineLevel="0" collapsed="false">
      <c r="A6922" s="1" t="n">
        <v>35.6105086755116</v>
      </c>
      <c r="B6922" s="1" t="n">
        <v>-1.93410339713886</v>
      </c>
    </row>
    <row r="6923" customFormat="false" ht="15" hidden="false" customHeight="false" outlineLevel="0" collapsed="false">
      <c r="A6923" s="1" t="n">
        <f aca="false">-33.0379876877403</f>
        <v>-33.0379876877403</v>
      </c>
      <c r="B6923" s="1" t="n">
        <v>-16.4979452640003</v>
      </c>
    </row>
    <row r="6924" customFormat="false" ht="15" hidden="false" customHeight="false" outlineLevel="0" collapsed="false">
      <c r="A6924" s="1" t="n">
        <v>26.8453589312596</v>
      </c>
      <c r="B6924" s="1" t="n">
        <v>-0.785484052522539</v>
      </c>
    </row>
    <row r="6925" customFormat="false" ht="15" hidden="false" customHeight="false" outlineLevel="0" collapsed="false">
      <c r="A6925" s="1" t="n">
        <f aca="false">-30.6380506069455</f>
        <v>-30.6380506069455</v>
      </c>
      <c r="B6925" s="1" t="n">
        <v>-10.5023344621645</v>
      </c>
    </row>
    <row r="6926" customFormat="false" ht="15" hidden="false" customHeight="false" outlineLevel="0" collapsed="false">
      <c r="A6926" s="1" t="n">
        <f aca="false">-17.4418765341352</f>
        <v>-17.4418765341352</v>
      </c>
      <c r="B6926" s="1" t="n">
        <v>-17.9667568919257</v>
      </c>
    </row>
    <row r="6927" customFormat="false" ht="15" hidden="false" customHeight="false" outlineLevel="0" collapsed="false">
      <c r="A6927" s="1" t="n">
        <v>9.9588378473745</v>
      </c>
      <c r="B6927" s="1" t="n">
        <v>1.71348827255124</v>
      </c>
    </row>
    <row r="6928" customFormat="false" ht="15" hidden="false" customHeight="false" outlineLevel="0" collapsed="false">
      <c r="A6928" s="1" t="n">
        <v>27.6292164979203</v>
      </c>
      <c r="B6928" s="1" t="n">
        <v>-0.0491286851238665</v>
      </c>
    </row>
    <row r="6929" customFormat="false" ht="15" hidden="false" customHeight="false" outlineLevel="0" collapsed="false">
      <c r="A6929" s="1" t="n">
        <f aca="false">-17.0290644378432</f>
        <v>-17.0290644378432</v>
      </c>
      <c r="B6929" s="1" t="n">
        <v>-17.3843385790221</v>
      </c>
    </row>
    <row r="6930" customFormat="false" ht="15" hidden="false" customHeight="false" outlineLevel="0" collapsed="false">
      <c r="A6930" s="1" t="n">
        <v>26.8355823435007</v>
      </c>
      <c r="B6930" s="1" t="n">
        <v>-3.12802045760804</v>
      </c>
    </row>
    <row r="6931" customFormat="false" ht="15" hidden="false" customHeight="false" outlineLevel="0" collapsed="false">
      <c r="A6931" s="1" t="n">
        <f aca="false">-30.1745680197326</f>
        <v>-30.1745680197326</v>
      </c>
      <c r="B6931" s="1" t="n">
        <v>-14.6517380510771</v>
      </c>
    </row>
    <row r="6932" customFormat="false" ht="15" hidden="false" customHeight="false" outlineLevel="0" collapsed="false">
      <c r="A6932" s="1" t="n">
        <v>2.36917794909217</v>
      </c>
      <c r="B6932" s="1" t="n">
        <v>9.50410807638828</v>
      </c>
    </row>
    <row r="6933" customFormat="false" ht="15" hidden="false" customHeight="false" outlineLevel="0" collapsed="false">
      <c r="A6933" s="1" t="n">
        <v>9.26767203344398</v>
      </c>
      <c r="B6933" s="1" t="n">
        <v>9.24670076941319</v>
      </c>
    </row>
    <row r="6934" customFormat="false" ht="15" hidden="false" customHeight="false" outlineLevel="0" collapsed="false">
      <c r="A6934" s="1" t="n">
        <f aca="false">-2.63221948170405</f>
        <v>-2.63221948170405</v>
      </c>
      <c r="B6934" s="1" t="n">
        <v>-0.056073276414412</v>
      </c>
    </row>
    <row r="6935" customFormat="false" ht="15" hidden="false" customHeight="false" outlineLevel="0" collapsed="false">
      <c r="A6935" s="1" t="n">
        <v>5.41923618018893</v>
      </c>
      <c r="B6935" s="1" t="n">
        <v>0.481821519004455</v>
      </c>
    </row>
    <row r="6936" customFormat="false" ht="15" hidden="false" customHeight="false" outlineLevel="0" collapsed="false">
      <c r="A6936" s="1" t="n">
        <v>0.70018209111475</v>
      </c>
      <c r="B6936" s="1" t="n">
        <v>3.43549043242977</v>
      </c>
    </row>
    <row r="6937" customFormat="false" ht="15" hidden="false" customHeight="false" outlineLevel="0" collapsed="false">
      <c r="A6937" s="1" t="n">
        <v>37.2844416839831</v>
      </c>
      <c r="B6937" s="1" t="n">
        <v>-3.95001443052194</v>
      </c>
    </row>
    <row r="6938" customFormat="false" ht="15" hidden="false" customHeight="false" outlineLevel="0" collapsed="false">
      <c r="A6938" s="1" t="n">
        <v>12.94766012009</v>
      </c>
      <c r="B6938" s="1" t="n">
        <v>0.189561517069898</v>
      </c>
    </row>
    <row r="6939" customFormat="false" ht="15" hidden="false" customHeight="false" outlineLevel="0" collapsed="false">
      <c r="A6939" s="1" t="n">
        <f aca="false">-33.8654516701427</f>
        <v>-33.8654516701427</v>
      </c>
      <c r="B6939" s="1" t="n">
        <v>-18.7389716078717</v>
      </c>
    </row>
    <row r="6940" customFormat="false" ht="15" hidden="false" customHeight="false" outlineLevel="0" collapsed="false">
      <c r="A6940" s="1" t="n">
        <v>-6.30489034437086</v>
      </c>
      <c r="B6940" s="1" t="n">
        <v>5.41227476667318</v>
      </c>
    </row>
    <row r="6941" customFormat="false" ht="15" hidden="false" customHeight="false" outlineLevel="0" collapsed="false">
      <c r="A6941" s="1" t="n">
        <v>26.4711716705896</v>
      </c>
      <c r="B6941" s="1" t="n">
        <v>-8.43997620965939</v>
      </c>
    </row>
    <row r="6942" customFormat="false" ht="15" hidden="false" customHeight="false" outlineLevel="0" collapsed="false">
      <c r="A6942" s="1" t="n">
        <v>38.6393308412439</v>
      </c>
      <c r="B6942" s="1" t="n">
        <v>-0.0346318019977296</v>
      </c>
    </row>
    <row r="6943" customFormat="false" ht="15" hidden="false" customHeight="false" outlineLevel="0" collapsed="false">
      <c r="A6943" s="1" t="n">
        <v>21.5145579763105</v>
      </c>
      <c r="B6943" s="1" t="n">
        <v>-1.9177776084244</v>
      </c>
    </row>
    <row r="6944" customFormat="false" ht="15" hidden="false" customHeight="false" outlineLevel="0" collapsed="false">
      <c r="A6944" s="1" t="n">
        <v>12.411948895153</v>
      </c>
      <c r="B6944" s="1" t="n">
        <v>8.34048445037688</v>
      </c>
    </row>
    <row r="6945" customFormat="false" ht="15" hidden="false" customHeight="false" outlineLevel="0" collapsed="false">
      <c r="A6945" s="1" t="n">
        <f aca="false">-25.1643299956409</f>
        <v>-25.1643299956409</v>
      </c>
      <c r="B6945" s="1" t="n">
        <v>-15.9669670762654</v>
      </c>
    </row>
    <row r="6946" customFormat="false" ht="15" hidden="false" customHeight="false" outlineLevel="0" collapsed="false">
      <c r="A6946" s="1" t="n">
        <v>24.1942620258669</v>
      </c>
      <c r="B6946" s="1" t="n">
        <v>-8.86455309105628</v>
      </c>
    </row>
    <row r="6947" customFormat="false" ht="15" hidden="false" customHeight="false" outlineLevel="0" collapsed="false">
      <c r="A6947" s="1" t="n">
        <v>0.0615240906890877</v>
      </c>
      <c r="B6947" s="1" t="n">
        <v>4.64998856499339</v>
      </c>
    </row>
    <row r="6948" customFormat="false" ht="15" hidden="false" customHeight="false" outlineLevel="0" collapsed="false">
      <c r="A6948" s="1" t="n">
        <f aca="false">-3.30578605192335</f>
        <v>-3.30578605192335</v>
      </c>
      <c r="B6948" s="1" t="n">
        <v>-0.169806684579971</v>
      </c>
    </row>
    <row r="6949" customFormat="false" ht="15" hidden="false" customHeight="false" outlineLevel="0" collapsed="false">
      <c r="A6949" s="1" t="n">
        <v>9.71361369594802</v>
      </c>
      <c r="B6949" s="1" t="n">
        <v>5.45476951449279</v>
      </c>
    </row>
    <row r="6950" customFormat="false" ht="15" hidden="false" customHeight="false" outlineLevel="0" collapsed="false">
      <c r="A6950" s="1" t="n">
        <v>4.31706788354332</v>
      </c>
      <c r="B6950" s="1" t="n">
        <v>8.8244938735475</v>
      </c>
    </row>
    <row r="6951" customFormat="false" ht="15" hidden="false" customHeight="false" outlineLevel="0" collapsed="false">
      <c r="A6951" s="1" t="n">
        <v>23.8003999453299</v>
      </c>
      <c r="B6951" s="1" t="n">
        <v>-9.19509971936168</v>
      </c>
    </row>
    <row r="6952" customFormat="false" ht="15" hidden="false" customHeight="false" outlineLevel="0" collapsed="false">
      <c r="A6952" s="1" t="n">
        <f aca="false">-32.4144817943063</f>
        <v>-32.4144817943063</v>
      </c>
      <c r="B6952" s="1" t="n">
        <v>-14.9648925158637</v>
      </c>
    </row>
    <row r="6953" customFormat="false" ht="15" hidden="false" customHeight="false" outlineLevel="0" collapsed="false">
      <c r="A6953" s="1" t="n">
        <v>0.278002648317939</v>
      </c>
      <c r="B6953" s="1" t="n">
        <v>2.88855108817796</v>
      </c>
    </row>
    <row r="6954" customFormat="false" ht="15" hidden="false" customHeight="false" outlineLevel="0" collapsed="false">
      <c r="A6954" s="1" t="n">
        <v>4.01593260484016</v>
      </c>
      <c r="B6954" s="1" t="n">
        <v>2.82547041663115</v>
      </c>
    </row>
    <row r="6955" customFormat="false" ht="15" hidden="false" customHeight="false" outlineLevel="0" collapsed="false">
      <c r="A6955" s="1" t="n">
        <v>30.924956470688</v>
      </c>
      <c r="B6955" s="1" t="n">
        <v>-4.12492872487126</v>
      </c>
    </row>
    <row r="6956" customFormat="false" ht="15" hidden="false" customHeight="false" outlineLevel="0" collapsed="false">
      <c r="A6956" s="1" t="n">
        <v>-0.0308999512547929</v>
      </c>
      <c r="B6956" s="1" t="n">
        <v>9.13493311753614</v>
      </c>
    </row>
    <row r="6957" customFormat="false" ht="15" hidden="false" customHeight="false" outlineLevel="0" collapsed="false">
      <c r="A6957" s="1" t="n">
        <v>40.534145693603</v>
      </c>
      <c r="B6957" s="1" t="n">
        <v>-8.39273978472389</v>
      </c>
    </row>
    <row r="6958" customFormat="false" ht="15" hidden="false" customHeight="false" outlineLevel="0" collapsed="false">
      <c r="A6958" s="1" t="n">
        <f aca="false">-23.0574274538885</f>
        <v>-23.0574274538885</v>
      </c>
      <c r="B6958" s="1" t="n">
        <v>-14.5312068560915</v>
      </c>
    </row>
    <row r="6959" customFormat="false" ht="15" hidden="false" customHeight="false" outlineLevel="0" collapsed="false">
      <c r="A6959" s="1" t="n">
        <f aca="false">-18.9517635916747</f>
        <v>-18.9517635916747</v>
      </c>
      <c r="B6959" s="1" t="n">
        <v>-16.8117259895213</v>
      </c>
    </row>
    <row r="6960" customFormat="false" ht="15" hidden="false" customHeight="false" outlineLevel="0" collapsed="false">
      <c r="A6960" s="1" t="n">
        <f aca="false">-28.2324445982271</f>
        <v>-28.2324445982271</v>
      </c>
      <c r="B6960" s="1" t="n">
        <v>-13.5674911222965</v>
      </c>
    </row>
    <row r="6961" customFormat="false" ht="15" hidden="false" customHeight="false" outlineLevel="0" collapsed="false">
      <c r="A6961" s="1" t="n">
        <f aca="false">-22.6091074689231</f>
        <v>-22.6091074689231</v>
      </c>
      <c r="B6961" s="1" t="n">
        <v>-11.8046600909852</v>
      </c>
    </row>
    <row r="6962" customFormat="false" ht="15" hidden="false" customHeight="false" outlineLevel="0" collapsed="false">
      <c r="A6962" s="1" t="n">
        <v>-5.6153790782093</v>
      </c>
      <c r="B6962" s="1" t="n">
        <v>7.25718096586126</v>
      </c>
    </row>
    <row r="6963" customFormat="false" ht="15" hidden="false" customHeight="false" outlineLevel="0" collapsed="false">
      <c r="A6963" s="1" t="n">
        <v>28.0152598521772</v>
      </c>
      <c r="B6963" s="1" t="n">
        <v>-5.47628599775854</v>
      </c>
    </row>
    <row r="6964" customFormat="false" ht="15" hidden="false" customHeight="false" outlineLevel="0" collapsed="false">
      <c r="A6964" s="1" t="n">
        <v>-0.567486166160445</v>
      </c>
      <c r="B6964" s="1" t="n">
        <v>2.45900321193914</v>
      </c>
    </row>
    <row r="6965" customFormat="false" ht="15" hidden="false" customHeight="false" outlineLevel="0" collapsed="false">
      <c r="A6965" s="1" t="n">
        <v>3.65525877916705</v>
      </c>
      <c r="B6965" s="1" t="n">
        <v>0.483042931098218</v>
      </c>
    </row>
    <row r="6966" customFormat="false" ht="15" hidden="false" customHeight="false" outlineLevel="0" collapsed="false">
      <c r="A6966" s="1" t="n">
        <v>40.7338945189777</v>
      </c>
      <c r="B6966" s="1" t="n">
        <v>-7.8498596586066</v>
      </c>
    </row>
    <row r="6967" customFormat="false" ht="15" hidden="false" customHeight="false" outlineLevel="0" collapsed="false">
      <c r="A6967" s="1" t="n">
        <f aca="false">-33.8475382953199</f>
        <v>-33.8475382953199</v>
      </c>
      <c r="B6967" s="1" t="n">
        <v>-16.3868136551055</v>
      </c>
    </row>
    <row r="6968" customFormat="false" ht="15" hidden="false" customHeight="false" outlineLevel="0" collapsed="false">
      <c r="A6968" s="1" t="n">
        <f aca="false">-34.8800679778701</f>
        <v>-34.8800679778701</v>
      </c>
      <c r="B6968" s="1" t="n">
        <v>-12.5903207690661</v>
      </c>
    </row>
    <row r="6969" customFormat="false" ht="15" hidden="false" customHeight="false" outlineLevel="0" collapsed="false">
      <c r="A6969" s="1" t="n">
        <v>7.3141323588721</v>
      </c>
      <c r="B6969" s="1" t="n">
        <v>3.36891340562746</v>
      </c>
    </row>
    <row r="6970" customFormat="false" ht="15" hidden="false" customHeight="false" outlineLevel="0" collapsed="false">
      <c r="A6970" s="1" t="n">
        <v>10.3512443799315</v>
      </c>
      <c r="B6970" s="1" t="n">
        <v>5.50630496102454</v>
      </c>
    </row>
    <row r="6971" customFormat="false" ht="15" hidden="false" customHeight="false" outlineLevel="0" collapsed="false">
      <c r="A6971" s="1" t="n">
        <v>-3.04295833095747</v>
      </c>
      <c r="B6971" s="1" t="n">
        <v>3.8125860194106</v>
      </c>
    </row>
    <row r="6972" customFormat="false" ht="15" hidden="false" customHeight="false" outlineLevel="0" collapsed="false">
      <c r="A6972" s="1" t="n">
        <v>38.5297068605404</v>
      </c>
      <c r="B6972" s="1" t="n">
        <v>-5.58995458312823</v>
      </c>
    </row>
    <row r="6973" customFormat="false" ht="15" hidden="false" customHeight="false" outlineLevel="0" collapsed="false">
      <c r="A6973" s="1" t="n">
        <v>3.23694594818043</v>
      </c>
      <c r="B6973" s="1" t="n">
        <v>3.38958156554151</v>
      </c>
    </row>
    <row r="6974" customFormat="false" ht="15" hidden="false" customHeight="false" outlineLevel="0" collapsed="false">
      <c r="A6974" s="1" t="n">
        <f aca="false">-25.0063446609843</f>
        <v>-25.0063446609843</v>
      </c>
      <c r="B6974" s="1" t="n">
        <v>-19.2390839115568</v>
      </c>
    </row>
    <row r="6975" customFormat="false" ht="15" hidden="false" customHeight="false" outlineLevel="0" collapsed="false">
      <c r="A6975" s="1" t="n">
        <v>35.2083409445937</v>
      </c>
      <c r="B6975" s="1" t="n">
        <v>0.234327862017845</v>
      </c>
    </row>
    <row r="6976" customFormat="false" ht="15" hidden="false" customHeight="false" outlineLevel="0" collapsed="false">
      <c r="A6976" s="1" t="n">
        <v>35.3374584764861</v>
      </c>
      <c r="B6976" s="1" t="n">
        <v>-4.21479304975501</v>
      </c>
    </row>
    <row r="6977" customFormat="false" ht="15" hidden="false" customHeight="false" outlineLevel="0" collapsed="false">
      <c r="A6977" s="1" t="n">
        <v>25.1373092716422</v>
      </c>
      <c r="B6977" s="1" t="n">
        <v>-2.05384793465361</v>
      </c>
    </row>
    <row r="6978" customFormat="false" ht="15" hidden="false" customHeight="false" outlineLevel="0" collapsed="false">
      <c r="A6978" s="1" t="n">
        <f aca="false">-17.8073958770683</f>
        <v>-17.8073958770683</v>
      </c>
      <c r="B6978" s="1" t="n">
        <v>-17.3065366860654</v>
      </c>
    </row>
    <row r="6979" customFormat="false" ht="15" hidden="false" customHeight="false" outlineLevel="0" collapsed="false">
      <c r="A6979" s="1" t="n">
        <v>36.6844189437503</v>
      </c>
      <c r="B6979" s="1" t="n">
        <v>-3.7545017014634</v>
      </c>
    </row>
    <row r="6980" customFormat="false" ht="15" hidden="false" customHeight="false" outlineLevel="0" collapsed="false">
      <c r="A6980" s="1" t="n">
        <v>-6.2743290784964</v>
      </c>
      <c r="B6980" s="1" t="n">
        <v>0.361074836313648</v>
      </c>
    </row>
    <row r="6981" customFormat="false" ht="15" hidden="false" customHeight="false" outlineLevel="0" collapsed="false">
      <c r="A6981" s="1" t="n">
        <f aca="false">-29.205865165611</f>
        <v>-29.205865165611</v>
      </c>
      <c r="B6981" s="1" t="n">
        <v>-16.8222976051325</v>
      </c>
    </row>
    <row r="6982" customFormat="false" ht="15" hidden="false" customHeight="false" outlineLevel="0" collapsed="false">
      <c r="A6982" s="1" t="n">
        <f aca="false">-29.077905389454</f>
        <v>-29.077905389454</v>
      </c>
      <c r="B6982" s="1" t="n">
        <v>-10.5897223703383</v>
      </c>
    </row>
    <row r="6983" customFormat="false" ht="15" hidden="false" customHeight="false" outlineLevel="0" collapsed="false">
      <c r="A6983" s="1" t="n">
        <v>24.4025545026165</v>
      </c>
      <c r="B6983" s="1" t="n">
        <v>-3.59347818665999</v>
      </c>
    </row>
    <row r="6984" customFormat="false" ht="15" hidden="false" customHeight="false" outlineLevel="0" collapsed="false">
      <c r="A6984" s="1" t="n">
        <f aca="false">-16.7730249609325</f>
        <v>-16.7730249609325</v>
      </c>
      <c r="B6984" s="1" t="n">
        <v>-13.4752666829764</v>
      </c>
    </row>
    <row r="6985" customFormat="false" ht="15" hidden="false" customHeight="false" outlineLevel="0" collapsed="false">
      <c r="A6985" s="1" t="n">
        <f aca="false">-29.8453310788302</f>
        <v>-29.8453310788302</v>
      </c>
      <c r="B6985" s="1" t="n">
        <v>-9.58788772925575</v>
      </c>
    </row>
    <row r="6986" customFormat="false" ht="15" hidden="false" customHeight="false" outlineLevel="0" collapsed="false">
      <c r="A6986" s="1" t="n">
        <f aca="false">-29.6270793558799</f>
        <v>-29.6270793558799</v>
      </c>
      <c r="B6986" s="1" t="n">
        <v>-12.3968130355311</v>
      </c>
    </row>
    <row r="6987" customFormat="false" ht="15" hidden="false" customHeight="false" outlineLevel="0" collapsed="false">
      <c r="A6987" s="1" t="n">
        <f aca="false">-20.0279763833085</f>
        <v>-20.0279763833085</v>
      </c>
      <c r="B6987" s="1" t="n">
        <v>-13.6363372458894</v>
      </c>
    </row>
    <row r="6988" customFormat="false" ht="15" hidden="false" customHeight="false" outlineLevel="0" collapsed="false">
      <c r="A6988" s="1" t="n">
        <v>24.1243527333029</v>
      </c>
      <c r="B6988" s="1" t="n">
        <v>-2.06378467086057</v>
      </c>
    </row>
    <row r="6989" customFormat="false" ht="15" hidden="false" customHeight="false" outlineLevel="0" collapsed="false">
      <c r="A6989" s="1" t="n">
        <v>-4.18549928888375</v>
      </c>
      <c r="B6989" s="1" t="n">
        <v>6.8252209547137</v>
      </c>
    </row>
    <row r="6990" customFormat="false" ht="15" hidden="false" customHeight="false" outlineLevel="0" collapsed="false">
      <c r="A6990" s="1" t="n">
        <f aca="false">-20.6466051491293</f>
        <v>-20.6466051491293</v>
      </c>
      <c r="B6990" s="1" t="n">
        <v>-10.5176100901445</v>
      </c>
    </row>
    <row r="6991" customFormat="false" ht="15" hidden="false" customHeight="false" outlineLevel="0" collapsed="false">
      <c r="A6991" s="1" t="n">
        <v>-5.08426155736722</v>
      </c>
      <c r="B6991" s="1" t="n">
        <v>5.76264167742425</v>
      </c>
    </row>
    <row r="6992" customFormat="false" ht="15" hidden="false" customHeight="false" outlineLevel="0" collapsed="false">
      <c r="A6992" s="1" t="n">
        <f aca="false">-25.8705792029138</f>
        <v>-25.8705792029138</v>
      </c>
      <c r="B6992" s="1" t="n">
        <v>-17.6186641737236</v>
      </c>
    </row>
    <row r="6993" customFormat="false" ht="15" hidden="false" customHeight="false" outlineLevel="0" collapsed="false">
      <c r="A6993" s="1" t="n">
        <v>30.040537282142</v>
      </c>
      <c r="B6993" s="1" t="n">
        <v>-9.6449816808519</v>
      </c>
    </row>
    <row r="6994" customFormat="false" ht="15" hidden="false" customHeight="false" outlineLevel="0" collapsed="false">
      <c r="A6994" s="1" t="n">
        <f aca="false">-32.4998499415847</f>
        <v>-32.4998499415847</v>
      </c>
      <c r="B6994" s="1" t="n">
        <v>-19.2591555793423</v>
      </c>
    </row>
    <row r="6995" customFormat="false" ht="15" hidden="false" customHeight="false" outlineLevel="0" collapsed="false">
      <c r="A6995" s="1" t="n">
        <v>5.18445303086142</v>
      </c>
      <c r="B6995" s="1" t="n">
        <v>5.30144617001974</v>
      </c>
    </row>
    <row r="6996" customFormat="false" ht="15" hidden="false" customHeight="false" outlineLevel="0" collapsed="false">
      <c r="A6996" s="1" t="n">
        <v>10.5685972311758</v>
      </c>
      <c r="B6996" s="1" t="n">
        <v>7.28398697935512</v>
      </c>
    </row>
    <row r="6997" customFormat="false" ht="15" hidden="false" customHeight="false" outlineLevel="0" collapsed="false">
      <c r="A6997" s="1" t="n">
        <v>29.5709448612524</v>
      </c>
      <c r="B6997" s="1" t="n">
        <v>-4.79564740403938</v>
      </c>
    </row>
    <row r="6998" customFormat="false" ht="15" hidden="false" customHeight="false" outlineLevel="0" collapsed="false">
      <c r="A6998" s="1" t="n">
        <v>-4.34599874005128</v>
      </c>
      <c r="B6998" s="1" t="n">
        <v>4.65792450844199</v>
      </c>
    </row>
    <row r="6999" customFormat="false" ht="15" hidden="false" customHeight="false" outlineLevel="0" collapsed="false">
      <c r="A6999" s="1" t="n">
        <v>38.3210451766809</v>
      </c>
      <c r="B6999" s="1" t="n">
        <v>-9.05133084116227</v>
      </c>
    </row>
    <row r="7000" customFormat="false" ht="15" hidden="false" customHeight="false" outlineLevel="0" collapsed="false">
      <c r="A7000" s="1" t="n">
        <f aca="false">-18.4389853213036</f>
        <v>-18.4389853213036</v>
      </c>
      <c r="B7000" s="1" t="n">
        <v>-17.8262545056996</v>
      </c>
    </row>
    <row r="7001" customFormat="false" ht="15" hidden="false" customHeight="false" outlineLevel="0" collapsed="false">
      <c r="A7001" s="1" t="n">
        <f aca="false">-31.2614899918924</f>
        <v>-31.2614899918924</v>
      </c>
      <c r="B7001" s="1" t="n">
        <v>-15.2545102567448</v>
      </c>
    </row>
    <row r="7002" customFormat="false" ht="15" hidden="false" customHeight="false" outlineLevel="0" collapsed="false">
      <c r="A7002" s="1" t="n">
        <f aca="false">-24.4752871202238</f>
        <v>-24.4752871202238</v>
      </c>
      <c r="B7002" s="1" t="n">
        <v>-10.8694033721324</v>
      </c>
    </row>
    <row r="7003" customFormat="false" ht="15" hidden="false" customHeight="false" outlineLevel="0" collapsed="false">
      <c r="A7003" s="1" t="n">
        <v>-6.22577591180971</v>
      </c>
      <c r="B7003" s="1" t="n">
        <v>2.37501191311323</v>
      </c>
    </row>
    <row r="7004" customFormat="false" ht="15" hidden="false" customHeight="false" outlineLevel="0" collapsed="false">
      <c r="A7004" s="1" t="n">
        <v>3.95237614744535</v>
      </c>
      <c r="B7004" s="1" t="n">
        <v>3.712271144233</v>
      </c>
    </row>
    <row r="7005" customFormat="false" ht="15" hidden="false" customHeight="false" outlineLevel="0" collapsed="false">
      <c r="A7005" s="1" t="n">
        <v>25.808879117694</v>
      </c>
      <c r="B7005" s="1" t="n">
        <v>-3.06960304053482</v>
      </c>
    </row>
    <row r="7006" customFormat="false" ht="15" hidden="false" customHeight="false" outlineLevel="0" collapsed="false">
      <c r="A7006" s="1" t="n">
        <f aca="false">-15.4389170753046</f>
        <v>-15.4389170753046</v>
      </c>
      <c r="B7006" s="1" t="n">
        <v>-14.3395185522807</v>
      </c>
    </row>
    <row r="7007" customFormat="false" ht="15" hidden="false" customHeight="false" outlineLevel="0" collapsed="false">
      <c r="A7007" s="1" t="n">
        <f aca="false">-33.998025253052</f>
        <v>-33.998025253052</v>
      </c>
      <c r="B7007" s="1" t="n">
        <v>-17.2971520437035</v>
      </c>
    </row>
    <row r="7008" customFormat="false" ht="15" hidden="false" customHeight="false" outlineLevel="0" collapsed="false">
      <c r="A7008" s="1" t="n">
        <v>27.0572217225916</v>
      </c>
      <c r="B7008" s="1" t="n">
        <v>-6.95316900499073</v>
      </c>
    </row>
    <row r="7009" customFormat="false" ht="15" hidden="false" customHeight="false" outlineLevel="0" collapsed="false">
      <c r="A7009" s="1" t="n">
        <f aca="false">-16.148328865446</f>
        <v>-16.148328865446</v>
      </c>
      <c r="B7009" s="1" t="n">
        <v>-17.1093021163482</v>
      </c>
    </row>
    <row r="7010" customFormat="false" ht="15" hidden="false" customHeight="false" outlineLevel="0" collapsed="false">
      <c r="A7010" s="1" t="n">
        <v>34.0631826099731</v>
      </c>
      <c r="B7010" s="1" t="n">
        <v>-9.25130676581867</v>
      </c>
    </row>
    <row r="7011" customFormat="false" ht="15" hidden="false" customHeight="false" outlineLevel="0" collapsed="false">
      <c r="A7011" s="1" t="n">
        <v>0.820207335261456</v>
      </c>
      <c r="B7011" s="1" t="n">
        <v>7.8197469431402</v>
      </c>
    </row>
    <row r="7012" customFormat="false" ht="15" hidden="false" customHeight="false" outlineLevel="0" collapsed="false">
      <c r="A7012" s="1" t="n">
        <v>22.5395069627169</v>
      </c>
      <c r="B7012" s="1" t="n">
        <v>-5.4154936663293</v>
      </c>
    </row>
    <row r="7013" customFormat="false" ht="15" hidden="false" customHeight="false" outlineLevel="0" collapsed="false">
      <c r="A7013" s="1" t="n">
        <v>35.0016954724629</v>
      </c>
      <c r="B7013" s="1" t="n">
        <v>-5.04441207579391</v>
      </c>
    </row>
    <row r="7014" customFormat="false" ht="15" hidden="false" customHeight="false" outlineLevel="0" collapsed="false">
      <c r="A7014" s="1" t="n">
        <v>-3.40116767216985</v>
      </c>
      <c r="B7014" s="1" t="n">
        <v>9.02913865964043</v>
      </c>
    </row>
    <row r="7015" customFormat="false" ht="15" hidden="false" customHeight="false" outlineLevel="0" collapsed="false">
      <c r="A7015" s="1" t="n">
        <v>39.4495367615306</v>
      </c>
      <c r="B7015" s="1" t="n">
        <v>-7.77107901836006</v>
      </c>
    </row>
    <row r="7016" customFormat="false" ht="15" hidden="false" customHeight="false" outlineLevel="0" collapsed="false">
      <c r="A7016" s="1" t="n">
        <v>39.1663671839288</v>
      </c>
      <c r="B7016" s="1" t="n">
        <v>-1.06066187520679</v>
      </c>
    </row>
    <row r="7017" customFormat="false" ht="15" hidden="false" customHeight="false" outlineLevel="0" collapsed="false">
      <c r="A7017" s="1" t="n">
        <f aca="false">-30.8810462283664</f>
        <v>-30.8810462283664</v>
      </c>
      <c r="B7017" s="1" t="n">
        <v>-14.0454401410231</v>
      </c>
    </row>
    <row r="7018" customFormat="false" ht="15" hidden="false" customHeight="false" outlineLevel="0" collapsed="false">
      <c r="A7018" s="1" t="n">
        <f aca="false">-16.027840093739</f>
        <v>-16.027840093739</v>
      </c>
      <c r="B7018" s="1" t="n">
        <v>-9.69440659324998</v>
      </c>
    </row>
    <row r="7019" customFormat="false" ht="15" hidden="false" customHeight="false" outlineLevel="0" collapsed="false">
      <c r="A7019" s="1" t="n">
        <f aca="false">-15.8266455065494</f>
        <v>-15.8266455065494</v>
      </c>
      <c r="B7019" s="1" t="n">
        <v>-11.1227447458279</v>
      </c>
    </row>
    <row r="7020" customFormat="false" ht="15" hidden="false" customHeight="false" outlineLevel="0" collapsed="false">
      <c r="A7020" s="1" t="n">
        <v>12.4000029478017</v>
      </c>
      <c r="B7020" s="1" t="n">
        <v>8.46323186133687</v>
      </c>
    </row>
    <row r="7021" customFormat="false" ht="15" hidden="false" customHeight="false" outlineLevel="0" collapsed="false">
      <c r="A7021" s="1" t="n">
        <v>10.6851305289289</v>
      </c>
      <c r="B7021" s="1" t="n">
        <v>7.7493266937152</v>
      </c>
    </row>
    <row r="7022" customFormat="false" ht="15" hidden="false" customHeight="false" outlineLevel="0" collapsed="false">
      <c r="A7022" s="1" t="n">
        <v>1.48537629012135</v>
      </c>
      <c r="B7022" s="1" t="n">
        <v>8.49423114420614</v>
      </c>
    </row>
    <row r="7023" customFormat="false" ht="15" hidden="false" customHeight="false" outlineLevel="0" collapsed="false">
      <c r="A7023" s="1" t="n">
        <f aca="false">-28.081446524768</f>
        <v>-28.081446524768</v>
      </c>
      <c r="B7023" s="1" t="n">
        <v>-12.7544102242528</v>
      </c>
    </row>
    <row r="7024" customFormat="false" ht="15" hidden="false" customHeight="false" outlineLevel="0" collapsed="false">
      <c r="A7024" s="1" t="n">
        <v>0.433574023954123</v>
      </c>
      <c r="B7024" s="1" t="n">
        <v>4.26436239405598</v>
      </c>
    </row>
    <row r="7025" customFormat="false" ht="15" hidden="false" customHeight="false" outlineLevel="0" collapsed="false">
      <c r="A7025" s="1" t="n">
        <f aca="false">-30.3026658655296</f>
        <v>-30.3026658655296</v>
      </c>
      <c r="B7025" s="1" t="n">
        <v>-9.61419112563931</v>
      </c>
    </row>
    <row r="7026" customFormat="false" ht="15" hidden="false" customHeight="false" outlineLevel="0" collapsed="false">
      <c r="A7026" s="1" t="n">
        <f aca="false">-17.0939948064515</f>
        <v>-17.0939948064515</v>
      </c>
      <c r="B7026" s="1" t="n">
        <v>-11.7485429666583</v>
      </c>
    </row>
    <row r="7027" customFormat="false" ht="15" hidden="false" customHeight="false" outlineLevel="0" collapsed="false">
      <c r="A7027" s="1" t="n">
        <v>4.70956115528683</v>
      </c>
      <c r="B7027" s="1" t="n">
        <v>9.23211761386302</v>
      </c>
    </row>
    <row r="7028" customFormat="false" ht="15" hidden="false" customHeight="false" outlineLevel="0" collapsed="false">
      <c r="A7028" s="1" t="n">
        <f aca="false">-27.7920866408329</f>
        <v>-27.7920866408329</v>
      </c>
      <c r="B7028" s="1" t="n">
        <v>-13.5588858308102</v>
      </c>
    </row>
    <row r="7029" customFormat="false" ht="15" hidden="false" customHeight="false" outlineLevel="0" collapsed="false">
      <c r="A7029" s="1" t="n">
        <f aca="false">-30.4015695117662</f>
        <v>-30.4015695117662</v>
      </c>
      <c r="B7029" s="1" t="n">
        <v>-15.8077904941917</v>
      </c>
    </row>
    <row r="7030" customFormat="false" ht="15" hidden="false" customHeight="false" outlineLevel="0" collapsed="false">
      <c r="A7030" s="1" t="n">
        <f aca="false">-31.8919750968429</f>
        <v>-31.8919750968429</v>
      </c>
      <c r="B7030" s="1" t="n">
        <v>-14.6547533763648</v>
      </c>
    </row>
    <row r="7031" customFormat="false" ht="15" hidden="false" customHeight="false" outlineLevel="0" collapsed="false">
      <c r="A7031" s="1" t="n">
        <v>-2.19984234253008</v>
      </c>
      <c r="B7031" s="1" t="n">
        <v>7.40591967938869</v>
      </c>
    </row>
    <row r="7032" customFormat="false" ht="15" hidden="false" customHeight="false" outlineLevel="0" collapsed="false">
      <c r="A7032" s="1" t="n">
        <v>25.4687677839015</v>
      </c>
      <c r="B7032" s="1" t="n">
        <v>-5.10502012923878</v>
      </c>
    </row>
    <row r="7033" customFormat="false" ht="15" hidden="false" customHeight="false" outlineLevel="0" collapsed="false">
      <c r="A7033" s="1" t="n">
        <v>34.1670114218612</v>
      </c>
      <c r="B7033" s="1" t="n">
        <v>-8.82954778006566</v>
      </c>
    </row>
    <row r="7034" customFormat="false" ht="15" hidden="false" customHeight="false" outlineLevel="0" collapsed="false">
      <c r="A7034" s="1" t="n">
        <v>26.4559427437097</v>
      </c>
      <c r="B7034" s="1" t="n">
        <v>-9.36052444185359</v>
      </c>
    </row>
    <row r="7035" customFormat="false" ht="15" hidden="false" customHeight="false" outlineLevel="0" collapsed="false">
      <c r="A7035" s="1" t="n">
        <v>-4.71588856228866</v>
      </c>
      <c r="B7035" s="1" t="n">
        <v>8.42159992600955</v>
      </c>
    </row>
    <row r="7036" customFormat="false" ht="15" hidden="false" customHeight="false" outlineLevel="0" collapsed="false">
      <c r="A7036" s="1" t="n">
        <v>1.27710015112073</v>
      </c>
      <c r="B7036" s="1" t="n">
        <v>5.40607248101343</v>
      </c>
    </row>
    <row r="7037" customFormat="false" ht="15" hidden="false" customHeight="false" outlineLevel="0" collapsed="false">
      <c r="A7037" s="1" t="n">
        <v>-1.05418115099572</v>
      </c>
      <c r="B7037" s="1" t="n">
        <v>3.26834041799661</v>
      </c>
    </row>
    <row r="7038" customFormat="false" ht="15" hidden="false" customHeight="false" outlineLevel="0" collapsed="false">
      <c r="A7038" s="1" t="n">
        <v>11.7460101508316</v>
      </c>
      <c r="B7038" s="1" t="n">
        <v>4.97561604014971</v>
      </c>
    </row>
    <row r="7039" customFormat="false" ht="15" hidden="false" customHeight="false" outlineLevel="0" collapsed="false">
      <c r="A7039" s="1" t="n">
        <v>21.5368221937632</v>
      </c>
      <c r="B7039" s="1" t="n">
        <v>-7.31346275296878</v>
      </c>
    </row>
    <row r="7040" customFormat="false" ht="15" hidden="false" customHeight="false" outlineLevel="0" collapsed="false">
      <c r="A7040" s="1" t="n">
        <f aca="false">-31.976658010898</f>
        <v>-31.976658010898</v>
      </c>
      <c r="B7040" s="1" t="n">
        <v>-13.8606961741301</v>
      </c>
    </row>
    <row r="7041" customFormat="false" ht="15" hidden="false" customHeight="false" outlineLevel="0" collapsed="false">
      <c r="A7041" s="1" t="n">
        <v>26.3035545773957</v>
      </c>
      <c r="B7041" s="1" t="n">
        <v>-8.36212865841755</v>
      </c>
    </row>
    <row r="7042" customFormat="false" ht="15" hidden="false" customHeight="false" outlineLevel="0" collapsed="false">
      <c r="A7042" s="1" t="n">
        <v>36.6985442610863</v>
      </c>
      <c r="B7042" s="1" t="n">
        <v>-9.60669403417618</v>
      </c>
    </row>
    <row r="7043" customFormat="false" ht="15" hidden="false" customHeight="false" outlineLevel="0" collapsed="false">
      <c r="A7043" s="1" t="n">
        <f aca="false">-16.7127001553599</f>
        <v>-16.7127001553599</v>
      </c>
      <c r="B7043" s="1" t="n">
        <v>-15.3290101591978</v>
      </c>
    </row>
    <row r="7044" customFormat="false" ht="15" hidden="false" customHeight="false" outlineLevel="0" collapsed="false">
      <c r="A7044" s="1" t="n">
        <v>38.9944763889971</v>
      </c>
      <c r="B7044" s="1" t="n">
        <v>-1.71572105633359</v>
      </c>
    </row>
    <row r="7045" customFormat="false" ht="15" hidden="false" customHeight="false" outlineLevel="0" collapsed="false">
      <c r="A7045" s="1" t="n">
        <v>8.90694475166382</v>
      </c>
      <c r="B7045" s="1" t="n">
        <v>6.08653933263003</v>
      </c>
    </row>
    <row r="7046" customFormat="false" ht="15" hidden="false" customHeight="false" outlineLevel="0" collapsed="false">
      <c r="A7046" s="1" t="n">
        <v>27.9891392697777</v>
      </c>
      <c r="B7046" s="1" t="n">
        <v>-1.3492730148477</v>
      </c>
    </row>
    <row r="7047" customFormat="false" ht="15" hidden="false" customHeight="false" outlineLevel="0" collapsed="false">
      <c r="A7047" s="1" t="n">
        <v>31.8875428075065</v>
      </c>
      <c r="B7047" s="1" t="n">
        <v>-6.68297529032586</v>
      </c>
    </row>
    <row r="7048" customFormat="false" ht="15" hidden="false" customHeight="false" outlineLevel="0" collapsed="false">
      <c r="A7048" s="1" t="n">
        <f aca="false">-24.9068347630508</f>
        <v>-24.9068347630508</v>
      </c>
      <c r="B7048" s="1" t="n">
        <v>-11.7451518775394</v>
      </c>
    </row>
    <row r="7049" customFormat="false" ht="15" hidden="false" customHeight="false" outlineLevel="0" collapsed="false">
      <c r="A7049" s="1" t="n">
        <f aca="false">-34.029407369366</f>
        <v>-34.029407369366</v>
      </c>
      <c r="B7049" s="1" t="n">
        <v>-17.9265798279088</v>
      </c>
    </row>
    <row r="7050" customFormat="false" ht="15" hidden="false" customHeight="false" outlineLevel="0" collapsed="false">
      <c r="A7050" s="1" t="n">
        <v>35.2414140503103</v>
      </c>
      <c r="B7050" s="1" t="n">
        <v>-1.23908702287973</v>
      </c>
    </row>
    <row r="7051" customFormat="false" ht="15" hidden="false" customHeight="false" outlineLevel="0" collapsed="false">
      <c r="A7051" s="1" t="n">
        <v>40.6904200730192</v>
      </c>
      <c r="B7051" s="1" t="n">
        <v>-2.41752344055472</v>
      </c>
    </row>
    <row r="7052" customFormat="false" ht="15" hidden="false" customHeight="false" outlineLevel="0" collapsed="false">
      <c r="A7052" s="1" t="n">
        <v>9.27097118890003</v>
      </c>
      <c r="B7052" s="1" t="n">
        <v>2.79056716131059</v>
      </c>
    </row>
    <row r="7053" customFormat="false" ht="15" hidden="false" customHeight="false" outlineLevel="0" collapsed="false">
      <c r="A7053" s="1" t="n">
        <f aca="false">-28.1636505638911</f>
        <v>-28.1636505638911</v>
      </c>
      <c r="B7053" s="1" t="n">
        <v>-14.0252035627514</v>
      </c>
    </row>
    <row r="7054" customFormat="false" ht="15" hidden="false" customHeight="false" outlineLevel="0" collapsed="false">
      <c r="A7054" s="1" t="n">
        <f aca="false">-17.7528010245123</f>
        <v>-17.7528010245123</v>
      </c>
      <c r="B7054" s="1" t="n">
        <v>-18.5797137904849</v>
      </c>
    </row>
    <row r="7055" customFormat="false" ht="15" hidden="false" customHeight="false" outlineLevel="0" collapsed="false">
      <c r="A7055" s="1" t="n">
        <f aca="false">-18.9824012822878</f>
        <v>-18.9824012822878</v>
      </c>
      <c r="B7055" s="1" t="n">
        <v>-18.4192855008742</v>
      </c>
    </row>
    <row r="7056" customFormat="false" ht="15" hidden="false" customHeight="false" outlineLevel="0" collapsed="false">
      <c r="A7056" s="1" t="n">
        <v>-3.69614325915586</v>
      </c>
      <c r="B7056" s="1" t="n">
        <v>8.61910762547685</v>
      </c>
    </row>
    <row r="7057" customFormat="false" ht="15" hidden="false" customHeight="false" outlineLevel="0" collapsed="false">
      <c r="A7057" s="1" t="n">
        <v>5.91011720371456</v>
      </c>
      <c r="B7057" s="1" t="n">
        <v>3.03400956908369</v>
      </c>
    </row>
    <row r="7058" customFormat="false" ht="15" hidden="false" customHeight="false" outlineLevel="0" collapsed="false">
      <c r="A7058" s="1" t="n">
        <v>34.0141671606905</v>
      </c>
      <c r="B7058" s="1" t="n">
        <v>-8.36418399477571</v>
      </c>
    </row>
    <row r="7059" customFormat="false" ht="15" hidden="false" customHeight="false" outlineLevel="0" collapsed="false">
      <c r="A7059" s="1" t="n">
        <v>20.8892191361938</v>
      </c>
      <c r="B7059" s="1" t="n">
        <v>-7.15396196529985</v>
      </c>
    </row>
    <row r="7060" customFormat="false" ht="15" hidden="false" customHeight="false" outlineLevel="0" collapsed="false">
      <c r="A7060" s="1" t="n">
        <f aca="false">-29.0865187583157</f>
        <v>-29.0865187583157</v>
      </c>
      <c r="B7060" s="1" t="n">
        <v>-16.0008487858195</v>
      </c>
    </row>
    <row r="7061" customFormat="false" ht="15" hidden="false" customHeight="false" outlineLevel="0" collapsed="false">
      <c r="A7061" s="1" t="n">
        <v>6.02343400918126</v>
      </c>
      <c r="B7061" s="1" t="n">
        <v>6.83398715777004</v>
      </c>
    </row>
    <row r="7062" customFormat="false" ht="15" hidden="false" customHeight="false" outlineLevel="0" collapsed="false">
      <c r="A7062" s="1" t="n">
        <v>-2.80403337429021</v>
      </c>
      <c r="B7062" s="1" t="n">
        <v>1.92817873575004</v>
      </c>
    </row>
    <row r="7063" customFormat="false" ht="15" hidden="false" customHeight="false" outlineLevel="0" collapsed="false">
      <c r="A7063" s="1" t="n">
        <v>24.3468281310342</v>
      </c>
      <c r="B7063" s="1" t="n">
        <v>-3.3224349938821</v>
      </c>
    </row>
    <row r="7064" customFormat="false" ht="15" hidden="false" customHeight="false" outlineLevel="0" collapsed="false">
      <c r="A7064" s="1" t="n">
        <f aca="false">-15.335362844641</f>
        <v>-15.335362844641</v>
      </c>
      <c r="B7064" s="1" t="n">
        <v>-14.9064471287549</v>
      </c>
    </row>
    <row r="7065" customFormat="false" ht="15" hidden="false" customHeight="false" outlineLevel="0" collapsed="false">
      <c r="A7065" s="1" t="n">
        <v>34.8617553303206</v>
      </c>
      <c r="B7065" s="1" t="n">
        <v>-2.37541733584687</v>
      </c>
    </row>
    <row r="7066" customFormat="false" ht="15" hidden="false" customHeight="false" outlineLevel="0" collapsed="false">
      <c r="A7066" s="1" t="n">
        <v>23.9011453384075</v>
      </c>
      <c r="B7066" s="1" t="n">
        <v>-2.41593724102</v>
      </c>
    </row>
    <row r="7067" customFormat="false" ht="15" hidden="false" customHeight="false" outlineLevel="0" collapsed="false">
      <c r="A7067" s="1" t="n">
        <v>-0.00430790462006758</v>
      </c>
      <c r="B7067" s="1" t="n">
        <v>5.13704192831074</v>
      </c>
    </row>
    <row r="7068" customFormat="false" ht="15" hidden="false" customHeight="false" outlineLevel="0" collapsed="false">
      <c r="A7068" s="1" t="n">
        <v>25.4173687830654</v>
      </c>
      <c r="B7068" s="1" t="n">
        <v>-3.44641836010818</v>
      </c>
    </row>
    <row r="7069" customFormat="false" ht="15" hidden="false" customHeight="false" outlineLevel="0" collapsed="false">
      <c r="A7069" s="1" t="n">
        <v>35.724446620692</v>
      </c>
      <c r="B7069" s="1" t="n">
        <v>0.268035755141639</v>
      </c>
    </row>
    <row r="7070" customFormat="false" ht="15" hidden="false" customHeight="false" outlineLevel="0" collapsed="false">
      <c r="A7070" s="1" t="n">
        <v>11.3418283460285</v>
      </c>
      <c r="B7070" s="1" t="n">
        <v>7.40996277021716</v>
      </c>
    </row>
    <row r="7071" customFormat="false" ht="15" hidden="false" customHeight="false" outlineLevel="0" collapsed="false">
      <c r="A7071" s="1" t="n">
        <v>33.1022987761287</v>
      </c>
      <c r="B7071" s="1" t="n">
        <v>-2.98750354652611</v>
      </c>
    </row>
    <row r="7072" customFormat="false" ht="15" hidden="false" customHeight="false" outlineLevel="0" collapsed="false">
      <c r="A7072" s="1" t="n">
        <v>28.9457429448979</v>
      </c>
      <c r="B7072" s="1" t="n">
        <v>-6.2480286841676</v>
      </c>
    </row>
    <row r="7073" customFormat="false" ht="15" hidden="false" customHeight="false" outlineLevel="0" collapsed="false">
      <c r="A7073" s="1" t="n">
        <v>11.1283677427339</v>
      </c>
      <c r="B7073" s="1" t="n">
        <v>4.29449453020417</v>
      </c>
    </row>
    <row r="7074" customFormat="false" ht="15" hidden="false" customHeight="false" outlineLevel="0" collapsed="false">
      <c r="A7074" s="1" t="n">
        <f aca="false">-34.174552863358</f>
        <v>-34.174552863358</v>
      </c>
      <c r="B7074" s="1" t="n">
        <v>-16.5486507690443</v>
      </c>
    </row>
    <row r="7075" customFormat="false" ht="15" hidden="false" customHeight="false" outlineLevel="0" collapsed="false">
      <c r="A7075" s="1" t="n">
        <v>2.72287837166363</v>
      </c>
      <c r="B7075" s="1" t="n">
        <v>2.26085040309468</v>
      </c>
    </row>
    <row r="7076" customFormat="false" ht="15" hidden="false" customHeight="false" outlineLevel="0" collapsed="false">
      <c r="A7076" s="1" t="n">
        <v>-5.41896168936561</v>
      </c>
      <c r="B7076" s="1" t="n">
        <v>0.497265965038901</v>
      </c>
    </row>
    <row r="7077" customFormat="false" ht="15" hidden="false" customHeight="false" outlineLevel="0" collapsed="false">
      <c r="A7077" s="1" t="n">
        <v>-5.46474594580602</v>
      </c>
      <c r="B7077" s="1" t="n">
        <v>3.64705230527517</v>
      </c>
    </row>
    <row r="7078" customFormat="false" ht="15" hidden="false" customHeight="false" outlineLevel="0" collapsed="false">
      <c r="A7078" s="1" t="n">
        <v>9.02657042433308</v>
      </c>
      <c r="B7078" s="1" t="n">
        <v>8.70418889428452</v>
      </c>
    </row>
    <row r="7079" customFormat="false" ht="15" hidden="false" customHeight="false" outlineLevel="0" collapsed="false">
      <c r="A7079" s="1" t="n">
        <f aca="false">-33.5537915235017</f>
        <v>-33.5537915235017</v>
      </c>
      <c r="B7079" s="1" t="n">
        <v>-18.3788197223932</v>
      </c>
    </row>
    <row r="7080" customFormat="false" ht="15" hidden="false" customHeight="false" outlineLevel="0" collapsed="false">
      <c r="A7080" s="1" t="n">
        <v>5.87570474698431</v>
      </c>
      <c r="B7080" s="1" t="n">
        <v>2.8260389905129</v>
      </c>
    </row>
    <row r="7081" customFormat="false" ht="15" hidden="false" customHeight="false" outlineLevel="0" collapsed="false">
      <c r="A7081" s="1" t="n">
        <v>5.15844903901487</v>
      </c>
      <c r="B7081" s="1" t="n">
        <v>5.6786234974227</v>
      </c>
    </row>
    <row r="7082" customFormat="false" ht="15" hidden="false" customHeight="false" outlineLevel="0" collapsed="false">
      <c r="A7082" s="1" t="n">
        <v>27.9698518562035</v>
      </c>
      <c r="B7082" s="1" t="n">
        <v>-1.84959671633457</v>
      </c>
    </row>
    <row r="7083" customFormat="false" ht="15" hidden="false" customHeight="false" outlineLevel="0" collapsed="false">
      <c r="A7083" s="1" t="n">
        <v>21.9481461863628</v>
      </c>
      <c r="B7083" s="1" t="n">
        <v>-4.66990155707513</v>
      </c>
    </row>
    <row r="7084" customFormat="false" ht="15" hidden="false" customHeight="false" outlineLevel="0" collapsed="false">
      <c r="A7084" s="1" t="n">
        <v>30.4724146452533</v>
      </c>
      <c r="B7084" s="1" t="n">
        <v>-0.337268405230108</v>
      </c>
    </row>
    <row r="7085" customFormat="false" ht="15" hidden="false" customHeight="false" outlineLevel="0" collapsed="false">
      <c r="A7085" s="1" t="n">
        <f aca="false">-33.9555949140417</f>
        <v>-33.9555949140417</v>
      </c>
      <c r="B7085" s="1" t="n">
        <v>-17.1108814897455</v>
      </c>
    </row>
    <row r="7086" customFormat="false" ht="15" hidden="false" customHeight="false" outlineLevel="0" collapsed="false">
      <c r="A7086" s="1" t="n">
        <v>5.43750406898784</v>
      </c>
      <c r="B7086" s="1" t="n">
        <v>9.40328115021279</v>
      </c>
    </row>
    <row r="7087" customFormat="false" ht="15" hidden="false" customHeight="false" outlineLevel="0" collapsed="false">
      <c r="A7087" s="1" t="n">
        <v>37.0369610105295</v>
      </c>
      <c r="B7087" s="1" t="n">
        <v>-7.25882384394977</v>
      </c>
    </row>
    <row r="7088" customFormat="false" ht="15" hidden="false" customHeight="false" outlineLevel="0" collapsed="false">
      <c r="A7088" s="1" t="n">
        <v>10.0402346415857</v>
      </c>
      <c r="B7088" s="1" t="n">
        <v>8.98060913875408</v>
      </c>
    </row>
    <row r="7089" customFormat="false" ht="15" hidden="false" customHeight="false" outlineLevel="0" collapsed="false">
      <c r="A7089" s="1" t="n">
        <v>34.9054362076358</v>
      </c>
      <c r="B7089" s="1" t="n">
        <v>-7.8459398004035</v>
      </c>
    </row>
    <row r="7090" customFormat="false" ht="15" hidden="false" customHeight="false" outlineLevel="0" collapsed="false">
      <c r="A7090" s="1" t="n">
        <v>40.4605050382061</v>
      </c>
      <c r="B7090" s="1" t="n">
        <v>-6.93860271982097</v>
      </c>
    </row>
    <row r="7091" customFormat="false" ht="15" hidden="false" customHeight="false" outlineLevel="0" collapsed="false">
      <c r="A7091" s="1" t="n">
        <v>35.1006797445051</v>
      </c>
      <c r="B7091" s="1" t="n">
        <v>-6.80781420050751</v>
      </c>
    </row>
    <row r="7092" customFormat="false" ht="15" hidden="false" customHeight="false" outlineLevel="0" collapsed="false">
      <c r="A7092" s="1" t="n">
        <v>1.63271865320212</v>
      </c>
      <c r="B7092" s="1" t="n">
        <v>3.75697058864815</v>
      </c>
    </row>
    <row r="7093" customFormat="false" ht="15" hidden="false" customHeight="false" outlineLevel="0" collapsed="false">
      <c r="A7093" s="1" t="n">
        <v>35.2862127411794</v>
      </c>
      <c r="B7093" s="1" t="n">
        <v>-7.34660094398027</v>
      </c>
    </row>
    <row r="7094" customFormat="false" ht="15" hidden="false" customHeight="false" outlineLevel="0" collapsed="false">
      <c r="A7094" s="1" t="n">
        <f aca="false">-19.6249038493753</f>
        <v>-19.6249038493753</v>
      </c>
      <c r="B7094" s="1" t="n">
        <v>-15.984549868354</v>
      </c>
    </row>
    <row r="7095" customFormat="false" ht="15" hidden="false" customHeight="false" outlineLevel="0" collapsed="false">
      <c r="A7095" s="1" t="n">
        <v>37.2153959336379</v>
      </c>
      <c r="B7095" s="1" t="n">
        <v>-8.05458667938159</v>
      </c>
    </row>
    <row r="7096" customFormat="false" ht="15" hidden="false" customHeight="false" outlineLevel="0" collapsed="false">
      <c r="A7096" s="1" t="n">
        <f aca="false">-25.9333381099053</f>
        <v>-25.9333381099053</v>
      </c>
      <c r="B7096" s="1" t="n">
        <v>-17.0712914486651</v>
      </c>
    </row>
    <row r="7097" customFormat="false" ht="15" hidden="false" customHeight="false" outlineLevel="0" collapsed="false">
      <c r="A7097" s="1" t="n">
        <v>40.2540716650096</v>
      </c>
      <c r="B7097" s="1" t="n">
        <v>-8.1072203157453</v>
      </c>
    </row>
    <row r="7098" customFormat="false" ht="15" hidden="false" customHeight="false" outlineLevel="0" collapsed="false">
      <c r="A7098" s="1" t="n">
        <v>9.51408486841854</v>
      </c>
      <c r="B7098" s="1" t="n">
        <v>6.60917930815267</v>
      </c>
    </row>
    <row r="7099" customFormat="false" ht="15" hidden="false" customHeight="false" outlineLevel="0" collapsed="false">
      <c r="A7099" s="1" t="n">
        <f aca="false">-24.5554562788277</f>
        <v>-24.5554562788277</v>
      </c>
      <c r="B7099" s="1" t="n">
        <v>-15.3256900273752</v>
      </c>
    </row>
    <row r="7100" customFormat="false" ht="15" hidden="false" customHeight="false" outlineLevel="0" collapsed="false">
      <c r="A7100" s="1" t="n">
        <v>31.8797632204306</v>
      </c>
      <c r="B7100" s="1" t="n">
        <v>-5.60432903994432</v>
      </c>
    </row>
    <row r="7101" customFormat="false" ht="15" hidden="false" customHeight="false" outlineLevel="0" collapsed="false">
      <c r="A7101" s="1" t="n">
        <f aca="false">-28.4003193010558</f>
        <v>-28.4003193010558</v>
      </c>
      <c r="B7101" s="1" t="n">
        <v>-18.362441059328</v>
      </c>
    </row>
    <row r="7102" customFormat="false" ht="15" hidden="false" customHeight="false" outlineLevel="0" collapsed="false">
      <c r="A7102" s="1" t="n">
        <f aca="false">-20.2530970205303</f>
        <v>-20.2530970205303</v>
      </c>
      <c r="B7102" s="1" t="n">
        <v>-11.7080718745288</v>
      </c>
    </row>
    <row r="7103" customFormat="false" ht="15" hidden="false" customHeight="false" outlineLevel="0" collapsed="false">
      <c r="A7103" s="1" t="n">
        <v>-2.27125714870933</v>
      </c>
      <c r="B7103" s="1" t="n">
        <v>1.05509670865752</v>
      </c>
    </row>
    <row r="7104" customFormat="false" ht="15" hidden="false" customHeight="false" outlineLevel="0" collapsed="false">
      <c r="A7104" s="1" t="n">
        <f aca="false">-18.0042821187155</f>
        <v>-18.0042821187155</v>
      </c>
      <c r="B7104" s="1" t="n">
        <v>-18.7085547875681</v>
      </c>
    </row>
    <row r="7105" customFormat="false" ht="15" hidden="false" customHeight="false" outlineLevel="0" collapsed="false">
      <c r="A7105" s="1" t="n">
        <v>21.0845468303809</v>
      </c>
      <c r="B7105" s="1" t="n">
        <v>-1.79556420190109</v>
      </c>
    </row>
    <row r="7106" customFormat="false" ht="15" hidden="false" customHeight="false" outlineLevel="0" collapsed="false">
      <c r="A7106" s="1" t="n">
        <f aca="false">-15.7457130986497</f>
        <v>-15.7457130986497</v>
      </c>
      <c r="B7106" s="1" t="n">
        <v>-13.5067270418616</v>
      </c>
    </row>
    <row r="7107" customFormat="false" ht="15" hidden="false" customHeight="false" outlineLevel="0" collapsed="false">
      <c r="A7107" s="1" t="n">
        <f aca="false">-16.726075296964</f>
        <v>-16.726075296964</v>
      </c>
      <c r="B7107" s="1" t="n">
        <v>-11.3140972007558</v>
      </c>
    </row>
    <row r="7108" customFormat="false" ht="15" hidden="false" customHeight="false" outlineLevel="0" collapsed="false">
      <c r="A7108" s="1" t="n">
        <v>35.9455941011849</v>
      </c>
      <c r="B7108" s="1" t="n">
        <v>-1.25060811855192</v>
      </c>
    </row>
    <row r="7109" customFormat="false" ht="15" hidden="false" customHeight="false" outlineLevel="0" collapsed="false">
      <c r="A7109" s="1" t="n">
        <f aca="false">-27.0504415490627</f>
        <v>-27.0504415490627</v>
      </c>
      <c r="B7109" s="1" t="n">
        <v>-17.7549629228313</v>
      </c>
    </row>
    <row r="7110" customFormat="false" ht="15" hidden="false" customHeight="false" outlineLevel="0" collapsed="false">
      <c r="A7110" s="1" t="n">
        <f aca="false">-32.219172611345</f>
        <v>-32.219172611345</v>
      </c>
      <c r="B7110" s="1" t="n">
        <v>-9.77072308206204</v>
      </c>
    </row>
    <row r="7111" customFormat="false" ht="15" hidden="false" customHeight="false" outlineLevel="0" collapsed="false">
      <c r="A7111" s="1" t="n">
        <v>23.5065939203469</v>
      </c>
      <c r="B7111" s="1" t="n">
        <v>-4.66736447404169</v>
      </c>
    </row>
    <row r="7112" customFormat="false" ht="15" hidden="false" customHeight="false" outlineLevel="0" collapsed="false">
      <c r="A7112" s="1" t="n">
        <v>11.3272377066576</v>
      </c>
      <c r="B7112" s="1" t="n">
        <v>8.27584044889229</v>
      </c>
    </row>
    <row r="7113" customFormat="false" ht="15" hidden="false" customHeight="false" outlineLevel="0" collapsed="false">
      <c r="A7113" s="1" t="n">
        <v>32.2710967590777</v>
      </c>
      <c r="B7113" s="1" t="n">
        <v>-1.0143664241854</v>
      </c>
    </row>
    <row r="7114" customFormat="false" ht="15" hidden="false" customHeight="false" outlineLevel="0" collapsed="false">
      <c r="A7114" s="1" t="n">
        <f aca="false">-20.5481256369887</f>
        <v>-20.5481256369887</v>
      </c>
      <c r="B7114" s="1" t="n">
        <v>-18.5825634328967</v>
      </c>
    </row>
    <row r="7115" customFormat="false" ht="15" hidden="false" customHeight="false" outlineLevel="0" collapsed="false">
      <c r="A7115" s="1" t="n">
        <v>7.79206936029211</v>
      </c>
      <c r="B7115" s="1" t="n">
        <v>-0.0595389299726631</v>
      </c>
    </row>
    <row r="7116" customFormat="false" ht="15" hidden="false" customHeight="false" outlineLevel="0" collapsed="false">
      <c r="A7116" s="1" t="n">
        <v>39.6341188500876</v>
      </c>
      <c r="B7116" s="1" t="n">
        <v>-7.4202554369</v>
      </c>
    </row>
    <row r="7117" customFormat="false" ht="15" hidden="false" customHeight="false" outlineLevel="0" collapsed="false">
      <c r="A7117" s="1" t="n">
        <v>10.3158473877393</v>
      </c>
      <c r="B7117" s="1" t="n">
        <v>2.25011931647609</v>
      </c>
    </row>
    <row r="7118" customFormat="false" ht="15" hidden="false" customHeight="false" outlineLevel="0" collapsed="false">
      <c r="A7118" s="1" t="n">
        <f aca="false">-25.1749719734144</f>
        <v>-25.1749719734144</v>
      </c>
      <c r="B7118" s="1" t="n">
        <v>-16.4138772213824</v>
      </c>
    </row>
    <row r="7119" customFormat="false" ht="15" hidden="false" customHeight="false" outlineLevel="0" collapsed="false">
      <c r="A7119" s="1" t="n">
        <v>31.7017018313585</v>
      </c>
      <c r="B7119" s="1" t="n">
        <v>-7.40780183101352</v>
      </c>
    </row>
    <row r="7120" customFormat="false" ht="15" hidden="false" customHeight="false" outlineLevel="0" collapsed="false">
      <c r="A7120" s="1" t="n">
        <v>24.4212803960415</v>
      </c>
      <c r="B7120" s="1" t="n">
        <v>-5.70666706871123</v>
      </c>
    </row>
    <row r="7121" customFormat="false" ht="15" hidden="false" customHeight="false" outlineLevel="0" collapsed="false">
      <c r="A7121" s="1" t="n">
        <v>12.0849344417968</v>
      </c>
      <c r="B7121" s="1" t="n">
        <v>6.71951746291435</v>
      </c>
    </row>
    <row r="7122" customFormat="false" ht="15" hidden="false" customHeight="false" outlineLevel="0" collapsed="false">
      <c r="A7122" s="1" t="n">
        <f aca="false">-24.2594834368657</f>
        <v>-24.2594834368657</v>
      </c>
      <c r="B7122" s="1" t="n">
        <v>-18.6015223316723</v>
      </c>
    </row>
    <row r="7123" customFormat="false" ht="15" hidden="false" customHeight="false" outlineLevel="0" collapsed="false">
      <c r="A7123" s="1" t="n">
        <f aca="false">-34.1330579575431</f>
        <v>-34.1330579575431</v>
      </c>
      <c r="B7123" s="1" t="n">
        <v>-12.2219110699889</v>
      </c>
    </row>
    <row r="7124" customFormat="false" ht="15" hidden="false" customHeight="false" outlineLevel="0" collapsed="false">
      <c r="A7124" s="1" t="n">
        <v>-5.78126160179992</v>
      </c>
      <c r="B7124" s="1" t="n">
        <v>4.43353174863654</v>
      </c>
    </row>
    <row r="7125" customFormat="false" ht="15" hidden="false" customHeight="false" outlineLevel="0" collapsed="false">
      <c r="A7125" s="1" t="n">
        <v>35.4767059327586</v>
      </c>
      <c r="B7125" s="1" t="n">
        <v>-5.5431096197624</v>
      </c>
    </row>
    <row r="7126" customFormat="false" ht="15" hidden="false" customHeight="false" outlineLevel="0" collapsed="false">
      <c r="A7126" s="1" t="n">
        <v>34.5537009728225</v>
      </c>
      <c r="B7126" s="1" t="n">
        <v>0.153799530320471</v>
      </c>
    </row>
    <row r="7127" customFormat="false" ht="15" hidden="false" customHeight="false" outlineLevel="0" collapsed="false">
      <c r="A7127" s="1" t="n">
        <v>13.4103284094198</v>
      </c>
      <c r="B7127" s="1" t="n">
        <v>1.98421520000952</v>
      </c>
    </row>
    <row r="7128" customFormat="false" ht="15" hidden="false" customHeight="false" outlineLevel="0" collapsed="false">
      <c r="A7128" s="1" t="n">
        <v>7.11590818422727</v>
      </c>
      <c r="B7128" s="1" t="n">
        <v>7.62618401586784</v>
      </c>
    </row>
    <row r="7129" customFormat="false" ht="15" hidden="false" customHeight="false" outlineLevel="0" collapsed="false">
      <c r="A7129" s="1" t="n">
        <f aca="false">-21.1829267468984</f>
        <v>-21.1829267468984</v>
      </c>
      <c r="B7129" s="1" t="n">
        <v>-10.7581646122955</v>
      </c>
    </row>
    <row r="7130" customFormat="false" ht="15" hidden="false" customHeight="false" outlineLevel="0" collapsed="false">
      <c r="A7130" s="1" t="n">
        <v>32.3477364575746</v>
      </c>
      <c r="B7130" s="1" t="n">
        <v>-5.92228811117189</v>
      </c>
    </row>
    <row r="7131" customFormat="false" ht="15" hidden="false" customHeight="false" outlineLevel="0" collapsed="false">
      <c r="A7131" s="1" t="n">
        <v>3.67123408062563</v>
      </c>
      <c r="B7131" s="1" t="n">
        <v>6.61567143618113</v>
      </c>
    </row>
    <row r="7132" customFormat="false" ht="15" hidden="false" customHeight="false" outlineLevel="0" collapsed="false">
      <c r="A7132" s="1" t="n">
        <v>26.3801465301711</v>
      </c>
      <c r="B7132" s="1" t="n">
        <v>-7.96968663321504</v>
      </c>
    </row>
    <row r="7133" customFormat="false" ht="15" hidden="false" customHeight="false" outlineLevel="0" collapsed="false">
      <c r="A7133" s="1" t="n">
        <f aca="false">-22.3932271251435</f>
        <v>-22.3932271251435</v>
      </c>
      <c r="B7133" s="1" t="n">
        <v>-14.1522744749478</v>
      </c>
    </row>
    <row r="7134" customFormat="false" ht="15" hidden="false" customHeight="false" outlineLevel="0" collapsed="false">
      <c r="A7134" s="1" t="n">
        <v>-4.35530913534403</v>
      </c>
      <c r="B7134" s="1" t="n">
        <v>0.600679199958052</v>
      </c>
    </row>
    <row r="7135" customFormat="false" ht="15" hidden="false" customHeight="false" outlineLevel="0" collapsed="false">
      <c r="A7135" s="1" t="n">
        <v>32.5281821456503</v>
      </c>
      <c r="B7135" s="1" t="n">
        <v>-0.535734006671623</v>
      </c>
    </row>
    <row r="7136" customFormat="false" ht="15" hidden="false" customHeight="false" outlineLevel="0" collapsed="false">
      <c r="A7136" s="1" t="n">
        <f aca="false">-32.1405776544081</f>
        <v>-32.1405776544081</v>
      </c>
      <c r="B7136" s="1" t="n">
        <v>-12.1391386049043</v>
      </c>
    </row>
    <row r="7137" customFormat="false" ht="15" hidden="false" customHeight="false" outlineLevel="0" collapsed="false">
      <c r="A7137" s="1" t="n">
        <v>34.3169650526852</v>
      </c>
      <c r="B7137" s="1" t="n">
        <v>-6.63360603244855</v>
      </c>
    </row>
    <row r="7138" customFormat="false" ht="15" hidden="false" customHeight="false" outlineLevel="0" collapsed="false">
      <c r="A7138" s="1" t="n">
        <f aca="false">-32.3026596747735</f>
        <v>-32.3026596747735</v>
      </c>
      <c r="B7138" s="1" t="n">
        <v>-11.0713964670865</v>
      </c>
    </row>
    <row r="7139" customFormat="false" ht="15" hidden="false" customHeight="false" outlineLevel="0" collapsed="false">
      <c r="A7139" s="1" t="n">
        <v>36.9126146549963</v>
      </c>
      <c r="B7139" s="1" t="n">
        <v>-4.97061600780488</v>
      </c>
    </row>
    <row r="7140" customFormat="false" ht="15" hidden="false" customHeight="false" outlineLevel="0" collapsed="false">
      <c r="A7140" s="1" t="n">
        <f aca="false">-31.719442217402</f>
        <v>-31.719442217402</v>
      </c>
      <c r="B7140" s="1" t="n">
        <v>-18.7091830999874</v>
      </c>
    </row>
    <row r="7141" customFormat="false" ht="15" hidden="false" customHeight="false" outlineLevel="0" collapsed="false">
      <c r="A7141" s="1" t="n">
        <f aca="false">-25.7580664800425</f>
        <v>-25.7580664800425</v>
      </c>
      <c r="B7141" s="1" t="n">
        <v>-17.3811506610966</v>
      </c>
    </row>
    <row r="7142" customFormat="false" ht="15" hidden="false" customHeight="false" outlineLevel="0" collapsed="false">
      <c r="A7142" s="1" t="n">
        <v>-1.59296518584797</v>
      </c>
      <c r="B7142" s="1" t="n">
        <v>8.89168437697553</v>
      </c>
    </row>
    <row r="7143" customFormat="false" ht="15" hidden="false" customHeight="false" outlineLevel="0" collapsed="false">
      <c r="A7143" s="1" t="n">
        <f aca="false">-23.3587239360413</f>
        <v>-23.3587239360413</v>
      </c>
      <c r="B7143" s="1" t="n">
        <v>-10.1934496748584</v>
      </c>
    </row>
    <row r="7144" customFormat="false" ht="15" hidden="false" customHeight="false" outlineLevel="0" collapsed="false">
      <c r="A7144" s="1" t="n">
        <v>9.21716482821053</v>
      </c>
      <c r="B7144" s="1" t="n">
        <v>8.14694025999758</v>
      </c>
    </row>
    <row r="7145" customFormat="false" ht="15" hidden="false" customHeight="false" outlineLevel="0" collapsed="false">
      <c r="A7145" s="1" t="n">
        <v>2.45997721172537</v>
      </c>
      <c r="B7145" s="1" t="n">
        <v>4.8437179651533</v>
      </c>
    </row>
    <row r="7146" customFormat="false" ht="15" hidden="false" customHeight="false" outlineLevel="0" collapsed="false">
      <c r="A7146" s="1" t="n">
        <v>10.2237799599289</v>
      </c>
      <c r="B7146" s="1" t="n">
        <v>0.552452960670799</v>
      </c>
    </row>
    <row r="7147" customFormat="false" ht="15" hidden="false" customHeight="false" outlineLevel="0" collapsed="false">
      <c r="A7147" s="1" t="n">
        <v>10.3979046731802</v>
      </c>
      <c r="B7147" s="1" t="n">
        <v>9.51962883937285</v>
      </c>
    </row>
    <row r="7148" customFormat="false" ht="15" hidden="false" customHeight="false" outlineLevel="0" collapsed="false">
      <c r="A7148" s="1" t="n">
        <v>4.31916181517549</v>
      </c>
      <c r="B7148" s="1" t="n">
        <v>7.2603693486318</v>
      </c>
    </row>
    <row r="7149" customFormat="false" ht="15" hidden="false" customHeight="false" outlineLevel="0" collapsed="false">
      <c r="A7149" s="1" t="n">
        <f aca="false">-19.370402929956</f>
        <v>-19.370402929956</v>
      </c>
      <c r="B7149" s="1" t="n">
        <v>-14.465741217454</v>
      </c>
    </row>
    <row r="7150" customFormat="false" ht="15" hidden="false" customHeight="false" outlineLevel="0" collapsed="false">
      <c r="A7150" s="1" t="n">
        <v>27.3475355860733</v>
      </c>
      <c r="B7150" s="1" t="n">
        <v>-2.87545766079251</v>
      </c>
    </row>
    <row r="7151" customFormat="false" ht="15" hidden="false" customHeight="false" outlineLevel="0" collapsed="false">
      <c r="A7151" s="1" t="n">
        <f aca="false">-33.2831283751893</f>
        <v>-33.2831283751893</v>
      </c>
      <c r="B7151" s="1" t="n">
        <v>-16.8071020630566</v>
      </c>
    </row>
    <row r="7152" customFormat="false" ht="15" hidden="false" customHeight="false" outlineLevel="0" collapsed="false">
      <c r="A7152" s="1" t="n">
        <v>32.0334500264832</v>
      </c>
      <c r="B7152" s="1" t="n">
        <v>-9.16854536214038</v>
      </c>
    </row>
    <row r="7153" customFormat="false" ht="15" hidden="false" customHeight="false" outlineLevel="0" collapsed="false">
      <c r="A7153" s="1" t="n">
        <v>36.7087551567197</v>
      </c>
      <c r="B7153" s="1" t="n">
        <v>-5.14579714381195</v>
      </c>
    </row>
    <row r="7154" customFormat="false" ht="15" hidden="false" customHeight="false" outlineLevel="0" collapsed="false">
      <c r="A7154" s="1" t="n">
        <v>9.14770193835462</v>
      </c>
      <c r="B7154" s="1" t="n">
        <v>2.90168260801676</v>
      </c>
    </row>
    <row r="7155" customFormat="false" ht="15" hidden="false" customHeight="false" outlineLevel="0" collapsed="false">
      <c r="A7155" s="1" t="n">
        <f aca="false">-35.1312328097544</f>
        <v>-35.1312328097544</v>
      </c>
      <c r="B7155" s="1" t="n">
        <v>-19.0591526769703</v>
      </c>
    </row>
    <row r="7156" customFormat="false" ht="15" hidden="false" customHeight="false" outlineLevel="0" collapsed="false">
      <c r="A7156" s="1" t="n">
        <f aca="false">-25.1126809662035</f>
        <v>-25.1126809662035</v>
      </c>
      <c r="B7156" s="1" t="n">
        <v>-14.994899364838</v>
      </c>
    </row>
    <row r="7157" customFormat="false" ht="15" hidden="false" customHeight="false" outlineLevel="0" collapsed="false">
      <c r="A7157" s="1" t="n">
        <v>6.4452292393534</v>
      </c>
      <c r="B7157" s="1" t="n">
        <v>5.00967576987273</v>
      </c>
    </row>
    <row r="7158" customFormat="false" ht="15" hidden="false" customHeight="false" outlineLevel="0" collapsed="false">
      <c r="A7158" s="1" t="n">
        <v>35.5348012442103</v>
      </c>
      <c r="B7158" s="1" t="n">
        <v>0.280100019289527</v>
      </c>
    </row>
    <row r="7159" customFormat="false" ht="15" hidden="false" customHeight="false" outlineLevel="0" collapsed="false">
      <c r="A7159" s="1" t="n">
        <v>-3.3081831588836</v>
      </c>
      <c r="B7159" s="1" t="n">
        <v>9.23912376768143</v>
      </c>
    </row>
    <row r="7160" customFormat="false" ht="15" hidden="false" customHeight="false" outlineLevel="0" collapsed="false">
      <c r="A7160" s="1" t="n">
        <v>7.73448388319914</v>
      </c>
      <c r="B7160" s="1" t="n">
        <v>7.87009438502585</v>
      </c>
    </row>
    <row r="7161" customFormat="false" ht="15" hidden="false" customHeight="false" outlineLevel="0" collapsed="false">
      <c r="A7161" s="1" t="n">
        <f aca="false">-17.0599638338483</f>
        <v>-17.0599638338483</v>
      </c>
      <c r="B7161" s="1" t="n">
        <v>-18.4633915049728</v>
      </c>
    </row>
    <row r="7162" customFormat="false" ht="15" hidden="false" customHeight="false" outlineLevel="0" collapsed="false">
      <c r="A7162" s="1" t="n">
        <f aca="false">-25.9526785026051</f>
        <v>-25.9526785026051</v>
      </c>
      <c r="B7162" s="1" t="n">
        <v>-12.4229973310855</v>
      </c>
    </row>
    <row r="7163" customFormat="false" ht="15" hidden="false" customHeight="false" outlineLevel="0" collapsed="false">
      <c r="A7163" s="1" t="n">
        <v>33.6833008220999</v>
      </c>
      <c r="B7163" s="1" t="n">
        <v>-3.91272042135315</v>
      </c>
    </row>
    <row r="7164" customFormat="false" ht="15" hidden="false" customHeight="false" outlineLevel="0" collapsed="false">
      <c r="A7164" s="1" t="n">
        <f aca="false">-22.3053314397694</f>
        <v>-22.3053314397694</v>
      </c>
      <c r="B7164" s="1" t="n">
        <v>-11.701891890189</v>
      </c>
    </row>
    <row r="7165" customFormat="false" ht="15" hidden="false" customHeight="false" outlineLevel="0" collapsed="false">
      <c r="A7165" s="1" t="n">
        <v>33.4522080477665</v>
      </c>
      <c r="B7165" s="1" t="n">
        <v>-5.42008771217752</v>
      </c>
    </row>
    <row r="7166" customFormat="false" ht="15" hidden="false" customHeight="false" outlineLevel="0" collapsed="false">
      <c r="A7166" s="1" t="n">
        <f aca="false">-19.9633835959765</f>
        <v>-19.9633835959765</v>
      </c>
      <c r="B7166" s="1" t="n">
        <v>-18.4654943516221</v>
      </c>
    </row>
    <row r="7167" customFormat="false" ht="15" hidden="false" customHeight="false" outlineLevel="0" collapsed="false">
      <c r="A7167" s="1" t="n">
        <f aca="false">-26.6506067051339</f>
        <v>-26.6506067051339</v>
      </c>
      <c r="B7167" s="1" t="n">
        <v>-18.2315701441193</v>
      </c>
    </row>
    <row r="7168" customFormat="false" ht="15" hidden="false" customHeight="false" outlineLevel="0" collapsed="false">
      <c r="A7168" s="1" t="n">
        <v>-1.06028842694137</v>
      </c>
      <c r="B7168" s="1" t="n">
        <v>3.86329296516537</v>
      </c>
    </row>
    <row r="7169" customFormat="false" ht="15" hidden="false" customHeight="false" outlineLevel="0" collapsed="false">
      <c r="A7169" s="1" t="n">
        <v>40.5659269468379</v>
      </c>
      <c r="B7169" s="1" t="n">
        <v>-7.04436568308719</v>
      </c>
    </row>
    <row r="7170" customFormat="false" ht="15" hidden="false" customHeight="false" outlineLevel="0" collapsed="false">
      <c r="A7170" s="1" t="n">
        <v>11.7037352991636</v>
      </c>
      <c r="B7170" s="1" t="n">
        <v>1.76384328723842</v>
      </c>
    </row>
    <row r="7171" customFormat="false" ht="15" hidden="false" customHeight="false" outlineLevel="0" collapsed="false">
      <c r="A7171" s="1" t="n">
        <v>-0.199967352791946</v>
      </c>
      <c r="B7171" s="1" t="n">
        <v>8.99313025001332</v>
      </c>
    </row>
    <row r="7172" customFormat="false" ht="15" hidden="false" customHeight="false" outlineLevel="0" collapsed="false">
      <c r="A7172" s="1" t="n">
        <v>37.7974707166324</v>
      </c>
      <c r="B7172" s="1" t="n">
        <v>-7.36763550745648</v>
      </c>
    </row>
    <row r="7173" customFormat="false" ht="15" hidden="false" customHeight="false" outlineLevel="0" collapsed="false">
      <c r="A7173" s="1" t="n">
        <v>36.9729579926812</v>
      </c>
      <c r="B7173" s="1" t="n">
        <v>-2.7364841973773</v>
      </c>
    </row>
    <row r="7174" customFormat="false" ht="15" hidden="false" customHeight="false" outlineLevel="0" collapsed="false">
      <c r="A7174" s="1" t="n">
        <v>22.7474231165522</v>
      </c>
      <c r="B7174" s="1" t="n">
        <v>-7.97807246331461</v>
      </c>
    </row>
    <row r="7175" customFormat="false" ht="15" hidden="false" customHeight="false" outlineLevel="0" collapsed="false">
      <c r="A7175" s="1" t="n">
        <f aca="false">-25.0703416404548</f>
        <v>-25.0703416404548</v>
      </c>
      <c r="B7175" s="1" t="n">
        <v>-19.3988676684015</v>
      </c>
    </row>
    <row r="7176" customFormat="false" ht="15" hidden="false" customHeight="false" outlineLevel="0" collapsed="false">
      <c r="A7176" s="1" t="n">
        <v>37.3881597700616</v>
      </c>
      <c r="B7176" s="1" t="n">
        <v>-8.69740052207277</v>
      </c>
    </row>
    <row r="7177" customFormat="false" ht="15" hidden="false" customHeight="false" outlineLevel="0" collapsed="false">
      <c r="A7177" s="1" t="n">
        <v>36.4300187827823</v>
      </c>
      <c r="B7177" s="1" t="n">
        <v>-1.91423446871204</v>
      </c>
    </row>
    <row r="7178" customFormat="false" ht="15" hidden="false" customHeight="false" outlineLevel="0" collapsed="false">
      <c r="A7178" s="1" t="n">
        <v>-0.931841967463943</v>
      </c>
      <c r="B7178" s="1" t="n">
        <v>1.53235400432731</v>
      </c>
    </row>
    <row r="7179" customFormat="false" ht="15" hidden="false" customHeight="false" outlineLevel="0" collapsed="false">
      <c r="A7179" s="1" t="n">
        <v>11.5238747394341</v>
      </c>
      <c r="B7179" s="1" t="n">
        <v>0.564490853302947</v>
      </c>
    </row>
    <row r="7180" customFormat="false" ht="15" hidden="false" customHeight="false" outlineLevel="0" collapsed="false">
      <c r="A7180" s="1" t="n">
        <v>8.38732780041604</v>
      </c>
      <c r="B7180" s="1" t="n">
        <v>7.05450078168228</v>
      </c>
    </row>
    <row r="7181" customFormat="false" ht="15" hidden="false" customHeight="false" outlineLevel="0" collapsed="false">
      <c r="A7181" s="1" t="n">
        <f aca="false">-26.5671935127914</f>
        <v>-26.5671935127914</v>
      </c>
      <c r="B7181" s="1" t="n">
        <v>-9.97930805255655</v>
      </c>
    </row>
    <row r="7182" customFormat="false" ht="15" hidden="false" customHeight="false" outlineLevel="0" collapsed="false">
      <c r="A7182" s="1" t="n">
        <v>9.02777851197952</v>
      </c>
      <c r="B7182" s="1" t="n">
        <v>3.88762255331775</v>
      </c>
    </row>
    <row r="7183" customFormat="false" ht="15" hidden="false" customHeight="false" outlineLevel="0" collapsed="false">
      <c r="A7183" s="1" t="n">
        <v>33.8690564947175</v>
      </c>
      <c r="B7183" s="1" t="n">
        <v>-7.15763072151186</v>
      </c>
    </row>
    <row r="7184" customFormat="false" ht="15" hidden="false" customHeight="false" outlineLevel="0" collapsed="false">
      <c r="A7184" s="1" t="n">
        <v>27.8403532388751</v>
      </c>
      <c r="B7184" s="1" t="n">
        <v>-8.33775374536519</v>
      </c>
    </row>
    <row r="7185" customFormat="false" ht="15" hidden="false" customHeight="false" outlineLevel="0" collapsed="false">
      <c r="A7185" s="1" t="n">
        <v>2.44034750737429</v>
      </c>
      <c r="B7185" s="1" t="n">
        <v>3.51597325261717</v>
      </c>
    </row>
    <row r="7186" customFormat="false" ht="15" hidden="false" customHeight="false" outlineLevel="0" collapsed="false">
      <c r="A7186" s="1" t="n">
        <v>33.0232575979671</v>
      </c>
      <c r="B7186" s="1" t="n">
        <v>0.0380569732194153</v>
      </c>
    </row>
    <row r="7187" customFormat="false" ht="15" hidden="false" customHeight="false" outlineLevel="0" collapsed="false">
      <c r="A7187" s="1" t="n">
        <v>31.4857626782076</v>
      </c>
      <c r="B7187" s="1" t="n">
        <v>-1.23586233361586</v>
      </c>
    </row>
    <row r="7188" customFormat="false" ht="15" hidden="false" customHeight="false" outlineLevel="0" collapsed="false">
      <c r="A7188" s="1" t="n">
        <v>10.3287733347302</v>
      </c>
      <c r="B7188" s="1" t="n">
        <v>7.37141612601274</v>
      </c>
    </row>
    <row r="7189" customFormat="false" ht="15" hidden="false" customHeight="false" outlineLevel="0" collapsed="false">
      <c r="A7189" s="1" t="n">
        <v>-4.62454782066644</v>
      </c>
      <c r="B7189" s="1" t="n">
        <v>1.39302634171692</v>
      </c>
    </row>
    <row r="7190" customFormat="false" ht="15" hidden="false" customHeight="false" outlineLevel="0" collapsed="false">
      <c r="A7190" s="1" t="n">
        <v>38.1479732951524</v>
      </c>
      <c r="B7190" s="1" t="n">
        <v>-3.03498081094913</v>
      </c>
    </row>
    <row r="7191" customFormat="false" ht="15" hidden="false" customHeight="false" outlineLevel="0" collapsed="false">
      <c r="A7191" s="1" t="n">
        <v>27.5044193821156</v>
      </c>
      <c r="B7191" s="1" t="n">
        <v>-7.57632862151046</v>
      </c>
    </row>
    <row r="7192" customFormat="false" ht="15" hidden="false" customHeight="false" outlineLevel="0" collapsed="false">
      <c r="A7192" s="1" t="n">
        <v>-5.52410477400573</v>
      </c>
      <c r="B7192" s="1" t="n">
        <v>0.562039865864285</v>
      </c>
    </row>
    <row r="7193" customFormat="false" ht="15" hidden="false" customHeight="false" outlineLevel="0" collapsed="false">
      <c r="A7193" s="1" t="n">
        <f aca="false">-19.2636700403312</f>
        <v>-19.2636700403312</v>
      </c>
      <c r="B7193" s="1" t="n">
        <v>-17.2211475867902</v>
      </c>
    </row>
    <row r="7194" customFormat="false" ht="15" hidden="false" customHeight="false" outlineLevel="0" collapsed="false">
      <c r="A7194" s="1" t="n">
        <v>28.2557845726881</v>
      </c>
      <c r="B7194" s="1" t="n">
        <v>-4.81987535089679</v>
      </c>
    </row>
    <row r="7195" customFormat="false" ht="15" hidden="false" customHeight="false" outlineLevel="0" collapsed="false">
      <c r="A7195" s="1" t="n">
        <f aca="false">-34.1260784146352</f>
        <v>-34.1260784146352</v>
      </c>
      <c r="B7195" s="1" t="n">
        <v>-15.7774815793589</v>
      </c>
    </row>
    <row r="7196" customFormat="false" ht="15" hidden="false" customHeight="false" outlineLevel="0" collapsed="false">
      <c r="A7196" s="1" t="n">
        <f aca="false">-18.9187490412607</f>
        <v>-18.9187490412607</v>
      </c>
      <c r="B7196" s="1" t="n">
        <v>-11.7601523247302</v>
      </c>
    </row>
    <row r="7197" customFormat="false" ht="15" hidden="false" customHeight="false" outlineLevel="0" collapsed="false">
      <c r="A7197" s="1" t="n">
        <v>22.2124454690639</v>
      </c>
      <c r="B7197" s="1" t="n">
        <v>-3.35808924032651</v>
      </c>
    </row>
    <row r="7198" customFormat="false" ht="15" hidden="false" customHeight="false" outlineLevel="0" collapsed="false">
      <c r="A7198" s="1" t="n">
        <v>26.5431283988561</v>
      </c>
      <c r="B7198" s="1" t="n">
        <v>-6.9731821584486</v>
      </c>
    </row>
    <row r="7199" customFormat="false" ht="15" hidden="false" customHeight="false" outlineLevel="0" collapsed="false">
      <c r="A7199" s="1" t="n">
        <v>30.6031704748782</v>
      </c>
      <c r="B7199" s="1" t="n">
        <v>-5.29636475819858</v>
      </c>
    </row>
    <row r="7200" customFormat="false" ht="15" hidden="false" customHeight="false" outlineLevel="0" collapsed="false">
      <c r="A7200" s="1" t="n">
        <f aca="false">-27.3899116755042</f>
        <v>-27.3899116755042</v>
      </c>
      <c r="B7200" s="1" t="n">
        <v>-14.0922372716589</v>
      </c>
    </row>
    <row r="7201" customFormat="false" ht="15" hidden="false" customHeight="false" outlineLevel="0" collapsed="false">
      <c r="A7201" s="1" t="n">
        <v>29.5059627058748</v>
      </c>
      <c r="B7201" s="1" t="n">
        <v>-6.75365553506911</v>
      </c>
    </row>
    <row r="7202" customFormat="false" ht="15" hidden="false" customHeight="false" outlineLevel="0" collapsed="false">
      <c r="A7202" s="1" t="n">
        <v>38.6670236461894</v>
      </c>
      <c r="B7202" s="1" t="n">
        <v>-6.6601852487932</v>
      </c>
    </row>
    <row r="7203" customFormat="false" ht="15" hidden="false" customHeight="false" outlineLevel="0" collapsed="false">
      <c r="A7203" s="1" t="n">
        <v>6.9308584579108</v>
      </c>
      <c r="B7203" s="1" t="n">
        <v>8.85466123158314</v>
      </c>
    </row>
    <row r="7204" customFormat="false" ht="15" hidden="false" customHeight="false" outlineLevel="0" collapsed="false">
      <c r="A7204" s="1" t="n">
        <f aca="false">-24.5518829980121</f>
        <v>-24.5518829980121</v>
      </c>
      <c r="B7204" s="1" t="n">
        <v>-17.3847240623286</v>
      </c>
    </row>
    <row r="7205" customFormat="false" ht="15" hidden="false" customHeight="false" outlineLevel="0" collapsed="false">
      <c r="A7205" s="1" t="n">
        <v>3.04299326102379</v>
      </c>
      <c r="B7205" s="1" t="n">
        <v>0.950760145142901</v>
      </c>
    </row>
    <row r="7206" customFormat="false" ht="15" hidden="false" customHeight="false" outlineLevel="0" collapsed="false">
      <c r="A7206" s="1" t="n">
        <f aca="false">-20.8520040930478</f>
        <v>-20.8520040930478</v>
      </c>
      <c r="B7206" s="1" t="n">
        <v>-15.2358583989664</v>
      </c>
    </row>
    <row r="7207" customFormat="false" ht="15" hidden="false" customHeight="false" outlineLevel="0" collapsed="false">
      <c r="A7207" s="1" t="n">
        <v>12.297543111687</v>
      </c>
      <c r="B7207" s="1" t="n">
        <v>1.83243521003656</v>
      </c>
    </row>
    <row r="7208" customFormat="false" ht="15" hidden="false" customHeight="false" outlineLevel="0" collapsed="false">
      <c r="A7208" s="1" t="n">
        <v>29.2875276860655</v>
      </c>
      <c r="B7208" s="1" t="n">
        <v>-2.04979585702215</v>
      </c>
    </row>
    <row r="7209" customFormat="false" ht="15" hidden="false" customHeight="false" outlineLevel="0" collapsed="false">
      <c r="A7209" s="1" t="n">
        <f aca="false">-34.1612612050432</f>
        <v>-34.1612612050432</v>
      </c>
      <c r="B7209" s="1" t="n">
        <v>-15.8484718434989</v>
      </c>
    </row>
    <row r="7210" customFormat="false" ht="15" hidden="false" customHeight="false" outlineLevel="0" collapsed="false">
      <c r="A7210" s="1" t="n">
        <f aca="false">-27.6999290485629</f>
        <v>-27.6999290485629</v>
      </c>
      <c r="B7210" s="1" t="n">
        <v>-14.084200210578</v>
      </c>
    </row>
    <row r="7211" customFormat="false" ht="15" hidden="false" customHeight="false" outlineLevel="0" collapsed="false">
      <c r="A7211" s="1" t="n">
        <f aca="false">-32.5140212379883</f>
        <v>-32.5140212379883</v>
      </c>
      <c r="B7211" s="1" t="n">
        <v>-14.6623704737745</v>
      </c>
    </row>
    <row r="7212" customFormat="false" ht="15" hidden="false" customHeight="false" outlineLevel="0" collapsed="false">
      <c r="A7212" s="1" t="n">
        <v>3.9079510593385</v>
      </c>
      <c r="B7212" s="1" t="n">
        <v>8.54599777150299</v>
      </c>
    </row>
    <row r="7213" customFormat="false" ht="15" hidden="false" customHeight="false" outlineLevel="0" collapsed="false">
      <c r="A7213" s="1" t="n">
        <f aca="false">-31.6652160805814</f>
        <v>-31.6652160805814</v>
      </c>
      <c r="B7213" s="1" t="n">
        <v>-16.4627344952842</v>
      </c>
    </row>
    <row r="7214" customFormat="false" ht="15" hidden="false" customHeight="false" outlineLevel="0" collapsed="false">
      <c r="A7214" s="1" t="n">
        <v>34.2668199219331</v>
      </c>
      <c r="B7214" s="1" t="n">
        <v>-2.99230721407744</v>
      </c>
    </row>
    <row r="7215" customFormat="false" ht="15" hidden="false" customHeight="false" outlineLevel="0" collapsed="false">
      <c r="A7215" s="1" t="n">
        <f aca="false">-30.0118406306426</f>
        <v>-30.0118406306426</v>
      </c>
      <c r="B7215" s="1" t="n">
        <v>-17.1611557930485</v>
      </c>
    </row>
    <row r="7216" customFormat="false" ht="15" hidden="false" customHeight="false" outlineLevel="0" collapsed="false">
      <c r="A7216" s="1" t="n">
        <v>23.3289418577112</v>
      </c>
      <c r="B7216" s="1" t="n">
        <v>-1.27162140998089</v>
      </c>
    </row>
    <row r="7217" customFormat="false" ht="15" hidden="false" customHeight="false" outlineLevel="0" collapsed="false">
      <c r="A7217" s="1" t="n">
        <v>-5.20029652246148</v>
      </c>
      <c r="B7217" s="1" t="n">
        <v>3.76926244716171</v>
      </c>
    </row>
    <row r="7218" customFormat="false" ht="15" hidden="false" customHeight="false" outlineLevel="0" collapsed="false">
      <c r="A7218" s="1" t="n">
        <v>-3.28970130940878</v>
      </c>
      <c r="B7218" s="1" t="n">
        <v>6.95500725674087</v>
      </c>
    </row>
    <row r="7219" customFormat="false" ht="15" hidden="false" customHeight="false" outlineLevel="0" collapsed="false">
      <c r="A7219" s="1" t="n">
        <v>0.701131689687289</v>
      </c>
      <c r="B7219" s="1" t="n">
        <v>6.91390468528196</v>
      </c>
    </row>
    <row r="7220" customFormat="false" ht="15" hidden="false" customHeight="false" outlineLevel="0" collapsed="false">
      <c r="A7220" s="1" t="n">
        <v>31.0007222782857</v>
      </c>
      <c r="B7220" s="1" t="n">
        <v>-0.602257494794413</v>
      </c>
    </row>
    <row r="7221" customFormat="false" ht="15" hidden="false" customHeight="false" outlineLevel="0" collapsed="false">
      <c r="A7221" s="1" t="n">
        <f aca="false">-32.1526528035532</f>
        <v>-32.1526528035532</v>
      </c>
      <c r="B7221" s="1" t="n">
        <v>-13.2201600090808</v>
      </c>
    </row>
    <row r="7222" customFormat="false" ht="15" hidden="false" customHeight="false" outlineLevel="0" collapsed="false">
      <c r="A7222" s="1" t="n">
        <v>13.1019199514735</v>
      </c>
      <c r="B7222" s="1" t="n">
        <v>7.25974612655019</v>
      </c>
    </row>
    <row r="7223" customFormat="false" ht="15" hidden="false" customHeight="false" outlineLevel="0" collapsed="false">
      <c r="A7223" s="1" t="n">
        <v>0.547859046299231</v>
      </c>
      <c r="B7223" s="1" t="n">
        <v>2.52479999779694</v>
      </c>
    </row>
    <row r="7224" customFormat="false" ht="15" hidden="false" customHeight="false" outlineLevel="0" collapsed="false">
      <c r="A7224" s="1" t="n">
        <v>11.1217681724565</v>
      </c>
      <c r="B7224" s="1" t="n">
        <v>2.454774907039</v>
      </c>
    </row>
    <row r="7225" customFormat="false" ht="15" hidden="false" customHeight="false" outlineLevel="0" collapsed="false">
      <c r="A7225" s="1" t="n">
        <v>36.9672689171851</v>
      </c>
      <c r="B7225" s="1" t="n">
        <v>-2.46403589138919</v>
      </c>
    </row>
    <row r="7226" customFormat="false" ht="15" hidden="false" customHeight="false" outlineLevel="0" collapsed="false">
      <c r="A7226" s="1" t="n">
        <v>9.06346435908997</v>
      </c>
      <c r="B7226" s="1" t="n">
        <v>2.82829564551139</v>
      </c>
    </row>
    <row r="7227" customFormat="false" ht="15" hidden="false" customHeight="false" outlineLevel="0" collapsed="false">
      <c r="A7227" s="1" t="n">
        <v>25.8120096542119</v>
      </c>
      <c r="B7227" s="1" t="n">
        <v>-1.51003987365666</v>
      </c>
    </row>
    <row r="7228" customFormat="false" ht="15" hidden="false" customHeight="false" outlineLevel="0" collapsed="false">
      <c r="A7228" s="1" t="n">
        <v>8.12926950605999</v>
      </c>
      <c r="B7228" s="1" t="n">
        <v>3.84812358121701</v>
      </c>
    </row>
    <row r="7229" customFormat="false" ht="15" hidden="false" customHeight="false" outlineLevel="0" collapsed="false">
      <c r="A7229" s="1" t="n">
        <v>1.44626267731427</v>
      </c>
      <c r="B7229" s="1" t="n">
        <v>5.49494325122427</v>
      </c>
    </row>
    <row r="7230" customFormat="false" ht="15" hidden="false" customHeight="false" outlineLevel="0" collapsed="false">
      <c r="A7230" s="1" t="n">
        <f aca="false">-23.5829910013929</f>
        <v>-23.5829910013929</v>
      </c>
      <c r="B7230" s="1" t="n">
        <v>-14.8178369685963</v>
      </c>
    </row>
    <row r="7231" customFormat="false" ht="15" hidden="false" customHeight="false" outlineLevel="0" collapsed="false">
      <c r="A7231" s="1" t="n">
        <v>1.15776248881624</v>
      </c>
      <c r="B7231" s="1" t="n">
        <v>1.04375226678303</v>
      </c>
    </row>
    <row r="7232" customFormat="false" ht="15" hidden="false" customHeight="false" outlineLevel="0" collapsed="false">
      <c r="A7232" s="1" t="n">
        <v>25.3709928651564</v>
      </c>
      <c r="B7232" s="1" t="n">
        <v>-2.90363589349075</v>
      </c>
    </row>
    <row r="7233" customFormat="false" ht="15" hidden="false" customHeight="false" outlineLevel="0" collapsed="false">
      <c r="A7233" s="1" t="n">
        <f aca="false">-22.3336335959412</f>
        <v>-22.3336335959412</v>
      </c>
      <c r="B7233" s="1" t="n">
        <v>-9.7003444820778</v>
      </c>
    </row>
    <row r="7234" customFormat="false" ht="15" hidden="false" customHeight="false" outlineLevel="0" collapsed="false">
      <c r="A7234" s="1" t="n">
        <v>27.4051398596115</v>
      </c>
      <c r="B7234" s="1" t="n">
        <v>-4.91450002002195</v>
      </c>
    </row>
    <row r="7235" customFormat="false" ht="15" hidden="false" customHeight="false" outlineLevel="0" collapsed="false">
      <c r="A7235" s="1" t="n">
        <v>38.1054677966862</v>
      </c>
      <c r="B7235" s="1" t="n">
        <v>-4.36481070195109</v>
      </c>
    </row>
    <row r="7236" customFormat="false" ht="15" hidden="false" customHeight="false" outlineLevel="0" collapsed="false">
      <c r="A7236" s="1" t="n">
        <v>3.23786947356439</v>
      </c>
      <c r="B7236" s="1" t="n">
        <v>4.13380636499278</v>
      </c>
    </row>
    <row r="7237" customFormat="false" ht="15" hidden="false" customHeight="false" outlineLevel="0" collapsed="false">
      <c r="A7237" s="1" t="n">
        <v>-5.26968307701513</v>
      </c>
      <c r="B7237" s="1" t="n">
        <v>7.05365573143152</v>
      </c>
    </row>
    <row r="7238" customFormat="false" ht="15" hidden="false" customHeight="false" outlineLevel="0" collapsed="false">
      <c r="A7238" s="1" t="n">
        <f aca="false">-21.0614148463208</f>
        <v>-21.0614148463208</v>
      </c>
      <c r="B7238" s="1" t="n">
        <v>-11.1764679516974</v>
      </c>
    </row>
    <row r="7239" customFormat="false" ht="15" hidden="false" customHeight="false" outlineLevel="0" collapsed="false">
      <c r="A7239" s="1" t="n">
        <f aca="false">-16.6429759154424</f>
        <v>-16.6429759154424</v>
      </c>
      <c r="B7239" s="1" t="n">
        <v>-15.5815459590634</v>
      </c>
    </row>
    <row r="7240" customFormat="false" ht="15" hidden="false" customHeight="false" outlineLevel="0" collapsed="false">
      <c r="A7240" s="1" t="n">
        <v>7.01881793066048</v>
      </c>
      <c r="B7240" s="1" t="n">
        <v>4.63354318573343</v>
      </c>
    </row>
    <row r="7241" customFormat="false" ht="15" hidden="false" customHeight="false" outlineLevel="0" collapsed="false">
      <c r="A7241" s="1" t="n">
        <f aca="false">-34.7518014568813</f>
        <v>-34.7518014568813</v>
      </c>
      <c r="B7241" s="1" t="n">
        <v>-19.1375490120973</v>
      </c>
    </row>
    <row r="7242" customFormat="false" ht="15" hidden="false" customHeight="false" outlineLevel="0" collapsed="false">
      <c r="A7242" s="1" t="n">
        <f aca="false">-16.3370799989662</f>
        <v>-16.3370799989662</v>
      </c>
      <c r="B7242" s="1" t="n">
        <v>-10.9597385954181</v>
      </c>
    </row>
    <row r="7243" customFormat="false" ht="15" hidden="false" customHeight="false" outlineLevel="0" collapsed="false">
      <c r="A7243" s="1" t="n">
        <v>31.3365374898581</v>
      </c>
      <c r="B7243" s="1" t="n">
        <v>-0.261922776621695</v>
      </c>
    </row>
    <row r="7244" customFormat="false" ht="15" hidden="false" customHeight="false" outlineLevel="0" collapsed="false">
      <c r="A7244" s="1" t="n">
        <v>8.19662199813862</v>
      </c>
      <c r="B7244" s="1" t="n">
        <v>9.57130941901767</v>
      </c>
    </row>
    <row r="7245" customFormat="false" ht="15" hidden="false" customHeight="false" outlineLevel="0" collapsed="false">
      <c r="A7245" s="1" t="n">
        <v>1.5435628661675</v>
      </c>
      <c r="B7245" s="1" t="n">
        <v>9.10823014542293</v>
      </c>
    </row>
    <row r="7246" customFormat="false" ht="15" hidden="false" customHeight="false" outlineLevel="0" collapsed="false">
      <c r="A7246" s="1" t="n">
        <v>30.1578626148596</v>
      </c>
      <c r="B7246" s="1" t="n">
        <v>-5.12723195459455</v>
      </c>
    </row>
    <row r="7247" customFormat="false" ht="15" hidden="false" customHeight="false" outlineLevel="0" collapsed="false">
      <c r="A7247" s="1" t="n">
        <v>11.4497924203116</v>
      </c>
      <c r="B7247" s="1" t="n">
        <v>8.0286073358858</v>
      </c>
    </row>
    <row r="7248" customFormat="false" ht="15" hidden="false" customHeight="false" outlineLevel="0" collapsed="false">
      <c r="A7248" s="1" t="n">
        <v>-4.28281788730629</v>
      </c>
      <c r="B7248" s="1" t="n">
        <v>0.138497001335927</v>
      </c>
    </row>
    <row r="7249" customFormat="false" ht="15" hidden="false" customHeight="false" outlineLevel="0" collapsed="false">
      <c r="A7249" s="1" t="n">
        <f aca="false">-18.3210543038065</f>
        <v>-18.3210543038065</v>
      </c>
      <c r="B7249" s="1" t="n">
        <v>-14.1388257462555</v>
      </c>
    </row>
    <row r="7250" customFormat="false" ht="15" hidden="false" customHeight="false" outlineLevel="0" collapsed="false">
      <c r="A7250" s="1" t="n">
        <v>4.89452243810447</v>
      </c>
      <c r="B7250" s="1" t="n">
        <v>0.192179840075216</v>
      </c>
    </row>
    <row r="7251" customFormat="false" ht="15" hidden="false" customHeight="false" outlineLevel="0" collapsed="false">
      <c r="A7251" s="1" t="n">
        <v>33.2569040069061</v>
      </c>
      <c r="B7251" s="1" t="n">
        <v>-5.95555264492034</v>
      </c>
    </row>
    <row r="7252" customFormat="false" ht="15" hidden="false" customHeight="false" outlineLevel="0" collapsed="false">
      <c r="A7252" s="1" t="n">
        <v>12.2273839340343</v>
      </c>
      <c r="B7252" s="1" t="n">
        <v>2.17901547756466</v>
      </c>
    </row>
    <row r="7253" customFormat="false" ht="15" hidden="false" customHeight="false" outlineLevel="0" collapsed="false">
      <c r="A7253" s="1" t="n">
        <v>29.7486329650861</v>
      </c>
      <c r="B7253" s="1" t="n">
        <v>-4.44835885359335</v>
      </c>
    </row>
    <row r="7254" customFormat="false" ht="15" hidden="false" customHeight="false" outlineLevel="0" collapsed="false">
      <c r="A7254" s="1" t="n">
        <f aca="false">-28.1569046455999</f>
        <v>-28.1569046455999</v>
      </c>
      <c r="B7254" s="1" t="n">
        <v>-19.0844271741813</v>
      </c>
    </row>
    <row r="7255" customFormat="false" ht="15" hidden="false" customHeight="false" outlineLevel="0" collapsed="false">
      <c r="A7255" s="1" t="n">
        <v>20.8528690433256</v>
      </c>
      <c r="B7255" s="1" t="n">
        <v>-8.52280120618428</v>
      </c>
    </row>
    <row r="7256" customFormat="false" ht="15" hidden="false" customHeight="false" outlineLevel="0" collapsed="false">
      <c r="A7256" s="1" t="n">
        <v>39.3289625493108</v>
      </c>
      <c r="B7256" s="1" t="n">
        <v>-7.7372424445149</v>
      </c>
    </row>
    <row r="7257" customFormat="false" ht="15" hidden="false" customHeight="false" outlineLevel="0" collapsed="false">
      <c r="A7257" s="1" t="n">
        <v>9.31435956227059</v>
      </c>
      <c r="B7257" s="1" t="n">
        <v>7.19298132210959</v>
      </c>
    </row>
    <row r="7258" customFormat="false" ht="15" hidden="false" customHeight="false" outlineLevel="0" collapsed="false">
      <c r="A7258" s="1" t="n">
        <f aca="false">-29.8425432540819</f>
        <v>-29.8425432540819</v>
      </c>
      <c r="B7258" s="1" t="n">
        <v>-14.5127250514007</v>
      </c>
    </row>
    <row r="7259" customFormat="false" ht="15" hidden="false" customHeight="false" outlineLevel="0" collapsed="false">
      <c r="A7259" s="1" t="n">
        <f aca="false">-35.116484824382</f>
        <v>-35.116484824382</v>
      </c>
      <c r="B7259" s="1" t="n">
        <v>-19.1996705545118</v>
      </c>
    </row>
    <row r="7260" customFormat="false" ht="15" hidden="false" customHeight="false" outlineLevel="0" collapsed="false">
      <c r="A7260" s="1" t="n">
        <v>33.550487253197</v>
      </c>
      <c r="B7260" s="1" t="n">
        <v>-2.87310391079572</v>
      </c>
    </row>
    <row r="7261" customFormat="false" ht="15" hidden="false" customHeight="false" outlineLevel="0" collapsed="false">
      <c r="A7261" s="1" t="n">
        <v>-5.24212779499768</v>
      </c>
      <c r="B7261" s="1" t="n">
        <v>8.50344148228131</v>
      </c>
    </row>
    <row r="7262" customFormat="false" ht="15" hidden="false" customHeight="false" outlineLevel="0" collapsed="false">
      <c r="A7262" s="1" t="n">
        <f aca="false">-20.4546767082375</f>
        <v>-20.4546767082375</v>
      </c>
      <c r="B7262" s="1" t="n">
        <v>-12.7352831586153</v>
      </c>
    </row>
    <row r="7263" customFormat="false" ht="15" hidden="false" customHeight="false" outlineLevel="0" collapsed="false">
      <c r="A7263" s="1" t="n">
        <f aca="false">-17.1775883343533</f>
        <v>-17.1775883343533</v>
      </c>
      <c r="B7263" s="1" t="n">
        <v>-9.68743013245804</v>
      </c>
    </row>
    <row r="7264" customFormat="false" ht="15" hidden="false" customHeight="false" outlineLevel="0" collapsed="false">
      <c r="A7264" s="1" t="n">
        <v>36.7936283519671</v>
      </c>
      <c r="B7264" s="1" t="n">
        <v>-1.63714078744074</v>
      </c>
    </row>
    <row r="7265" customFormat="false" ht="15" hidden="false" customHeight="false" outlineLevel="0" collapsed="false">
      <c r="A7265" s="1" t="n">
        <f aca="false">-27.6304070975275</f>
        <v>-27.6304070975275</v>
      </c>
      <c r="B7265" s="1" t="n">
        <v>-12.9589539093657</v>
      </c>
    </row>
    <row r="7266" customFormat="false" ht="15" hidden="false" customHeight="false" outlineLevel="0" collapsed="false">
      <c r="A7266" s="1" t="n">
        <v>6.59633231049256</v>
      </c>
      <c r="B7266" s="1" t="n">
        <v>1.38566525256791</v>
      </c>
    </row>
    <row r="7267" customFormat="false" ht="15" hidden="false" customHeight="false" outlineLevel="0" collapsed="false">
      <c r="A7267" s="1" t="n">
        <v>21.7016278026551</v>
      </c>
      <c r="B7267" s="1" t="n">
        <v>-3.69812787013261</v>
      </c>
    </row>
    <row r="7268" customFormat="false" ht="15" hidden="false" customHeight="false" outlineLevel="0" collapsed="false">
      <c r="A7268" s="1" t="n">
        <f aca="false">-34.5982628977662</f>
        <v>-34.5982628977662</v>
      </c>
      <c r="B7268" s="1" t="n">
        <v>-16.7181148028293</v>
      </c>
    </row>
    <row r="7269" customFormat="false" ht="15" hidden="false" customHeight="false" outlineLevel="0" collapsed="false">
      <c r="A7269" s="1" t="n">
        <v>1.18834441111723</v>
      </c>
      <c r="B7269" s="1" t="n">
        <v>8.41600296174568</v>
      </c>
    </row>
    <row r="7270" customFormat="false" ht="15" hidden="false" customHeight="false" outlineLevel="0" collapsed="false">
      <c r="A7270" s="1" t="n">
        <f aca="false">-27.5812269677655</f>
        <v>-27.5812269677655</v>
      </c>
      <c r="B7270" s="1" t="n">
        <v>-17.2854072432631</v>
      </c>
    </row>
    <row r="7271" customFormat="false" ht="15" hidden="false" customHeight="false" outlineLevel="0" collapsed="false">
      <c r="A7271" s="1" t="n">
        <v>5.12559542217013</v>
      </c>
      <c r="B7271" s="1" t="n">
        <v>7.23840448302174</v>
      </c>
    </row>
    <row r="7272" customFormat="false" ht="15" hidden="false" customHeight="false" outlineLevel="0" collapsed="false">
      <c r="A7272" s="1" t="n">
        <v>35.8384476532633</v>
      </c>
      <c r="B7272" s="1" t="n">
        <v>-2.23848520429409</v>
      </c>
    </row>
    <row r="7273" customFormat="false" ht="15" hidden="false" customHeight="false" outlineLevel="0" collapsed="false">
      <c r="A7273" s="1" t="n">
        <f aca="false">-21.0830092562661</f>
        <v>-21.0830092562661</v>
      </c>
      <c r="B7273" s="1" t="n">
        <v>-14.7220215648933</v>
      </c>
    </row>
    <row r="7274" customFormat="false" ht="15" hidden="false" customHeight="false" outlineLevel="0" collapsed="false">
      <c r="A7274" s="1" t="n">
        <v>2.72303446719454</v>
      </c>
      <c r="B7274" s="1" t="n">
        <v>9.04069781459227</v>
      </c>
    </row>
    <row r="7275" customFormat="false" ht="15" hidden="false" customHeight="false" outlineLevel="0" collapsed="false">
      <c r="A7275" s="1" t="n">
        <v>-5.39103132378683</v>
      </c>
      <c r="B7275" s="1" t="n">
        <v>3.29799494878591</v>
      </c>
    </row>
    <row r="7276" customFormat="false" ht="15" hidden="false" customHeight="false" outlineLevel="0" collapsed="false">
      <c r="A7276" s="1" t="n">
        <v>7.82331276357876</v>
      </c>
      <c r="B7276" s="1" t="n">
        <v>7.19950004468498</v>
      </c>
    </row>
    <row r="7277" customFormat="false" ht="15" hidden="false" customHeight="false" outlineLevel="0" collapsed="false">
      <c r="A7277" s="1" t="n">
        <f aca="false">-28.2434571586788</f>
        <v>-28.2434571586788</v>
      </c>
      <c r="B7277" s="1" t="n">
        <v>-14.865378461639</v>
      </c>
    </row>
    <row r="7278" customFormat="false" ht="15" hidden="false" customHeight="false" outlineLevel="0" collapsed="false">
      <c r="A7278" s="1" t="n">
        <v>31.9485687549744</v>
      </c>
      <c r="B7278" s="1" t="n">
        <v>-4.27050889055093</v>
      </c>
    </row>
    <row r="7279" customFormat="false" ht="15" hidden="false" customHeight="false" outlineLevel="0" collapsed="false">
      <c r="A7279" s="1" t="n">
        <v>6.88137759334774</v>
      </c>
      <c r="B7279" s="1" t="n">
        <v>1.7622952532736</v>
      </c>
    </row>
    <row r="7280" customFormat="false" ht="15" hidden="false" customHeight="false" outlineLevel="0" collapsed="false">
      <c r="A7280" s="1" t="n">
        <v>22.1682070115614</v>
      </c>
      <c r="B7280" s="1" t="n">
        <v>-0.525562270965146</v>
      </c>
    </row>
    <row r="7281" customFormat="false" ht="15" hidden="false" customHeight="false" outlineLevel="0" collapsed="false">
      <c r="A7281" s="1" t="n">
        <f aca="false">-22.348279863526</f>
        <v>-22.348279863526</v>
      </c>
      <c r="B7281" s="1" t="n">
        <v>-10.8519403394458</v>
      </c>
    </row>
    <row r="7282" customFormat="false" ht="15" hidden="false" customHeight="false" outlineLevel="0" collapsed="false">
      <c r="A7282" s="1" t="n">
        <v>10.9767826168667</v>
      </c>
      <c r="B7282" s="1" t="n">
        <v>3.44529132044229</v>
      </c>
    </row>
    <row r="7283" customFormat="false" ht="15" hidden="false" customHeight="false" outlineLevel="0" collapsed="false">
      <c r="A7283" s="1" t="n">
        <f aca="false">-23.1823698984215</f>
        <v>-23.1823698984215</v>
      </c>
      <c r="B7283" s="1" t="n">
        <v>-12.4448644969199</v>
      </c>
    </row>
    <row r="7284" customFormat="false" ht="15" hidden="false" customHeight="false" outlineLevel="0" collapsed="false">
      <c r="A7284" s="1" t="n">
        <f aca="false">-15.3276948657051</f>
        <v>-15.3276948657051</v>
      </c>
      <c r="B7284" s="1" t="n">
        <v>-17.5410324542651</v>
      </c>
    </row>
    <row r="7285" customFormat="false" ht="15" hidden="false" customHeight="false" outlineLevel="0" collapsed="false">
      <c r="A7285" s="1" t="n">
        <f aca="false">-30.4722722221771</f>
        <v>-30.4722722221771</v>
      </c>
      <c r="B7285" s="1" t="n">
        <v>-17.7444318837771</v>
      </c>
    </row>
    <row r="7286" customFormat="false" ht="15" hidden="false" customHeight="false" outlineLevel="0" collapsed="false">
      <c r="A7286" s="1" t="n">
        <v>27.5326260029861</v>
      </c>
      <c r="B7286" s="1" t="n">
        <v>-1.91288690650179</v>
      </c>
    </row>
    <row r="7287" customFormat="false" ht="15" hidden="false" customHeight="false" outlineLevel="0" collapsed="false">
      <c r="A7287" s="1" t="n">
        <v>13.4088380346355</v>
      </c>
      <c r="B7287" s="1" t="n">
        <v>8.1532802397924</v>
      </c>
    </row>
    <row r="7288" customFormat="false" ht="15" hidden="false" customHeight="false" outlineLevel="0" collapsed="false">
      <c r="A7288" s="1" t="n">
        <v>38.9014342327322</v>
      </c>
      <c r="B7288" s="1" t="n">
        <v>-8.36293860008994</v>
      </c>
    </row>
    <row r="7289" customFormat="false" ht="15" hidden="false" customHeight="false" outlineLevel="0" collapsed="false">
      <c r="A7289" s="1" t="n">
        <f aca="false">-28.730754237441</f>
        <v>-28.730754237441</v>
      </c>
      <c r="B7289" s="1" t="n">
        <v>-13.2797593969974</v>
      </c>
    </row>
    <row r="7290" customFormat="false" ht="15" hidden="false" customHeight="false" outlineLevel="0" collapsed="false">
      <c r="A7290" s="1" t="n">
        <v>2.71768024159927</v>
      </c>
      <c r="B7290" s="1" t="n">
        <v>-0.108894992302518</v>
      </c>
    </row>
    <row r="7291" customFormat="false" ht="15" hidden="false" customHeight="false" outlineLevel="0" collapsed="false">
      <c r="A7291" s="1" t="n">
        <f aca="false">-31.4544078835594</f>
        <v>-31.4544078835594</v>
      </c>
      <c r="B7291" s="1" t="n">
        <v>-18.4527791197216</v>
      </c>
    </row>
    <row r="7292" customFormat="false" ht="15" hidden="false" customHeight="false" outlineLevel="0" collapsed="false">
      <c r="A7292" s="1" t="n">
        <f aca="false">-24.5143708423857</f>
        <v>-24.5143708423857</v>
      </c>
      <c r="B7292" s="1" t="n">
        <v>-15.63399532949</v>
      </c>
    </row>
    <row r="7293" customFormat="false" ht="15" hidden="false" customHeight="false" outlineLevel="0" collapsed="false">
      <c r="A7293" s="1" t="n">
        <f aca="false">-22.5389143107415</f>
        <v>-22.5389143107415</v>
      </c>
      <c r="B7293" s="1" t="n">
        <v>-16.294631448535</v>
      </c>
    </row>
    <row r="7294" customFormat="false" ht="15" hidden="false" customHeight="false" outlineLevel="0" collapsed="false">
      <c r="A7294" s="1" t="n">
        <f aca="false">-21.1476925705531</f>
        <v>-21.1476925705531</v>
      </c>
      <c r="B7294" s="1" t="n">
        <v>-18.6342713707997</v>
      </c>
    </row>
    <row r="7295" customFormat="false" ht="15" hidden="false" customHeight="false" outlineLevel="0" collapsed="false">
      <c r="A7295" s="1" t="n">
        <v>1.78348630733691</v>
      </c>
      <c r="B7295" s="1" t="n">
        <v>6.30923385152361</v>
      </c>
    </row>
    <row r="7296" customFormat="false" ht="15" hidden="false" customHeight="false" outlineLevel="0" collapsed="false">
      <c r="A7296" s="1" t="n">
        <f aca="false">-22.1232738456763</f>
        <v>-22.1232738456763</v>
      </c>
      <c r="B7296" s="1" t="n">
        <v>-17.1556332989977</v>
      </c>
    </row>
    <row r="7297" customFormat="false" ht="15" hidden="false" customHeight="false" outlineLevel="0" collapsed="false">
      <c r="A7297" s="1" t="n">
        <v>2.92605400259977</v>
      </c>
      <c r="B7297" s="1" t="n">
        <v>1.41524906103272</v>
      </c>
    </row>
    <row r="7298" customFormat="false" ht="15" hidden="false" customHeight="false" outlineLevel="0" collapsed="false">
      <c r="A7298" s="1" t="n">
        <v>26.8854587864855</v>
      </c>
      <c r="B7298" s="1" t="n">
        <v>-8.93004265740002</v>
      </c>
    </row>
    <row r="7299" customFormat="false" ht="15" hidden="false" customHeight="false" outlineLevel="0" collapsed="false">
      <c r="A7299" s="1" t="n">
        <f aca="false">-17.6766888820334</f>
        <v>-17.6766888820334</v>
      </c>
      <c r="B7299" s="1" t="n">
        <v>-16.0791836170801</v>
      </c>
    </row>
    <row r="7300" customFormat="false" ht="15" hidden="false" customHeight="false" outlineLevel="0" collapsed="false">
      <c r="A7300" s="1" t="n">
        <f aca="false">-20.9507096761331</f>
        <v>-20.9507096761331</v>
      </c>
      <c r="B7300" s="1" t="n">
        <v>-14.8997948421292</v>
      </c>
    </row>
    <row r="7301" customFormat="false" ht="15" hidden="false" customHeight="false" outlineLevel="0" collapsed="false">
      <c r="A7301" s="1" t="n">
        <f aca="false">-29.1201236839457</f>
        <v>-29.1201236839457</v>
      </c>
      <c r="B7301" s="1" t="n">
        <v>-15.9733151924006</v>
      </c>
    </row>
    <row r="7302" customFormat="false" ht="15" hidden="false" customHeight="false" outlineLevel="0" collapsed="false">
      <c r="A7302" s="1" t="n">
        <v>-3.44349907558212</v>
      </c>
      <c r="B7302" s="1" t="n">
        <v>6.7360027131672</v>
      </c>
    </row>
    <row r="7303" customFormat="false" ht="15" hidden="false" customHeight="false" outlineLevel="0" collapsed="false">
      <c r="A7303" s="1" t="n">
        <f aca="false">-22.8823031518106</f>
        <v>-22.8823031518106</v>
      </c>
      <c r="B7303" s="1" t="n">
        <v>-15.1270542588914</v>
      </c>
    </row>
    <row r="7304" customFormat="false" ht="15" hidden="false" customHeight="false" outlineLevel="0" collapsed="false">
      <c r="A7304" s="1" t="n">
        <v>23.330356291745</v>
      </c>
      <c r="B7304" s="1" t="n">
        <v>-5.20227113665964</v>
      </c>
    </row>
    <row r="7305" customFormat="false" ht="15" hidden="false" customHeight="false" outlineLevel="0" collapsed="false">
      <c r="A7305" s="1" t="n">
        <v>3.6064520560012</v>
      </c>
      <c r="B7305" s="1" t="n">
        <v>7.99739172885729</v>
      </c>
    </row>
    <row r="7306" customFormat="false" ht="15" hidden="false" customHeight="false" outlineLevel="0" collapsed="false">
      <c r="A7306" s="1" t="n">
        <v>32.2291809195332</v>
      </c>
      <c r="B7306" s="1" t="n">
        <v>-7.29084660577254</v>
      </c>
    </row>
    <row r="7307" customFormat="false" ht="15" hidden="false" customHeight="false" outlineLevel="0" collapsed="false">
      <c r="A7307" s="1" t="n">
        <v>36.9176204739952</v>
      </c>
      <c r="B7307" s="1" t="n">
        <v>-1.15351567811076</v>
      </c>
    </row>
    <row r="7308" customFormat="false" ht="15" hidden="false" customHeight="false" outlineLevel="0" collapsed="false">
      <c r="A7308" s="1" t="n">
        <v>7.72570650011652</v>
      </c>
      <c r="B7308" s="1" t="n">
        <v>7.92341085163156</v>
      </c>
    </row>
    <row r="7309" customFormat="false" ht="15" hidden="false" customHeight="false" outlineLevel="0" collapsed="false">
      <c r="A7309" s="1" t="n">
        <f aca="false">-22.2048315762301</f>
        <v>-22.2048315762301</v>
      </c>
      <c r="B7309" s="1" t="n">
        <v>-10.6912001620429</v>
      </c>
    </row>
    <row r="7310" customFormat="false" ht="15" hidden="false" customHeight="false" outlineLevel="0" collapsed="false">
      <c r="A7310" s="1" t="n">
        <v>38.4922284451482</v>
      </c>
      <c r="B7310" s="1" t="n">
        <v>-7.78843092219086</v>
      </c>
    </row>
    <row r="7311" customFormat="false" ht="15" hidden="false" customHeight="false" outlineLevel="0" collapsed="false">
      <c r="A7311" s="1" t="n">
        <v>34.7388217997731</v>
      </c>
      <c r="B7311" s="1" t="n">
        <v>-5.72949290434993</v>
      </c>
    </row>
    <row r="7312" customFormat="false" ht="15" hidden="false" customHeight="false" outlineLevel="0" collapsed="false">
      <c r="A7312" s="1" t="n">
        <f aca="false">-15.9624862608329</f>
        <v>-15.9624862608329</v>
      </c>
      <c r="B7312" s="1" t="n">
        <v>-12.3597583662179</v>
      </c>
    </row>
    <row r="7313" customFormat="false" ht="15" hidden="false" customHeight="false" outlineLevel="0" collapsed="false">
      <c r="A7313" s="1" t="n">
        <v>-4.52902876578026</v>
      </c>
      <c r="B7313" s="1" t="n">
        <v>6.51938287035774</v>
      </c>
    </row>
    <row r="7314" customFormat="false" ht="15" hidden="false" customHeight="false" outlineLevel="0" collapsed="false">
      <c r="A7314" s="1" t="n">
        <v>10.0397785502837</v>
      </c>
      <c r="B7314" s="1" t="n">
        <v>6.97031210434218</v>
      </c>
    </row>
    <row r="7315" customFormat="false" ht="15" hidden="false" customHeight="false" outlineLevel="0" collapsed="false">
      <c r="A7315" s="1" t="n">
        <f aca="false">-26.373917438269</f>
        <v>-26.373917438269</v>
      </c>
      <c r="B7315" s="1" t="n">
        <v>-13.2932117369309</v>
      </c>
    </row>
    <row r="7316" customFormat="false" ht="15" hidden="false" customHeight="false" outlineLevel="0" collapsed="false">
      <c r="A7316" s="1" t="n">
        <v>-0.374964609637971</v>
      </c>
      <c r="B7316" s="1" t="n">
        <v>3.66178038751339</v>
      </c>
    </row>
    <row r="7317" customFormat="false" ht="15" hidden="false" customHeight="false" outlineLevel="0" collapsed="false">
      <c r="A7317" s="1" t="n">
        <v>6.90143554116566</v>
      </c>
      <c r="B7317" s="1" t="n">
        <v>1.57498554596041</v>
      </c>
    </row>
    <row r="7318" customFormat="false" ht="15" hidden="false" customHeight="false" outlineLevel="0" collapsed="false">
      <c r="A7318" s="1" t="n">
        <v>30.6004299388126</v>
      </c>
      <c r="B7318" s="1" t="n">
        <v>-3.20961197176766</v>
      </c>
    </row>
    <row r="7319" customFormat="false" ht="15" hidden="false" customHeight="false" outlineLevel="0" collapsed="false">
      <c r="A7319" s="1" t="n">
        <f aca="false">-25.4643925341517</f>
        <v>-25.4643925341517</v>
      </c>
      <c r="B7319" s="1" t="n">
        <v>-17.3209542904934</v>
      </c>
    </row>
    <row r="7320" customFormat="false" ht="15" hidden="false" customHeight="false" outlineLevel="0" collapsed="false">
      <c r="A7320" s="1" t="n">
        <f aca="false">-22.4856794038476</f>
        <v>-22.4856794038476</v>
      </c>
      <c r="B7320" s="1" t="n">
        <v>-18.2088850792976</v>
      </c>
    </row>
    <row r="7321" customFormat="false" ht="15" hidden="false" customHeight="false" outlineLevel="0" collapsed="false">
      <c r="A7321" s="1" t="n">
        <f aca="false">-30.3142400735313</f>
        <v>-30.3142400735313</v>
      </c>
      <c r="B7321" s="1" t="n">
        <v>-12.1016793339531</v>
      </c>
    </row>
    <row r="7322" customFormat="false" ht="15" hidden="false" customHeight="false" outlineLevel="0" collapsed="false">
      <c r="A7322" s="1" t="n">
        <f aca="false">-22.9510852990167</f>
        <v>-22.9510852990167</v>
      </c>
      <c r="B7322" s="1" t="n">
        <v>-11.9624532044518</v>
      </c>
    </row>
    <row r="7323" customFormat="false" ht="15" hidden="false" customHeight="false" outlineLevel="0" collapsed="false">
      <c r="A7323" s="1" t="n">
        <f aca="false">-33.0136613347044</f>
        <v>-33.0136613347044</v>
      </c>
      <c r="B7323" s="1" t="n">
        <v>-17.2406927636179</v>
      </c>
    </row>
    <row r="7324" customFormat="false" ht="15" hidden="false" customHeight="false" outlineLevel="0" collapsed="false">
      <c r="A7324" s="1" t="n">
        <v>33.596461418225</v>
      </c>
      <c r="B7324" s="1" t="n">
        <v>-4.8421260664667</v>
      </c>
    </row>
    <row r="7325" customFormat="false" ht="15" hidden="false" customHeight="false" outlineLevel="0" collapsed="false">
      <c r="A7325" s="1" t="n">
        <f aca="false">-34.2214860680265</f>
        <v>-34.2214860680265</v>
      </c>
      <c r="B7325" s="1" t="n">
        <v>-17.3302992404292</v>
      </c>
    </row>
    <row r="7326" customFormat="false" ht="15" hidden="false" customHeight="false" outlineLevel="0" collapsed="false">
      <c r="A7326" s="1" t="n">
        <v>36.731761541561</v>
      </c>
      <c r="B7326" s="1" t="n">
        <v>-1.49438502321435</v>
      </c>
    </row>
    <row r="7327" customFormat="false" ht="15" hidden="false" customHeight="false" outlineLevel="0" collapsed="false">
      <c r="A7327" s="1" t="n">
        <v>9.34674208623011</v>
      </c>
      <c r="B7327" s="1" t="n">
        <v>6.63484308699309</v>
      </c>
    </row>
    <row r="7328" customFormat="false" ht="15" hidden="false" customHeight="false" outlineLevel="0" collapsed="false">
      <c r="A7328" s="1" t="n">
        <v>30.3256128110181</v>
      </c>
      <c r="B7328" s="1" t="n">
        <v>-0.703506453304497</v>
      </c>
    </row>
    <row r="7329" customFormat="false" ht="15" hidden="false" customHeight="false" outlineLevel="0" collapsed="false">
      <c r="A7329" s="1" t="n">
        <v>4.00457971042127</v>
      </c>
      <c r="B7329" s="1" t="n">
        <v>6.1911072850832</v>
      </c>
    </row>
    <row r="7330" customFormat="false" ht="15" hidden="false" customHeight="false" outlineLevel="0" collapsed="false">
      <c r="A7330" s="1" t="n">
        <v>38.2637758027669</v>
      </c>
      <c r="B7330" s="1" t="n">
        <v>-6.55600444740058</v>
      </c>
    </row>
    <row r="7331" customFormat="false" ht="15" hidden="false" customHeight="false" outlineLevel="0" collapsed="false">
      <c r="A7331" s="1" t="n">
        <f aca="false">-20.9780611667722</f>
        <v>-20.9780611667722</v>
      </c>
      <c r="B7331" s="1" t="n">
        <v>-16.1383342967854</v>
      </c>
    </row>
    <row r="7332" customFormat="false" ht="15" hidden="false" customHeight="false" outlineLevel="0" collapsed="false">
      <c r="A7332" s="1" t="n">
        <f aca="false">-34.2859013967877</f>
        <v>-34.2859013967877</v>
      </c>
      <c r="B7332" s="1" t="n">
        <v>-14.6992714770215</v>
      </c>
    </row>
    <row r="7333" customFormat="false" ht="15" hidden="false" customHeight="false" outlineLevel="0" collapsed="false">
      <c r="A7333" s="1" t="n">
        <v>29.6093853198521</v>
      </c>
      <c r="B7333" s="1" t="n">
        <v>-6.9864365503549</v>
      </c>
    </row>
    <row r="7334" customFormat="false" ht="15" hidden="false" customHeight="false" outlineLevel="0" collapsed="false">
      <c r="A7334" s="1" t="n">
        <v>23.9011971737633</v>
      </c>
      <c r="B7334" s="1" t="n">
        <v>-3.80574496105196</v>
      </c>
    </row>
    <row r="7335" customFormat="false" ht="15" hidden="false" customHeight="false" outlineLevel="0" collapsed="false">
      <c r="A7335" s="1" t="n">
        <v>-1.1792791070739</v>
      </c>
      <c r="B7335" s="1" t="n">
        <v>3.52000207333217</v>
      </c>
    </row>
    <row r="7336" customFormat="false" ht="15" hidden="false" customHeight="false" outlineLevel="0" collapsed="false">
      <c r="A7336" s="1" t="n">
        <v>38.053060084525</v>
      </c>
      <c r="B7336" s="1" t="n">
        <v>-5.44516727467612</v>
      </c>
    </row>
    <row r="7337" customFormat="false" ht="15" hidden="false" customHeight="false" outlineLevel="0" collapsed="false">
      <c r="A7337" s="1" t="n">
        <f aca="false">-22.7227864682177</f>
        <v>-22.7227864682177</v>
      </c>
      <c r="B7337" s="1" t="n">
        <v>-13.2421323523797</v>
      </c>
    </row>
    <row r="7338" customFormat="false" ht="15" hidden="false" customHeight="false" outlineLevel="0" collapsed="false">
      <c r="A7338" s="1" t="n">
        <f aca="false">-34.3169334366457</f>
        <v>-34.3169334366457</v>
      </c>
      <c r="B7338" s="1" t="n">
        <v>-9.49193734097522</v>
      </c>
    </row>
    <row r="7339" customFormat="false" ht="15" hidden="false" customHeight="false" outlineLevel="0" collapsed="false">
      <c r="A7339" s="1" t="n">
        <v>1.3954839360617</v>
      </c>
      <c r="B7339" s="1" t="n">
        <v>8.04106462122413</v>
      </c>
    </row>
    <row r="7340" customFormat="false" ht="15" hidden="false" customHeight="false" outlineLevel="0" collapsed="false">
      <c r="A7340" s="1" t="n">
        <v>3.73182743235786</v>
      </c>
      <c r="B7340" s="1" t="n">
        <v>7.89498999274179</v>
      </c>
    </row>
    <row r="7341" customFormat="false" ht="15" hidden="false" customHeight="false" outlineLevel="0" collapsed="false">
      <c r="A7341" s="1" t="n">
        <f aca="false">-30.1363804296141</f>
        <v>-30.1363804296141</v>
      </c>
      <c r="B7341" s="1" t="n">
        <v>-12.3690176486616</v>
      </c>
    </row>
    <row r="7342" customFormat="false" ht="15" hidden="false" customHeight="false" outlineLevel="0" collapsed="false">
      <c r="A7342" s="1" t="n">
        <v>5.23535623475253</v>
      </c>
      <c r="B7342" s="1" t="n">
        <v>1.48463052097964</v>
      </c>
    </row>
    <row r="7343" customFormat="false" ht="15" hidden="false" customHeight="false" outlineLevel="0" collapsed="false">
      <c r="A7343" s="1" t="n">
        <f aca="false">-24.5289703859053</f>
        <v>-24.5289703859053</v>
      </c>
      <c r="B7343" s="1" t="n">
        <v>-12.2688951971718</v>
      </c>
    </row>
    <row r="7344" customFormat="false" ht="15" hidden="false" customHeight="false" outlineLevel="0" collapsed="false">
      <c r="A7344" s="1" t="n">
        <v>-5.94792378723238</v>
      </c>
      <c r="B7344" s="1" t="n">
        <v>3.69139248826309</v>
      </c>
    </row>
    <row r="7345" customFormat="false" ht="15" hidden="false" customHeight="false" outlineLevel="0" collapsed="false">
      <c r="A7345" s="1" t="n">
        <v>29.6621847868663</v>
      </c>
      <c r="B7345" s="1" t="n">
        <v>-5.86978441462162</v>
      </c>
    </row>
    <row r="7346" customFormat="false" ht="15" hidden="false" customHeight="false" outlineLevel="0" collapsed="false">
      <c r="A7346" s="1" t="n">
        <v>0.142882650623964</v>
      </c>
      <c r="B7346" s="1" t="n">
        <v>-0.344763910523872</v>
      </c>
    </row>
    <row r="7347" customFormat="false" ht="15" hidden="false" customHeight="false" outlineLevel="0" collapsed="false">
      <c r="A7347" s="1" t="n">
        <f aca="false">-23.6389283164441</f>
        <v>-23.6389283164441</v>
      </c>
      <c r="B7347" s="1" t="n">
        <v>-14.0184705563426</v>
      </c>
    </row>
    <row r="7348" customFormat="false" ht="15" hidden="false" customHeight="false" outlineLevel="0" collapsed="false">
      <c r="A7348" s="1" t="n">
        <v>8.1190222494025</v>
      </c>
      <c r="B7348" s="1" t="n">
        <v>7.8656929201012</v>
      </c>
    </row>
    <row r="7349" customFormat="false" ht="15" hidden="false" customHeight="false" outlineLevel="0" collapsed="false">
      <c r="A7349" s="1" t="n">
        <f aca="false">-29.6143827288053</f>
        <v>-29.6143827288053</v>
      </c>
      <c r="B7349" s="1" t="n">
        <v>-11.5817697396489</v>
      </c>
    </row>
    <row r="7350" customFormat="false" ht="15" hidden="false" customHeight="false" outlineLevel="0" collapsed="false">
      <c r="A7350" s="1" t="n">
        <f aca="false">-33.9750807498335</f>
        <v>-33.9750807498335</v>
      </c>
      <c r="B7350" s="1" t="n">
        <v>-11.9797221081819</v>
      </c>
    </row>
    <row r="7351" customFormat="false" ht="15" hidden="false" customHeight="false" outlineLevel="0" collapsed="false">
      <c r="A7351" s="1" t="n">
        <v>25.262260233077</v>
      </c>
      <c r="B7351" s="1" t="n">
        <v>-1.31343189988759</v>
      </c>
    </row>
    <row r="7352" customFormat="false" ht="15" hidden="false" customHeight="false" outlineLevel="0" collapsed="false">
      <c r="A7352" s="1" t="n">
        <f aca="false">-23.8400378257635</f>
        <v>-23.8400378257635</v>
      </c>
      <c r="B7352" s="1" t="n">
        <v>-13.0762458828747</v>
      </c>
    </row>
    <row r="7353" customFormat="false" ht="15" hidden="false" customHeight="false" outlineLevel="0" collapsed="false">
      <c r="A7353" s="1" t="n">
        <v>12.4371491479115</v>
      </c>
      <c r="B7353" s="1" t="n">
        <v>1.30336204683473</v>
      </c>
    </row>
    <row r="7354" customFormat="false" ht="15" hidden="false" customHeight="false" outlineLevel="0" collapsed="false">
      <c r="A7354" s="1" t="n">
        <v>1.75906059194585</v>
      </c>
      <c r="B7354" s="1" t="n">
        <v>9.37303112227316</v>
      </c>
    </row>
    <row r="7355" customFormat="false" ht="15" hidden="false" customHeight="false" outlineLevel="0" collapsed="false">
      <c r="A7355" s="1" t="n">
        <f aca="false">-15.8843957794619</f>
        <v>-15.8843957794619</v>
      </c>
      <c r="B7355" s="1" t="n">
        <v>-17.2644565550043</v>
      </c>
    </row>
    <row r="7356" customFormat="false" ht="15" hidden="false" customHeight="false" outlineLevel="0" collapsed="false">
      <c r="A7356" s="1" t="n">
        <f aca="false">-34.6534157963168</f>
        <v>-34.6534157963168</v>
      </c>
      <c r="B7356" s="1" t="n">
        <v>-11.7682252528409</v>
      </c>
    </row>
    <row r="7357" customFormat="false" ht="15" hidden="false" customHeight="false" outlineLevel="0" collapsed="false">
      <c r="A7357" s="1" t="n">
        <v>8.49488342598995</v>
      </c>
      <c r="B7357" s="1" t="n">
        <v>5.9051674963703</v>
      </c>
    </row>
    <row r="7358" customFormat="false" ht="15" hidden="false" customHeight="false" outlineLevel="0" collapsed="false">
      <c r="A7358" s="1" t="n">
        <f aca="false">-24.2625814226116</f>
        <v>-24.2625814226116</v>
      </c>
      <c r="B7358" s="1" t="n">
        <v>-11.3203866058933</v>
      </c>
    </row>
    <row r="7359" customFormat="false" ht="15" hidden="false" customHeight="false" outlineLevel="0" collapsed="false">
      <c r="A7359" s="1" t="n">
        <v>10.1887878565441</v>
      </c>
      <c r="B7359" s="1" t="n">
        <v>6.81028422806235</v>
      </c>
    </row>
    <row r="7360" customFormat="false" ht="15" hidden="false" customHeight="false" outlineLevel="0" collapsed="false">
      <c r="A7360" s="1" t="n">
        <v>33.6874421161664</v>
      </c>
      <c r="B7360" s="1" t="n">
        <v>-3.0309819926333</v>
      </c>
    </row>
    <row r="7361" customFormat="false" ht="15" hidden="false" customHeight="false" outlineLevel="0" collapsed="false">
      <c r="A7361" s="1" t="n">
        <f aca="false">-23.7931657439463</f>
        <v>-23.7931657439463</v>
      </c>
      <c r="B7361" s="1" t="n">
        <v>-17.0694619560595</v>
      </c>
    </row>
    <row r="7362" customFormat="false" ht="15" hidden="false" customHeight="false" outlineLevel="0" collapsed="false">
      <c r="A7362" s="1" t="n">
        <v>0.547565040981679</v>
      </c>
      <c r="B7362" s="1" t="n">
        <v>1.20055755183189</v>
      </c>
    </row>
    <row r="7363" customFormat="false" ht="15" hidden="false" customHeight="false" outlineLevel="0" collapsed="false">
      <c r="A7363" s="1" t="n">
        <f aca="false">-30.0954557123669</f>
        <v>-30.0954557123669</v>
      </c>
      <c r="B7363" s="1" t="n">
        <v>-14.3125183760411</v>
      </c>
    </row>
    <row r="7364" customFormat="false" ht="15" hidden="false" customHeight="false" outlineLevel="0" collapsed="false">
      <c r="A7364" s="1" t="n">
        <f aca="false">-32.9258399372961</f>
        <v>-32.9258399372961</v>
      </c>
      <c r="B7364" s="1" t="n">
        <v>-13.5080007573836</v>
      </c>
    </row>
    <row r="7365" customFormat="false" ht="15" hidden="false" customHeight="false" outlineLevel="0" collapsed="false">
      <c r="A7365" s="1" t="n">
        <f aca="false">-34.0605509044241</f>
        <v>-34.0605509044241</v>
      </c>
      <c r="B7365" s="1" t="n">
        <v>-13.3507974482738</v>
      </c>
    </row>
    <row r="7366" customFormat="false" ht="15" hidden="false" customHeight="false" outlineLevel="0" collapsed="false">
      <c r="A7366" s="1" t="n">
        <v>-5.95002924185051</v>
      </c>
      <c r="B7366" s="1" t="n">
        <v>7.37631560987355</v>
      </c>
    </row>
    <row r="7367" customFormat="false" ht="15" hidden="false" customHeight="false" outlineLevel="0" collapsed="false">
      <c r="A7367" s="1" t="n">
        <v>37.0236137137445</v>
      </c>
      <c r="B7367" s="1" t="n">
        <v>-7.62013923187359</v>
      </c>
    </row>
    <row r="7368" customFormat="false" ht="15" hidden="false" customHeight="false" outlineLevel="0" collapsed="false">
      <c r="A7368" s="1" t="n">
        <v>25.5735820869903</v>
      </c>
      <c r="B7368" s="1" t="n">
        <v>-9.42846599663292</v>
      </c>
    </row>
    <row r="7369" customFormat="false" ht="15" hidden="false" customHeight="false" outlineLevel="0" collapsed="false">
      <c r="A7369" s="1" t="n">
        <v>11.4133932281575</v>
      </c>
      <c r="B7369" s="1" t="n">
        <v>2.58865396443775</v>
      </c>
    </row>
    <row r="7370" customFormat="false" ht="15" hidden="false" customHeight="false" outlineLevel="0" collapsed="false">
      <c r="A7370" s="1" t="n">
        <f aca="false">-15.3658936266025</f>
        <v>-15.3658936266025</v>
      </c>
      <c r="B7370" s="1" t="n">
        <v>-18.7308760339991</v>
      </c>
    </row>
    <row r="7371" customFormat="false" ht="15" hidden="false" customHeight="false" outlineLevel="0" collapsed="false">
      <c r="A7371" s="1" t="n">
        <v>21.6354104868671</v>
      </c>
      <c r="B7371" s="1" t="n">
        <v>-6.7974648680395</v>
      </c>
    </row>
    <row r="7372" customFormat="false" ht="15" hidden="false" customHeight="false" outlineLevel="0" collapsed="false">
      <c r="A7372" s="1" t="n">
        <v>-3.60943154604834</v>
      </c>
      <c r="B7372" s="1" t="n">
        <v>6.47716147186931</v>
      </c>
    </row>
    <row r="7373" customFormat="false" ht="15" hidden="false" customHeight="false" outlineLevel="0" collapsed="false">
      <c r="A7373" s="1" t="n">
        <f aca="false">-30.2582992857435</f>
        <v>-30.2582992857435</v>
      </c>
      <c r="B7373" s="1" t="n">
        <v>-12.7573407700792</v>
      </c>
    </row>
    <row r="7374" customFormat="false" ht="15" hidden="false" customHeight="false" outlineLevel="0" collapsed="false">
      <c r="A7374" s="1" t="n">
        <v>22.4030164374628</v>
      </c>
      <c r="B7374" s="1" t="n">
        <v>-3.4453256778379</v>
      </c>
    </row>
    <row r="7375" customFormat="false" ht="15" hidden="false" customHeight="false" outlineLevel="0" collapsed="false">
      <c r="A7375" s="1" t="n">
        <v>-5.28830415921616</v>
      </c>
      <c r="B7375" s="1" t="n">
        <v>5.10501168397348</v>
      </c>
    </row>
    <row r="7376" customFormat="false" ht="15" hidden="false" customHeight="false" outlineLevel="0" collapsed="false">
      <c r="A7376" s="1" t="n">
        <v>6.3812627949377</v>
      </c>
      <c r="B7376" s="1" t="n">
        <v>5.41212795429231</v>
      </c>
    </row>
    <row r="7377" customFormat="false" ht="15" hidden="false" customHeight="false" outlineLevel="0" collapsed="false">
      <c r="A7377" s="1" t="n">
        <v>34.5684594174606</v>
      </c>
      <c r="B7377" s="1" t="n">
        <v>-0.431326092855448</v>
      </c>
    </row>
    <row r="7378" customFormat="false" ht="15" hidden="false" customHeight="false" outlineLevel="0" collapsed="false">
      <c r="A7378" s="1" t="n">
        <v>-2.84847834528</v>
      </c>
      <c r="B7378" s="1" t="n">
        <v>3.0447919781923</v>
      </c>
    </row>
    <row r="7379" customFormat="false" ht="15" hidden="false" customHeight="false" outlineLevel="0" collapsed="false">
      <c r="A7379" s="1" t="n">
        <f aca="false">-33.4972886150816</f>
        <v>-33.4972886150816</v>
      </c>
      <c r="B7379" s="1" t="n">
        <v>-11.0431338755766</v>
      </c>
    </row>
    <row r="7380" customFormat="false" ht="15" hidden="false" customHeight="false" outlineLevel="0" collapsed="false">
      <c r="A7380" s="1" t="n">
        <f aca="false">-21.9343027551705</f>
        <v>-21.9343027551705</v>
      </c>
      <c r="B7380" s="1" t="n">
        <v>-15.1381550141169</v>
      </c>
    </row>
    <row r="7381" customFormat="false" ht="15" hidden="false" customHeight="false" outlineLevel="0" collapsed="false">
      <c r="A7381" s="1" t="n">
        <v>6.99183699520161</v>
      </c>
      <c r="B7381" s="1" t="n">
        <v>3.69919639557258</v>
      </c>
    </row>
    <row r="7382" customFormat="false" ht="15" hidden="false" customHeight="false" outlineLevel="0" collapsed="false">
      <c r="A7382" s="1" t="n">
        <v>24.8017498646164</v>
      </c>
      <c r="B7382" s="1" t="n">
        <v>-1.22182348529422</v>
      </c>
    </row>
    <row r="7383" customFormat="false" ht="15" hidden="false" customHeight="false" outlineLevel="0" collapsed="false">
      <c r="A7383" s="1" t="n">
        <f aca="false">-25.2338233806995</f>
        <v>-25.2338233806995</v>
      </c>
      <c r="B7383" s="1" t="n">
        <v>-13.6360857718906</v>
      </c>
    </row>
    <row r="7384" customFormat="false" ht="15" hidden="false" customHeight="false" outlineLevel="0" collapsed="false">
      <c r="A7384" s="1" t="n">
        <v>13.3915397551876</v>
      </c>
      <c r="B7384" s="1" t="n">
        <v>7.18515214633584</v>
      </c>
    </row>
    <row r="7385" customFormat="false" ht="15" hidden="false" customHeight="false" outlineLevel="0" collapsed="false">
      <c r="A7385" s="1" t="n">
        <v>3.14381215181984</v>
      </c>
      <c r="B7385" s="1" t="n">
        <v>1.30620937569386</v>
      </c>
    </row>
    <row r="7386" customFormat="false" ht="15" hidden="false" customHeight="false" outlineLevel="0" collapsed="false">
      <c r="A7386" s="1" t="n">
        <f aca="false">-21.618772017023</f>
        <v>-21.618772017023</v>
      </c>
      <c r="B7386" s="1" t="n">
        <v>-16.6599153007366</v>
      </c>
    </row>
    <row r="7387" customFormat="false" ht="15" hidden="false" customHeight="false" outlineLevel="0" collapsed="false">
      <c r="A7387" s="1" t="n">
        <f aca="false">-23.612314833194</f>
        <v>-23.612314833194</v>
      </c>
      <c r="B7387" s="1" t="n">
        <v>-18.6973762518181</v>
      </c>
    </row>
    <row r="7388" customFormat="false" ht="15" hidden="false" customHeight="false" outlineLevel="0" collapsed="false">
      <c r="A7388" s="1" t="n">
        <v>-4.36190678348183</v>
      </c>
      <c r="B7388" s="1" t="n">
        <v>5.7423525717456</v>
      </c>
    </row>
    <row r="7389" customFormat="false" ht="15" hidden="false" customHeight="false" outlineLevel="0" collapsed="false">
      <c r="A7389" s="1" t="n">
        <v>0.789809402368622</v>
      </c>
      <c r="B7389" s="1" t="n">
        <v>4.03000774999809</v>
      </c>
    </row>
    <row r="7390" customFormat="false" ht="15" hidden="false" customHeight="false" outlineLevel="0" collapsed="false">
      <c r="A7390" s="1" t="n">
        <v>6.28697513395219</v>
      </c>
      <c r="B7390" s="1" t="n">
        <v>2.74065909765947</v>
      </c>
    </row>
    <row r="7391" customFormat="false" ht="15" hidden="false" customHeight="false" outlineLevel="0" collapsed="false">
      <c r="A7391" s="1" t="n">
        <v>-2.23104998521375</v>
      </c>
      <c r="B7391" s="1" t="n">
        <v>6.5983051638805</v>
      </c>
    </row>
    <row r="7392" customFormat="false" ht="15" hidden="false" customHeight="false" outlineLevel="0" collapsed="false">
      <c r="A7392" s="1" t="n">
        <f aca="false">-21.8508220441131</f>
        <v>-21.8508220441131</v>
      </c>
      <c r="B7392" s="1" t="n">
        <v>-18.4201957221882</v>
      </c>
    </row>
    <row r="7393" customFormat="false" ht="15" hidden="false" customHeight="false" outlineLevel="0" collapsed="false">
      <c r="A7393" s="1" t="n">
        <f aca="false">-33.5079708308127</f>
        <v>-33.5079708308127</v>
      </c>
      <c r="B7393" s="1" t="n">
        <v>-14.1834298739452</v>
      </c>
    </row>
    <row r="7394" customFormat="false" ht="15" hidden="false" customHeight="false" outlineLevel="0" collapsed="false">
      <c r="A7394" s="1" t="n">
        <v>30.7537840950574</v>
      </c>
      <c r="B7394" s="1" t="n">
        <v>-4.18363639465624</v>
      </c>
    </row>
    <row r="7395" customFormat="false" ht="15" hidden="false" customHeight="false" outlineLevel="0" collapsed="false">
      <c r="A7395" s="1" t="n">
        <f aca="false">-25.8410041241816</f>
        <v>-25.8410041241816</v>
      </c>
      <c r="B7395" s="1" t="n">
        <v>-17.8190863479444</v>
      </c>
    </row>
    <row r="7396" customFormat="false" ht="15" hidden="false" customHeight="false" outlineLevel="0" collapsed="false">
      <c r="A7396" s="1" t="n">
        <f aca="false">-18.6775295769884</f>
        <v>-18.6775295769884</v>
      </c>
      <c r="B7396" s="1" t="n">
        <v>-9.65094612802251</v>
      </c>
    </row>
    <row r="7397" customFormat="false" ht="15" hidden="false" customHeight="false" outlineLevel="0" collapsed="false">
      <c r="A7397" s="1" t="n">
        <f aca="false">-31.0654908299924</f>
        <v>-31.0654908299924</v>
      </c>
      <c r="B7397" s="1" t="n">
        <v>-12.93375933919</v>
      </c>
    </row>
    <row r="7398" customFormat="false" ht="15" hidden="false" customHeight="false" outlineLevel="0" collapsed="false">
      <c r="A7398" s="1" t="n">
        <v>33.5812360787835</v>
      </c>
      <c r="B7398" s="1" t="n">
        <v>-7.40603471371573</v>
      </c>
    </row>
    <row r="7399" customFormat="false" ht="15" hidden="false" customHeight="false" outlineLevel="0" collapsed="false">
      <c r="A7399" s="1" t="n">
        <v>-1.31865442740536</v>
      </c>
      <c r="B7399" s="1" t="n">
        <v>9.59420917909853</v>
      </c>
    </row>
    <row r="7400" customFormat="false" ht="15" hidden="false" customHeight="false" outlineLevel="0" collapsed="false">
      <c r="A7400" s="1" t="n">
        <f aca="false">-17.7403563919231</f>
        <v>-17.7403563919231</v>
      </c>
      <c r="B7400" s="1" t="n">
        <v>-14.3960891901789</v>
      </c>
    </row>
    <row r="7401" customFormat="false" ht="15" hidden="false" customHeight="false" outlineLevel="0" collapsed="false">
      <c r="A7401" s="1" t="n">
        <f aca="false">-24.5467034018757</f>
        <v>-24.5467034018757</v>
      </c>
      <c r="B7401" s="1" t="n">
        <v>-18.0689917191094</v>
      </c>
    </row>
    <row r="7402" customFormat="false" ht="15" hidden="false" customHeight="false" outlineLevel="0" collapsed="false">
      <c r="A7402" s="1" t="n">
        <f aca="false">-18.3136619578482</f>
        <v>-18.3136619578482</v>
      </c>
      <c r="B7402" s="1" t="n">
        <v>-14.1813310297085</v>
      </c>
    </row>
    <row r="7403" customFormat="false" ht="15" hidden="false" customHeight="false" outlineLevel="0" collapsed="false">
      <c r="A7403" s="1" t="n">
        <f aca="false">-22.634989601197</f>
        <v>-22.634989601197</v>
      </c>
      <c r="B7403" s="1" t="n">
        <v>-10.5141447274621</v>
      </c>
    </row>
    <row r="7404" customFormat="false" ht="15" hidden="false" customHeight="false" outlineLevel="0" collapsed="false">
      <c r="A7404" s="1" t="n">
        <v>23.3109998327178</v>
      </c>
      <c r="B7404" s="1" t="n">
        <v>-0.540785437419128</v>
      </c>
    </row>
    <row r="7405" customFormat="false" ht="15" hidden="false" customHeight="false" outlineLevel="0" collapsed="false">
      <c r="A7405" s="1" t="n">
        <v>24.8333915242185</v>
      </c>
      <c r="B7405" s="1" t="n">
        <v>-7.4507819915358</v>
      </c>
    </row>
    <row r="7406" customFormat="false" ht="15" hidden="false" customHeight="false" outlineLevel="0" collapsed="false">
      <c r="A7406" s="1" t="n">
        <v>30.4256308633382</v>
      </c>
      <c r="B7406" s="1" t="n">
        <v>-4.0500095698295</v>
      </c>
    </row>
    <row r="7407" customFormat="false" ht="15" hidden="false" customHeight="false" outlineLevel="0" collapsed="false">
      <c r="A7407" s="1" t="n">
        <f aca="false">-28.3800651586139</f>
        <v>-28.3800651586139</v>
      </c>
      <c r="B7407" s="1" t="n">
        <v>-13.6910161200009</v>
      </c>
    </row>
    <row r="7408" customFormat="false" ht="15" hidden="false" customHeight="false" outlineLevel="0" collapsed="false">
      <c r="A7408" s="1" t="n">
        <f aca="false">-20.6307491378438</f>
        <v>-20.6307491378438</v>
      </c>
      <c r="B7408" s="1" t="n">
        <v>-9.926257655291</v>
      </c>
    </row>
    <row r="7409" customFormat="false" ht="15" hidden="false" customHeight="false" outlineLevel="0" collapsed="false">
      <c r="A7409" s="1" t="n">
        <v>23.2026781983275</v>
      </c>
      <c r="B7409" s="1" t="n">
        <v>-5.16446449026896</v>
      </c>
    </row>
    <row r="7410" customFormat="false" ht="15" hidden="false" customHeight="false" outlineLevel="0" collapsed="false">
      <c r="A7410" s="1" t="n">
        <v>8.65189449183228</v>
      </c>
      <c r="B7410" s="1" t="n">
        <v>2.98292652447465</v>
      </c>
    </row>
    <row r="7411" customFormat="false" ht="15" hidden="false" customHeight="false" outlineLevel="0" collapsed="false">
      <c r="A7411" s="1" t="n">
        <v>1.80922452421638</v>
      </c>
      <c r="B7411" s="1" t="n">
        <v>5.44981669704614</v>
      </c>
    </row>
    <row r="7412" customFormat="false" ht="15" hidden="false" customHeight="false" outlineLevel="0" collapsed="false">
      <c r="A7412" s="1" t="n">
        <v>-1.15528104919979</v>
      </c>
      <c r="B7412" s="1" t="n">
        <v>1.60082697975488</v>
      </c>
    </row>
    <row r="7413" customFormat="false" ht="15" hidden="false" customHeight="false" outlineLevel="0" collapsed="false">
      <c r="A7413" s="1" t="n">
        <v>37.4228010833023</v>
      </c>
      <c r="B7413" s="1" t="n">
        <v>-5.04114954606879</v>
      </c>
    </row>
    <row r="7414" customFormat="false" ht="15" hidden="false" customHeight="false" outlineLevel="0" collapsed="false">
      <c r="A7414" s="1" t="n">
        <v>9.501741065573</v>
      </c>
      <c r="B7414" s="1" t="n">
        <v>9.30558286706114</v>
      </c>
    </row>
    <row r="7415" customFormat="false" ht="15" hidden="false" customHeight="false" outlineLevel="0" collapsed="false">
      <c r="A7415" s="1" t="n">
        <v>23.3387577312539</v>
      </c>
      <c r="B7415" s="1" t="n">
        <v>-8.6664910518244</v>
      </c>
    </row>
    <row r="7416" customFormat="false" ht="15" hidden="false" customHeight="false" outlineLevel="0" collapsed="false">
      <c r="A7416" s="1" t="n">
        <f aca="false">-18.097123845014</f>
        <v>-18.097123845014</v>
      </c>
      <c r="B7416" s="1" t="n">
        <v>-17.4919868224661</v>
      </c>
    </row>
    <row r="7417" customFormat="false" ht="15" hidden="false" customHeight="false" outlineLevel="0" collapsed="false">
      <c r="A7417" s="1" t="n">
        <v>10.5603754816729</v>
      </c>
      <c r="B7417" s="1" t="n">
        <v>3.47445391810757</v>
      </c>
    </row>
    <row r="7418" customFormat="false" ht="15" hidden="false" customHeight="false" outlineLevel="0" collapsed="false">
      <c r="A7418" s="1" t="n">
        <v>26.2377402432726</v>
      </c>
      <c r="B7418" s="1" t="n">
        <v>-4.51371441495883</v>
      </c>
    </row>
    <row r="7419" customFormat="false" ht="15" hidden="false" customHeight="false" outlineLevel="0" collapsed="false">
      <c r="A7419" s="1" t="n">
        <f aca="false">-19.0655464925267</f>
        <v>-19.0655464925267</v>
      </c>
      <c r="B7419" s="1" t="n">
        <v>-14.5103803466735</v>
      </c>
    </row>
    <row r="7420" customFormat="false" ht="15" hidden="false" customHeight="false" outlineLevel="0" collapsed="false">
      <c r="A7420" s="1" t="n">
        <f aca="false">-28.566445347604</f>
        <v>-28.566445347604</v>
      </c>
      <c r="B7420" s="1" t="n">
        <v>-14.4314943167671</v>
      </c>
    </row>
    <row r="7421" customFormat="false" ht="15" hidden="false" customHeight="false" outlineLevel="0" collapsed="false">
      <c r="A7421" s="1" t="n">
        <v>25.2886248016118</v>
      </c>
      <c r="B7421" s="1" t="n">
        <v>0.00161366517322392</v>
      </c>
    </row>
    <row r="7422" customFormat="false" ht="15" hidden="false" customHeight="false" outlineLevel="0" collapsed="false">
      <c r="A7422" s="1" t="n">
        <v>-6.23772549948129</v>
      </c>
      <c r="B7422" s="1" t="n">
        <v>7.77589238580727</v>
      </c>
    </row>
    <row r="7423" customFormat="false" ht="15" hidden="false" customHeight="false" outlineLevel="0" collapsed="false">
      <c r="A7423" s="1" t="n">
        <f aca="false">-19.6716561587374</f>
        <v>-19.6716561587374</v>
      </c>
      <c r="B7423" s="1" t="n">
        <v>-10.4175491600378</v>
      </c>
    </row>
    <row r="7424" customFormat="false" ht="15" hidden="false" customHeight="false" outlineLevel="0" collapsed="false">
      <c r="A7424" s="1" t="n">
        <f aca="false">-28.8470894154987</f>
        <v>-28.8470894154987</v>
      </c>
      <c r="B7424" s="1" t="n">
        <v>-10.7543073618717</v>
      </c>
    </row>
    <row r="7425" customFormat="false" ht="15" hidden="false" customHeight="false" outlineLevel="0" collapsed="false">
      <c r="A7425" s="1" t="n">
        <v>4.64487709521299</v>
      </c>
      <c r="B7425" s="1" t="n">
        <v>4.10585817606338</v>
      </c>
    </row>
    <row r="7426" customFormat="false" ht="15" hidden="false" customHeight="false" outlineLevel="0" collapsed="false">
      <c r="A7426" s="1" t="n">
        <f aca="false">-31.1007312791741</f>
        <v>-31.1007312791741</v>
      </c>
      <c r="B7426" s="1" t="n">
        <v>-11.1924575404039</v>
      </c>
    </row>
    <row r="7427" customFormat="false" ht="15" hidden="false" customHeight="false" outlineLevel="0" collapsed="false">
      <c r="A7427" s="1" t="n">
        <v>22.3455673786258</v>
      </c>
      <c r="B7427" s="1" t="n">
        <v>-3.66982340271546</v>
      </c>
    </row>
    <row r="7428" customFormat="false" ht="15" hidden="false" customHeight="false" outlineLevel="0" collapsed="false">
      <c r="A7428" s="1" t="n">
        <v>12.2363467893593</v>
      </c>
      <c r="B7428" s="1" t="n">
        <v>7.91139322798677</v>
      </c>
    </row>
    <row r="7429" customFormat="false" ht="15" hidden="false" customHeight="false" outlineLevel="0" collapsed="false">
      <c r="A7429" s="1" t="n">
        <v>-3.64750708927072</v>
      </c>
      <c r="B7429" s="1" t="n">
        <v>3.51472889257559</v>
      </c>
    </row>
    <row r="7430" customFormat="false" ht="15" hidden="false" customHeight="false" outlineLevel="0" collapsed="false">
      <c r="A7430" s="1" t="n">
        <v>7.18255137790321</v>
      </c>
      <c r="B7430" s="1" t="n">
        <v>8.38466325743124</v>
      </c>
    </row>
    <row r="7431" customFormat="false" ht="15" hidden="false" customHeight="false" outlineLevel="0" collapsed="false">
      <c r="A7431" s="1" t="n">
        <v>10.7799761517374</v>
      </c>
      <c r="B7431" s="1" t="n">
        <v>1.84040956239157</v>
      </c>
    </row>
    <row r="7432" customFormat="false" ht="15" hidden="false" customHeight="false" outlineLevel="0" collapsed="false">
      <c r="A7432" s="1" t="n">
        <f aca="false">-25.8574247051108</f>
        <v>-25.8574247051108</v>
      </c>
      <c r="B7432" s="1" t="n">
        <v>-19.4044620235935</v>
      </c>
    </row>
    <row r="7433" customFormat="false" ht="15" hidden="false" customHeight="false" outlineLevel="0" collapsed="false">
      <c r="A7433" s="1" t="n">
        <f aca="false">-21.302029210493</f>
        <v>-21.302029210493</v>
      </c>
      <c r="B7433" s="1" t="n">
        <v>-12.853285844716</v>
      </c>
    </row>
    <row r="7434" customFormat="false" ht="15" hidden="false" customHeight="false" outlineLevel="0" collapsed="false">
      <c r="A7434" s="1" t="n">
        <f aca="false">-21.9906409354106</f>
        <v>-21.9906409354106</v>
      </c>
      <c r="B7434" s="1" t="n">
        <v>-13.6278946198284</v>
      </c>
    </row>
    <row r="7435" customFormat="false" ht="15" hidden="false" customHeight="false" outlineLevel="0" collapsed="false">
      <c r="A7435" s="1" t="n">
        <f aca="false">-30.7256696110495</f>
        <v>-30.7256696110495</v>
      </c>
      <c r="B7435" s="1" t="n">
        <v>-16.7969321461084</v>
      </c>
    </row>
    <row r="7436" customFormat="false" ht="15" hidden="false" customHeight="false" outlineLevel="0" collapsed="false">
      <c r="A7436" s="1" t="n">
        <v>11.3824050807453</v>
      </c>
      <c r="B7436" s="1" t="n">
        <v>0.129829839305444</v>
      </c>
    </row>
    <row r="7437" customFormat="false" ht="15" hidden="false" customHeight="false" outlineLevel="0" collapsed="false">
      <c r="A7437" s="1" t="n">
        <f aca="false">-30.8614328421125</f>
        <v>-30.8614328421125</v>
      </c>
      <c r="B7437" s="1" t="n">
        <v>-12.7927062257369</v>
      </c>
    </row>
    <row r="7438" customFormat="false" ht="15" hidden="false" customHeight="false" outlineLevel="0" collapsed="false">
      <c r="A7438" s="1" t="n">
        <v>-5.39719211534981</v>
      </c>
      <c r="B7438" s="1" t="n">
        <v>6.93408266540143</v>
      </c>
    </row>
    <row r="7439" customFormat="false" ht="15" hidden="false" customHeight="false" outlineLevel="0" collapsed="false">
      <c r="A7439" s="1" t="n">
        <v>7.25711922423107</v>
      </c>
      <c r="B7439" s="1" t="n">
        <v>6.30941024479973</v>
      </c>
    </row>
    <row r="7440" customFormat="false" ht="15" hidden="false" customHeight="false" outlineLevel="0" collapsed="false">
      <c r="A7440" s="1" t="n">
        <f aca="false">-21.5449401675575</f>
        <v>-21.5449401675575</v>
      </c>
      <c r="B7440" s="1" t="n">
        <v>-17.3326964497064</v>
      </c>
    </row>
    <row r="7441" customFormat="false" ht="15" hidden="false" customHeight="false" outlineLevel="0" collapsed="false">
      <c r="A7441" s="1" t="n">
        <f aca="false">-18.5291803098692</f>
        <v>-18.5291803098692</v>
      </c>
      <c r="B7441" s="1" t="n">
        <v>-11.477363403121</v>
      </c>
    </row>
    <row r="7442" customFormat="false" ht="15" hidden="false" customHeight="false" outlineLevel="0" collapsed="false">
      <c r="A7442" s="1" t="n">
        <f aca="false">-27.5245540980637</f>
        <v>-27.5245540980637</v>
      </c>
      <c r="B7442" s="1" t="n">
        <v>-18.6531993941466</v>
      </c>
    </row>
    <row r="7443" customFormat="false" ht="15" hidden="false" customHeight="false" outlineLevel="0" collapsed="false">
      <c r="A7443" s="1" t="n">
        <v>11.6522192656992</v>
      </c>
      <c r="B7443" s="1" t="n">
        <v>7.9225102091997</v>
      </c>
    </row>
    <row r="7444" customFormat="false" ht="15" hidden="false" customHeight="false" outlineLevel="0" collapsed="false">
      <c r="A7444" s="1" t="n">
        <f aca="false">-30.9586468097035</f>
        <v>-30.9586468097035</v>
      </c>
      <c r="B7444" s="1" t="n">
        <v>-15.7109429178661</v>
      </c>
    </row>
    <row r="7445" customFormat="false" ht="15" hidden="false" customHeight="false" outlineLevel="0" collapsed="false">
      <c r="A7445" s="1" t="n">
        <f aca="false">-28.6269770795624</f>
        <v>-28.6269770795624</v>
      </c>
      <c r="B7445" s="1" t="n">
        <v>-14.7541101875544</v>
      </c>
    </row>
    <row r="7446" customFormat="false" ht="15" hidden="false" customHeight="false" outlineLevel="0" collapsed="false">
      <c r="A7446" s="1" t="n">
        <f aca="false">-19.4365780941958</f>
        <v>-19.4365780941958</v>
      </c>
      <c r="B7446" s="1" t="n">
        <v>-13.3245990252845</v>
      </c>
    </row>
    <row r="7447" customFormat="false" ht="15" hidden="false" customHeight="false" outlineLevel="0" collapsed="false">
      <c r="A7447" s="1" t="n">
        <v>26.7984277297424</v>
      </c>
      <c r="B7447" s="1" t="n">
        <v>-8.04525315203147</v>
      </c>
    </row>
    <row r="7448" customFormat="false" ht="15" hidden="false" customHeight="false" outlineLevel="0" collapsed="false">
      <c r="A7448" s="1" t="n">
        <v>5.18502032748924</v>
      </c>
      <c r="B7448" s="1" t="n">
        <v>7.13078148617103</v>
      </c>
    </row>
    <row r="7449" customFormat="false" ht="15" hidden="false" customHeight="false" outlineLevel="0" collapsed="false">
      <c r="A7449" s="1" t="n">
        <v>5.74385634724868</v>
      </c>
      <c r="B7449" s="1" t="n">
        <v>7.14367440915879</v>
      </c>
    </row>
    <row r="7450" customFormat="false" ht="15" hidden="false" customHeight="false" outlineLevel="0" collapsed="false">
      <c r="A7450" s="1" t="n">
        <f aca="false">-22.6992137882484</f>
        <v>-22.6992137882484</v>
      </c>
      <c r="B7450" s="1" t="n">
        <v>-16.8287340323775</v>
      </c>
    </row>
    <row r="7451" customFormat="false" ht="15" hidden="false" customHeight="false" outlineLevel="0" collapsed="false">
      <c r="A7451" s="1" t="n">
        <v>23.5490116918904</v>
      </c>
      <c r="B7451" s="1" t="n">
        <v>-5.75093651172541</v>
      </c>
    </row>
    <row r="7452" customFormat="false" ht="15" hidden="false" customHeight="false" outlineLevel="0" collapsed="false">
      <c r="A7452" s="1" t="n">
        <v>4.05439913310581</v>
      </c>
      <c r="B7452" s="1" t="n">
        <v>8.95512703146262</v>
      </c>
    </row>
    <row r="7453" customFormat="false" ht="15" hidden="false" customHeight="false" outlineLevel="0" collapsed="false">
      <c r="A7453" s="1" t="n">
        <v>25.0186338516618</v>
      </c>
      <c r="B7453" s="1" t="n">
        <v>-4.86822772739909</v>
      </c>
    </row>
    <row r="7454" customFormat="false" ht="15" hidden="false" customHeight="false" outlineLevel="0" collapsed="false">
      <c r="A7454" s="1" t="n">
        <v>31.4058644633017</v>
      </c>
      <c r="B7454" s="1" t="n">
        <v>-9.03765660758533</v>
      </c>
    </row>
    <row r="7455" customFormat="false" ht="15" hidden="false" customHeight="false" outlineLevel="0" collapsed="false">
      <c r="A7455" s="1" t="n">
        <f aca="false">-31.8799564783305</f>
        <v>-31.8799564783305</v>
      </c>
      <c r="B7455" s="1" t="n">
        <v>-14.656424776558</v>
      </c>
    </row>
    <row r="7456" customFormat="false" ht="15" hidden="false" customHeight="false" outlineLevel="0" collapsed="false">
      <c r="A7456" s="1" t="n">
        <v>32.9752170516516</v>
      </c>
      <c r="B7456" s="1" t="n">
        <v>-7.55529480761228</v>
      </c>
    </row>
    <row r="7457" customFormat="false" ht="15" hidden="false" customHeight="false" outlineLevel="0" collapsed="false">
      <c r="A7457" s="1" t="n">
        <v>3.61796620713646</v>
      </c>
      <c r="B7457" s="1" t="n">
        <v>0.2477222612524</v>
      </c>
    </row>
    <row r="7458" customFormat="false" ht="15" hidden="false" customHeight="false" outlineLevel="0" collapsed="false">
      <c r="A7458" s="1" t="n">
        <f aca="false">-15.4639016472309</f>
        <v>-15.4639016472309</v>
      </c>
      <c r="B7458" s="1" t="n">
        <v>-17.2932017673676</v>
      </c>
    </row>
    <row r="7459" customFormat="false" ht="15" hidden="false" customHeight="false" outlineLevel="0" collapsed="false">
      <c r="A7459" s="1" t="n">
        <f aca="false">-20.8814087186838</f>
        <v>-20.8814087186838</v>
      </c>
      <c r="B7459" s="1" t="n">
        <v>-12.327723635388</v>
      </c>
    </row>
    <row r="7460" customFormat="false" ht="15" hidden="false" customHeight="false" outlineLevel="0" collapsed="false">
      <c r="A7460" s="1" t="n">
        <v>36.7116361030002</v>
      </c>
      <c r="B7460" s="1" t="n">
        <v>-9.22077584400995</v>
      </c>
    </row>
    <row r="7461" customFormat="false" ht="15" hidden="false" customHeight="false" outlineLevel="0" collapsed="false">
      <c r="A7461" s="1" t="n">
        <v>10.9097350012048</v>
      </c>
      <c r="B7461" s="1" t="n">
        <v>3.99678940886584</v>
      </c>
    </row>
    <row r="7462" customFormat="false" ht="15" hidden="false" customHeight="false" outlineLevel="0" collapsed="false">
      <c r="A7462" s="1" t="n">
        <v>28.2383220243332</v>
      </c>
      <c r="B7462" s="1" t="n">
        <v>0.0694787613697442</v>
      </c>
    </row>
    <row r="7463" customFormat="false" ht="15" hidden="false" customHeight="false" outlineLevel="0" collapsed="false">
      <c r="A7463" s="1" t="n">
        <v>-0.596344581177859</v>
      </c>
      <c r="B7463" s="1" t="n">
        <v>3.38252359115898</v>
      </c>
    </row>
    <row r="7464" customFormat="false" ht="15" hidden="false" customHeight="false" outlineLevel="0" collapsed="false">
      <c r="A7464" s="1" t="n">
        <v>21.2640757443654</v>
      </c>
      <c r="B7464" s="1" t="n">
        <v>-9.42004280269518</v>
      </c>
    </row>
    <row r="7465" customFormat="false" ht="15" hidden="false" customHeight="false" outlineLevel="0" collapsed="false">
      <c r="A7465" s="1" t="n">
        <v>32.8296671469256</v>
      </c>
      <c r="B7465" s="1" t="n">
        <v>-7.4259561070024</v>
      </c>
    </row>
    <row r="7466" customFormat="false" ht="15" hidden="false" customHeight="false" outlineLevel="0" collapsed="false">
      <c r="A7466" s="1" t="n">
        <v>-4.23671821117636</v>
      </c>
      <c r="B7466" s="1" t="n">
        <v>0.378990988542563</v>
      </c>
    </row>
    <row r="7467" customFormat="false" ht="15" hidden="false" customHeight="false" outlineLevel="0" collapsed="false">
      <c r="A7467" s="1" t="n">
        <v>-0.359612145869979</v>
      </c>
      <c r="B7467" s="1" t="n">
        <v>7.41728606002536</v>
      </c>
    </row>
    <row r="7468" customFormat="false" ht="15" hidden="false" customHeight="false" outlineLevel="0" collapsed="false">
      <c r="A7468" s="1" t="n">
        <f aca="false">-24.6834964476758</f>
        <v>-24.6834964476758</v>
      </c>
      <c r="B7468" s="1" t="n">
        <v>-17.2309472133279</v>
      </c>
    </row>
    <row r="7469" customFormat="false" ht="15" hidden="false" customHeight="false" outlineLevel="0" collapsed="false">
      <c r="A7469" s="1" t="n">
        <v>25.7772374083895</v>
      </c>
      <c r="B7469" s="1" t="n">
        <v>-1.76194657763481</v>
      </c>
    </row>
    <row r="7470" customFormat="false" ht="15" hidden="false" customHeight="false" outlineLevel="0" collapsed="false">
      <c r="A7470" s="1" t="n">
        <f aca="false">-22.832910820091</f>
        <v>-22.832910820091</v>
      </c>
      <c r="B7470" s="1" t="n">
        <v>-14.2246260868381</v>
      </c>
    </row>
    <row r="7471" customFormat="false" ht="15" hidden="false" customHeight="false" outlineLevel="0" collapsed="false">
      <c r="A7471" s="1" t="n">
        <f aca="false">-28.4400390728025</f>
        <v>-28.4400390728025</v>
      </c>
      <c r="B7471" s="1" t="n">
        <v>-9.71996640150508</v>
      </c>
    </row>
    <row r="7472" customFormat="false" ht="15" hidden="false" customHeight="false" outlineLevel="0" collapsed="false">
      <c r="A7472" s="1" t="n">
        <f aca="false">-33.1569890767209</f>
        <v>-33.1569890767209</v>
      </c>
      <c r="B7472" s="1" t="n">
        <v>-17.512294919454</v>
      </c>
    </row>
    <row r="7473" customFormat="false" ht="15" hidden="false" customHeight="false" outlineLevel="0" collapsed="false">
      <c r="A7473" s="1" t="n">
        <f aca="false">-16.6288368977886</f>
        <v>-16.6288368977886</v>
      </c>
      <c r="B7473" s="1" t="n">
        <v>-15.3326737655473</v>
      </c>
    </row>
    <row r="7474" customFormat="false" ht="15" hidden="false" customHeight="false" outlineLevel="0" collapsed="false">
      <c r="A7474" s="1" t="n">
        <v>24.2072844512155</v>
      </c>
      <c r="B7474" s="1" t="n">
        <v>-3.61512569187246</v>
      </c>
    </row>
    <row r="7475" customFormat="false" ht="15" hidden="false" customHeight="false" outlineLevel="0" collapsed="false">
      <c r="A7475" s="1" t="n">
        <v>21.5047762117883</v>
      </c>
      <c r="B7475" s="1" t="n">
        <v>-8.04457414990088</v>
      </c>
    </row>
    <row r="7476" customFormat="false" ht="15" hidden="false" customHeight="false" outlineLevel="0" collapsed="false">
      <c r="A7476" s="1" t="n">
        <f aca="false">-30.6869353854981</f>
        <v>-30.6869353854981</v>
      </c>
      <c r="B7476" s="1" t="n">
        <v>-11.7847260727557</v>
      </c>
    </row>
    <row r="7477" customFormat="false" ht="15" hidden="false" customHeight="false" outlineLevel="0" collapsed="false">
      <c r="A7477" s="1" t="n">
        <v>11.6752738246365</v>
      </c>
      <c r="B7477" s="1" t="n">
        <v>6.67162319269816</v>
      </c>
    </row>
    <row r="7478" customFormat="false" ht="15" hidden="false" customHeight="false" outlineLevel="0" collapsed="false">
      <c r="A7478" s="1" t="n">
        <v>21.8459280470378</v>
      </c>
      <c r="B7478" s="1" t="n">
        <v>-4.97470718114729</v>
      </c>
    </row>
    <row r="7479" customFormat="false" ht="15" hidden="false" customHeight="false" outlineLevel="0" collapsed="false">
      <c r="A7479" s="1" t="n">
        <f aca="false">-17.6338442335592</f>
        <v>-17.6338442335592</v>
      </c>
      <c r="B7479" s="1" t="n">
        <v>-16.420724898431</v>
      </c>
    </row>
    <row r="7480" customFormat="false" ht="15" hidden="false" customHeight="false" outlineLevel="0" collapsed="false">
      <c r="A7480" s="1" t="n">
        <v>39.5585338725517</v>
      </c>
      <c r="B7480" s="1" t="n">
        <v>-7.41296768455502</v>
      </c>
    </row>
    <row r="7481" customFormat="false" ht="15" hidden="false" customHeight="false" outlineLevel="0" collapsed="false">
      <c r="A7481" s="1" t="n">
        <v>23.9515331940549</v>
      </c>
      <c r="B7481" s="1" t="n">
        <v>-2.9708694430371</v>
      </c>
    </row>
    <row r="7482" customFormat="false" ht="15" hidden="false" customHeight="false" outlineLevel="0" collapsed="false">
      <c r="A7482" s="1" t="n">
        <f aca="false">-17.8567017556217</f>
        <v>-17.8567017556217</v>
      </c>
      <c r="B7482" s="1" t="n">
        <v>-16.3190864767791</v>
      </c>
    </row>
    <row r="7483" customFormat="false" ht="15" hidden="false" customHeight="false" outlineLevel="0" collapsed="false">
      <c r="A7483" s="1" t="n">
        <v>28.7429395535041</v>
      </c>
      <c r="B7483" s="1" t="n">
        <v>-6.34303733637483</v>
      </c>
    </row>
    <row r="7484" customFormat="false" ht="15" hidden="false" customHeight="false" outlineLevel="0" collapsed="false">
      <c r="A7484" s="1" t="n">
        <v>11.5344068885185</v>
      </c>
      <c r="B7484" s="1" t="n">
        <v>0.208351177479194</v>
      </c>
    </row>
    <row r="7485" customFormat="false" ht="15" hidden="false" customHeight="false" outlineLevel="0" collapsed="false">
      <c r="A7485" s="1" t="n">
        <v>-5.01968842245172</v>
      </c>
      <c r="B7485" s="1" t="n">
        <v>5.18962461770283</v>
      </c>
    </row>
    <row r="7486" customFormat="false" ht="15" hidden="false" customHeight="false" outlineLevel="0" collapsed="false">
      <c r="A7486" s="1" t="n">
        <v>22.5384083943893</v>
      </c>
      <c r="B7486" s="1" t="n">
        <v>-9.61744988674488</v>
      </c>
    </row>
    <row r="7487" customFormat="false" ht="15" hidden="false" customHeight="false" outlineLevel="0" collapsed="false">
      <c r="A7487" s="1" t="n">
        <v>4.68039399261881</v>
      </c>
      <c r="B7487" s="1" t="n">
        <v>1.98867183478155</v>
      </c>
    </row>
    <row r="7488" customFormat="false" ht="15" hidden="false" customHeight="false" outlineLevel="0" collapsed="false">
      <c r="A7488" s="1" t="n">
        <f aca="false">-30.7520140449742</f>
        <v>-30.7520140449742</v>
      </c>
      <c r="B7488" s="1" t="n">
        <v>-18.8235378753079</v>
      </c>
    </row>
    <row r="7489" customFormat="false" ht="15" hidden="false" customHeight="false" outlineLevel="0" collapsed="false">
      <c r="A7489" s="1" t="n">
        <v>8.86852025069127</v>
      </c>
      <c r="B7489" s="1" t="n">
        <v>2.668858673022</v>
      </c>
    </row>
    <row r="7490" customFormat="false" ht="15" hidden="false" customHeight="false" outlineLevel="0" collapsed="false">
      <c r="A7490" s="1" t="n">
        <v>30.8591324453754</v>
      </c>
      <c r="B7490" s="1" t="n">
        <v>-1.51717022117649</v>
      </c>
    </row>
    <row r="7491" customFormat="false" ht="15" hidden="false" customHeight="false" outlineLevel="0" collapsed="false">
      <c r="A7491" s="1" t="n">
        <f aca="false">-22.4053619637288</f>
        <v>-22.4053619637288</v>
      </c>
      <c r="B7491" s="1" t="n">
        <v>-13.9023133854132</v>
      </c>
    </row>
    <row r="7492" customFormat="false" ht="15" hidden="false" customHeight="false" outlineLevel="0" collapsed="false">
      <c r="A7492" s="1" t="n">
        <v>26.1382354031999</v>
      </c>
      <c r="B7492" s="1" t="n">
        <v>-4.00886408689927</v>
      </c>
    </row>
    <row r="7493" customFormat="false" ht="15" hidden="false" customHeight="false" outlineLevel="0" collapsed="false">
      <c r="A7493" s="1" t="n">
        <v>-3.11139326938078</v>
      </c>
      <c r="B7493" s="1" t="n">
        <v>1.30132519297097</v>
      </c>
    </row>
    <row r="7494" customFormat="false" ht="15" hidden="false" customHeight="false" outlineLevel="0" collapsed="false">
      <c r="A7494" s="1" t="n">
        <f aca="false">-17.0742862169805</f>
        <v>-17.0742862169805</v>
      </c>
      <c r="B7494" s="1" t="n">
        <v>-13.715450583144</v>
      </c>
    </row>
    <row r="7495" customFormat="false" ht="15" hidden="false" customHeight="false" outlineLevel="0" collapsed="false">
      <c r="A7495" s="1" t="n">
        <v>-1.38201995173411</v>
      </c>
      <c r="B7495" s="1" t="n">
        <v>6.14089593170864</v>
      </c>
    </row>
    <row r="7496" customFormat="false" ht="15" hidden="false" customHeight="false" outlineLevel="0" collapsed="false">
      <c r="A7496" s="1" t="n">
        <v>28.5275198275093</v>
      </c>
      <c r="B7496" s="1" t="n">
        <v>-6.66383155050772</v>
      </c>
    </row>
    <row r="7497" customFormat="false" ht="15" hidden="false" customHeight="false" outlineLevel="0" collapsed="false">
      <c r="A7497" s="1" t="n">
        <f aca="false">-29.3227931277947</f>
        <v>-29.3227931277947</v>
      </c>
      <c r="B7497" s="1" t="n">
        <v>-12.326660651763</v>
      </c>
    </row>
    <row r="7498" customFormat="false" ht="15" hidden="false" customHeight="false" outlineLevel="0" collapsed="false">
      <c r="A7498" s="1" t="n">
        <f aca="false">-32.9792551288206</f>
        <v>-32.9792551288206</v>
      </c>
      <c r="B7498" s="1" t="n">
        <v>-16.883208514997</v>
      </c>
    </row>
    <row r="7499" customFormat="false" ht="15" hidden="false" customHeight="false" outlineLevel="0" collapsed="false">
      <c r="A7499" s="1" t="n">
        <f aca="false">-28.7148673878603</f>
        <v>-28.7148673878603</v>
      </c>
      <c r="B7499" s="1" t="n">
        <v>-10.8255146884299</v>
      </c>
    </row>
    <row r="7500" customFormat="false" ht="15" hidden="false" customHeight="false" outlineLevel="0" collapsed="false">
      <c r="A7500" s="1" t="n">
        <v>39.8840747186296</v>
      </c>
      <c r="B7500" s="1" t="n">
        <v>-0.795800026217605</v>
      </c>
    </row>
    <row r="7501" customFormat="false" ht="15" hidden="false" customHeight="false" outlineLevel="0" collapsed="false">
      <c r="A7501" s="1" t="n">
        <v>26.0923457135275</v>
      </c>
      <c r="B7501" s="1" t="n">
        <v>-9.30890489229393</v>
      </c>
    </row>
    <row r="7502" customFormat="false" ht="15" hidden="false" customHeight="false" outlineLevel="0" collapsed="false">
      <c r="A7502" s="1" t="n">
        <v>10.4713159907059</v>
      </c>
      <c r="B7502" s="1" t="n">
        <v>9.64079559447859</v>
      </c>
    </row>
    <row r="7503" customFormat="false" ht="15" hidden="false" customHeight="false" outlineLevel="0" collapsed="false">
      <c r="A7503" s="1" t="n">
        <f aca="false">-19.9039503567398</f>
        <v>-19.9039503567398</v>
      </c>
      <c r="B7503" s="1" t="n">
        <v>-10.2481050783083</v>
      </c>
    </row>
    <row r="7504" customFormat="false" ht="15" hidden="false" customHeight="false" outlineLevel="0" collapsed="false">
      <c r="A7504" s="1" t="n">
        <v>40.2175412620387</v>
      </c>
      <c r="B7504" s="1" t="n">
        <v>-1.51483213375645</v>
      </c>
    </row>
    <row r="7505" customFormat="false" ht="15" hidden="false" customHeight="false" outlineLevel="0" collapsed="false">
      <c r="A7505" s="1" t="n">
        <v>26.7327241331238</v>
      </c>
      <c r="B7505" s="1" t="n">
        <v>-4.19206498089888</v>
      </c>
    </row>
    <row r="7506" customFormat="false" ht="15" hidden="false" customHeight="false" outlineLevel="0" collapsed="false">
      <c r="A7506" s="1" t="n">
        <f aca="false">-18.2903997112712</f>
        <v>-18.2903997112712</v>
      </c>
      <c r="B7506" s="1" t="n">
        <v>-11.2096697133207</v>
      </c>
    </row>
    <row r="7507" customFormat="false" ht="15" hidden="false" customHeight="false" outlineLevel="0" collapsed="false">
      <c r="A7507" s="1" t="n">
        <v>1.52525290117574</v>
      </c>
      <c r="B7507" s="1" t="n">
        <v>2.8062370178743</v>
      </c>
    </row>
    <row r="7508" customFormat="false" ht="15" hidden="false" customHeight="false" outlineLevel="0" collapsed="false">
      <c r="A7508" s="1" t="n">
        <f aca="false">-31.5993601451097</f>
        <v>-31.5993601451097</v>
      </c>
      <c r="B7508" s="1" t="n">
        <v>-10.2416041640804</v>
      </c>
    </row>
    <row r="7509" customFormat="false" ht="15" hidden="false" customHeight="false" outlineLevel="0" collapsed="false">
      <c r="A7509" s="1" t="n">
        <v>3.25470852729989</v>
      </c>
      <c r="B7509" s="1" t="n">
        <v>2.51157255011103</v>
      </c>
    </row>
    <row r="7510" customFormat="false" ht="15" hidden="false" customHeight="false" outlineLevel="0" collapsed="false">
      <c r="A7510" s="1" t="n">
        <f aca="false">-28.9831529012276</f>
        <v>-28.9831529012276</v>
      </c>
      <c r="B7510" s="1" t="n">
        <v>-12.9750018394677</v>
      </c>
    </row>
    <row r="7511" customFormat="false" ht="15" hidden="false" customHeight="false" outlineLevel="0" collapsed="false">
      <c r="A7511" s="1" t="n">
        <f aca="false">-26.1732431528675</f>
        <v>-26.1732431528675</v>
      </c>
      <c r="B7511" s="1" t="n">
        <v>-9.81510842216747</v>
      </c>
    </row>
    <row r="7512" customFormat="false" ht="15" hidden="false" customHeight="false" outlineLevel="0" collapsed="false">
      <c r="A7512" s="1" t="n">
        <f aca="false">-18.6498657741583</f>
        <v>-18.6498657741583</v>
      </c>
      <c r="B7512" s="1" t="n">
        <v>-12.979586184694</v>
      </c>
    </row>
    <row r="7513" customFormat="false" ht="15" hidden="false" customHeight="false" outlineLevel="0" collapsed="false">
      <c r="A7513" s="1" t="n">
        <v>23.9243724412551</v>
      </c>
      <c r="B7513" s="1" t="n">
        <v>-6.781496475743</v>
      </c>
    </row>
    <row r="7514" customFormat="false" ht="15" hidden="false" customHeight="false" outlineLevel="0" collapsed="false">
      <c r="A7514" s="1" t="n">
        <f aca="false">-16.6559560402722</f>
        <v>-16.6559560402722</v>
      </c>
      <c r="B7514" s="1" t="n">
        <v>-17.7183671791965</v>
      </c>
    </row>
    <row r="7515" customFormat="false" ht="15" hidden="false" customHeight="false" outlineLevel="0" collapsed="false">
      <c r="A7515" s="1" t="n">
        <v>40.5482387277459</v>
      </c>
      <c r="B7515" s="1" t="n">
        <v>-4.23749546297035</v>
      </c>
    </row>
    <row r="7516" customFormat="false" ht="15" hidden="false" customHeight="false" outlineLevel="0" collapsed="false">
      <c r="A7516" s="1" t="n">
        <v>31.4858806486767</v>
      </c>
      <c r="B7516" s="1" t="n">
        <v>-0.333665903968723</v>
      </c>
    </row>
    <row r="7517" customFormat="false" ht="15" hidden="false" customHeight="false" outlineLevel="0" collapsed="false">
      <c r="A7517" s="1" t="n">
        <f aca="false">-26.8632147806725</f>
        <v>-26.8632147806725</v>
      </c>
      <c r="B7517" s="1" t="n">
        <v>-10.7332337475501</v>
      </c>
    </row>
    <row r="7518" customFormat="false" ht="15" hidden="false" customHeight="false" outlineLevel="0" collapsed="false">
      <c r="A7518" s="1" t="n">
        <v>-3.85483079404403</v>
      </c>
      <c r="B7518" s="1" t="n">
        <v>0.408028117899746</v>
      </c>
    </row>
    <row r="7519" customFormat="false" ht="15" hidden="false" customHeight="false" outlineLevel="0" collapsed="false">
      <c r="A7519" s="1" t="n">
        <f aca="false">-31.3527401806308</f>
        <v>-31.3527401806308</v>
      </c>
      <c r="B7519" s="1" t="n">
        <v>-14.6031568641878</v>
      </c>
    </row>
    <row r="7520" customFormat="false" ht="15" hidden="false" customHeight="false" outlineLevel="0" collapsed="false">
      <c r="A7520" s="1" t="n">
        <v>12.742259172081</v>
      </c>
      <c r="B7520" s="1" t="n">
        <v>6.56731584455754</v>
      </c>
    </row>
    <row r="7521" customFormat="false" ht="15" hidden="false" customHeight="false" outlineLevel="0" collapsed="false">
      <c r="A7521" s="1" t="n">
        <v>3.70225811898196</v>
      </c>
      <c r="B7521" s="1" t="n">
        <v>2.65057688307374</v>
      </c>
    </row>
    <row r="7522" customFormat="false" ht="15" hidden="false" customHeight="false" outlineLevel="0" collapsed="false">
      <c r="A7522" s="1" t="n">
        <v>7.75712637906155</v>
      </c>
      <c r="B7522" s="1" t="n">
        <v>6.89243812794659</v>
      </c>
    </row>
    <row r="7523" customFormat="false" ht="15" hidden="false" customHeight="false" outlineLevel="0" collapsed="false">
      <c r="A7523" s="1" t="n">
        <v>30.7669490220939</v>
      </c>
      <c r="B7523" s="1" t="n">
        <v>-3.96898923497755</v>
      </c>
    </row>
    <row r="7524" customFormat="false" ht="15" hidden="false" customHeight="false" outlineLevel="0" collapsed="false">
      <c r="A7524" s="1" t="n">
        <v>21.1435450265887</v>
      </c>
      <c r="B7524" s="1" t="n">
        <v>-2.22238415923463</v>
      </c>
    </row>
    <row r="7525" customFormat="false" ht="15" hidden="false" customHeight="false" outlineLevel="0" collapsed="false">
      <c r="A7525" s="1" t="n">
        <v>5.61908956868541</v>
      </c>
      <c r="B7525" s="1" t="n">
        <v>6.35475230269976</v>
      </c>
    </row>
    <row r="7526" customFormat="false" ht="15" hidden="false" customHeight="false" outlineLevel="0" collapsed="false">
      <c r="A7526" s="1" t="n">
        <f aca="false">-22.5132750784992</f>
        <v>-22.5132750784992</v>
      </c>
      <c r="B7526" s="1" t="n">
        <v>-10.279223445418</v>
      </c>
    </row>
    <row r="7527" customFormat="false" ht="15" hidden="false" customHeight="false" outlineLevel="0" collapsed="false">
      <c r="A7527" s="1" t="n">
        <v>27.9342127844876</v>
      </c>
      <c r="B7527" s="1" t="n">
        <v>-1.60260377606931</v>
      </c>
    </row>
    <row r="7528" customFormat="false" ht="15" hidden="false" customHeight="false" outlineLevel="0" collapsed="false">
      <c r="A7528" s="1" t="n">
        <v>35.4660877016876</v>
      </c>
      <c r="B7528" s="1" t="n">
        <v>-3.03177751642258</v>
      </c>
    </row>
    <row r="7529" customFormat="false" ht="15" hidden="false" customHeight="false" outlineLevel="0" collapsed="false">
      <c r="A7529" s="1" t="n">
        <f aca="false">-22.767766803841</f>
        <v>-22.767766803841</v>
      </c>
      <c r="B7529" s="1" t="n">
        <v>-18.659591679348</v>
      </c>
    </row>
    <row r="7530" customFormat="false" ht="15" hidden="false" customHeight="false" outlineLevel="0" collapsed="false">
      <c r="A7530" s="1" t="n">
        <f aca="false">-24.9337472955221</f>
        <v>-24.9337472955221</v>
      </c>
      <c r="B7530" s="1" t="n">
        <v>-11.6462572859841</v>
      </c>
    </row>
    <row r="7531" customFormat="false" ht="15" hidden="false" customHeight="false" outlineLevel="0" collapsed="false">
      <c r="A7531" s="1" t="n">
        <f aca="false">-21.623358178134</f>
        <v>-21.623358178134</v>
      </c>
      <c r="B7531" s="1" t="n">
        <v>-11.2948824057942</v>
      </c>
    </row>
    <row r="7532" customFormat="false" ht="15" hidden="false" customHeight="false" outlineLevel="0" collapsed="false">
      <c r="A7532" s="1" t="n">
        <v>24.9638832600244</v>
      </c>
      <c r="B7532" s="1" t="n">
        <v>-1.18505489932855</v>
      </c>
    </row>
    <row r="7533" customFormat="false" ht="15" hidden="false" customHeight="false" outlineLevel="0" collapsed="false">
      <c r="A7533" s="1" t="n">
        <f aca="false">-30.95726989943</f>
        <v>-30.95726989943</v>
      </c>
      <c r="B7533" s="1" t="n">
        <v>-9.97357449399634</v>
      </c>
    </row>
    <row r="7534" customFormat="false" ht="15" hidden="false" customHeight="false" outlineLevel="0" collapsed="false">
      <c r="A7534" s="1" t="n">
        <f aca="false">-34.1796763521352</f>
        <v>-34.1796763521352</v>
      </c>
      <c r="B7534" s="1" t="n">
        <v>-14.2640582396343</v>
      </c>
    </row>
    <row r="7535" customFormat="false" ht="15" hidden="false" customHeight="false" outlineLevel="0" collapsed="false">
      <c r="A7535" s="1" t="n">
        <v>30.8256524668835</v>
      </c>
      <c r="B7535" s="1" t="n">
        <v>-6.11306767945677</v>
      </c>
    </row>
    <row r="7536" customFormat="false" ht="15" hidden="false" customHeight="false" outlineLevel="0" collapsed="false">
      <c r="A7536" s="1" t="n">
        <v>23.1944461362296</v>
      </c>
      <c r="B7536" s="1" t="n">
        <v>-3.18822671532782</v>
      </c>
    </row>
    <row r="7537" customFormat="false" ht="15" hidden="false" customHeight="false" outlineLevel="0" collapsed="false">
      <c r="A7537" s="1" t="n">
        <v>36.0969511978079</v>
      </c>
      <c r="B7537" s="1" t="n">
        <v>-8.39488656092516</v>
      </c>
    </row>
    <row r="7538" customFormat="false" ht="15" hidden="false" customHeight="false" outlineLevel="0" collapsed="false">
      <c r="A7538" s="1" t="n">
        <v>13.4611733791503</v>
      </c>
      <c r="B7538" s="1" t="n">
        <v>8.73170020164478</v>
      </c>
    </row>
    <row r="7539" customFormat="false" ht="15" hidden="false" customHeight="false" outlineLevel="0" collapsed="false">
      <c r="A7539" s="1" t="n">
        <f aca="false">-22.956730149891</f>
        <v>-22.956730149891</v>
      </c>
      <c r="B7539" s="1" t="n">
        <v>-9.56184745905388</v>
      </c>
    </row>
    <row r="7540" customFormat="false" ht="15" hidden="false" customHeight="false" outlineLevel="0" collapsed="false">
      <c r="A7540" s="1" t="n">
        <f aca="false">-25.5783270572416</f>
        <v>-25.5783270572416</v>
      </c>
      <c r="B7540" s="1" t="n">
        <v>-15.4458326716372</v>
      </c>
    </row>
    <row r="7541" customFormat="false" ht="15" hidden="false" customHeight="false" outlineLevel="0" collapsed="false">
      <c r="A7541" s="1" t="n">
        <v>-4.87432859832379</v>
      </c>
      <c r="B7541" s="1" t="n">
        <v>6.77948536921063</v>
      </c>
    </row>
    <row r="7542" customFormat="false" ht="15" hidden="false" customHeight="false" outlineLevel="0" collapsed="false">
      <c r="A7542" s="1" t="n">
        <v>37.8710552932053</v>
      </c>
      <c r="B7542" s="1" t="n">
        <v>0.127520636316292</v>
      </c>
    </row>
    <row r="7543" customFormat="false" ht="15" hidden="false" customHeight="false" outlineLevel="0" collapsed="false">
      <c r="A7543" s="1" t="n">
        <v>21.6039885755775</v>
      </c>
      <c r="B7543" s="1" t="n">
        <v>-7.06338172646501</v>
      </c>
    </row>
    <row r="7544" customFormat="false" ht="15" hidden="false" customHeight="false" outlineLevel="0" collapsed="false">
      <c r="A7544" s="1" t="n">
        <f aca="false">-21.693360903741</f>
        <v>-21.693360903741</v>
      </c>
      <c r="B7544" s="1" t="n">
        <v>-16.8595206193311</v>
      </c>
    </row>
    <row r="7545" customFormat="false" ht="15" hidden="false" customHeight="false" outlineLevel="0" collapsed="false">
      <c r="A7545" s="1" t="n">
        <f aca="false">-25.7491566794554</f>
        <v>-25.7491566794554</v>
      </c>
      <c r="B7545" s="1" t="n">
        <v>-14.266437698423</v>
      </c>
    </row>
    <row r="7546" customFormat="false" ht="15" hidden="false" customHeight="false" outlineLevel="0" collapsed="false">
      <c r="A7546" s="1" t="n">
        <v>26.691799726364</v>
      </c>
      <c r="B7546" s="1" t="n">
        <v>0.0406893940328476</v>
      </c>
    </row>
    <row r="7547" customFormat="false" ht="15" hidden="false" customHeight="false" outlineLevel="0" collapsed="false">
      <c r="A7547" s="1" t="n">
        <v>39.9753558930182</v>
      </c>
      <c r="B7547" s="1" t="n">
        <v>-6.91858321266537</v>
      </c>
    </row>
    <row r="7548" customFormat="false" ht="15" hidden="false" customHeight="false" outlineLevel="0" collapsed="false">
      <c r="A7548" s="1" t="n">
        <f aca="false">-20.067986704689</f>
        <v>-20.067986704689</v>
      </c>
      <c r="B7548" s="1" t="n">
        <v>-11.9089888647445</v>
      </c>
    </row>
    <row r="7549" customFormat="false" ht="15" hidden="false" customHeight="false" outlineLevel="0" collapsed="false">
      <c r="A7549" s="1" t="n">
        <f aca="false">-31.0522774328452</f>
        <v>-31.0522774328452</v>
      </c>
      <c r="B7549" s="1" t="n">
        <v>-16.5481352412345</v>
      </c>
    </row>
    <row r="7550" customFormat="false" ht="15" hidden="false" customHeight="false" outlineLevel="0" collapsed="false">
      <c r="A7550" s="1" t="n">
        <v>9.54670736448047</v>
      </c>
      <c r="B7550" s="1" t="n">
        <v>8.69491016012045</v>
      </c>
    </row>
    <row r="7551" customFormat="false" ht="15" hidden="false" customHeight="false" outlineLevel="0" collapsed="false">
      <c r="A7551" s="1" t="n">
        <v>0.895969181617004</v>
      </c>
      <c r="B7551" s="1" t="n">
        <v>8.8790826355917</v>
      </c>
    </row>
    <row r="7552" customFormat="false" ht="15" hidden="false" customHeight="false" outlineLevel="0" collapsed="false">
      <c r="A7552" s="1" t="n">
        <v>8.49981492636952</v>
      </c>
      <c r="B7552" s="1" t="n">
        <v>-0.270369090705627</v>
      </c>
    </row>
    <row r="7553" customFormat="false" ht="15" hidden="false" customHeight="false" outlineLevel="0" collapsed="false">
      <c r="A7553" s="1" t="n">
        <v>5.10867909905151</v>
      </c>
      <c r="B7553" s="1" t="n">
        <v>2.63710690747588</v>
      </c>
    </row>
    <row r="7554" customFormat="false" ht="15" hidden="false" customHeight="false" outlineLevel="0" collapsed="false">
      <c r="A7554" s="1" t="n">
        <f aca="false">-31.3924432405688</f>
        <v>-31.3924432405688</v>
      </c>
      <c r="B7554" s="1" t="n">
        <v>-13.3726296138541</v>
      </c>
    </row>
    <row r="7555" customFormat="false" ht="15" hidden="false" customHeight="false" outlineLevel="0" collapsed="false">
      <c r="A7555" s="1" t="n">
        <v>25.1669039305394</v>
      </c>
      <c r="B7555" s="1" t="n">
        <v>-0.151360377584326</v>
      </c>
    </row>
    <row r="7556" customFormat="false" ht="15" hidden="false" customHeight="false" outlineLevel="0" collapsed="false">
      <c r="A7556" s="1" t="n">
        <v>40.5431586396929</v>
      </c>
      <c r="B7556" s="1" t="n">
        <v>-3.80568370374206</v>
      </c>
    </row>
    <row r="7557" customFormat="false" ht="15" hidden="false" customHeight="false" outlineLevel="0" collapsed="false">
      <c r="A7557" s="1" t="n">
        <v>30.8844560779883</v>
      </c>
      <c r="B7557" s="1" t="n">
        <v>-9.44030139972943</v>
      </c>
    </row>
    <row r="7558" customFormat="false" ht="15" hidden="false" customHeight="false" outlineLevel="0" collapsed="false">
      <c r="A7558" s="1" t="n">
        <v>23.7335666575705</v>
      </c>
      <c r="B7558" s="1" t="n">
        <v>-7.6262666136073</v>
      </c>
    </row>
    <row r="7559" customFormat="false" ht="15" hidden="false" customHeight="false" outlineLevel="0" collapsed="false">
      <c r="A7559" s="1" t="n">
        <v>-0.693811930794157</v>
      </c>
      <c r="B7559" s="1" t="n">
        <v>7.69696724896701</v>
      </c>
    </row>
    <row r="7560" customFormat="false" ht="15" hidden="false" customHeight="false" outlineLevel="0" collapsed="false">
      <c r="A7560" s="1" t="n">
        <f aca="false">-30.963721949711</f>
        <v>-30.963721949711</v>
      </c>
      <c r="B7560" s="1" t="n">
        <v>-10.7621985134045</v>
      </c>
    </row>
    <row r="7561" customFormat="false" ht="15" hidden="false" customHeight="false" outlineLevel="0" collapsed="false">
      <c r="A7561" s="1" t="n">
        <v>31.8924672301375</v>
      </c>
      <c r="B7561" s="1" t="n">
        <v>-0.899553771960111</v>
      </c>
    </row>
    <row r="7562" customFormat="false" ht="15" hidden="false" customHeight="false" outlineLevel="0" collapsed="false">
      <c r="A7562" s="1" t="n">
        <v>39.969621686126</v>
      </c>
      <c r="B7562" s="1" t="n">
        <v>-2.22253840069597</v>
      </c>
    </row>
    <row r="7563" customFormat="false" ht="15" hidden="false" customHeight="false" outlineLevel="0" collapsed="false">
      <c r="A7563" s="1" t="n">
        <v>-5.15173764091654</v>
      </c>
      <c r="B7563" s="1" t="n">
        <v>3.30948760303307</v>
      </c>
    </row>
    <row r="7564" customFormat="false" ht="15" hidden="false" customHeight="false" outlineLevel="0" collapsed="false">
      <c r="A7564" s="1" t="n">
        <f aca="false">-23.0055741861236</f>
        <v>-23.0055741861236</v>
      </c>
      <c r="B7564" s="1" t="n">
        <v>-17.5049603297318</v>
      </c>
    </row>
    <row r="7565" customFormat="false" ht="15" hidden="false" customHeight="false" outlineLevel="0" collapsed="false">
      <c r="A7565" s="1" t="n">
        <v>27.1677102154041</v>
      </c>
      <c r="B7565" s="1" t="n">
        <v>-7.7966123741743</v>
      </c>
    </row>
    <row r="7566" customFormat="false" ht="15" hidden="false" customHeight="false" outlineLevel="0" collapsed="false">
      <c r="A7566" s="1" t="n">
        <f aca="false">-33.751932402401</f>
        <v>-33.751932402401</v>
      </c>
      <c r="B7566" s="1" t="n">
        <v>-11.2673944889809</v>
      </c>
    </row>
    <row r="7567" customFormat="false" ht="15" hidden="false" customHeight="false" outlineLevel="0" collapsed="false">
      <c r="A7567" s="1" t="n">
        <v>35.0287968886305</v>
      </c>
      <c r="B7567" s="1" t="n">
        <v>-5.39797912858544</v>
      </c>
    </row>
    <row r="7568" customFormat="false" ht="15" hidden="false" customHeight="false" outlineLevel="0" collapsed="false">
      <c r="A7568" s="1" t="n">
        <f aca="false">-24.6657936962139</f>
        <v>-24.6657936962139</v>
      </c>
      <c r="B7568" s="1" t="n">
        <v>-17.4996127099796</v>
      </c>
    </row>
    <row r="7569" customFormat="false" ht="15" hidden="false" customHeight="false" outlineLevel="0" collapsed="false">
      <c r="A7569" s="1" t="n">
        <v>29.3909060433119</v>
      </c>
      <c r="B7569" s="1" t="n">
        <v>-8.58894042277559</v>
      </c>
    </row>
    <row r="7570" customFormat="false" ht="15" hidden="false" customHeight="false" outlineLevel="0" collapsed="false">
      <c r="A7570" s="1" t="n">
        <v>7.3781989828197</v>
      </c>
      <c r="B7570" s="1" t="n">
        <v>6.20529564792422</v>
      </c>
    </row>
    <row r="7571" customFormat="false" ht="15" hidden="false" customHeight="false" outlineLevel="0" collapsed="false">
      <c r="A7571" s="1" t="n">
        <v>30.4321537616804</v>
      </c>
      <c r="B7571" s="1" t="n">
        <v>-0.809516307993696</v>
      </c>
    </row>
    <row r="7572" customFormat="false" ht="15" hidden="false" customHeight="false" outlineLevel="0" collapsed="false">
      <c r="A7572" s="1" t="n">
        <v>29.221454144976</v>
      </c>
      <c r="B7572" s="1" t="n">
        <v>-3.02953078361167</v>
      </c>
    </row>
    <row r="7573" customFormat="false" ht="15" hidden="false" customHeight="false" outlineLevel="0" collapsed="false">
      <c r="A7573" s="1" t="n">
        <v>9.06081959823917</v>
      </c>
      <c r="B7573" s="1" t="n">
        <v>3.77358319378732</v>
      </c>
    </row>
    <row r="7574" customFormat="false" ht="15" hidden="false" customHeight="false" outlineLevel="0" collapsed="false">
      <c r="A7574" s="1" t="n">
        <v>25.8158437382047</v>
      </c>
      <c r="B7574" s="1" t="n">
        <v>-3.76893638990064</v>
      </c>
    </row>
    <row r="7575" customFormat="false" ht="15" hidden="false" customHeight="false" outlineLevel="0" collapsed="false">
      <c r="A7575" s="1" t="n">
        <f aca="false">-15.696170191398</f>
        <v>-15.696170191398</v>
      </c>
      <c r="B7575" s="1" t="n">
        <v>-18.9560811038107</v>
      </c>
    </row>
    <row r="7576" customFormat="false" ht="15" hidden="false" customHeight="false" outlineLevel="0" collapsed="false">
      <c r="A7576" s="1" t="n">
        <v>30.3283027753693</v>
      </c>
      <c r="B7576" s="1" t="n">
        <v>-5.79031517737048</v>
      </c>
    </row>
    <row r="7577" customFormat="false" ht="15" hidden="false" customHeight="false" outlineLevel="0" collapsed="false">
      <c r="A7577" s="1" t="n">
        <f aca="false">-27.2590711333426</f>
        <v>-27.2590711333426</v>
      </c>
      <c r="B7577" s="1" t="n">
        <v>-11.8579628848942</v>
      </c>
    </row>
    <row r="7578" customFormat="false" ht="15" hidden="false" customHeight="false" outlineLevel="0" collapsed="false">
      <c r="A7578" s="1" t="n">
        <v>-1.61274535881409</v>
      </c>
      <c r="B7578" s="1" t="n">
        <v>4.58443450898858</v>
      </c>
    </row>
    <row r="7579" customFormat="false" ht="15" hidden="false" customHeight="false" outlineLevel="0" collapsed="false">
      <c r="A7579" s="1" t="n">
        <v>21.5927113629647</v>
      </c>
      <c r="B7579" s="1" t="n">
        <v>-7.59901495607393</v>
      </c>
    </row>
    <row r="7580" customFormat="false" ht="15" hidden="false" customHeight="false" outlineLevel="0" collapsed="false">
      <c r="A7580" s="1" t="n">
        <f aca="false">-28.6367803700413</f>
        <v>-28.6367803700413</v>
      </c>
      <c r="B7580" s="1" t="n">
        <v>-13.340080402769</v>
      </c>
    </row>
    <row r="7581" customFormat="false" ht="15" hidden="false" customHeight="false" outlineLevel="0" collapsed="false">
      <c r="A7581" s="1" t="n">
        <v>27.583108063662</v>
      </c>
      <c r="B7581" s="1" t="n">
        <v>-1.29309436032585</v>
      </c>
    </row>
    <row r="7582" customFormat="false" ht="15" hidden="false" customHeight="false" outlineLevel="0" collapsed="false">
      <c r="A7582" s="1" t="n">
        <v>-4.30906864500162</v>
      </c>
      <c r="B7582" s="1" t="n">
        <v>3.91088003229402</v>
      </c>
    </row>
    <row r="7583" customFormat="false" ht="15" hidden="false" customHeight="false" outlineLevel="0" collapsed="false">
      <c r="A7583" s="1" t="n">
        <f aca="false">-27.8399716814821</f>
        <v>-27.8399716814821</v>
      </c>
      <c r="B7583" s="1" t="n">
        <v>-15.7998425903574</v>
      </c>
    </row>
    <row r="7584" customFormat="false" ht="15" hidden="false" customHeight="false" outlineLevel="0" collapsed="false">
      <c r="A7584" s="1" t="n">
        <v>-2.3867418433592</v>
      </c>
      <c r="B7584" s="1" t="n">
        <v>6.36440963154839</v>
      </c>
    </row>
    <row r="7585" customFormat="false" ht="15" hidden="false" customHeight="false" outlineLevel="0" collapsed="false">
      <c r="A7585" s="1" t="n">
        <v>32.6635112884239</v>
      </c>
      <c r="B7585" s="1" t="n">
        <v>-8.37971987430166</v>
      </c>
    </row>
    <row r="7586" customFormat="false" ht="15" hidden="false" customHeight="false" outlineLevel="0" collapsed="false">
      <c r="A7586" s="1" t="n">
        <v>22.9023230198103</v>
      </c>
      <c r="B7586" s="1" t="n">
        <v>-7.60149810223947</v>
      </c>
    </row>
    <row r="7587" customFormat="false" ht="15" hidden="false" customHeight="false" outlineLevel="0" collapsed="false">
      <c r="A7587" s="1" t="n">
        <v>4.01047342885087</v>
      </c>
      <c r="B7587" s="1" t="n">
        <v>3.31596824285826</v>
      </c>
    </row>
    <row r="7588" customFormat="false" ht="15" hidden="false" customHeight="false" outlineLevel="0" collapsed="false">
      <c r="A7588" s="1" t="n">
        <v>0.88387249208644</v>
      </c>
      <c r="B7588" s="1" t="n">
        <v>4.94638037266599</v>
      </c>
    </row>
    <row r="7589" customFormat="false" ht="15" hidden="false" customHeight="false" outlineLevel="0" collapsed="false">
      <c r="A7589" s="1" t="n">
        <v>22.9440709610536</v>
      </c>
      <c r="B7589" s="1" t="n">
        <v>-3.80480875979684</v>
      </c>
    </row>
    <row r="7590" customFormat="false" ht="15" hidden="false" customHeight="false" outlineLevel="0" collapsed="false">
      <c r="A7590" s="1" t="n">
        <v>31.2399902428899</v>
      </c>
      <c r="B7590" s="1" t="n">
        <v>-7.02397399460902</v>
      </c>
    </row>
    <row r="7591" customFormat="false" ht="15" hidden="false" customHeight="false" outlineLevel="0" collapsed="false">
      <c r="A7591" s="1" t="n">
        <v>30.8325595335759</v>
      </c>
      <c r="B7591" s="1" t="n">
        <v>-1.03683650721344</v>
      </c>
    </row>
    <row r="7592" customFormat="false" ht="15" hidden="false" customHeight="false" outlineLevel="0" collapsed="false">
      <c r="A7592" s="1" t="n">
        <v>31.272168579966</v>
      </c>
      <c r="B7592" s="1" t="n">
        <v>-0.447984582111946</v>
      </c>
    </row>
    <row r="7593" customFormat="false" ht="15" hidden="false" customHeight="false" outlineLevel="0" collapsed="false">
      <c r="A7593" s="1" t="n">
        <v>29.9644061565886</v>
      </c>
      <c r="B7593" s="1" t="n">
        <v>-0.698949051399539</v>
      </c>
    </row>
    <row r="7594" customFormat="false" ht="15" hidden="false" customHeight="false" outlineLevel="0" collapsed="false">
      <c r="A7594" s="1" t="n">
        <v>2.50005183889932</v>
      </c>
      <c r="B7594" s="1" t="n">
        <v>7.81580768395922</v>
      </c>
    </row>
    <row r="7595" customFormat="false" ht="15" hidden="false" customHeight="false" outlineLevel="0" collapsed="false">
      <c r="A7595" s="1" t="n">
        <f aca="false">-34.6515414357402</f>
        <v>-34.6515414357402</v>
      </c>
      <c r="B7595" s="1" t="n">
        <v>-14.1984771215048</v>
      </c>
    </row>
    <row r="7596" customFormat="false" ht="15" hidden="false" customHeight="false" outlineLevel="0" collapsed="false">
      <c r="A7596" s="1" t="n">
        <v>35.9449519265136</v>
      </c>
      <c r="B7596" s="1" t="n">
        <v>-3.49481846289418</v>
      </c>
    </row>
    <row r="7597" customFormat="false" ht="15" hidden="false" customHeight="false" outlineLevel="0" collapsed="false">
      <c r="A7597" s="1" t="n">
        <f aca="false">-18.8379008899832</f>
        <v>-18.8379008899832</v>
      </c>
      <c r="B7597" s="1" t="n">
        <v>-10.0066238266533</v>
      </c>
    </row>
    <row r="7598" customFormat="false" ht="15" hidden="false" customHeight="false" outlineLevel="0" collapsed="false">
      <c r="A7598" s="1" t="n">
        <f aca="false">-22.489090806334</f>
        <v>-22.489090806334</v>
      </c>
      <c r="B7598" s="1" t="n">
        <v>-13.7121546750616</v>
      </c>
    </row>
    <row r="7599" customFormat="false" ht="15" hidden="false" customHeight="false" outlineLevel="0" collapsed="false">
      <c r="A7599" s="1" t="n">
        <v>36.9478472432918</v>
      </c>
      <c r="B7599" s="1" t="n">
        <v>-5.78554958968664</v>
      </c>
    </row>
    <row r="7600" customFormat="false" ht="15" hidden="false" customHeight="false" outlineLevel="0" collapsed="false">
      <c r="A7600" s="1" t="n">
        <f aca="false">-19.9433235109985</f>
        <v>-19.9433235109985</v>
      </c>
      <c r="B7600" s="1" t="n">
        <v>-13.9447842603276</v>
      </c>
    </row>
    <row r="7601" customFormat="false" ht="15" hidden="false" customHeight="false" outlineLevel="0" collapsed="false">
      <c r="A7601" s="1" t="n">
        <v>3.93596021221184</v>
      </c>
      <c r="B7601" s="1" t="n">
        <v>0.395947552500701</v>
      </c>
    </row>
    <row r="7602" customFormat="false" ht="15" hidden="false" customHeight="false" outlineLevel="0" collapsed="false">
      <c r="A7602" s="1" t="n">
        <f aca="false">-31.6331787009768</f>
        <v>-31.6331787009768</v>
      </c>
      <c r="B7602" s="1" t="n">
        <v>-18.5969501504506</v>
      </c>
    </row>
    <row r="7603" customFormat="false" ht="15" hidden="false" customHeight="false" outlineLevel="0" collapsed="false">
      <c r="A7603" s="1" t="n">
        <f aca="false">-31.9518150202456</f>
        <v>-31.9518150202456</v>
      </c>
      <c r="B7603" s="1" t="n">
        <v>-17.5461849417215</v>
      </c>
    </row>
    <row r="7604" customFormat="false" ht="15" hidden="false" customHeight="false" outlineLevel="0" collapsed="false">
      <c r="A7604" s="1" t="n">
        <v>34.6055140201392</v>
      </c>
      <c r="B7604" s="1" t="n">
        <v>-7.81334178215525</v>
      </c>
    </row>
    <row r="7605" customFormat="false" ht="15" hidden="false" customHeight="false" outlineLevel="0" collapsed="false">
      <c r="A7605" s="1" t="n">
        <v>23.100433882251</v>
      </c>
      <c r="B7605" s="1" t="n">
        <v>-2.44734326884793</v>
      </c>
    </row>
    <row r="7606" customFormat="false" ht="15" hidden="false" customHeight="false" outlineLevel="0" collapsed="false">
      <c r="A7606" s="1" t="n">
        <v>22.3147109327124</v>
      </c>
      <c r="B7606" s="1" t="n">
        <v>-3.41654193189117</v>
      </c>
    </row>
    <row r="7607" customFormat="false" ht="15" hidden="false" customHeight="false" outlineLevel="0" collapsed="false">
      <c r="A7607" s="1" t="n">
        <v>-6.17318871317541</v>
      </c>
      <c r="B7607" s="1" t="n">
        <v>0.543831366871414</v>
      </c>
    </row>
    <row r="7608" customFormat="false" ht="15" hidden="false" customHeight="false" outlineLevel="0" collapsed="false">
      <c r="A7608" s="1" t="n">
        <v>34.6015170079354</v>
      </c>
      <c r="B7608" s="1" t="n">
        <v>-0.928559188915528</v>
      </c>
    </row>
    <row r="7609" customFormat="false" ht="15" hidden="false" customHeight="false" outlineLevel="0" collapsed="false">
      <c r="A7609" s="1" t="n">
        <v>-0.126512002297778</v>
      </c>
      <c r="B7609" s="1" t="n">
        <v>6.03879044273331</v>
      </c>
    </row>
    <row r="7610" customFormat="false" ht="15" hidden="false" customHeight="false" outlineLevel="0" collapsed="false">
      <c r="A7610" s="1" t="n">
        <v>-5.96355839074779</v>
      </c>
      <c r="B7610" s="1" t="n">
        <v>7.91808179192921</v>
      </c>
    </row>
    <row r="7611" customFormat="false" ht="15" hidden="false" customHeight="false" outlineLevel="0" collapsed="false">
      <c r="A7611" s="1" t="n">
        <v>-4.29929016787675</v>
      </c>
      <c r="B7611" s="1" t="n">
        <v>1.62198526421023</v>
      </c>
    </row>
    <row r="7612" customFormat="false" ht="15" hidden="false" customHeight="false" outlineLevel="0" collapsed="false">
      <c r="A7612" s="1" t="n">
        <v>28.9312866114298</v>
      </c>
      <c r="B7612" s="1" t="n">
        <v>-0.497875075236875</v>
      </c>
    </row>
    <row r="7613" customFormat="false" ht="15" hidden="false" customHeight="false" outlineLevel="0" collapsed="false">
      <c r="A7613" s="1" t="n">
        <f aca="false">-29.1776159713252</f>
        <v>-29.1776159713252</v>
      </c>
      <c r="B7613" s="1" t="n">
        <v>-16.2173807383963</v>
      </c>
    </row>
    <row r="7614" customFormat="false" ht="15" hidden="false" customHeight="false" outlineLevel="0" collapsed="false">
      <c r="A7614" s="1" t="n">
        <v>22.1134271330617</v>
      </c>
      <c r="B7614" s="1" t="n">
        <v>-7.95388978359167</v>
      </c>
    </row>
    <row r="7615" customFormat="false" ht="15" hidden="false" customHeight="false" outlineLevel="0" collapsed="false">
      <c r="A7615" s="1" t="n">
        <v>-0.485323748846838</v>
      </c>
      <c r="B7615" s="1" t="n">
        <v>2.58536646143902</v>
      </c>
    </row>
    <row r="7616" customFormat="false" ht="15" hidden="false" customHeight="false" outlineLevel="0" collapsed="false">
      <c r="A7616" s="1" t="n">
        <v>37.8831809830922</v>
      </c>
      <c r="B7616" s="1" t="n">
        <v>-9.65011170917064</v>
      </c>
    </row>
    <row r="7617" customFormat="false" ht="15" hidden="false" customHeight="false" outlineLevel="0" collapsed="false">
      <c r="A7617" s="1" t="n">
        <v>-2.18474850772382</v>
      </c>
      <c r="B7617" s="1" t="n">
        <v>3.00100142639942</v>
      </c>
    </row>
    <row r="7618" customFormat="false" ht="15" hidden="false" customHeight="false" outlineLevel="0" collapsed="false">
      <c r="A7618" s="1" t="n">
        <v>2.79616461896317</v>
      </c>
      <c r="B7618" s="1" t="n">
        <v>4.17850307236005</v>
      </c>
    </row>
    <row r="7619" customFormat="false" ht="15" hidden="false" customHeight="false" outlineLevel="0" collapsed="false">
      <c r="A7619" s="1" t="n">
        <v>26.325849980517</v>
      </c>
      <c r="B7619" s="1" t="n">
        <v>-8.66424216414088</v>
      </c>
    </row>
    <row r="7620" customFormat="false" ht="15" hidden="false" customHeight="false" outlineLevel="0" collapsed="false">
      <c r="A7620" s="1" t="n">
        <v>26.8207011513405</v>
      </c>
      <c r="B7620" s="1" t="n">
        <v>-5.67894458991027</v>
      </c>
    </row>
    <row r="7621" customFormat="false" ht="15" hidden="false" customHeight="false" outlineLevel="0" collapsed="false">
      <c r="A7621" s="1" t="n">
        <v>1.22642869179941</v>
      </c>
      <c r="B7621" s="1" t="n">
        <v>5.46484185020437</v>
      </c>
    </row>
    <row r="7622" customFormat="false" ht="15" hidden="false" customHeight="false" outlineLevel="0" collapsed="false">
      <c r="A7622" s="1" t="n">
        <v>-1.29832919645037</v>
      </c>
      <c r="B7622" s="1" t="n">
        <v>1.9498851928777</v>
      </c>
    </row>
    <row r="7623" customFormat="false" ht="15" hidden="false" customHeight="false" outlineLevel="0" collapsed="false">
      <c r="A7623" s="1" t="n">
        <v>-5.60361403191807</v>
      </c>
      <c r="B7623" s="1" t="n">
        <v>9.34413872379666</v>
      </c>
    </row>
    <row r="7624" customFormat="false" ht="15" hidden="false" customHeight="false" outlineLevel="0" collapsed="false">
      <c r="A7624" s="1" t="n">
        <v>26.0706076536287</v>
      </c>
      <c r="B7624" s="1" t="n">
        <v>-8.89032483365945</v>
      </c>
    </row>
    <row r="7625" customFormat="false" ht="15" hidden="false" customHeight="false" outlineLevel="0" collapsed="false">
      <c r="A7625" s="1" t="n">
        <v>4.69729823148487</v>
      </c>
      <c r="B7625" s="1" t="n">
        <v>4.7351966897655</v>
      </c>
    </row>
    <row r="7626" customFormat="false" ht="15" hidden="false" customHeight="false" outlineLevel="0" collapsed="false">
      <c r="A7626" s="1" t="n">
        <v>13.2846784593476</v>
      </c>
      <c r="B7626" s="1" t="n">
        <v>1.89090806378107</v>
      </c>
    </row>
    <row r="7627" customFormat="false" ht="15" hidden="false" customHeight="false" outlineLevel="0" collapsed="false">
      <c r="A7627" s="1" t="n">
        <v>37.88290730682</v>
      </c>
      <c r="B7627" s="1" t="n">
        <v>-8.91974790755909</v>
      </c>
    </row>
    <row r="7628" customFormat="false" ht="15" hidden="false" customHeight="false" outlineLevel="0" collapsed="false">
      <c r="A7628" s="1" t="n">
        <v>-6.12333591596241</v>
      </c>
      <c r="B7628" s="1" t="n">
        <v>1.19424307155228</v>
      </c>
    </row>
    <row r="7629" customFormat="false" ht="15" hidden="false" customHeight="false" outlineLevel="0" collapsed="false">
      <c r="A7629" s="1" t="n">
        <v>9.78099609813833</v>
      </c>
      <c r="B7629" s="1" t="n">
        <v>8.32738449891326</v>
      </c>
    </row>
    <row r="7630" customFormat="false" ht="15" hidden="false" customHeight="false" outlineLevel="0" collapsed="false">
      <c r="A7630" s="1" t="n">
        <f aca="false">-19.9999269561931</f>
        <v>-19.9999269561931</v>
      </c>
      <c r="B7630" s="1" t="n">
        <v>-12.8361983896342</v>
      </c>
    </row>
    <row r="7631" customFormat="false" ht="15" hidden="false" customHeight="false" outlineLevel="0" collapsed="false">
      <c r="A7631" s="1" t="n">
        <f aca="false">-28.2540601049336</f>
        <v>-28.2540601049336</v>
      </c>
      <c r="B7631" s="1" t="n">
        <v>-15.1941431708481</v>
      </c>
    </row>
    <row r="7632" customFormat="false" ht="15" hidden="false" customHeight="false" outlineLevel="0" collapsed="false">
      <c r="A7632" s="1" t="n">
        <v>40.1688096418966</v>
      </c>
      <c r="B7632" s="1" t="n">
        <v>-7.88482419594616</v>
      </c>
    </row>
    <row r="7633" customFormat="false" ht="15" hidden="false" customHeight="false" outlineLevel="0" collapsed="false">
      <c r="A7633" s="1" t="n">
        <v>8.59421205753093</v>
      </c>
      <c r="B7633" s="1" t="n">
        <v>4.56833333489226</v>
      </c>
    </row>
    <row r="7634" customFormat="false" ht="15" hidden="false" customHeight="false" outlineLevel="0" collapsed="false">
      <c r="A7634" s="1" t="n">
        <v>26.2431414382186</v>
      </c>
      <c r="B7634" s="1" t="n">
        <v>-2.07575602922087</v>
      </c>
    </row>
    <row r="7635" customFormat="false" ht="15" hidden="false" customHeight="false" outlineLevel="0" collapsed="false">
      <c r="A7635" s="1" t="n">
        <v>34.9801172065722</v>
      </c>
      <c r="B7635" s="1" t="n">
        <v>-9.11573600479061</v>
      </c>
    </row>
    <row r="7636" customFormat="false" ht="15" hidden="false" customHeight="false" outlineLevel="0" collapsed="false">
      <c r="A7636" s="1" t="n">
        <v>-4.37087261374795</v>
      </c>
      <c r="B7636" s="1" t="n">
        <v>7.10130542700007</v>
      </c>
    </row>
    <row r="7637" customFormat="false" ht="15" hidden="false" customHeight="false" outlineLevel="0" collapsed="false">
      <c r="A7637" s="1" t="n">
        <v>8.94659902176731</v>
      </c>
      <c r="B7637" s="1" t="n">
        <v>0.0952170086084738</v>
      </c>
    </row>
    <row r="7638" customFormat="false" ht="15" hidden="false" customHeight="false" outlineLevel="0" collapsed="false">
      <c r="A7638" s="1" t="n">
        <f aca="false">-29.4466053626014</f>
        <v>-29.4466053626014</v>
      </c>
      <c r="B7638" s="1" t="n">
        <v>-17.0869113589944</v>
      </c>
    </row>
    <row r="7639" customFormat="false" ht="15" hidden="false" customHeight="false" outlineLevel="0" collapsed="false">
      <c r="A7639" s="1" t="n">
        <v>9.74153729509281</v>
      </c>
      <c r="B7639" s="1" t="n">
        <v>1.51264407062245</v>
      </c>
    </row>
    <row r="7640" customFormat="false" ht="15" hidden="false" customHeight="false" outlineLevel="0" collapsed="false">
      <c r="A7640" s="1" t="n">
        <f aca="false">-27.1183505286152</f>
        <v>-27.1183505286152</v>
      </c>
      <c r="B7640" s="1" t="n">
        <v>-9.95281500573343</v>
      </c>
    </row>
    <row r="7641" customFormat="false" ht="15" hidden="false" customHeight="false" outlineLevel="0" collapsed="false">
      <c r="A7641" s="1" t="n">
        <v>2.15360187878965</v>
      </c>
      <c r="B7641" s="1" t="n">
        <v>7.74254292985962</v>
      </c>
    </row>
    <row r="7642" customFormat="false" ht="15" hidden="false" customHeight="false" outlineLevel="0" collapsed="false">
      <c r="A7642" s="1" t="n">
        <f aca="false">-25.2822549887952</f>
        <v>-25.2822549887952</v>
      </c>
      <c r="B7642" s="1" t="n">
        <v>-13.6741725646519</v>
      </c>
    </row>
    <row r="7643" customFormat="false" ht="15" hidden="false" customHeight="false" outlineLevel="0" collapsed="false">
      <c r="A7643" s="1" t="n">
        <v>8.92915791675313</v>
      </c>
      <c r="B7643" s="1" t="n">
        <v>5.99215664102828</v>
      </c>
    </row>
    <row r="7644" customFormat="false" ht="15" hidden="false" customHeight="false" outlineLevel="0" collapsed="false">
      <c r="A7644" s="1" t="n">
        <v>-4.3675853792706</v>
      </c>
      <c r="B7644" s="1" t="n">
        <v>8.38137011054544</v>
      </c>
    </row>
    <row r="7645" customFormat="false" ht="15" hidden="false" customHeight="false" outlineLevel="0" collapsed="false">
      <c r="A7645" s="1" t="n">
        <v>-2.89843072409739</v>
      </c>
      <c r="B7645" s="1" t="n">
        <v>5.79216488638526</v>
      </c>
    </row>
    <row r="7646" customFormat="false" ht="15" hidden="false" customHeight="false" outlineLevel="0" collapsed="false">
      <c r="A7646" s="1" t="n">
        <f aca="false">-33.7556950033435</f>
        <v>-33.7556950033435</v>
      </c>
      <c r="B7646" s="1" t="n">
        <v>-11.8625919071243</v>
      </c>
    </row>
    <row r="7647" customFormat="false" ht="15" hidden="false" customHeight="false" outlineLevel="0" collapsed="false">
      <c r="A7647" s="1" t="n">
        <f aca="false">-23.5867199880919</f>
        <v>-23.5867199880919</v>
      </c>
      <c r="B7647" s="1" t="n">
        <v>-11.8269812298804</v>
      </c>
    </row>
    <row r="7648" customFormat="false" ht="15" hidden="false" customHeight="false" outlineLevel="0" collapsed="false">
      <c r="A7648" s="1" t="n">
        <v>28.0956765021534</v>
      </c>
      <c r="B7648" s="1" t="n">
        <v>-3.50444291320311</v>
      </c>
    </row>
    <row r="7649" customFormat="false" ht="15" hidden="false" customHeight="false" outlineLevel="0" collapsed="false">
      <c r="A7649" s="1" t="n">
        <f aca="false">-25.0870346981565</f>
        <v>-25.0870346981565</v>
      </c>
      <c r="B7649" s="1" t="n">
        <v>-12.8383952755851</v>
      </c>
    </row>
    <row r="7650" customFormat="false" ht="15" hidden="false" customHeight="false" outlineLevel="0" collapsed="false">
      <c r="A7650" s="1" t="n">
        <f aca="false">-19.7522339167275</f>
        <v>-19.7522339167275</v>
      </c>
      <c r="B7650" s="1" t="n">
        <v>-16.6217389274847</v>
      </c>
    </row>
    <row r="7651" customFormat="false" ht="15" hidden="false" customHeight="false" outlineLevel="0" collapsed="false">
      <c r="A7651" s="1" t="n">
        <v>2.70142210605817</v>
      </c>
      <c r="B7651" s="1" t="n">
        <v>0.479988331902422</v>
      </c>
    </row>
    <row r="7652" customFormat="false" ht="15" hidden="false" customHeight="false" outlineLevel="0" collapsed="false">
      <c r="A7652" s="1" t="n">
        <v>8.73966295932499</v>
      </c>
      <c r="B7652" s="1" t="n">
        <v>5.98028127627041</v>
      </c>
    </row>
    <row r="7653" customFormat="false" ht="15" hidden="false" customHeight="false" outlineLevel="0" collapsed="false">
      <c r="A7653" s="1" t="n">
        <v>34.5925872312694</v>
      </c>
      <c r="B7653" s="1" t="n">
        <v>-5.76577706049315</v>
      </c>
    </row>
    <row r="7654" customFormat="false" ht="15" hidden="false" customHeight="false" outlineLevel="0" collapsed="false">
      <c r="A7654" s="1" t="n">
        <f aca="false">-30.182578225061</f>
        <v>-30.182578225061</v>
      </c>
      <c r="B7654" s="1" t="n">
        <v>-14.1684623900569</v>
      </c>
    </row>
    <row r="7655" customFormat="false" ht="15" hidden="false" customHeight="false" outlineLevel="0" collapsed="false">
      <c r="A7655" s="1" t="n">
        <f aca="false">-16.7591285759996</f>
        <v>-16.7591285759996</v>
      </c>
      <c r="B7655" s="1" t="n">
        <v>-14.1161427188384</v>
      </c>
    </row>
    <row r="7656" customFormat="false" ht="15" hidden="false" customHeight="false" outlineLevel="0" collapsed="false">
      <c r="A7656" s="1" t="n">
        <v>40.6313540584001</v>
      </c>
      <c r="B7656" s="1" t="n">
        <v>-5.64499742665318</v>
      </c>
    </row>
    <row r="7657" customFormat="false" ht="15" hidden="false" customHeight="false" outlineLevel="0" collapsed="false">
      <c r="A7657" s="1" t="n">
        <v>-1.84033154722022</v>
      </c>
      <c r="B7657" s="1" t="n">
        <v>5.87789811101869</v>
      </c>
    </row>
    <row r="7658" customFormat="false" ht="15" hidden="false" customHeight="false" outlineLevel="0" collapsed="false">
      <c r="A7658" s="1" t="n">
        <f aca="false">-15.465225287605</f>
        <v>-15.465225287605</v>
      </c>
      <c r="B7658" s="1" t="n">
        <v>-13.4949442885275</v>
      </c>
    </row>
    <row r="7659" customFormat="false" ht="15" hidden="false" customHeight="false" outlineLevel="0" collapsed="false">
      <c r="A7659" s="1" t="n">
        <v>34.4287332925001</v>
      </c>
      <c r="B7659" s="1" t="n">
        <v>-7.25336376758961</v>
      </c>
    </row>
    <row r="7660" customFormat="false" ht="15" hidden="false" customHeight="false" outlineLevel="0" collapsed="false">
      <c r="A7660" s="1" t="n">
        <f aca="false">-29.3454145545719</f>
        <v>-29.3454145545719</v>
      </c>
      <c r="B7660" s="1" t="n">
        <v>-18.3013895101712</v>
      </c>
    </row>
    <row r="7661" customFormat="false" ht="15" hidden="false" customHeight="false" outlineLevel="0" collapsed="false">
      <c r="A7661" s="1" t="n">
        <v>10.7358257563715</v>
      </c>
      <c r="B7661" s="1" t="n">
        <v>4.47499717459741</v>
      </c>
    </row>
    <row r="7662" customFormat="false" ht="15" hidden="false" customHeight="false" outlineLevel="0" collapsed="false">
      <c r="A7662" s="1" t="n">
        <f aca="false">-17.8924994634098</f>
        <v>-17.8924994634098</v>
      </c>
      <c r="B7662" s="1" t="n">
        <v>-18.0467504249145</v>
      </c>
    </row>
    <row r="7663" customFormat="false" ht="15" hidden="false" customHeight="false" outlineLevel="0" collapsed="false">
      <c r="A7663" s="1" t="n">
        <f aca="false">-16.8631989530803</f>
        <v>-16.8631989530803</v>
      </c>
      <c r="B7663" s="1" t="n">
        <v>-15.5138066916238</v>
      </c>
    </row>
    <row r="7664" customFormat="false" ht="15" hidden="false" customHeight="false" outlineLevel="0" collapsed="false">
      <c r="A7664" s="1" t="n">
        <v>38.1084099029349</v>
      </c>
      <c r="B7664" s="1" t="n">
        <v>-4.4692200668161</v>
      </c>
    </row>
    <row r="7665" customFormat="false" ht="15" hidden="false" customHeight="false" outlineLevel="0" collapsed="false">
      <c r="A7665" s="1" t="n">
        <v>32.4398332612561</v>
      </c>
      <c r="B7665" s="1" t="n">
        <v>-2.99356513676763</v>
      </c>
    </row>
    <row r="7666" customFormat="false" ht="15" hidden="false" customHeight="false" outlineLevel="0" collapsed="false">
      <c r="A7666" s="1" t="n">
        <f aca="false">-23.6382095410959</f>
        <v>-23.6382095410959</v>
      </c>
      <c r="B7666" s="1" t="n">
        <v>-9.94754171899422</v>
      </c>
    </row>
    <row r="7667" customFormat="false" ht="15" hidden="false" customHeight="false" outlineLevel="0" collapsed="false">
      <c r="A7667" s="1" t="n">
        <f aca="false">-31.1144200714409</f>
        <v>-31.1144200714409</v>
      </c>
      <c r="B7667" s="1" t="n">
        <v>-9.45013101068897</v>
      </c>
    </row>
    <row r="7668" customFormat="false" ht="15" hidden="false" customHeight="false" outlineLevel="0" collapsed="false">
      <c r="A7668" s="1" t="n">
        <f aca="false">-24.7821999666221</f>
        <v>-24.7821999666221</v>
      </c>
      <c r="B7668" s="1" t="n">
        <v>-16.790233121423</v>
      </c>
    </row>
    <row r="7669" customFormat="false" ht="15" hidden="false" customHeight="false" outlineLevel="0" collapsed="false">
      <c r="A7669" s="1" t="n">
        <v>36.8147155843965</v>
      </c>
      <c r="B7669" s="1" t="n">
        <v>0.329905423635711</v>
      </c>
    </row>
    <row r="7670" customFormat="false" ht="15" hidden="false" customHeight="false" outlineLevel="0" collapsed="false">
      <c r="A7670" s="1" t="n">
        <f aca="false">-30.0622666945208</f>
        <v>-30.0622666945208</v>
      </c>
      <c r="B7670" s="1" t="n">
        <v>-15.2769455359929</v>
      </c>
    </row>
    <row r="7671" customFormat="false" ht="15" hidden="false" customHeight="false" outlineLevel="0" collapsed="false">
      <c r="A7671" s="1" t="n">
        <v>25.3733750539414</v>
      </c>
      <c r="B7671" s="1" t="n">
        <v>-8.36533988907152</v>
      </c>
    </row>
    <row r="7672" customFormat="false" ht="15" hidden="false" customHeight="false" outlineLevel="0" collapsed="false">
      <c r="A7672" s="1" t="n">
        <f aca="false">-23.456812262813</f>
        <v>-23.456812262813</v>
      </c>
      <c r="B7672" s="1" t="n">
        <v>-18.506178335694</v>
      </c>
    </row>
    <row r="7673" customFormat="false" ht="15" hidden="false" customHeight="false" outlineLevel="0" collapsed="false">
      <c r="A7673" s="1" t="n">
        <v>0.257593682293805</v>
      </c>
      <c r="B7673" s="1" t="n">
        <v>5.38645287702195</v>
      </c>
    </row>
    <row r="7674" customFormat="false" ht="15" hidden="false" customHeight="false" outlineLevel="0" collapsed="false">
      <c r="A7674" s="1" t="n">
        <v>38.2275831643308</v>
      </c>
      <c r="B7674" s="1" t="n">
        <v>-2.98887355146784</v>
      </c>
    </row>
    <row r="7675" customFormat="false" ht="15" hidden="false" customHeight="false" outlineLevel="0" collapsed="false">
      <c r="A7675" s="1" t="n">
        <v>12.0723005952358</v>
      </c>
      <c r="B7675" s="1" t="n">
        <v>6.99707126188468</v>
      </c>
    </row>
    <row r="7676" customFormat="false" ht="15" hidden="false" customHeight="false" outlineLevel="0" collapsed="false">
      <c r="A7676" s="1" t="n">
        <v>-1.12976436647589</v>
      </c>
      <c r="B7676" s="1" t="n">
        <v>2.91170339371231</v>
      </c>
    </row>
    <row r="7677" customFormat="false" ht="15" hidden="false" customHeight="false" outlineLevel="0" collapsed="false">
      <c r="A7677" s="1" t="n">
        <f aca="false">-29.0516082484118</f>
        <v>-29.0516082484118</v>
      </c>
      <c r="B7677" s="1" t="n">
        <v>-14.5328352197757</v>
      </c>
    </row>
    <row r="7678" customFormat="false" ht="15" hidden="false" customHeight="false" outlineLevel="0" collapsed="false">
      <c r="A7678" s="1" t="n">
        <f aca="false">-17.1631317418151</f>
        <v>-17.1631317418151</v>
      </c>
      <c r="B7678" s="1" t="n">
        <v>-13.1682811784955</v>
      </c>
    </row>
    <row r="7679" customFormat="false" ht="15" hidden="false" customHeight="false" outlineLevel="0" collapsed="false">
      <c r="A7679" s="1" t="n">
        <v>30.5102599432154</v>
      </c>
      <c r="B7679" s="1" t="n">
        <v>-1.17617939470511</v>
      </c>
    </row>
    <row r="7680" customFormat="false" ht="15" hidden="false" customHeight="false" outlineLevel="0" collapsed="false">
      <c r="A7680" s="1" t="n">
        <v>38.0061672200338</v>
      </c>
      <c r="B7680" s="1" t="n">
        <v>-2.40139315033879</v>
      </c>
    </row>
    <row r="7681" customFormat="false" ht="15" hidden="false" customHeight="false" outlineLevel="0" collapsed="false">
      <c r="A7681" s="1" t="n">
        <v>-4.47488966656322</v>
      </c>
      <c r="B7681" s="1" t="n">
        <v>9.15585003059891</v>
      </c>
    </row>
    <row r="7682" customFormat="false" ht="15" hidden="false" customHeight="false" outlineLevel="0" collapsed="false">
      <c r="A7682" s="1" t="n">
        <f aca="false">-16.9703692940072</f>
        <v>-16.9703692940072</v>
      </c>
      <c r="B7682" s="1" t="n">
        <v>-19.3895884486642</v>
      </c>
    </row>
    <row r="7683" customFormat="false" ht="15" hidden="false" customHeight="false" outlineLevel="0" collapsed="false">
      <c r="A7683" s="1" t="n">
        <v>8.52501205705046</v>
      </c>
      <c r="B7683" s="1" t="n">
        <v>4.07268160329593</v>
      </c>
    </row>
    <row r="7684" customFormat="false" ht="15" hidden="false" customHeight="false" outlineLevel="0" collapsed="false">
      <c r="A7684" s="1" t="n">
        <f aca="false">-23.2636841998964</f>
        <v>-23.2636841998964</v>
      </c>
      <c r="B7684" s="1" t="n">
        <v>-9.9733287584511</v>
      </c>
    </row>
    <row r="7685" customFormat="false" ht="15" hidden="false" customHeight="false" outlineLevel="0" collapsed="false">
      <c r="A7685" s="1" t="n">
        <v>34.6947261938783</v>
      </c>
      <c r="B7685" s="1" t="n">
        <v>-5.60937068812527</v>
      </c>
    </row>
    <row r="7686" customFormat="false" ht="15" hidden="false" customHeight="false" outlineLevel="0" collapsed="false">
      <c r="A7686" s="1" t="n">
        <v>6.81950228501841</v>
      </c>
      <c r="B7686" s="1" t="n">
        <v>7.73533486175409</v>
      </c>
    </row>
    <row r="7687" customFormat="false" ht="15" hidden="false" customHeight="false" outlineLevel="0" collapsed="false">
      <c r="A7687" s="1" t="n">
        <f aca="false">-21.9859489271858</f>
        <v>-21.9859489271858</v>
      </c>
      <c r="B7687" s="1" t="n">
        <v>-9.92620147886955</v>
      </c>
    </row>
    <row r="7688" customFormat="false" ht="15" hidden="false" customHeight="false" outlineLevel="0" collapsed="false">
      <c r="A7688" s="1" t="n">
        <v>3.46162169114436</v>
      </c>
      <c r="B7688" s="1" t="n">
        <v>3.58218567960889</v>
      </c>
    </row>
    <row r="7689" customFormat="false" ht="15" hidden="false" customHeight="false" outlineLevel="0" collapsed="false">
      <c r="A7689" s="1" t="n">
        <v>30.3351672095117</v>
      </c>
      <c r="B7689" s="1" t="n">
        <v>-5.60098477238115</v>
      </c>
    </row>
    <row r="7690" customFormat="false" ht="15" hidden="false" customHeight="false" outlineLevel="0" collapsed="false">
      <c r="A7690" s="1" t="n">
        <f aca="false">-16.0026188238421</f>
        <v>-16.0026188238421</v>
      </c>
      <c r="B7690" s="1" t="n">
        <v>-11.0134057390377</v>
      </c>
    </row>
    <row r="7691" customFormat="false" ht="15" hidden="false" customHeight="false" outlineLevel="0" collapsed="false">
      <c r="A7691" s="1" t="n">
        <f aca="false">-31.1264786383706</f>
        <v>-31.1264786383706</v>
      </c>
      <c r="B7691" s="1" t="n">
        <v>-17.4612010597461</v>
      </c>
    </row>
    <row r="7692" customFormat="false" ht="15" hidden="false" customHeight="false" outlineLevel="0" collapsed="false">
      <c r="A7692" s="1" t="n">
        <f aca="false">-29.0560761765554</f>
        <v>-29.0560761765554</v>
      </c>
      <c r="B7692" s="1" t="n">
        <v>-11.7589968777849</v>
      </c>
    </row>
    <row r="7693" customFormat="false" ht="15" hidden="false" customHeight="false" outlineLevel="0" collapsed="false">
      <c r="A7693" s="1" t="n">
        <f aca="false">-17.4504155996906</f>
        <v>-17.4504155996906</v>
      </c>
      <c r="B7693" s="1" t="n">
        <v>-12.1683329551923</v>
      </c>
    </row>
    <row r="7694" customFormat="false" ht="15" hidden="false" customHeight="false" outlineLevel="0" collapsed="false">
      <c r="A7694" s="1" t="n">
        <v>-0.355809978645168</v>
      </c>
      <c r="B7694" s="1" t="n">
        <v>7.3995963939874</v>
      </c>
    </row>
    <row r="7695" customFormat="false" ht="15" hidden="false" customHeight="false" outlineLevel="0" collapsed="false">
      <c r="A7695" s="1" t="n">
        <f aca="false">-20.4495873011166</f>
        <v>-20.4495873011166</v>
      </c>
      <c r="B7695" s="1" t="n">
        <v>-15.2835421105203</v>
      </c>
    </row>
    <row r="7696" customFormat="false" ht="15" hidden="false" customHeight="false" outlineLevel="0" collapsed="false">
      <c r="A7696" s="1" t="n">
        <v>30.3387715235416</v>
      </c>
      <c r="B7696" s="1" t="n">
        <v>-4.76261594735626</v>
      </c>
    </row>
    <row r="7697" customFormat="false" ht="15" hidden="false" customHeight="false" outlineLevel="0" collapsed="false">
      <c r="A7697" s="1" t="n">
        <f aca="false">-0.0734261582102862</f>
        <v>-0.0734261582102862</v>
      </c>
      <c r="B7697" s="1" t="n">
        <v>-0.326874725518673</v>
      </c>
    </row>
    <row r="7698" customFormat="false" ht="15" hidden="false" customHeight="false" outlineLevel="0" collapsed="false">
      <c r="A7698" s="1" t="n">
        <v>12.7438556408876</v>
      </c>
      <c r="B7698" s="1" t="n">
        <v>8.29328665683655</v>
      </c>
    </row>
    <row r="7699" customFormat="false" ht="15" hidden="false" customHeight="false" outlineLevel="0" collapsed="false">
      <c r="A7699" s="1" t="n">
        <v>21.7360840372217</v>
      </c>
      <c r="B7699" s="1" t="n">
        <v>-2.48313168810269</v>
      </c>
    </row>
    <row r="7700" customFormat="false" ht="15" hidden="false" customHeight="false" outlineLevel="0" collapsed="false">
      <c r="A7700" s="1" t="n">
        <v>21.1704175416969</v>
      </c>
      <c r="B7700" s="1" t="n">
        <v>-6.34116022802274</v>
      </c>
    </row>
    <row r="7701" customFormat="false" ht="15" hidden="false" customHeight="false" outlineLevel="0" collapsed="false">
      <c r="A7701" s="1" t="n">
        <v>3.44272615627244</v>
      </c>
      <c r="B7701" s="1" t="n">
        <v>3.3288592243908</v>
      </c>
    </row>
    <row r="7702" customFormat="false" ht="15" hidden="false" customHeight="false" outlineLevel="0" collapsed="false">
      <c r="A7702" s="1" t="n">
        <v>4.13483054319617</v>
      </c>
      <c r="B7702" s="1" t="n">
        <v>6.76604235991908</v>
      </c>
    </row>
    <row r="7703" customFormat="false" ht="15" hidden="false" customHeight="false" outlineLevel="0" collapsed="false">
      <c r="A7703" s="1" t="n">
        <f aca="false">-34.3218899710277</f>
        <v>-34.3218899710277</v>
      </c>
      <c r="B7703" s="1" t="n">
        <v>-15.756232305482</v>
      </c>
    </row>
    <row r="7704" customFormat="false" ht="15" hidden="false" customHeight="false" outlineLevel="0" collapsed="false">
      <c r="A7704" s="1" t="n">
        <f aca="false">-18.0430665372379</f>
        <v>-18.0430665372379</v>
      </c>
      <c r="B7704" s="1" t="n">
        <v>-12.1304936249052</v>
      </c>
    </row>
    <row r="7705" customFormat="false" ht="15" hidden="false" customHeight="false" outlineLevel="0" collapsed="false">
      <c r="A7705" s="1" t="n">
        <f aca="false">-16.3811678889756</f>
        <v>-16.3811678889756</v>
      </c>
      <c r="B7705" s="1" t="n">
        <v>-17.1862067471933</v>
      </c>
    </row>
    <row r="7706" customFormat="false" ht="15" hidden="false" customHeight="false" outlineLevel="0" collapsed="false">
      <c r="A7706" s="1" t="n">
        <v>3.78813903078092</v>
      </c>
      <c r="B7706" s="1" t="n">
        <v>8.21130545136322</v>
      </c>
    </row>
    <row r="7707" customFormat="false" ht="15" hidden="false" customHeight="false" outlineLevel="0" collapsed="false">
      <c r="A7707" s="1" t="n">
        <v>33.1056690791636</v>
      </c>
      <c r="B7707" s="1" t="n">
        <v>-6.88057193239406</v>
      </c>
    </row>
    <row r="7708" customFormat="false" ht="15" hidden="false" customHeight="false" outlineLevel="0" collapsed="false">
      <c r="A7708" s="1" t="n">
        <v>1.76159792932113</v>
      </c>
      <c r="B7708" s="1" t="n">
        <v>3.93173084840636</v>
      </c>
    </row>
    <row r="7709" customFormat="false" ht="15" hidden="false" customHeight="false" outlineLevel="0" collapsed="false">
      <c r="A7709" s="1" t="n">
        <v>32.8020302114782</v>
      </c>
      <c r="B7709" s="1" t="n">
        <v>-9.51959256300671</v>
      </c>
    </row>
    <row r="7710" customFormat="false" ht="15" hidden="false" customHeight="false" outlineLevel="0" collapsed="false">
      <c r="A7710" s="1" t="n">
        <v>5.82068093799664</v>
      </c>
      <c r="B7710" s="1" t="n">
        <v>0.19750742687307</v>
      </c>
    </row>
    <row r="7711" customFormat="false" ht="15" hidden="false" customHeight="false" outlineLevel="0" collapsed="false">
      <c r="A7711" s="1" t="n">
        <f aca="false">-19.2042283157215</f>
        <v>-19.2042283157215</v>
      </c>
      <c r="B7711" s="1" t="n">
        <v>-14.6595110650614</v>
      </c>
    </row>
    <row r="7712" customFormat="false" ht="15" hidden="false" customHeight="false" outlineLevel="0" collapsed="false">
      <c r="A7712" s="1" t="n">
        <f aca="false">-26.2036040708604</f>
        <v>-26.2036040708604</v>
      </c>
      <c r="B7712" s="1" t="n">
        <v>-12.1671672180515</v>
      </c>
    </row>
    <row r="7713" customFormat="false" ht="15" hidden="false" customHeight="false" outlineLevel="0" collapsed="false">
      <c r="A7713" s="1" t="n">
        <v>26.4007139610077</v>
      </c>
      <c r="B7713" s="1" t="n">
        <v>-2.33278222215932</v>
      </c>
    </row>
    <row r="7714" customFormat="false" ht="15" hidden="false" customHeight="false" outlineLevel="0" collapsed="false">
      <c r="A7714" s="1" t="n">
        <v>1.98244888854531</v>
      </c>
      <c r="B7714" s="1" t="n">
        <v>6.23578223289693</v>
      </c>
    </row>
    <row r="7715" customFormat="false" ht="15" hidden="false" customHeight="false" outlineLevel="0" collapsed="false">
      <c r="A7715" s="1" t="n">
        <f aca="false">-32.5949396238119</f>
        <v>-32.5949396238119</v>
      </c>
      <c r="B7715" s="1" t="n">
        <v>-11.514565190714</v>
      </c>
    </row>
    <row r="7716" customFormat="false" ht="15" hidden="false" customHeight="false" outlineLevel="0" collapsed="false">
      <c r="A7716" s="1" t="n">
        <f aca="false">-18.4933139790641</f>
        <v>-18.4933139790641</v>
      </c>
      <c r="B7716" s="1" t="n">
        <v>-11.6423690976288</v>
      </c>
    </row>
    <row r="7717" customFormat="false" ht="15" hidden="false" customHeight="false" outlineLevel="0" collapsed="false">
      <c r="A7717" s="1" t="n">
        <v>-3.491959193944</v>
      </c>
      <c r="B7717" s="1" t="n">
        <v>8.87935489831346</v>
      </c>
    </row>
    <row r="7718" customFormat="false" ht="15" hidden="false" customHeight="false" outlineLevel="0" collapsed="false">
      <c r="A7718" s="1" t="n">
        <v>36.743860131906</v>
      </c>
      <c r="B7718" s="1" t="n">
        <v>-8.66185049144668</v>
      </c>
    </row>
    <row r="7719" customFormat="false" ht="15" hidden="false" customHeight="false" outlineLevel="0" collapsed="false">
      <c r="A7719" s="1" t="n">
        <v>33.6459309257815</v>
      </c>
      <c r="B7719" s="1" t="n">
        <v>-7.89922319022458</v>
      </c>
    </row>
    <row r="7720" customFormat="false" ht="15" hidden="false" customHeight="false" outlineLevel="0" collapsed="false">
      <c r="A7720" s="1" t="n">
        <f aca="false">-21.3413531500839</f>
        <v>-21.3413531500839</v>
      </c>
      <c r="B7720" s="1" t="n">
        <v>-11.1994437281784</v>
      </c>
    </row>
    <row r="7721" customFormat="false" ht="15" hidden="false" customHeight="false" outlineLevel="0" collapsed="false">
      <c r="A7721" s="1" t="n">
        <f aca="false">-18.5649905634553</f>
        <v>-18.5649905634553</v>
      </c>
      <c r="B7721" s="1" t="n">
        <v>-16.8843542510756</v>
      </c>
    </row>
    <row r="7722" customFormat="false" ht="15" hidden="false" customHeight="false" outlineLevel="0" collapsed="false">
      <c r="A7722" s="1" t="n">
        <v>28.8199837397628</v>
      </c>
      <c r="B7722" s="1" t="n">
        <v>-2.37910049793919</v>
      </c>
    </row>
    <row r="7723" customFormat="false" ht="15" hidden="false" customHeight="false" outlineLevel="0" collapsed="false">
      <c r="A7723" s="1" t="n">
        <v>25.7298455543151</v>
      </c>
      <c r="B7723" s="1" t="n">
        <v>-7.04331153758611</v>
      </c>
    </row>
    <row r="7724" customFormat="false" ht="15" hidden="false" customHeight="false" outlineLevel="0" collapsed="false">
      <c r="A7724" s="1" t="n">
        <f aca="false">-23.7901554394488</f>
        <v>-23.7901554394488</v>
      </c>
      <c r="B7724" s="1" t="n">
        <v>-13.5385438040453</v>
      </c>
    </row>
    <row r="7725" customFormat="false" ht="15" hidden="false" customHeight="false" outlineLevel="0" collapsed="false">
      <c r="A7725" s="1" t="n">
        <f aca="false">-29.8312269985165</f>
        <v>-29.8312269985165</v>
      </c>
      <c r="B7725" s="1" t="n">
        <v>-13.5434057320138</v>
      </c>
    </row>
    <row r="7726" customFormat="false" ht="15" hidden="false" customHeight="false" outlineLevel="0" collapsed="false">
      <c r="A7726" s="1" t="n">
        <f aca="false">-19.6018269707417</f>
        <v>-19.6018269707417</v>
      </c>
      <c r="B7726" s="1" t="n">
        <v>-17.5088813009995</v>
      </c>
    </row>
    <row r="7727" customFormat="false" ht="15" hidden="false" customHeight="false" outlineLevel="0" collapsed="false">
      <c r="A7727" s="1" t="n">
        <v>10.4205362103966</v>
      </c>
      <c r="B7727" s="1" t="n">
        <v>7.00219509951136</v>
      </c>
    </row>
    <row r="7728" customFormat="false" ht="15" hidden="false" customHeight="false" outlineLevel="0" collapsed="false">
      <c r="A7728" s="1" t="n">
        <f aca="false">-25.9342835022873</f>
        <v>-25.9342835022873</v>
      </c>
      <c r="B7728" s="1" t="n">
        <v>-10.3084476145962</v>
      </c>
    </row>
    <row r="7729" customFormat="false" ht="15" hidden="false" customHeight="false" outlineLevel="0" collapsed="false">
      <c r="A7729" s="1" t="n">
        <v>36.4493215085305</v>
      </c>
      <c r="B7729" s="1" t="n">
        <v>-9.49384358624417</v>
      </c>
    </row>
    <row r="7730" customFormat="false" ht="15" hidden="false" customHeight="false" outlineLevel="0" collapsed="false">
      <c r="A7730" s="1" t="n">
        <f aca="false">-21.226300638639</f>
        <v>-21.226300638639</v>
      </c>
      <c r="B7730" s="1" t="n">
        <v>-16.9967447184078</v>
      </c>
    </row>
    <row r="7731" customFormat="false" ht="15" hidden="false" customHeight="false" outlineLevel="0" collapsed="false">
      <c r="A7731" s="1" t="n">
        <v>25.0238222891886</v>
      </c>
      <c r="B7731" s="1" t="n">
        <v>-1.61243431806116</v>
      </c>
    </row>
    <row r="7732" customFormat="false" ht="15" hidden="false" customHeight="false" outlineLevel="0" collapsed="false">
      <c r="A7732" s="1" t="n">
        <v>1.02944611389168</v>
      </c>
      <c r="B7732" s="1" t="n">
        <v>1.48208614094203</v>
      </c>
    </row>
    <row r="7733" customFormat="false" ht="15" hidden="false" customHeight="false" outlineLevel="0" collapsed="false">
      <c r="A7733" s="1" t="n">
        <f aca="false">-34.7821843853661</f>
        <v>-34.7821843853661</v>
      </c>
      <c r="B7733" s="1" t="n">
        <v>-15.1584228300633</v>
      </c>
    </row>
    <row r="7734" customFormat="false" ht="15" hidden="false" customHeight="false" outlineLevel="0" collapsed="false">
      <c r="A7734" s="1" t="n">
        <v>40.4052149009871</v>
      </c>
      <c r="B7734" s="1" t="n">
        <v>-6.42242727153466</v>
      </c>
    </row>
    <row r="7735" customFormat="false" ht="15" hidden="false" customHeight="false" outlineLevel="0" collapsed="false">
      <c r="A7735" s="1" t="n">
        <f aca="false">-29.5894169503866</f>
        <v>-29.5894169503866</v>
      </c>
      <c r="B7735" s="1" t="n">
        <v>-13.0870239801685</v>
      </c>
    </row>
    <row r="7736" customFormat="false" ht="15" hidden="false" customHeight="false" outlineLevel="0" collapsed="false">
      <c r="A7736" s="1" t="n">
        <v>21.4528898080871</v>
      </c>
      <c r="B7736" s="1" t="n">
        <v>-2.69551880708489</v>
      </c>
    </row>
    <row r="7737" customFormat="false" ht="15" hidden="false" customHeight="false" outlineLevel="0" collapsed="false">
      <c r="A7737" s="1" t="n">
        <f aca="false">-16.1238470963826</f>
        <v>-16.1238470963826</v>
      </c>
      <c r="B7737" s="1" t="n">
        <v>-13.86498377238</v>
      </c>
    </row>
    <row r="7738" customFormat="false" ht="15" hidden="false" customHeight="false" outlineLevel="0" collapsed="false">
      <c r="A7738" s="1" t="n">
        <v>4.81004166195641</v>
      </c>
      <c r="B7738" s="1" t="n">
        <v>0.418005035612395</v>
      </c>
    </row>
    <row r="7739" customFormat="false" ht="15" hidden="false" customHeight="false" outlineLevel="0" collapsed="false">
      <c r="A7739" s="1" t="n">
        <f aca="false">-28.9654899960015</f>
        <v>-28.9654899960015</v>
      </c>
      <c r="B7739" s="1" t="n">
        <v>-19.1097092210781</v>
      </c>
    </row>
    <row r="7740" customFormat="false" ht="15" hidden="false" customHeight="false" outlineLevel="0" collapsed="false">
      <c r="A7740" s="1" t="n">
        <f aca="false">-33.9611602721277</f>
        <v>-33.9611602721277</v>
      </c>
      <c r="B7740" s="1" t="n">
        <v>-10.1543947330525</v>
      </c>
    </row>
    <row r="7741" customFormat="false" ht="15" hidden="false" customHeight="false" outlineLevel="0" collapsed="false">
      <c r="A7741" s="1" t="n">
        <v>0.501400721098338</v>
      </c>
      <c r="B7741" s="1" t="n">
        <v>-0.133628688610003</v>
      </c>
    </row>
    <row r="7742" customFormat="false" ht="15" hidden="false" customHeight="false" outlineLevel="0" collapsed="false">
      <c r="A7742" s="1" t="n">
        <v>34.0143352634326</v>
      </c>
      <c r="B7742" s="1" t="n">
        <v>-5.57564838370102</v>
      </c>
    </row>
    <row r="7743" customFormat="false" ht="15" hidden="false" customHeight="false" outlineLevel="0" collapsed="false">
      <c r="A7743" s="1" t="n">
        <f aca="false">-24.1421387080073</f>
        <v>-24.1421387080073</v>
      </c>
      <c r="B7743" s="1" t="n">
        <v>-10.8101879014427</v>
      </c>
    </row>
    <row r="7744" customFormat="false" ht="15" hidden="false" customHeight="false" outlineLevel="0" collapsed="false">
      <c r="A7744" s="1" t="n">
        <f aca="false">-16.3671236311643</f>
        <v>-16.3671236311643</v>
      </c>
      <c r="B7744" s="1" t="n">
        <v>-16.8695983659764</v>
      </c>
    </row>
    <row r="7745" customFormat="false" ht="15" hidden="false" customHeight="false" outlineLevel="0" collapsed="false">
      <c r="A7745" s="1" t="n">
        <v>8.33568725853822</v>
      </c>
      <c r="B7745" s="1" t="n">
        <v>4.27134774686795</v>
      </c>
    </row>
    <row r="7746" customFormat="false" ht="15" hidden="false" customHeight="false" outlineLevel="0" collapsed="false">
      <c r="A7746" s="1" t="n">
        <v>33.966965042951</v>
      </c>
      <c r="B7746" s="1" t="n">
        <v>-3.90041011211428</v>
      </c>
    </row>
    <row r="7747" customFormat="false" ht="15" hidden="false" customHeight="false" outlineLevel="0" collapsed="false">
      <c r="A7747" s="1" t="n">
        <v>10.2571673395296</v>
      </c>
      <c r="B7747" s="1" t="n">
        <v>4.05203180061734</v>
      </c>
    </row>
    <row r="7748" customFormat="false" ht="15" hidden="false" customHeight="false" outlineLevel="0" collapsed="false">
      <c r="A7748" s="1" t="n">
        <v>8.90508168552597</v>
      </c>
      <c r="B7748" s="1" t="n">
        <v>8.39673505755601</v>
      </c>
    </row>
    <row r="7749" customFormat="false" ht="15" hidden="false" customHeight="false" outlineLevel="0" collapsed="false">
      <c r="A7749" s="1" t="n">
        <f aca="false">-22.8763132914436</f>
        <v>-22.8763132914436</v>
      </c>
      <c r="B7749" s="1" t="n">
        <v>-11.6595492973621</v>
      </c>
    </row>
    <row r="7750" customFormat="false" ht="15" hidden="false" customHeight="false" outlineLevel="0" collapsed="false">
      <c r="A7750" s="1" t="n">
        <f aca="false">-15.5601082324057</f>
        <v>-15.5601082324057</v>
      </c>
      <c r="B7750" s="1" t="n">
        <v>-17.1149688820556</v>
      </c>
    </row>
    <row r="7751" customFormat="false" ht="15" hidden="false" customHeight="false" outlineLevel="0" collapsed="false">
      <c r="A7751" s="1" t="n">
        <v>6.95048756893465</v>
      </c>
      <c r="B7751" s="1" t="n">
        <v>6.2094040333272</v>
      </c>
    </row>
    <row r="7752" customFormat="false" ht="15" hidden="false" customHeight="false" outlineLevel="0" collapsed="false">
      <c r="A7752" s="1" t="n">
        <f aca="false">-25.849442432162</f>
        <v>-25.849442432162</v>
      </c>
      <c r="B7752" s="1" t="n">
        <v>-12.5812093259516</v>
      </c>
    </row>
    <row r="7753" customFormat="false" ht="15" hidden="false" customHeight="false" outlineLevel="0" collapsed="false">
      <c r="A7753" s="1" t="n">
        <v>28.2692219601168</v>
      </c>
      <c r="B7753" s="1" t="n">
        <v>-8.43408841937378</v>
      </c>
    </row>
    <row r="7754" customFormat="false" ht="15" hidden="false" customHeight="false" outlineLevel="0" collapsed="false">
      <c r="A7754" s="1" t="n">
        <f aca="false">-30.6247677416834</f>
        <v>-30.6247677416834</v>
      </c>
      <c r="B7754" s="1" t="n">
        <v>-17.9556451814964</v>
      </c>
    </row>
    <row r="7755" customFormat="false" ht="15" hidden="false" customHeight="false" outlineLevel="0" collapsed="false">
      <c r="A7755" s="1" t="n">
        <f aca="false">-15.5609855591248</f>
        <v>-15.5609855591248</v>
      </c>
      <c r="B7755" s="1" t="n">
        <v>-18.1944090015987</v>
      </c>
    </row>
    <row r="7756" customFormat="false" ht="15" hidden="false" customHeight="false" outlineLevel="0" collapsed="false">
      <c r="A7756" s="1" t="n">
        <f aca="false">-23.1484696352262</f>
        <v>-23.1484696352262</v>
      </c>
      <c r="B7756" s="1" t="n">
        <v>-15.8330080244949</v>
      </c>
    </row>
    <row r="7757" customFormat="false" ht="15" hidden="false" customHeight="false" outlineLevel="0" collapsed="false">
      <c r="A7757" s="1" t="n">
        <v>27.2981499685397</v>
      </c>
      <c r="B7757" s="1" t="n">
        <v>-0.917885349033007</v>
      </c>
    </row>
    <row r="7758" customFormat="false" ht="15" hidden="false" customHeight="false" outlineLevel="0" collapsed="false">
      <c r="A7758" s="1" t="n">
        <f aca="false">-20.6870070144267</f>
        <v>-20.6870070144267</v>
      </c>
      <c r="B7758" s="1" t="n">
        <v>-14.9145699864277</v>
      </c>
    </row>
    <row r="7759" customFormat="false" ht="15" hidden="false" customHeight="false" outlineLevel="0" collapsed="false">
      <c r="A7759" s="1" t="n">
        <f aca="false">-16.4640802105878</f>
        <v>-16.4640802105878</v>
      </c>
      <c r="B7759" s="1" t="n">
        <v>-9.56914642663744</v>
      </c>
    </row>
    <row r="7760" customFormat="false" ht="15" hidden="false" customHeight="false" outlineLevel="0" collapsed="false">
      <c r="A7760" s="1" t="n">
        <v>30.4407822191775</v>
      </c>
      <c r="B7760" s="1" t="n">
        <v>-3.31653246568932</v>
      </c>
    </row>
    <row r="7761" customFormat="false" ht="15" hidden="false" customHeight="false" outlineLevel="0" collapsed="false">
      <c r="A7761" s="1" t="n">
        <v>9.59522391894631</v>
      </c>
      <c r="B7761" s="1" t="n">
        <v>7.6280216111347</v>
      </c>
    </row>
    <row r="7762" customFormat="false" ht="15" hidden="false" customHeight="false" outlineLevel="0" collapsed="false">
      <c r="A7762" s="1" t="n">
        <v>35.6139702374389</v>
      </c>
      <c r="B7762" s="1" t="n">
        <v>-5.12103475699899</v>
      </c>
    </row>
    <row r="7763" customFormat="false" ht="15" hidden="false" customHeight="false" outlineLevel="0" collapsed="false">
      <c r="A7763" s="1" t="n">
        <v>13.1494100800104</v>
      </c>
      <c r="B7763" s="1" t="n">
        <v>0.137651179300088</v>
      </c>
    </row>
    <row r="7764" customFormat="false" ht="15" hidden="false" customHeight="false" outlineLevel="0" collapsed="false">
      <c r="A7764" s="1" t="n">
        <v>29.606199554284</v>
      </c>
      <c r="B7764" s="1" t="n">
        <v>-3.74957305702447</v>
      </c>
    </row>
    <row r="7765" customFormat="false" ht="15" hidden="false" customHeight="false" outlineLevel="0" collapsed="false">
      <c r="A7765" s="1" t="n">
        <v>38.7785538467477</v>
      </c>
      <c r="B7765" s="1" t="n">
        <v>-8.47567936071396</v>
      </c>
    </row>
    <row r="7766" customFormat="false" ht="15" hidden="false" customHeight="false" outlineLevel="0" collapsed="false">
      <c r="A7766" s="1" t="n">
        <f aca="false">-29.4000700796309</f>
        <v>-29.4000700796309</v>
      </c>
      <c r="B7766" s="1" t="n">
        <v>-10.9885408368132</v>
      </c>
    </row>
    <row r="7767" customFormat="false" ht="15" hidden="false" customHeight="false" outlineLevel="0" collapsed="false">
      <c r="A7767" s="1" t="n">
        <f aca="false">-15.9082387427177</f>
        <v>-15.9082387427177</v>
      </c>
      <c r="B7767" s="1" t="n">
        <v>-17.3595906399736</v>
      </c>
    </row>
    <row r="7768" customFormat="false" ht="15" hidden="false" customHeight="false" outlineLevel="0" collapsed="false">
      <c r="A7768" s="1" t="n">
        <f aca="false">-18.6065219237903</f>
        <v>-18.6065219237903</v>
      </c>
      <c r="B7768" s="1" t="n">
        <v>-12.0525119980034</v>
      </c>
    </row>
    <row r="7769" customFormat="false" ht="15" hidden="false" customHeight="false" outlineLevel="0" collapsed="false">
      <c r="A7769" s="1" t="n">
        <v>6.11760483217519</v>
      </c>
      <c r="B7769" s="1" t="n">
        <v>8.69654129547316</v>
      </c>
    </row>
    <row r="7770" customFormat="false" ht="15" hidden="false" customHeight="false" outlineLevel="0" collapsed="false">
      <c r="A7770" s="1" t="n">
        <v>26.7147000522162</v>
      </c>
      <c r="B7770" s="1" t="n">
        <v>-8.61819994948339</v>
      </c>
    </row>
    <row r="7771" customFormat="false" ht="15" hidden="false" customHeight="false" outlineLevel="0" collapsed="false">
      <c r="A7771" s="1" t="n">
        <v>23.7133360103038</v>
      </c>
      <c r="B7771" s="1" t="n">
        <v>-8.70637595272937</v>
      </c>
    </row>
    <row r="7772" customFormat="false" ht="15" hidden="false" customHeight="false" outlineLevel="0" collapsed="false">
      <c r="A7772" s="1" t="n">
        <v>-2.22555364849586</v>
      </c>
      <c r="B7772" s="1" t="n">
        <v>4.50146868330383</v>
      </c>
    </row>
    <row r="7773" customFormat="false" ht="15" hidden="false" customHeight="false" outlineLevel="0" collapsed="false">
      <c r="A7773" s="1" t="n">
        <v>5.15307600588503</v>
      </c>
      <c r="B7773" s="1" t="n">
        <v>2.81580274495884</v>
      </c>
    </row>
    <row r="7774" customFormat="false" ht="15" hidden="false" customHeight="false" outlineLevel="0" collapsed="false">
      <c r="A7774" s="1" t="n">
        <v>34.7233941793081</v>
      </c>
      <c r="B7774" s="1" t="n">
        <v>-4.6264772579208</v>
      </c>
    </row>
    <row r="7775" customFormat="false" ht="15" hidden="false" customHeight="false" outlineLevel="0" collapsed="false">
      <c r="A7775" s="1" t="n">
        <f aca="false">-26.0466342993309</f>
        <v>-26.0466342993309</v>
      </c>
      <c r="B7775" s="1" t="n">
        <v>-9.65698099026591</v>
      </c>
    </row>
    <row r="7776" customFormat="false" ht="15" hidden="false" customHeight="false" outlineLevel="0" collapsed="false">
      <c r="A7776" s="1" t="n">
        <v>29.7228362455535</v>
      </c>
      <c r="B7776" s="1" t="n">
        <v>-2.82894714100923</v>
      </c>
    </row>
    <row r="7777" customFormat="false" ht="15" hidden="false" customHeight="false" outlineLevel="0" collapsed="false">
      <c r="A7777" s="1" t="n">
        <f aca="false">-23.9159197187878</f>
        <v>-23.9159197187878</v>
      </c>
      <c r="B7777" s="1" t="n">
        <v>-13.2399839533806</v>
      </c>
    </row>
    <row r="7778" customFormat="false" ht="15" hidden="false" customHeight="false" outlineLevel="0" collapsed="false">
      <c r="A7778" s="1" t="n">
        <v>11.5966256851695</v>
      </c>
      <c r="B7778" s="1" t="n">
        <v>4.71830302391033</v>
      </c>
    </row>
    <row r="7779" customFormat="false" ht="15" hidden="false" customHeight="false" outlineLevel="0" collapsed="false">
      <c r="A7779" s="1" t="n">
        <f aca="false">-30.8373103665862</f>
        <v>-30.8373103665862</v>
      </c>
      <c r="B7779" s="1" t="n">
        <v>-16.7604345611227</v>
      </c>
    </row>
    <row r="7780" customFormat="false" ht="15" hidden="false" customHeight="false" outlineLevel="0" collapsed="false">
      <c r="A7780" s="1" t="n">
        <v>-0.3061641831191</v>
      </c>
      <c r="B7780" s="1" t="n">
        <v>9.26355185674317</v>
      </c>
    </row>
    <row r="7781" customFormat="false" ht="15" hidden="false" customHeight="false" outlineLevel="0" collapsed="false">
      <c r="A7781" s="1" t="n">
        <f aca="false">-18.0420210145015</f>
        <v>-18.0420210145015</v>
      </c>
      <c r="B7781" s="1" t="n">
        <v>-11.9198989522571</v>
      </c>
    </row>
    <row r="7782" customFormat="false" ht="15" hidden="false" customHeight="false" outlineLevel="0" collapsed="false">
      <c r="A7782" s="1" t="n">
        <f aca="false">-34.2998932042915</f>
        <v>-34.2998932042915</v>
      </c>
      <c r="B7782" s="1" t="n">
        <v>-12.4044042050167</v>
      </c>
    </row>
    <row r="7783" customFormat="false" ht="15" hidden="false" customHeight="false" outlineLevel="0" collapsed="false">
      <c r="A7783" s="1" t="n">
        <f aca="false">-30.6543338923357</f>
        <v>-30.6543338923357</v>
      </c>
      <c r="B7783" s="1" t="n">
        <v>-15.5128089571619</v>
      </c>
    </row>
    <row r="7784" customFormat="false" ht="15" hidden="false" customHeight="false" outlineLevel="0" collapsed="false">
      <c r="A7784" s="1" t="n">
        <f aca="false">-25.6917420599252</f>
        <v>-25.6917420599252</v>
      </c>
      <c r="B7784" s="1" t="n">
        <v>-17.7279990430256</v>
      </c>
    </row>
    <row r="7785" customFormat="false" ht="15" hidden="false" customHeight="false" outlineLevel="0" collapsed="false">
      <c r="A7785" s="1" t="n">
        <v>-0.0671963806495288</v>
      </c>
      <c r="B7785" s="1" t="n">
        <v>6.17809834828619</v>
      </c>
    </row>
    <row r="7786" customFormat="false" ht="15" hidden="false" customHeight="false" outlineLevel="0" collapsed="false">
      <c r="A7786" s="1" t="n">
        <v>12.8886553350122</v>
      </c>
      <c r="B7786" s="1" t="n">
        <v>7.66378511982192</v>
      </c>
    </row>
    <row r="7787" customFormat="false" ht="15" hidden="false" customHeight="false" outlineLevel="0" collapsed="false">
      <c r="A7787" s="1" t="n">
        <v>2.74753952330288</v>
      </c>
      <c r="B7787" s="1" t="n">
        <v>2.77497390399215</v>
      </c>
    </row>
    <row r="7788" customFormat="false" ht="15" hidden="false" customHeight="false" outlineLevel="0" collapsed="false">
      <c r="A7788" s="1" t="n">
        <v>11.5162583040094</v>
      </c>
      <c r="B7788" s="1" t="n">
        <v>2.37598610228539</v>
      </c>
    </row>
    <row r="7789" customFormat="false" ht="15" hidden="false" customHeight="false" outlineLevel="0" collapsed="false">
      <c r="A7789" s="1" t="n">
        <v>6.57864346004328</v>
      </c>
      <c r="B7789" s="1" t="n">
        <v>0.935075229165192</v>
      </c>
    </row>
    <row r="7790" customFormat="false" ht="15" hidden="false" customHeight="false" outlineLevel="0" collapsed="false">
      <c r="A7790" s="1" t="n">
        <f aca="false">-33.3959684777658</f>
        <v>-33.3959684777658</v>
      </c>
      <c r="B7790" s="1" t="n">
        <v>-9.92212735838457</v>
      </c>
    </row>
    <row r="7791" customFormat="false" ht="15" hidden="false" customHeight="false" outlineLevel="0" collapsed="false">
      <c r="A7791" s="1" t="n">
        <v>11.9316875055478</v>
      </c>
      <c r="B7791" s="1" t="n">
        <v>3.25321143200154</v>
      </c>
    </row>
    <row r="7792" customFormat="false" ht="15" hidden="false" customHeight="false" outlineLevel="0" collapsed="false">
      <c r="A7792" s="1" t="n">
        <v>12.3037910158443</v>
      </c>
      <c r="B7792" s="1" t="n">
        <v>3.68792766200699</v>
      </c>
    </row>
    <row r="7793" customFormat="false" ht="15" hidden="false" customHeight="false" outlineLevel="0" collapsed="false">
      <c r="A7793" s="1" t="n">
        <v>5.48276438258849</v>
      </c>
      <c r="B7793" s="1" t="n">
        <v>1.75051545555228</v>
      </c>
    </row>
    <row r="7794" customFormat="false" ht="15" hidden="false" customHeight="false" outlineLevel="0" collapsed="false">
      <c r="A7794" s="1" t="n">
        <v>35.9942069874955</v>
      </c>
      <c r="B7794" s="1" t="n">
        <v>-2.47279036450185</v>
      </c>
    </row>
    <row r="7795" customFormat="false" ht="15" hidden="false" customHeight="false" outlineLevel="0" collapsed="false">
      <c r="A7795" s="1" t="n">
        <f aca="false">-25.4888124057405</f>
        <v>-25.4888124057405</v>
      </c>
      <c r="B7795" s="1" t="n">
        <v>-9.59225594108675</v>
      </c>
    </row>
    <row r="7796" customFormat="false" ht="15" hidden="false" customHeight="false" outlineLevel="0" collapsed="false">
      <c r="A7796" s="1" t="n">
        <v>10.8362189017489</v>
      </c>
      <c r="B7796" s="1" t="n">
        <v>8.03929371453645</v>
      </c>
    </row>
    <row r="7797" customFormat="false" ht="15" hidden="false" customHeight="false" outlineLevel="0" collapsed="false">
      <c r="A7797" s="1" t="n">
        <v>29.9255727832131</v>
      </c>
      <c r="B7797" s="1" t="n">
        <v>-2.21159462968296</v>
      </c>
    </row>
    <row r="7798" customFormat="false" ht="15" hidden="false" customHeight="false" outlineLevel="0" collapsed="false">
      <c r="A7798" s="1" t="n">
        <v>37.3358999558897</v>
      </c>
      <c r="B7798" s="1" t="n">
        <v>-2.4348890156778</v>
      </c>
    </row>
    <row r="7799" customFormat="false" ht="15" hidden="false" customHeight="false" outlineLevel="0" collapsed="false">
      <c r="A7799" s="1" t="n">
        <v>22.1394741187665</v>
      </c>
      <c r="B7799" s="1" t="n">
        <v>-5.80434356440908</v>
      </c>
    </row>
    <row r="7800" customFormat="false" ht="15" hidden="false" customHeight="false" outlineLevel="0" collapsed="false">
      <c r="A7800" s="1" t="n">
        <f aca="false">-19.0640168282382</f>
        <v>-19.0640168282382</v>
      </c>
      <c r="B7800" s="1" t="n">
        <v>-9.42311026473829</v>
      </c>
    </row>
    <row r="7801" customFormat="false" ht="15" hidden="false" customHeight="false" outlineLevel="0" collapsed="false">
      <c r="A7801" s="1" t="n">
        <f aca="false">-33.5368422308044</f>
        <v>-33.5368422308044</v>
      </c>
      <c r="B7801" s="1" t="n">
        <v>-12.2361241760902</v>
      </c>
    </row>
    <row r="7802" customFormat="false" ht="15" hidden="false" customHeight="false" outlineLevel="0" collapsed="false">
      <c r="A7802" s="1" t="n">
        <f aca="false">-29.3301394556189</f>
        <v>-29.3301394556189</v>
      </c>
      <c r="B7802" s="1" t="n">
        <v>-13.0177958984769</v>
      </c>
    </row>
    <row r="7803" customFormat="false" ht="15" hidden="false" customHeight="false" outlineLevel="0" collapsed="false">
      <c r="A7803" s="1" t="n">
        <v>1.64171807278181</v>
      </c>
      <c r="B7803" s="1" t="n">
        <v>2.87317779823179</v>
      </c>
    </row>
    <row r="7804" customFormat="false" ht="15" hidden="false" customHeight="false" outlineLevel="0" collapsed="false">
      <c r="A7804" s="1" t="n">
        <f aca="false">-24.3653272214727</f>
        <v>-24.3653272214727</v>
      </c>
      <c r="B7804" s="1" t="n">
        <v>-12.5565256467854</v>
      </c>
    </row>
    <row r="7805" customFormat="false" ht="15" hidden="false" customHeight="false" outlineLevel="0" collapsed="false">
      <c r="A7805" s="1" t="n">
        <v>-5.46276416139743</v>
      </c>
      <c r="B7805" s="1" t="n">
        <v>7.45882322005655</v>
      </c>
    </row>
    <row r="7806" customFormat="false" ht="15" hidden="false" customHeight="false" outlineLevel="0" collapsed="false">
      <c r="A7806" s="1" t="n">
        <f aca="false">-28.6514337072959</f>
        <v>-28.6514337072959</v>
      </c>
      <c r="B7806" s="1" t="n">
        <v>-15.9402213472608</v>
      </c>
    </row>
    <row r="7807" customFormat="false" ht="15" hidden="false" customHeight="false" outlineLevel="0" collapsed="false">
      <c r="A7807" s="1" t="n">
        <v>-3.69089046338913</v>
      </c>
      <c r="B7807" s="1" t="n">
        <v>5.9073146484305</v>
      </c>
    </row>
    <row r="7808" customFormat="false" ht="15" hidden="false" customHeight="false" outlineLevel="0" collapsed="false">
      <c r="A7808" s="1" t="n">
        <v>-4.88949845430544</v>
      </c>
      <c r="B7808" s="1" t="n">
        <v>5.81677939843679</v>
      </c>
    </row>
    <row r="7809" customFormat="false" ht="15" hidden="false" customHeight="false" outlineLevel="0" collapsed="false">
      <c r="A7809" s="1" t="n">
        <v>34.7802264249126</v>
      </c>
      <c r="B7809" s="1" t="n">
        <v>-3.40901627788179</v>
      </c>
    </row>
    <row r="7810" customFormat="false" ht="15" hidden="false" customHeight="false" outlineLevel="0" collapsed="false">
      <c r="A7810" s="1" t="n">
        <v>7.83986353398391</v>
      </c>
      <c r="B7810" s="1" t="n">
        <v>7.72268928502482</v>
      </c>
    </row>
    <row r="7811" customFormat="false" ht="15" hidden="false" customHeight="false" outlineLevel="0" collapsed="false">
      <c r="A7811" s="1" t="n">
        <v>28.1184464201624</v>
      </c>
      <c r="B7811" s="1" t="n">
        <v>0.17919241509808</v>
      </c>
    </row>
    <row r="7812" customFormat="false" ht="15" hidden="false" customHeight="false" outlineLevel="0" collapsed="false">
      <c r="A7812" s="1" t="n">
        <v>29.516713924427</v>
      </c>
      <c r="B7812" s="1" t="n">
        <v>-4.68172965887234</v>
      </c>
    </row>
    <row r="7813" customFormat="false" ht="15" hidden="false" customHeight="false" outlineLevel="0" collapsed="false">
      <c r="A7813" s="1" t="n">
        <v>7.26972709029964</v>
      </c>
      <c r="B7813" s="1" t="n">
        <v>5.88456994149836</v>
      </c>
    </row>
    <row r="7814" customFormat="false" ht="15" hidden="false" customHeight="false" outlineLevel="0" collapsed="false">
      <c r="A7814" s="1" t="n">
        <v>33.2088797646605</v>
      </c>
      <c r="B7814" s="1" t="n">
        <v>-0.0784714831003974</v>
      </c>
    </row>
    <row r="7815" customFormat="false" ht="15" hidden="false" customHeight="false" outlineLevel="0" collapsed="false">
      <c r="A7815" s="1" t="n">
        <f aca="false">-30.8961719668576</f>
        <v>-30.8961719668576</v>
      </c>
      <c r="B7815" s="1" t="n">
        <v>-9.97144905513421</v>
      </c>
    </row>
    <row r="7816" customFormat="false" ht="15" hidden="false" customHeight="false" outlineLevel="0" collapsed="false">
      <c r="A7816" s="1" t="n">
        <v>11.3255307830755</v>
      </c>
      <c r="B7816" s="1" t="n">
        <v>7.45750722836725</v>
      </c>
    </row>
    <row r="7817" customFormat="false" ht="15" hidden="false" customHeight="false" outlineLevel="0" collapsed="false">
      <c r="A7817" s="1" t="n">
        <v>28.158824843434</v>
      </c>
      <c r="B7817" s="1" t="n">
        <v>-2.27461630413664</v>
      </c>
    </row>
    <row r="7818" customFormat="false" ht="15" hidden="false" customHeight="false" outlineLevel="0" collapsed="false">
      <c r="A7818" s="1" t="n">
        <v>35.7019319458664</v>
      </c>
      <c r="B7818" s="1" t="n">
        <v>-9.2750113968656</v>
      </c>
    </row>
    <row r="7819" customFormat="false" ht="15" hidden="false" customHeight="false" outlineLevel="0" collapsed="false">
      <c r="A7819" s="1" t="n">
        <v>9.80030374523759</v>
      </c>
      <c r="B7819" s="1" t="n">
        <v>6.87444460266788</v>
      </c>
    </row>
    <row r="7820" customFormat="false" ht="15" hidden="false" customHeight="false" outlineLevel="0" collapsed="false">
      <c r="A7820" s="1" t="n">
        <f aca="false">-30.4877252468793</f>
        <v>-30.4877252468793</v>
      </c>
      <c r="B7820" s="1" t="n">
        <v>-14.9845927448274</v>
      </c>
    </row>
    <row r="7821" customFormat="false" ht="15" hidden="false" customHeight="false" outlineLevel="0" collapsed="false">
      <c r="A7821" s="1" t="n">
        <v>21.5708413343134</v>
      </c>
      <c r="B7821" s="1" t="n">
        <v>0.266373133121879</v>
      </c>
    </row>
    <row r="7822" customFormat="false" ht="15" hidden="false" customHeight="false" outlineLevel="0" collapsed="false">
      <c r="A7822" s="1" t="n">
        <f aca="false">-30.2965665135735</f>
        <v>-30.2965665135735</v>
      </c>
      <c r="B7822" s="1" t="n">
        <v>-12.6433688786522</v>
      </c>
    </row>
    <row r="7823" customFormat="false" ht="15" hidden="false" customHeight="false" outlineLevel="0" collapsed="false">
      <c r="A7823" s="1" t="n">
        <f aca="false">-33.1713095150259</f>
        <v>-33.1713095150259</v>
      </c>
      <c r="B7823" s="1" t="n">
        <v>-10.2455143771684</v>
      </c>
    </row>
    <row r="7824" customFormat="false" ht="15" hidden="false" customHeight="false" outlineLevel="0" collapsed="false">
      <c r="A7824" s="1" t="n">
        <v>12.8529173085344</v>
      </c>
      <c r="B7824" s="1" t="n">
        <v>0.0799819874181497</v>
      </c>
    </row>
    <row r="7825" customFormat="false" ht="15" hidden="false" customHeight="false" outlineLevel="0" collapsed="false">
      <c r="A7825" s="1" t="n">
        <v>40.2180451629946</v>
      </c>
      <c r="B7825" s="1" t="n">
        <v>-7.82627664224639</v>
      </c>
    </row>
    <row r="7826" customFormat="false" ht="15" hidden="false" customHeight="false" outlineLevel="0" collapsed="false">
      <c r="A7826" s="1" t="n">
        <v>-0.496711467030227</v>
      </c>
      <c r="B7826" s="1" t="n">
        <v>0.422819498894482</v>
      </c>
    </row>
    <row r="7827" customFormat="false" ht="15" hidden="false" customHeight="false" outlineLevel="0" collapsed="false">
      <c r="A7827" s="1" t="n">
        <f aca="false">-28.0410635150207</f>
        <v>-28.0410635150207</v>
      </c>
      <c r="B7827" s="1" t="n">
        <v>-18.7887055709716</v>
      </c>
    </row>
    <row r="7828" customFormat="false" ht="15" hidden="false" customHeight="false" outlineLevel="0" collapsed="false">
      <c r="A7828" s="1" t="n">
        <v>23.9170426120614</v>
      </c>
      <c r="B7828" s="1" t="n">
        <v>-3.52698946723076</v>
      </c>
    </row>
    <row r="7829" customFormat="false" ht="15" hidden="false" customHeight="false" outlineLevel="0" collapsed="false">
      <c r="A7829" s="1" t="n">
        <v>22.6117327231831</v>
      </c>
      <c r="B7829" s="1" t="n">
        <v>-1.86839215458606</v>
      </c>
    </row>
    <row r="7830" customFormat="false" ht="15" hidden="false" customHeight="false" outlineLevel="0" collapsed="false">
      <c r="A7830" s="1" t="n">
        <f aca="false">-29.7320257610027</f>
        <v>-29.7320257610027</v>
      </c>
      <c r="B7830" s="1" t="n">
        <v>-17.4291403533792</v>
      </c>
    </row>
    <row r="7831" customFormat="false" ht="15" hidden="false" customHeight="false" outlineLevel="0" collapsed="false">
      <c r="A7831" s="1" t="n">
        <f aca="false">-33.1708022125442</f>
        <v>-33.1708022125442</v>
      </c>
      <c r="B7831" s="1" t="n">
        <v>-14.3475910424895</v>
      </c>
    </row>
    <row r="7832" customFormat="false" ht="15" hidden="false" customHeight="false" outlineLevel="0" collapsed="false">
      <c r="A7832" s="1" t="n">
        <v>36.2276839596285</v>
      </c>
      <c r="B7832" s="1" t="n">
        <v>-5.90389255256602</v>
      </c>
    </row>
    <row r="7833" customFormat="false" ht="15" hidden="false" customHeight="false" outlineLevel="0" collapsed="false">
      <c r="A7833" s="1" t="n">
        <v>24.4160712851659</v>
      </c>
      <c r="B7833" s="1" t="n">
        <v>-3.80740657149897</v>
      </c>
    </row>
    <row r="7834" customFormat="false" ht="15" hidden="false" customHeight="false" outlineLevel="0" collapsed="false">
      <c r="A7834" s="1" t="n">
        <v>4.00559618416597</v>
      </c>
      <c r="B7834" s="1" t="n">
        <v>4.49946547427754</v>
      </c>
    </row>
    <row r="7835" customFormat="false" ht="15" hidden="false" customHeight="false" outlineLevel="0" collapsed="false">
      <c r="A7835" s="1" t="n">
        <v>-0.63937922187942</v>
      </c>
      <c r="B7835" s="1" t="n">
        <v>3.47964808849315</v>
      </c>
    </row>
    <row r="7836" customFormat="false" ht="15" hidden="false" customHeight="false" outlineLevel="0" collapsed="false">
      <c r="A7836" s="1" t="n">
        <f aca="false">-21.6100160328225</f>
        <v>-21.6100160328225</v>
      </c>
      <c r="B7836" s="1" t="n">
        <v>-18.6584044655511</v>
      </c>
    </row>
    <row r="7837" customFormat="false" ht="15" hidden="false" customHeight="false" outlineLevel="0" collapsed="false">
      <c r="A7837" s="1" t="n">
        <v>11.3504531381747</v>
      </c>
      <c r="B7837" s="1" t="n">
        <v>5.9637367009747</v>
      </c>
    </row>
    <row r="7838" customFormat="false" ht="15" hidden="false" customHeight="false" outlineLevel="0" collapsed="false">
      <c r="A7838" s="1" t="n">
        <v>8.81929152426278</v>
      </c>
      <c r="B7838" s="1" t="n">
        <v>0.12002389996859</v>
      </c>
    </row>
    <row r="7839" customFormat="false" ht="15" hidden="false" customHeight="false" outlineLevel="0" collapsed="false">
      <c r="A7839" s="1" t="n">
        <v>37.9838439747837</v>
      </c>
      <c r="B7839" s="1" t="n">
        <v>-7.2224945020805</v>
      </c>
    </row>
    <row r="7840" customFormat="false" ht="15" hidden="false" customHeight="false" outlineLevel="0" collapsed="false">
      <c r="A7840" s="1" t="n">
        <v>36.0738427935337</v>
      </c>
      <c r="B7840" s="1" t="n">
        <v>-6.31379506227669</v>
      </c>
    </row>
    <row r="7841" customFormat="false" ht="15" hidden="false" customHeight="false" outlineLevel="0" collapsed="false">
      <c r="A7841" s="1" t="n">
        <v>-1.10449348206953</v>
      </c>
      <c r="B7841" s="1" t="n">
        <v>7.63700975073237</v>
      </c>
    </row>
    <row r="7842" customFormat="false" ht="15" hidden="false" customHeight="false" outlineLevel="0" collapsed="false">
      <c r="A7842" s="1" t="n">
        <f aca="false">-32.484696774505</f>
        <v>-32.484696774505</v>
      </c>
      <c r="B7842" s="1" t="n">
        <v>-17.5935719966866</v>
      </c>
    </row>
    <row r="7843" customFormat="false" ht="15" hidden="false" customHeight="false" outlineLevel="0" collapsed="false">
      <c r="A7843" s="1" t="n">
        <f aca="false">-26.7402980307406</f>
        <v>-26.7402980307406</v>
      </c>
      <c r="B7843" s="1" t="n">
        <v>-15.00555198572</v>
      </c>
    </row>
    <row r="7844" customFormat="false" ht="15" hidden="false" customHeight="false" outlineLevel="0" collapsed="false">
      <c r="A7844" s="1" t="n">
        <f aca="false">-33.8840842230594</f>
        <v>-33.8840842230594</v>
      </c>
      <c r="B7844" s="1" t="n">
        <v>-13.9767092223344</v>
      </c>
    </row>
    <row r="7845" customFormat="false" ht="15" hidden="false" customHeight="false" outlineLevel="0" collapsed="false">
      <c r="A7845" s="1" t="n">
        <v>35.7734557088494</v>
      </c>
      <c r="B7845" s="1" t="n">
        <v>-7.18138544928655</v>
      </c>
    </row>
    <row r="7846" customFormat="false" ht="15" hidden="false" customHeight="false" outlineLevel="0" collapsed="false">
      <c r="A7846" s="1" t="n">
        <v>27.9558963357802</v>
      </c>
      <c r="B7846" s="1" t="n">
        <v>-2.21913606259546</v>
      </c>
    </row>
    <row r="7847" customFormat="false" ht="15" hidden="false" customHeight="false" outlineLevel="0" collapsed="false">
      <c r="A7847" s="1" t="n">
        <v>1.55677324148122</v>
      </c>
      <c r="B7847" s="1" t="n">
        <v>9.00417761035229</v>
      </c>
    </row>
    <row r="7848" customFormat="false" ht="15" hidden="false" customHeight="false" outlineLevel="0" collapsed="false">
      <c r="A7848" s="1" t="n">
        <v>13.5346894990616</v>
      </c>
      <c r="B7848" s="1" t="n">
        <v>-0.0383639561589708</v>
      </c>
    </row>
    <row r="7849" customFormat="false" ht="15" hidden="false" customHeight="false" outlineLevel="0" collapsed="false">
      <c r="A7849" s="1" t="n">
        <f aca="false">-20.6802419217978</f>
        <v>-20.6802419217978</v>
      </c>
      <c r="B7849" s="1" t="n">
        <v>-16.5608769328648</v>
      </c>
    </row>
    <row r="7850" customFormat="false" ht="15" hidden="false" customHeight="false" outlineLevel="0" collapsed="false">
      <c r="A7850" s="1" t="n">
        <f aca="false">-21.8654020942218</f>
        <v>-21.8654020942218</v>
      </c>
      <c r="B7850" s="1" t="n">
        <v>-18.3588203244877</v>
      </c>
    </row>
    <row r="7851" customFormat="false" ht="15" hidden="false" customHeight="false" outlineLevel="0" collapsed="false">
      <c r="A7851" s="1" t="n">
        <v>-3.20508433946531</v>
      </c>
      <c r="B7851" s="1" t="n">
        <v>0.323759527661787</v>
      </c>
    </row>
    <row r="7852" customFormat="false" ht="15" hidden="false" customHeight="false" outlineLevel="0" collapsed="false">
      <c r="A7852" s="1" t="n">
        <v>24.4274533174732</v>
      </c>
      <c r="B7852" s="1" t="n">
        <v>-1.90643464779682</v>
      </c>
    </row>
    <row r="7853" customFormat="false" ht="15" hidden="false" customHeight="false" outlineLevel="0" collapsed="false">
      <c r="A7853" s="1" t="n">
        <f aca="false">-17.0764824851655</f>
        <v>-17.0764824851655</v>
      </c>
      <c r="B7853" s="1" t="n">
        <v>-12.2048721425909</v>
      </c>
    </row>
    <row r="7854" customFormat="false" ht="15" hidden="false" customHeight="false" outlineLevel="0" collapsed="false">
      <c r="A7854" s="1" t="n">
        <v>28.786181802779</v>
      </c>
      <c r="B7854" s="1" t="n">
        <v>-3.70685287072379</v>
      </c>
    </row>
    <row r="7855" customFormat="false" ht="15" hidden="false" customHeight="false" outlineLevel="0" collapsed="false">
      <c r="A7855" s="1" t="n">
        <f aca="false">-32.166804948272</f>
        <v>-32.166804948272</v>
      </c>
      <c r="B7855" s="1" t="n">
        <v>-16.1989626810106</v>
      </c>
    </row>
    <row r="7856" customFormat="false" ht="15" hidden="false" customHeight="false" outlineLevel="0" collapsed="false">
      <c r="A7856" s="1" t="n">
        <v>5.89132393532029</v>
      </c>
      <c r="B7856" s="1" t="n">
        <v>3.99680440529715</v>
      </c>
    </row>
    <row r="7857" customFormat="false" ht="15" hidden="false" customHeight="false" outlineLevel="0" collapsed="false">
      <c r="A7857" s="1" t="n">
        <v>40.2779212998297</v>
      </c>
      <c r="B7857" s="1" t="n">
        <v>-2.46670321663635</v>
      </c>
    </row>
    <row r="7858" customFormat="false" ht="15" hidden="false" customHeight="false" outlineLevel="0" collapsed="false">
      <c r="A7858" s="1" t="n">
        <v>29.768510980007</v>
      </c>
      <c r="B7858" s="1" t="n">
        <v>-9.39490890452962</v>
      </c>
    </row>
    <row r="7859" customFormat="false" ht="15" hidden="false" customHeight="false" outlineLevel="0" collapsed="false">
      <c r="A7859" s="1" t="n">
        <v>5.9359400985211</v>
      </c>
      <c r="B7859" s="1" t="n">
        <v>8.73556502220574</v>
      </c>
    </row>
    <row r="7860" customFormat="false" ht="15" hidden="false" customHeight="false" outlineLevel="0" collapsed="false">
      <c r="A7860" s="1" t="n">
        <f aca="false">-23.3951865596601</f>
        <v>-23.3951865596601</v>
      </c>
      <c r="B7860" s="1" t="n">
        <v>-18.6949945608247</v>
      </c>
    </row>
    <row r="7861" customFormat="false" ht="15" hidden="false" customHeight="false" outlineLevel="0" collapsed="false">
      <c r="A7861" s="1" t="n">
        <v>21.8426448346785</v>
      </c>
      <c r="B7861" s="1" t="n">
        <v>-2.4575527786903</v>
      </c>
    </row>
    <row r="7862" customFormat="false" ht="15" hidden="false" customHeight="false" outlineLevel="0" collapsed="false">
      <c r="A7862" s="1" t="n">
        <f aca="false">-23.2279692252152</f>
        <v>-23.2279692252152</v>
      </c>
      <c r="B7862" s="1" t="n">
        <v>-15.0557314845711</v>
      </c>
    </row>
    <row r="7863" customFormat="false" ht="15" hidden="false" customHeight="false" outlineLevel="0" collapsed="false">
      <c r="A7863" s="1" t="n">
        <v>28.6174449484601</v>
      </c>
      <c r="B7863" s="1" t="n">
        <v>-6.01387396524005</v>
      </c>
    </row>
    <row r="7864" customFormat="false" ht="15" hidden="false" customHeight="false" outlineLevel="0" collapsed="false">
      <c r="A7864" s="1" t="n">
        <f aca="false">-25.7638908535891</f>
        <v>-25.7638908535891</v>
      </c>
      <c r="B7864" s="1" t="n">
        <v>-10.470629971056</v>
      </c>
    </row>
    <row r="7865" customFormat="false" ht="15" hidden="false" customHeight="false" outlineLevel="0" collapsed="false">
      <c r="A7865" s="1" t="n">
        <v>11.7426077504621</v>
      </c>
      <c r="B7865" s="1" t="n">
        <v>6.86669014027573</v>
      </c>
    </row>
    <row r="7866" customFormat="false" ht="15" hidden="false" customHeight="false" outlineLevel="0" collapsed="false">
      <c r="A7866" s="1" t="n">
        <v>-4.00832883890432</v>
      </c>
      <c r="B7866" s="1" t="n">
        <v>5.7715042812298</v>
      </c>
    </row>
    <row r="7867" customFormat="false" ht="15" hidden="false" customHeight="false" outlineLevel="0" collapsed="false">
      <c r="A7867" s="1" t="n">
        <v>21.10280774121</v>
      </c>
      <c r="B7867" s="1" t="n">
        <v>-5.38082119266977</v>
      </c>
    </row>
    <row r="7868" customFormat="false" ht="15" hidden="false" customHeight="false" outlineLevel="0" collapsed="false">
      <c r="A7868" s="1" t="n">
        <v>31.7790821735589</v>
      </c>
      <c r="B7868" s="1" t="n">
        <v>-8.09037372070179</v>
      </c>
    </row>
    <row r="7869" customFormat="false" ht="15" hidden="false" customHeight="false" outlineLevel="0" collapsed="false">
      <c r="A7869" s="1" t="n">
        <v>25.9418491307293</v>
      </c>
      <c r="B7869" s="1" t="n">
        <v>-1.47858585254014</v>
      </c>
    </row>
    <row r="7870" customFormat="false" ht="15" hidden="false" customHeight="false" outlineLevel="0" collapsed="false">
      <c r="A7870" s="1" t="n">
        <f aca="false">-31.916922188714</f>
        <v>-31.916922188714</v>
      </c>
      <c r="B7870" s="1" t="n">
        <v>-11.9069250092683</v>
      </c>
    </row>
    <row r="7871" customFormat="false" ht="15" hidden="false" customHeight="false" outlineLevel="0" collapsed="false">
      <c r="A7871" s="1" t="n">
        <v>24.0456737934037</v>
      </c>
      <c r="B7871" s="1" t="n">
        <v>-2.61229606576792</v>
      </c>
    </row>
    <row r="7872" customFormat="false" ht="15" hidden="false" customHeight="false" outlineLevel="0" collapsed="false">
      <c r="A7872" s="1" t="n">
        <f aca="false">-22.5923643838612</f>
        <v>-22.5923643838612</v>
      </c>
      <c r="B7872" s="1" t="n">
        <v>-17.9804838921591</v>
      </c>
    </row>
    <row r="7873" customFormat="false" ht="15" hidden="false" customHeight="false" outlineLevel="0" collapsed="false">
      <c r="A7873" s="1" t="n">
        <f aca="false">-18.4602094088865</f>
        <v>-18.4602094088865</v>
      </c>
      <c r="B7873" s="1" t="n">
        <v>-11.9166474910839</v>
      </c>
    </row>
    <row r="7874" customFormat="false" ht="15" hidden="false" customHeight="false" outlineLevel="0" collapsed="false">
      <c r="A7874" s="1" t="n">
        <v>5.09688640141712</v>
      </c>
      <c r="B7874" s="1" t="n">
        <v>4.36130520209151</v>
      </c>
    </row>
    <row r="7875" customFormat="false" ht="15" hidden="false" customHeight="false" outlineLevel="0" collapsed="false">
      <c r="A7875" s="1" t="n">
        <v>22.3181031475465</v>
      </c>
      <c r="B7875" s="1" t="n">
        <v>-4.18931628906946</v>
      </c>
    </row>
    <row r="7876" customFormat="false" ht="15" hidden="false" customHeight="false" outlineLevel="0" collapsed="false">
      <c r="A7876" s="1" t="n">
        <f aca="false">-22.6047386095576</f>
        <v>-22.6047386095576</v>
      </c>
      <c r="B7876" s="1" t="n">
        <v>-19.2746321735635</v>
      </c>
    </row>
    <row r="7877" customFormat="false" ht="15" hidden="false" customHeight="false" outlineLevel="0" collapsed="false">
      <c r="A7877" s="1" t="n">
        <f aca="false">-17.5753389125642</f>
        <v>-17.5753389125642</v>
      </c>
      <c r="B7877" s="1" t="n">
        <v>-12.7030933596638</v>
      </c>
    </row>
    <row r="7878" customFormat="false" ht="15" hidden="false" customHeight="false" outlineLevel="0" collapsed="false">
      <c r="A7878" s="1" t="n">
        <v>11.5376586475864</v>
      </c>
      <c r="B7878" s="1" t="n">
        <v>5.88323548154817</v>
      </c>
    </row>
    <row r="7879" customFormat="false" ht="15" hidden="false" customHeight="false" outlineLevel="0" collapsed="false">
      <c r="A7879" s="1" t="n">
        <f aca="false">-26.8142900521856</f>
        <v>-26.8142900521856</v>
      </c>
      <c r="B7879" s="1" t="n">
        <v>-9.68455367976717</v>
      </c>
    </row>
    <row r="7880" customFormat="false" ht="15" hidden="false" customHeight="false" outlineLevel="0" collapsed="false">
      <c r="A7880" s="1" t="n">
        <v>-5.07044035721685</v>
      </c>
      <c r="B7880" s="1" t="n">
        <v>4.26322323780607</v>
      </c>
    </row>
    <row r="7881" customFormat="false" ht="15" hidden="false" customHeight="false" outlineLevel="0" collapsed="false">
      <c r="A7881" s="1" t="n">
        <v>34.0568840735912</v>
      </c>
      <c r="B7881" s="1" t="n">
        <v>-0.928359337699422</v>
      </c>
    </row>
    <row r="7882" customFormat="false" ht="15" hidden="false" customHeight="false" outlineLevel="0" collapsed="false">
      <c r="A7882" s="1" t="n">
        <v>9.60594566998058</v>
      </c>
      <c r="B7882" s="1" t="n">
        <v>1.63408691041367</v>
      </c>
    </row>
    <row r="7883" customFormat="false" ht="15" hidden="false" customHeight="false" outlineLevel="0" collapsed="false">
      <c r="A7883" s="1" t="n">
        <f aca="false">-34.4763271282889</f>
        <v>-34.4763271282889</v>
      </c>
      <c r="B7883" s="1" t="n">
        <v>-15.3973096460595</v>
      </c>
    </row>
    <row r="7884" customFormat="false" ht="15" hidden="false" customHeight="false" outlineLevel="0" collapsed="false">
      <c r="A7884" s="1" t="n">
        <v>-5.6439338921861</v>
      </c>
      <c r="B7884" s="1" t="n">
        <v>8.08099138255918</v>
      </c>
    </row>
    <row r="7885" customFormat="false" ht="15" hidden="false" customHeight="false" outlineLevel="0" collapsed="false">
      <c r="A7885" s="1" t="n">
        <v>-3.70079948539282</v>
      </c>
      <c r="B7885" s="1" t="n">
        <v>1.80533855954156</v>
      </c>
    </row>
    <row r="7886" customFormat="false" ht="15" hidden="false" customHeight="false" outlineLevel="0" collapsed="false">
      <c r="A7886" s="1" t="n">
        <v>6.52479758131779</v>
      </c>
      <c r="B7886" s="1" t="n">
        <v>1.47353607423904</v>
      </c>
    </row>
    <row r="7887" customFormat="false" ht="15" hidden="false" customHeight="false" outlineLevel="0" collapsed="false">
      <c r="A7887" s="1" t="n">
        <f aca="false">-24.6131525372464</f>
        <v>-24.6131525372464</v>
      </c>
      <c r="B7887" s="1" t="n">
        <v>-10.9922014675531</v>
      </c>
    </row>
    <row r="7888" customFormat="false" ht="15" hidden="false" customHeight="false" outlineLevel="0" collapsed="false">
      <c r="A7888" s="1" t="n">
        <f aca="false">-33.5490016830738</f>
        <v>-33.5490016830738</v>
      </c>
      <c r="B7888" s="1" t="n">
        <v>-12.9849697522774</v>
      </c>
    </row>
    <row r="7889" customFormat="false" ht="15" hidden="false" customHeight="false" outlineLevel="0" collapsed="false">
      <c r="A7889" s="1" t="n">
        <v>29.9870866196581</v>
      </c>
      <c r="B7889" s="1" t="n">
        <v>-1.71338801260142</v>
      </c>
    </row>
    <row r="7890" customFormat="false" ht="15" hidden="false" customHeight="false" outlineLevel="0" collapsed="false">
      <c r="A7890" s="1" t="n">
        <v>0.615915874536673</v>
      </c>
      <c r="B7890" s="1" t="n">
        <v>2.15179268749584</v>
      </c>
    </row>
    <row r="7891" customFormat="false" ht="15" hidden="false" customHeight="false" outlineLevel="0" collapsed="false">
      <c r="A7891" s="1" t="n">
        <v>9.226229998804</v>
      </c>
      <c r="B7891" s="1" t="n">
        <v>7.79822022103521</v>
      </c>
    </row>
    <row r="7892" customFormat="false" ht="15" hidden="false" customHeight="false" outlineLevel="0" collapsed="false">
      <c r="A7892" s="1" t="n">
        <v>34.7669032176306</v>
      </c>
      <c r="B7892" s="1" t="n">
        <v>-5.41567845798367</v>
      </c>
    </row>
    <row r="7893" customFormat="false" ht="15" hidden="false" customHeight="false" outlineLevel="0" collapsed="false">
      <c r="A7893" s="1" t="n">
        <v>30.3902202903438</v>
      </c>
      <c r="B7893" s="1" t="n">
        <v>-4.8532693897042</v>
      </c>
    </row>
    <row r="7894" customFormat="false" ht="15" hidden="false" customHeight="false" outlineLevel="0" collapsed="false">
      <c r="A7894" s="1" t="n">
        <v>-4.26897331765932</v>
      </c>
      <c r="B7894" s="1" t="n">
        <v>0.310343195702197</v>
      </c>
    </row>
    <row r="7895" customFormat="false" ht="15" hidden="false" customHeight="false" outlineLevel="0" collapsed="false">
      <c r="A7895" s="1" t="n">
        <f aca="false">-15.5533532701126</f>
        <v>-15.5533532701126</v>
      </c>
      <c r="B7895" s="1" t="n">
        <v>-18.1911051577807</v>
      </c>
    </row>
    <row r="7896" customFormat="false" ht="15" hidden="false" customHeight="false" outlineLevel="0" collapsed="false">
      <c r="A7896" s="1" t="n">
        <f aca="false">-23.6931156342395</f>
        <v>-23.6931156342395</v>
      </c>
      <c r="B7896" s="1" t="n">
        <v>-13.8105464184948</v>
      </c>
    </row>
    <row r="7897" customFormat="false" ht="15" hidden="false" customHeight="false" outlineLevel="0" collapsed="false">
      <c r="A7897" s="1" t="n">
        <v>25.9198400643268</v>
      </c>
      <c r="B7897" s="1" t="n">
        <v>-8.34812692408478</v>
      </c>
    </row>
    <row r="7898" customFormat="false" ht="15" hidden="false" customHeight="false" outlineLevel="0" collapsed="false">
      <c r="A7898" s="1" t="n">
        <v>-3.16445167791666</v>
      </c>
      <c r="B7898" s="1" t="n">
        <v>1.05344097023774</v>
      </c>
    </row>
    <row r="7899" customFormat="false" ht="15" hidden="false" customHeight="false" outlineLevel="0" collapsed="false">
      <c r="A7899" s="1" t="n">
        <f aca="false">-27.9354743454061</f>
        <v>-27.9354743454061</v>
      </c>
      <c r="B7899" s="1" t="n">
        <v>-14.4226668375148</v>
      </c>
    </row>
    <row r="7900" customFormat="false" ht="15" hidden="false" customHeight="false" outlineLevel="0" collapsed="false">
      <c r="A7900" s="1" t="n">
        <v>-2.30953310447161</v>
      </c>
      <c r="B7900" s="1" t="n">
        <v>3.15082119005779</v>
      </c>
    </row>
    <row r="7901" customFormat="false" ht="15" hidden="false" customHeight="false" outlineLevel="0" collapsed="false">
      <c r="A7901" s="1" t="n">
        <v>24.5603059078428</v>
      </c>
      <c r="B7901" s="1" t="n">
        <v>-0.74663757682598</v>
      </c>
    </row>
    <row r="7902" customFormat="false" ht="15" hidden="false" customHeight="false" outlineLevel="0" collapsed="false">
      <c r="A7902" s="1" t="n">
        <v>3.60023388676374</v>
      </c>
      <c r="B7902" s="1" t="n">
        <v>8.46899296535157</v>
      </c>
    </row>
    <row r="7903" customFormat="false" ht="15" hidden="false" customHeight="false" outlineLevel="0" collapsed="false">
      <c r="A7903" s="1" t="n">
        <f aca="false">-26.7116097034922</f>
        <v>-26.7116097034922</v>
      </c>
      <c r="B7903" s="1" t="n">
        <v>-12.9313275935246</v>
      </c>
    </row>
    <row r="7904" customFormat="false" ht="15" hidden="false" customHeight="false" outlineLevel="0" collapsed="false">
      <c r="A7904" s="1" t="n">
        <v>5.35809231761532</v>
      </c>
      <c r="B7904" s="1" t="n">
        <v>1.0120541779764</v>
      </c>
    </row>
    <row r="7905" customFormat="false" ht="15" hidden="false" customHeight="false" outlineLevel="0" collapsed="false">
      <c r="A7905" s="1" t="n">
        <f aca="false">-25.4855598734117</f>
        <v>-25.4855598734117</v>
      </c>
      <c r="B7905" s="1" t="n">
        <v>-11.0723092423647</v>
      </c>
    </row>
    <row r="7906" customFormat="false" ht="15" hidden="false" customHeight="false" outlineLevel="0" collapsed="false">
      <c r="A7906" s="1" t="n">
        <f aca="false">-25.7390362672787</f>
        <v>-25.7390362672787</v>
      </c>
      <c r="B7906" s="1" t="n">
        <v>-15.5655107279686</v>
      </c>
    </row>
    <row r="7907" customFormat="false" ht="15" hidden="false" customHeight="false" outlineLevel="0" collapsed="false">
      <c r="A7907" s="1" t="n">
        <v>31.5539753258058</v>
      </c>
      <c r="B7907" s="1" t="n">
        <v>-5.65349691028579</v>
      </c>
    </row>
    <row r="7908" customFormat="false" ht="15" hidden="false" customHeight="false" outlineLevel="0" collapsed="false">
      <c r="A7908" s="1" t="n">
        <f aca="false">-34.3181957626469</f>
        <v>-34.3181957626469</v>
      </c>
      <c r="B7908" s="1" t="n">
        <v>-11.063778738003</v>
      </c>
    </row>
    <row r="7909" customFormat="false" ht="15" hidden="false" customHeight="false" outlineLevel="0" collapsed="false">
      <c r="A7909" s="1" t="n">
        <f aca="false">-18.8021090632798</f>
        <v>-18.8021090632798</v>
      </c>
      <c r="B7909" s="1" t="n">
        <v>-17.3547371914587</v>
      </c>
    </row>
    <row r="7910" customFormat="false" ht="15" hidden="false" customHeight="false" outlineLevel="0" collapsed="false">
      <c r="A7910" s="1" t="n">
        <f aca="false">-30.2882116142353</f>
        <v>-30.2882116142353</v>
      </c>
      <c r="B7910" s="1" t="n">
        <v>-13.2974923908757</v>
      </c>
    </row>
    <row r="7911" customFormat="false" ht="15" hidden="false" customHeight="false" outlineLevel="0" collapsed="false">
      <c r="A7911" s="1" t="n">
        <f aca="false">-34.5687074051603</f>
        <v>-34.5687074051603</v>
      </c>
      <c r="B7911" s="1" t="n">
        <v>-13.3123532901087</v>
      </c>
    </row>
    <row r="7912" customFormat="false" ht="15" hidden="false" customHeight="false" outlineLevel="0" collapsed="false">
      <c r="A7912" s="1" t="n">
        <v>5.8522024931297</v>
      </c>
      <c r="B7912" s="1" t="n">
        <v>1.20970798461734</v>
      </c>
    </row>
    <row r="7913" customFormat="false" ht="15" hidden="false" customHeight="false" outlineLevel="0" collapsed="false">
      <c r="A7913" s="1" t="n">
        <f aca="false">-33.9359306808705</f>
        <v>-33.9359306808705</v>
      </c>
      <c r="B7913" s="1" t="n">
        <v>-13.8597387767389</v>
      </c>
    </row>
    <row r="7914" customFormat="false" ht="15" hidden="false" customHeight="false" outlineLevel="0" collapsed="false">
      <c r="A7914" s="1" t="n">
        <f aca="false">-21.4408970075625</f>
        <v>-21.4408970075625</v>
      </c>
      <c r="B7914" s="1" t="n">
        <v>-18.021590294021</v>
      </c>
    </row>
    <row r="7915" customFormat="false" ht="15" hidden="false" customHeight="false" outlineLevel="0" collapsed="false">
      <c r="A7915" s="1" t="n">
        <f aca="false">-18.5987949445611</f>
        <v>-18.5987949445611</v>
      </c>
      <c r="B7915" s="1" t="n">
        <v>-17.247693003942</v>
      </c>
    </row>
    <row r="7916" customFormat="false" ht="15" hidden="false" customHeight="false" outlineLevel="0" collapsed="false">
      <c r="A7916" s="1" t="n">
        <v>-3.04668331072724</v>
      </c>
      <c r="B7916" s="1" t="n">
        <v>7.55755910729782</v>
      </c>
    </row>
    <row r="7917" customFormat="false" ht="15" hidden="false" customHeight="false" outlineLevel="0" collapsed="false">
      <c r="A7917" s="1" t="n">
        <v>10.6442300206068</v>
      </c>
      <c r="B7917" s="1" t="n">
        <v>-0.101401101647943</v>
      </c>
    </row>
    <row r="7918" customFormat="false" ht="15" hidden="false" customHeight="false" outlineLevel="0" collapsed="false">
      <c r="A7918" s="1" t="n">
        <v>12.0894885066802</v>
      </c>
      <c r="B7918" s="1" t="n">
        <v>8.54721802885346</v>
      </c>
    </row>
    <row r="7919" customFormat="false" ht="15" hidden="false" customHeight="false" outlineLevel="0" collapsed="false">
      <c r="A7919" s="1" t="n">
        <f aca="false">-19.8151256363061</f>
        <v>-19.8151256363061</v>
      </c>
      <c r="B7919" s="1" t="n">
        <v>-12.8222780336899</v>
      </c>
    </row>
    <row r="7920" customFormat="false" ht="15" hidden="false" customHeight="false" outlineLevel="0" collapsed="false">
      <c r="A7920" s="1" t="n">
        <f aca="false">-21.8238193331272</f>
        <v>-21.8238193331272</v>
      </c>
      <c r="B7920" s="1" t="n">
        <v>-13.5343552088599</v>
      </c>
    </row>
    <row r="7921" customFormat="false" ht="15" hidden="false" customHeight="false" outlineLevel="0" collapsed="false">
      <c r="A7921" s="1" t="n">
        <f aca="false">-18.8166623475508</f>
        <v>-18.8166623475508</v>
      </c>
      <c r="B7921" s="1" t="n">
        <v>-17.5404336523404</v>
      </c>
    </row>
    <row r="7922" customFormat="false" ht="15" hidden="false" customHeight="false" outlineLevel="0" collapsed="false">
      <c r="A7922" s="1" t="n">
        <v>7.86019040043068</v>
      </c>
      <c r="B7922" s="1" t="n">
        <v>7.49875383268335</v>
      </c>
    </row>
    <row r="7923" customFormat="false" ht="15" hidden="false" customHeight="false" outlineLevel="0" collapsed="false">
      <c r="A7923" s="1" t="n">
        <v>33.6595599657833</v>
      </c>
      <c r="B7923" s="1" t="n">
        <v>-4.6297589145742</v>
      </c>
    </row>
    <row r="7924" customFormat="false" ht="15" hidden="false" customHeight="false" outlineLevel="0" collapsed="false">
      <c r="A7924" s="1" t="n">
        <f aca="false">-18.4251291386297</f>
        <v>-18.4251291386297</v>
      </c>
      <c r="B7924" s="1" t="n">
        <v>-16.1240307743837</v>
      </c>
    </row>
    <row r="7925" customFormat="false" ht="15" hidden="false" customHeight="false" outlineLevel="0" collapsed="false">
      <c r="A7925" s="1" t="n">
        <v>26.2426677066442</v>
      </c>
      <c r="B7925" s="1" t="n">
        <v>-1.0674556037464</v>
      </c>
    </row>
    <row r="7926" customFormat="false" ht="15" hidden="false" customHeight="false" outlineLevel="0" collapsed="false">
      <c r="A7926" s="1" t="n">
        <v>40.0504799424003</v>
      </c>
      <c r="B7926" s="1" t="n">
        <v>-1.27989259500282</v>
      </c>
    </row>
    <row r="7927" customFormat="false" ht="15" hidden="false" customHeight="false" outlineLevel="0" collapsed="false">
      <c r="A7927" s="1" t="n">
        <f aca="false">-28.3035051443478</f>
        <v>-28.3035051443478</v>
      </c>
      <c r="B7927" s="1" t="n">
        <v>-13.6925956682395</v>
      </c>
    </row>
    <row r="7928" customFormat="false" ht="15" hidden="false" customHeight="false" outlineLevel="0" collapsed="false">
      <c r="A7928" s="1" t="n">
        <f aca="false">-24.8258522176872</f>
        <v>-24.8258522176872</v>
      </c>
      <c r="B7928" s="1" t="n">
        <v>-11.6907412450893</v>
      </c>
    </row>
    <row r="7929" customFormat="false" ht="15" hidden="false" customHeight="false" outlineLevel="0" collapsed="false">
      <c r="A7929" s="1" t="n">
        <v>36.5971689049939</v>
      </c>
      <c r="B7929" s="1" t="n">
        <v>-1.46534659004271</v>
      </c>
    </row>
    <row r="7930" customFormat="false" ht="15" hidden="false" customHeight="false" outlineLevel="0" collapsed="false">
      <c r="A7930" s="1" t="n">
        <v>26.7114978894568</v>
      </c>
      <c r="B7930" s="1" t="n">
        <v>-7.07456318852461</v>
      </c>
    </row>
    <row r="7931" customFormat="false" ht="15" hidden="false" customHeight="false" outlineLevel="0" collapsed="false">
      <c r="A7931" s="1" t="n">
        <v>21.1043965400845</v>
      </c>
      <c r="B7931" s="1" t="n">
        <v>-1.65241825807517</v>
      </c>
    </row>
    <row r="7932" customFormat="false" ht="15" hidden="false" customHeight="false" outlineLevel="0" collapsed="false">
      <c r="A7932" s="1" t="n">
        <v>4.01890481009952</v>
      </c>
      <c r="B7932" s="1" t="n">
        <v>4.59337244609863</v>
      </c>
    </row>
    <row r="7933" customFormat="false" ht="15" hidden="false" customHeight="false" outlineLevel="0" collapsed="false">
      <c r="A7933" s="1" t="n">
        <v>2.05348428123913</v>
      </c>
      <c r="B7933" s="1" t="n">
        <v>2.35772885160749</v>
      </c>
    </row>
    <row r="7934" customFormat="false" ht="15" hidden="false" customHeight="false" outlineLevel="0" collapsed="false">
      <c r="A7934" s="1" t="n">
        <v>26.3983553551752</v>
      </c>
      <c r="B7934" s="1" t="n">
        <v>-4.30659600233658</v>
      </c>
    </row>
    <row r="7935" customFormat="false" ht="15" hidden="false" customHeight="false" outlineLevel="0" collapsed="false">
      <c r="A7935" s="1" t="n">
        <f aca="false">-15.476877022135</f>
        <v>-15.476877022135</v>
      </c>
      <c r="B7935" s="1" t="n">
        <v>-15.7422953188786</v>
      </c>
    </row>
    <row r="7936" customFormat="false" ht="15" hidden="false" customHeight="false" outlineLevel="0" collapsed="false">
      <c r="A7936" s="1" t="n">
        <v>13.351453672925</v>
      </c>
      <c r="B7936" s="1" t="n">
        <v>0.635786775653505</v>
      </c>
    </row>
    <row r="7937" customFormat="false" ht="15" hidden="false" customHeight="false" outlineLevel="0" collapsed="false">
      <c r="A7937" s="1" t="n">
        <f aca="false">-18.456546963916</f>
        <v>-18.456546963916</v>
      </c>
      <c r="B7937" s="1" t="n">
        <v>-13.5031756442248</v>
      </c>
    </row>
    <row r="7938" customFormat="false" ht="15" hidden="false" customHeight="false" outlineLevel="0" collapsed="false">
      <c r="A7938" s="1" t="n">
        <f aca="false">-26.5063877002296</f>
        <v>-26.5063877002296</v>
      </c>
      <c r="B7938" s="1" t="n">
        <v>-14.4321897289779</v>
      </c>
    </row>
    <row r="7939" customFormat="false" ht="15" hidden="false" customHeight="false" outlineLevel="0" collapsed="false">
      <c r="A7939" s="1" t="n">
        <f aca="false">-33.6870123242828</f>
        <v>-33.6870123242828</v>
      </c>
      <c r="B7939" s="1" t="n">
        <v>-15.0206333291526</v>
      </c>
    </row>
    <row r="7940" customFormat="false" ht="15" hidden="false" customHeight="false" outlineLevel="0" collapsed="false">
      <c r="A7940" s="1" t="n">
        <f aca="false">-32.891522992787</f>
        <v>-32.891522992787</v>
      </c>
      <c r="B7940" s="1" t="n">
        <v>-15.7432338506678</v>
      </c>
    </row>
    <row r="7941" customFormat="false" ht="15" hidden="false" customHeight="false" outlineLevel="0" collapsed="false">
      <c r="A7941" s="1" t="n">
        <v>30.2768937439492</v>
      </c>
      <c r="B7941" s="1" t="n">
        <v>-4.9301926891327</v>
      </c>
    </row>
    <row r="7942" customFormat="false" ht="15" hidden="false" customHeight="false" outlineLevel="0" collapsed="false">
      <c r="A7942" s="1" t="n">
        <v>11.8618161830339</v>
      </c>
      <c r="B7942" s="1" t="n">
        <v>0.842744235209555</v>
      </c>
    </row>
    <row r="7943" customFormat="false" ht="15" hidden="false" customHeight="false" outlineLevel="0" collapsed="false">
      <c r="A7943" s="1" t="n">
        <v>35.4776571753234</v>
      </c>
      <c r="B7943" s="1" t="n">
        <v>-5.67570467486066</v>
      </c>
    </row>
    <row r="7944" customFormat="false" ht="15" hidden="false" customHeight="false" outlineLevel="0" collapsed="false">
      <c r="A7944" s="1" t="n">
        <v>36.1999090467193</v>
      </c>
      <c r="B7944" s="1" t="n">
        <v>-7.60148340277302</v>
      </c>
    </row>
    <row r="7945" customFormat="false" ht="15" hidden="false" customHeight="false" outlineLevel="0" collapsed="false">
      <c r="A7945" s="1" t="n">
        <v>37.9542481962371</v>
      </c>
      <c r="B7945" s="1" t="n">
        <v>-7.58706832687925</v>
      </c>
    </row>
    <row r="7946" customFormat="false" ht="15" hidden="false" customHeight="false" outlineLevel="0" collapsed="false">
      <c r="A7946" s="1" t="n">
        <v>30.266959851016</v>
      </c>
      <c r="B7946" s="1" t="n">
        <v>-4.41690484651024</v>
      </c>
    </row>
    <row r="7947" customFormat="false" ht="15" hidden="false" customHeight="false" outlineLevel="0" collapsed="false">
      <c r="A7947" s="1" t="n">
        <v>34.2528057600626</v>
      </c>
      <c r="B7947" s="1" t="n">
        <v>-8.7865852652718</v>
      </c>
    </row>
    <row r="7948" customFormat="false" ht="15" hidden="false" customHeight="false" outlineLevel="0" collapsed="false">
      <c r="A7948" s="1" t="n">
        <v>5.96625180608851</v>
      </c>
      <c r="B7948" s="1" t="n">
        <v>9.04200113016401</v>
      </c>
    </row>
    <row r="7949" customFormat="false" ht="15" hidden="false" customHeight="false" outlineLevel="0" collapsed="false">
      <c r="A7949" s="1" t="n">
        <f aca="false">-33.8992317982045</f>
        <v>-33.8992317982045</v>
      </c>
      <c r="B7949" s="1" t="n">
        <v>-15.9588540068616</v>
      </c>
    </row>
    <row r="7950" customFormat="false" ht="15" hidden="false" customHeight="false" outlineLevel="0" collapsed="false">
      <c r="A7950" s="1" t="n">
        <v>23.1061383248553</v>
      </c>
      <c r="B7950" s="1" t="n">
        <v>-4.43710363366219</v>
      </c>
    </row>
    <row r="7951" customFormat="false" ht="15" hidden="false" customHeight="false" outlineLevel="0" collapsed="false">
      <c r="A7951" s="1" t="n">
        <v>28.2044316500852</v>
      </c>
      <c r="B7951" s="1" t="n">
        <v>-5.91236587223261</v>
      </c>
    </row>
    <row r="7952" customFormat="false" ht="15" hidden="false" customHeight="false" outlineLevel="0" collapsed="false">
      <c r="A7952" s="1" t="n">
        <v>32.4116854890992</v>
      </c>
      <c r="B7952" s="1" t="n">
        <v>-1.61089982693001</v>
      </c>
    </row>
    <row r="7953" customFormat="false" ht="15" hidden="false" customHeight="false" outlineLevel="0" collapsed="false">
      <c r="A7953" s="1" t="n">
        <v>7.77648949054327</v>
      </c>
      <c r="B7953" s="1" t="n">
        <v>6.39177948352469</v>
      </c>
    </row>
    <row r="7954" customFormat="false" ht="15" hidden="false" customHeight="false" outlineLevel="0" collapsed="false">
      <c r="A7954" s="1" t="n">
        <v>-0.244203579241658</v>
      </c>
      <c r="B7954" s="1" t="n">
        <v>2.70776661882015</v>
      </c>
    </row>
    <row r="7955" customFormat="false" ht="15" hidden="false" customHeight="false" outlineLevel="0" collapsed="false">
      <c r="A7955" s="1" t="n">
        <f aca="false">-23.8572274767843</f>
        <v>-23.8572274767843</v>
      </c>
      <c r="B7955" s="1" t="n">
        <v>-11.4131017175284</v>
      </c>
    </row>
    <row r="7956" customFormat="false" ht="15" hidden="false" customHeight="false" outlineLevel="0" collapsed="false">
      <c r="A7956" s="1" t="n">
        <f aca="false">-32.6305921686649</f>
        <v>-32.6305921686649</v>
      </c>
      <c r="B7956" s="1" t="n">
        <v>-18.1868546041676</v>
      </c>
    </row>
    <row r="7957" customFormat="false" ht="15" hidden="false" customHeight="false" outlineLevel="0" collapsed="false">
      <c r="A7957" s="1" t="n">
        <f aca="false">-32.9182384883199</f>
        <v>-32.9182384883199</v>
      </c>
      <c r="B7957" s="1" t="n">
        <v>-11.0159657108219</v>
      </c>
    </row>
    <row r="7958" customFormat="false" ht="15" hidden="false" customHeight="false" outlineLevel="0" collapsed="false">
      <c r="A7958" s="1" t="n">
        <v>9.70416389577387</v>
      </c>
      <c r="B7958" s="1" t="n">
        <v>3.25248025950665</v>
      </c>
    </row>
    <row r="7959" customFormat="false" ht="15" hidden="false" customHeight="false" outlineLevel="0" collapsed="false">
      <c r="A7959" s="1" t="n">
        <f aca="false">-3.12854855828685</f>
        <v>-3.12854855828685</v>
      </c>
      <c r="B7959" s="1" t="n">
        <v>-0.0703470031067574</v>
      </c>
    </row>
    <row r="7960" customFormat="false" ht="15" hidden="false" customHeight="false" outlineLevel="0" collapsed="false">
      <c r="A7960" s="1" t="n">
        <v>39.9355259014027</v>
      </c>
      <c r="B7960" s="1" t="n">
        <v>-5.70437294743791</v>
      </c>
    </row>
    <row r="7961" customFormat="false" ht="15" hidden="false" customHeight="false" outlineLevel="0" collapsed="false">
      <c r="A7961" s="1" t="n">
        <v>-2.46846936064447</v>
      </c>
      <c r="B7961" s="1" t="n">
        <v>0.166303447100375</v>
      </c>
    </row>
    <row r="7962" customFormat="false" ht="15" hidden="false" customHeight="false" outlineLevel="0" collapsed="false">
      <c r="A7962" s="1" t="n">
        <f aca="false">-31.5109064427491</f>
        <v>-31.5109064427491</v>
      </c>
      <c r="B7962" s="1" t="n">
        <v>-17.1048394835963</v>
      </c>
    </row>
    <row r="7963" customFormat="false" ht="15" hidden="false" customHeight="false" outlineLevel="0" collapsed="false">
      <c r="A7963" s="1" t="n">
        <v>23.2364465104634</v>
      </c>
      <c r="B7963" s="1" t="n">
        <v>-0.350041122176445</v>
      </c>
    </row>
    <row r="7964" customFormat="false" ht="15" hidden="false" customHeight="false" outlineLevel="0" collapsed="false">
      <c r="A7964" s="1" t="n">
        <v>30.5891942903821</v>
      </c>
      <c r="B7964" s="1" t="n">
        <v>-3.5071859177484</v>
      </c>
    </row>
    <row r="7965" customFormat="false" ht="15" hidden="false" customHeight="false" outlineLevel="0" collapsed="false">
      <c r="A7965" s="1" t="n">
        <v>8.66989114061316</v>
      </c>
      <c r="B7965" s="1" t="n">
        <v>5.70754150269663</v>
      </c>
    </row>
    <row r="7966" customFormat="false" ht="15" hidden="false" customHeight="false" outlineLevel="0" collapsed="false">
      <c r="A7966" s="1" t="n">
        <v>32.7597177185755</v>
      </c>
      <c r="B7966" s="1" t="n">
        <v>-6.28467370430613</v>
      </c>
    </row>
    <row r="7967" customFormat="false" ht="15" hidden="false" customHeight="false" outlineLevel="0" collapsed="false">
      <c r="A7967" s="1" t="n">
        <f aca="false">-22.6577232459589</f>
        <v>-22.6577232459589</v>
      </c>
      <c r="B7967" s="1" t="n">
        <v>-18.0996412577922</v>
      </c>
    </row>
    <row r="7968" customFormat="false" ht="15" hidden="false" customHeight="false" outlineLevel="0" collapsed="false">
      <c r="A7968" s="1" t="n">
        <v>8.53951054130037</v>
      </c>
      <c r="B7968" s="1" t="n">
        <v>8.51427160351634</v>
      </c>
    </row>
    <row r="7969" customFormat="false" ht="15" hidden="false" customHeight="false" outlineLevel="0" collapsed="false">
      <c r="A7969" s="1" t="n">
        <v>4.45471059276431</v>
      </c>
      <c r="B7969" s="1" t="n">
        <v>6.83216700983282</v>
      </c>
    </row>
    <row r="7970" customFormat="false" ht="15" hidden="false" customHeight="false" outlineLevel="0" collapsed="false">
      <c r="A7970" s="1" t="n">
        <v>22.6135420754026</v>
      </c>
      <c r="B7970" s="1" t="n">
        <v>-3.15110323254247</v>
      </c>
    </row>
    <row r="7971" customFormat="false" ht="15" hidden="false" customHeight="false" outlineLevel="0" collapsed="false">
      <c r="A7971" s="1" t="n">
        <f aca="false">-24.0615278387036</f>
        <v>-24.0615278387036</v>
      </c>
      <c r="B7971" s="1" t="n">
        <v>-10.8178164109837</v>
      </c>
    </row>
    <row r="7972" customFormat="false" ht="15" hidden="false" customHeight="false" outlineLevel="0" collapsed="false">
      <c r="A7972" s="1" t="n">
        <f aca="false">-24.1292130017536</f>
        <v>-24.1292130017536</v>
      </c>
      <c r="B7972" s="1" t="n">
        <v>-13.3492103199259</v>
      </c>
    </row>
    <row r="7973" customFormat="false" ht="15" hidden="false" customHeight="false" outlineLevel="0" collapsed="false">
      <c r="A7973" s="1" t="n">
        <f aca="false">-20.8266001752052</f>
        <v>-20.8266001752052</v>
      </c>
      <c r="B7973" s="1" t="n">
        <v>-17.8368066467038</v>
      </c>
    </row>
    <row r="7974" customFormat="false" ht="15" hidden="false" customHeight="false" outlineLevel="0" collapsed="false">
      <c r="A7974" s="1" t="n">
        <v>38.9385797728287</v>
      </c>
      <c r="B7974" s="1" t="n">
        <v>-7.13803769147841</v>
      </c>
    </row>
    <row r="7975" customFormat="false" ht="15" hidden="false" customHeight="false" outlineLevel="0" collapsed="false">
      <c r="A7975" s="1" t="n">
        <v>22.6484316908101</v>
      </c>
      <c r="B7975" s="1" t="n">
        <v>-5.9790301203876</v>
      </c>
    </row>
    <row r="7976" customFormat="false" ht="15" hidden="false" customHeight="false" outlineLevel="0" collapsed="false">
      <c r="A7976" s="1" t="n">
        <v>23.1628893441236</v>
      </c>
      <c r="B7976" s="1" t="n">
        <v>-2.96862802244918</v>
      </c>
    </row>
    <row r="7977" customFormat="false" ht="15" hidden="false" customHeight="false" outlineLevel="0" collapsed="false">
      <c r="A7977" s="1" t="n">
        <v>26.8083392162408</v>
      </c>
      <c r="B7977" s="1" t="n">
        <v>-6.14263620501972</v>
      </c>
    </row>
    <row r="7978" customFormat="false" ht="15" hidden="false" customHeight="false" outlineLevel="0" collapsed="false">
      <c r="A7978" s="1" t="n">
        <f aca="false">-0.76959015877949</f>
        <v>-0.76959015877949</v>
      </c>
      <c r="B7978" s="1" t="n">
        <v>-0.242688021707801</v>
      </c>
    </row>
    <row r="7979" customFormat="false" ht="15" hidden="false" customHeight="false" outlineLevel="0" collapsed="false">
      <c r="A7979" s="1" t="n">
        <v>-4.05973141954902</v>
      </c>
      <c r="B7979" s="1" t="n">
        <v>3.37840012812769</v>
      </c>
    </row>
    <row r="7980" customFormat="false" ht="15" hidden="false" customHeight="false" outlineLevel="0" collapsed="false">
      <c r="A7980" s="1" t="n">
        <f aca="false">-18.0757475003831</f>
        <v>-18.0757475003831</v>
      </c>
      <c r="B7980" s="1" t="n">
        <v>-12.1229246286758</v>
      </c>
    </row>
    <row r="7981" customFormat="false" ht="15" hidden="false" customHeight="false" outlineLevel="0" collapsed="false">
      <c r="A7981" s="1" t="n">
        <v>23.6819648650283</v>
      </c>
      <c r="B7981" s="1" t="n">
        <v>-0.273858127739861</v>
      </c>
    </row>
    <row r="7982" customFormat="false" ht="15" hidden="false" customHeight="false" outlineLevel="0" collapsed="false">
      <c r="A7982" s="1" t="n">
        <v>37.9929620540101</v>
      </c>
      <c r="B7982" s="1" t="n">
        <v>-5.79916269322402</v>
      </c>
    </row>
    <row r="7983" customFormat="false" ht="15" hidden="false" customHeight="false" outlineLevel="0" collapsed="false">
      <c r="A7983" s="1" t="n">
        <v>5.48923415735761</v>
      </c>
      <c r="B7983" s="1" t="n">
        <v>7.85089916065875</v>
      </c>
    </row>
    <row r="7984" customFormat="false" ht="15" hidden="false" customHeight="false" outlineLevel="0" collapsed="false">
      <c r="A7984" s="1" t="n">
        <v>31.772861383612</v>
      </c>
      <c r="B7984" s="1" t="n">
        <v>-4.96264406698511</v>
      </c>
    </row>
    <row r="7985" customFormat="false" ht="15" hidden="false" customHeight="false" outlineLevel="0" collapsed="false">
      <c r="A7985" s="1" t="n">
        <f aca="false">-21.9197099294145</f>
        <v>-21.9197099294145</v>
      </c>
      <c r="B7985" s="1" t="n">
        <v>-10.4643027607527</v>
      </c>
    </row>
    <row r="7986" customFormat="false" ht="15" hidden="false" customHeight="false" outlineLevel="0" collapsed="false">
      <c r="A7986" s="1" t="n">
        <v>38.2427492036304</v>
      </c>
      <c r="B7986" s="1" t="n">
        <v>-1.56084249313958</v>
      </c>
    </row>
    <row r="7987" customFormat="false" ht="15" hidden="false" customHeight="false" outlineLevel="0" collapsed="false">
      <c r="A7987" s="1" t="n">
        <v>23.8355384582784</v>
      </c>
      <c r="B7987" s="1" t="n">
        <v>-4.31686087638664</v>
      </c>
    </row>
    <row r="7988" customFormat="false" ht="15" hidden="false" customHeight="false" outlineLevel="0" collapsed="false">
      <c r="A7988" s="1" t="n">
        <v>36.6724320901054</v>
      </c>
      <c r="B7988" s="1" t="n">
        <v>-7.88769001355904</v>
      </c>
    </row>
    <row r="7989" customFormat="false" ht="15" hidden="false" customHeight="false" outlineLevel="0" collapsed="false">
      <c r="A7989" s="1" t="n">
        <v>30.1985623906416</v>
      </c>
      <c r="B7989" s="1" t="n">
        <v>-5.67685352878382</v>
      </c>
    </row>
    <row r="7990" customFormat="false" ht="15" hidden="false" customHeight="false" outlineLevel="0" collapsed="false">
      <c r="A7990" s="1" t="n">
        <f aca="false">-18.3300304882981</f>
        <v>-18.3300304882981</v>
      </c>
      <c r="B7990" s="1" t="n">
        <v>-12.4136546215741</v>
      </c>
    </row>
    <row r="7991" customFormat="false" ht="15" hidden="false" customHeight="false" outlineLevel="0" collapsed="false">
      <c r="A7991" s="1" t="n">
        <v>37.6247039761398</v>
      </c>
      <c r="B7991" s="1" t="n">
        <v>-9.28516880100725</v>
      </c>
    </row>
    <row r="7992" customFormat="false" ht="15" hidden="false" customHeight="false" outlineLevel="0" collapsed="false">
      <c r="A7992" s="1" t="n">
        <v>28.3105538813124</v>
      </c>
      <c r="B7992" s="1" t="n">
        <v>-9.05798799035004</v>
      </c>
    </row>
    <row r="7993" customFormat="false" ht="15" hidden="false" customHeight="false" outlineLevel="0" collapsed="false">
      <c r="A7993" s="1" t="n">
        <v>11.6619917216062</v>
      </c>
      <c r="B7993" s="1" t="n">
        <v>0.795128654732113</v>
      </c>
    </row>
    <row r="7994" customFormat="false" ht="15" hidden="false" customHeight="false" outlineLevel="0" collapsed="false">
      <c r="A7994" s="1" t="n">
        <f aca="false">-23.3611882539074</f>
        <v>-23.3611882539074</v>
      </c>
      <c r="B7994" s="1" t="n">
        <v>-18.7734864148674</v>
      </c>
    </row>
    <row r="7995" customFormat="false" ht="15" hidden="false" customHeight="false" outlineLevel="0" collapsed="false">
      <c r="A7995" s="1" t="n">
        <v>4.17618861565422</v>
      </c>
      <c r="B7995" s="1" t="n">
        <v>8.50068854724318</v>
      </c>
    </row>
    <row r="7996" customFormat="false" ht="15" hidden="false" customHeight="false" outlineLevel="0" collapsed="false">
      <c r="A7996" s="1" t="n">
        <v>-5.26992118316094</v>
      </c>
      <c r="B7996" s="1" t="n">
        <v>2.85670170247084</v>
      </c>
    </row>
    <row r="7997" customFormat="false" ht="15" hidden="false" customHeight="false" outlineLevel="0" collapsed="false">
      <c r="A7997" s="1" t="n">
        <v>37.7375317311682</v>
      </c>
      <c r="B7997" s="1" t="n">
        <v>-9.41519042253568</v>
      </c>
    </row>
    <row r="7998" customFormat="false" ht="15" hidden="false" customHeight="false" outlineLevel="0" collapsed="false">
      <c r="A7998" s="1" t="n">
        <f aca="false">-20.4135031060847</f>
        <v>-20.4135031060847</v>
      </c>
      <c r="B7998" s="1" t="n">
        <v>-10.4493917326003</v>
      </c>
    </row>
    <row r="7999" customFormat="false" ht="15" hidden="false" customHeight="false" outlineLevel="0" collapsed="false">
      <c r="A7999" s="1" t="n">
        <v>7.49947974136706</v>
      </c>
      <c r="B7999" s="1" t="n">
        <v>5.50048012614308</v>
      </c>
    </row>
    <row r="8000" customFormat="false" ht="15" hidden="false" customHeight="false" outlineLevel="0" collapsed="false">
      <c r="A8000" s="1" t="n">
        <v>2.45440383254702</v>
      </c>
      <c r="B8000" s="1" t="n">
        <v>5.27718003898618</v>
      </c>
    </row>
    <row r="8001" customFormat="false" ht="15" hidden="false" customHeight="false" outlineLevel="0" collapsed="false">
      <c r="A8001" s="1" t="n">
        <v>33.6635544396897</v>
      </c>
      <c r="B8001" s="1" t="n">
        <v>-5.0735797246884</v>
      </c>
    </row>
    <row r="8002" customFormat="false" ht="15" hidden="false" customHeight="false" outlineLevel="0" collapsed="false">
      <c r="A8002" s="1" t="n">
        <f aca="false">-19.3721295209058</f>
        <v>-19.3721295209058</v>
      </c>
      <c r="B8002" s="1" t="n">
        <v>-15.1191163789716</v>
      </c>
    </row>
    <row r="8003" customFormat="false" ht="15" hidden="false" customHeight="false" outlineLevel="0" collapsed="false">
      <c r="A8003" s="1" t="n">
        <f aca="false">-17.7418204452961</f>
        <v>-17.7418204452961</v>
      </c>
      <c r="B8003" s="1" t="n">
        <v>-15.7825091515249</v>
      </c>
    </row>
    <row r="8004" customFormat="false" ht="15" hidden="false" customHeight="false" outlineLevel="0" collapsed="false">
      <c r="A8004" s="1" t="n">
        <v>1.1216300582381</v>
      </c>
      <c r="B8004" s="1" t="n">
        <v>2.12429211184132</v>
      </c>
    </row>
    <row r="8005" customFormat="false" ht="15" hidden="false" customHeight="false" outlineLevel="0" collapsed="false">
      <c r="A8005" s="1" t="n">
        <f aca="false">-28.5272574593796</f>
        <v>-28.5272574593796</v>
      </c>
      <c r="B8005" s="1" t="n">
        <v>-15.0588202542948</v>
      </c>
    </row>
    <row r="8006" customFormat="false" ht="15" hidden="false" customHeight="false" outlineLevel="0" collapsed="false">
      <c r="A8006" s="1" t="n">
        <v>40.4237856571098</v>
      </c>
      <c r="B8006" s="1" t="n">
        <v>-2.10285331930938</v>
      </c>
    </row>
    <row r="8007" customFormat="false" ht="15" hidden="false" customHeight="false" outlineLevel="0" collapsed="false">
      <c r="A8007" s="1" t="n">
        <v>26.660528989056</v>
      </c>
      <c r="B8007" s="1" t="n">
        <v>-4.74536210641396</v>
      </c>
    </row>
    <row r="8008" customFormat="false" ht="15" hidden="false" customHeight="false" outlineLevel="0" collapsed="false">
      <c r="A8008" s="1" t="n">
        <f aca="false">-25.5012661354894</f>
        <v>-25.5012661354894</v>
      </c>
      <c r="B8008" s="1" t="n">
        <v>-16.8566584251469</v>
      </c>
    </row>
    <row r="8009" customFormat="false" ht="15" hidden="false" customHeight="false" outlineLevel="0" collapsed="false">
      <c r="A8009" s="1" t="n">
        <f aca="false">-16.6547903314993</f>
        <v>-16.6547903314993</v>
      </c>
      <c r="B8009" s="1" t="n">
        <v>-18.5335583569635</v>
      </c>
    </row>
    <row r="8010" customFormat="false" ht="15" hidden="false" customHeight="false" outlineLevel="0" collapsed="false">
      <c r="A8010" s="1" t="n">
        <v>22.7838220787671</v>
      </c>
      <c r="B8010" s="1" t="n">
        <v>-0.982426862655982</v>
      </c>
    </row>
    <row r="8011" customFormat="false" ht="15" hidden="false" customHeight="false" outlineLevel="0" collapsed="false">
      <c r="A8011" s="1" t="n">
        <v>34.358729869896</v>
      </c>
      <c r="B8011" s="1" t="n">
        <v>-4.27540360740212</v>
      </c>
    </row>
    <row r="8012" customFormat="false" ht="15" hidden="false" customHeight="false" outlineLevel="0" collapsed="false">
      <c r="A8012" s="1" t="n">
        <v>0.128343417565838</v>
      </c>
      <c r="B8012" s="1" t="n">
        <v>7.75892376486959</v>
      </c>
    </row>
    <row r="8013" customFormat="false" ht="15" hidden="false" customHeight="false" outlineLevel="0" collapsed="false">
      <c r="A8013" s="1" t="n">
        <v>-5.10623262864278</v>
      </c>
      <c r="B8013" s="1" t="n">
        <v>8.40965624945713</v>
      </c>
    </row>
    <row r="8014" customFormat="false" ht="15" hidden="false" customHeight="false" outlineLevel="0" collapsed="false">
      <c r="A8014" s="1" t="n">
        <f aca="false">-30.7909150937815</f>
        <v>-30.7909150937815</v>
      </c>
      <c r="B8014" s="1" t="n">
        <v>-17.2517392580879</v>
      </c>
    </row>
    <row r="8015" customFormat="false" ht="15" hidden="false" customHeight="false" outlineLevel="0" collapsed="false">
      <c r="A8015" s="1" t="n">
        <v>6.46594904674741</v>
      </c>
      <c r="B8015" s="1" t="n">
        <v>3.32450760368403</v>
      </c>
    </row>
    <row r="8016" customFormat="false" ht="15" hidden="false" customHeight="false" outlineLevel="0" collapsed="false">
      <c r="A8016" s="1" t="n">
        <v>22.0818233317069</v>
      </c>
      <c r="B8016" s="1" t="n">
        <v>-8.08351784907361</v>
      </c>
    </row>
    <row r="8017" customFormat="false" ht="15" hidden="false" customHeight="false" outlineLevel="0" collapsed="false">
      <c r="A8017" s="1" t="n">
        <f aca="false">-31.4816085128139</f>
        <v>-31.4816085128139</v>
      </c>
      <c r="B8017" s="1" t="n">
        <v>-11.8599106098697</v>
      </c>
    </row>
    <row r="8018" customFormat="false" ht="15" hidden="false" customHeight="false" outlineLevel="0" collapsed="false">
      <c r="A8018" s="1" t="n">
        <f aca="false">-31.3932357433372</f>
        <v>-31.3932357433372</v>
      </c>
      <c r="B8018" s="1" t="n">
        <v>-17.767184489753</v>
      </c>
    </row>
    <row r="8019" customFormat="false" ht="15" hidden="false" customHeight="false" outlineLevel="0" collapsed="false">
      <c r="A8019" s="1" t="n">
        <v>31.0284827084333</v>
      </c>
      <c r="B8019" s="1" t="n">
        <v>-8.12913613257295</v>
      </c>
    </row>
    <row r="8020" customFormat="false" ht="15" hidden="false" customHeight="false" outlineLevel="0" collapsed="false">
      <c r="A8020" s="1" t="n">
        <v>-3.64250354358084</v>
      </c>
      <c r="B8020" s="1" t="n">
        <v>2.82402476822217</v>
      </c>
    </row>
    <row r="8021" customFormat="false" ht="15" hidden="false" customHeight="false" outlineLevel="0" collapsed="false">
      <c r="A8021" s="1" t="n">
        <v>2.43191949105768</v>
      </c>
      <c r="B8021" s="1" t="n">
        <v>-0.339625247851586</v>
      </c>
    </row>
    <row r="8022" customFormat="false" ht="15" hidden="false" customHeight="false" outlineLevel="0" collapsed="false">
      <c r="A8022" s="1" t="n">
        <f aca="false">-23.9334176326929</f>
        <v>-23.9334176326929</v>
      </c>
      <c r="B8022" s="1" t="n">
        <v>-12.9099866299287</v>
      </c>
    </row>
    <row r="8023" customFormat="false" ht="15" hidden="false" customHeight="false" outlineLevel="0" collapsed="false">
      <c r="A8023" s="1" t="n">
        <v>40.0729378531296</v>
      </c>
      <c r="B8023" s="1" t="n">
        <v>-0.368557019003873</v>
      </c>
    </row>
    <row r="8024" customFormat="false" ht="15" hidden="false" customHeight="false" outlineLevel="0" collapsed="false">
      <c r="A8024" s="1" t="n">
        <f aca="false">-28.1532414122816</f>
        <v>-28.1532414122816</v>
      </c>
      <c r="B8024" s="1" t="n">
        <v>-13.4121827776348</v>
      </c>
    </row>
    <row r="8025" customFormat="false" ht="15" hidden="false" customHeight="false" outlineLevel="0" collapsed="false">
      <c r="A8025" s="1" t="n">
        <v>34.4375738753628</v>
      </c>
      <c r="B8025" s="1" t="n">
        <v>-8.75127774684844</v>
      </c>
    </row>
    <row r="8026" customFormat="false" ht="15" hidden="false" customHeight="false" outlineLevel="0" collapsed="false">
      <c r="A8026" s="1" t="n">
        <v>8.03828098270026</v>
      </c>
      <c r="B8026" s="1" t="n">
        <v>5.91660150527084</v>
      </c>
    </row>
    <row r="8027" customFormat="false" ht="15" hidden="false" customHeight="false" outlineLevel="0" collapsed="false">
      <c r="A8027" s="1" t="n">
        <v>23.8081130906944</v>
      </c>
      <c r="B8027" s="1" t="n">
        <v>-7.29827993137586</v>
      </c>
    </row>
    <row r="8028" customFormat="false" ht="15" hidden="false" customHeight="false" outlineLevel="0" collapsed="false">
      <c r="A8028" s="1" t="n">
        <v>1.42787427757019</v>
      </c>
      <c r="B8028" s="1" t="n">
        <v>6.67209790294589</v>
      </c>
    </row>
    <row r="8029" customFormat="false" ht="15" hidden="false" customHeight="false" outlineLevel="0" collapsed="false">
      <c r="A8029" s="1" t="n">
        <v>10.6078294689683</v>
      </c>
      <c r="B8029" s="1" t="n">
        <v>0.753449185030852</v>
      </c>
    </row>
    <row r="8030" customFormat="false" ht="15" hidden="false" customHeight="false" outlineLevel="0" collapsed="false">
      <c r="A8030" s="1" t="n">
        <v>31.5468883099707</v>
      </c>
      <c r="B8030" s="1" t="n">
        <v>-0.499499177690033</v>
      </c>
    </row>
    <row r="8031" customFormat="false" ht="15" hidden="false" customHeight="false" outlineLevel="0" collapsed="false">
      <c r="A8031" s="1" t="n">
        <v>40.064562600196</v>
      </c>
      <c r="B8031" s="1" t="n">
        <v>-1.26278000288522</v>
      </c>
    </row>
    <row r="8032" customFormat="false" ht="15" hidden="false" customHeight="false" outlineLevel="0" collapsed="false">
      <c r="A8032" s="1" t="n">
        <v>40.480636768634</v>
      </c>
      <c r="B8032" s="1" t="n">
        <v>-0.661096049858262</v>
      </c>
    </row>
    <row r="8033" customFormat="false" ht="15" hidden="false" customHeight="false" outlineLevel="0" collapsed="false">
      <c r="A8033" s="1" t="n">
        <f aca="false">-29.0150327901512</f>
        <v>-29.0150327901512</v>
      </c>
      <c r="B8033" s="1" t="n">
        <v>-13.0442259360863</v>
      </c>
    </row>
    <row r="8034" customFormat="false" ht="15" hidden="false" customHeight="false" outlineLevel="0" collapsed="false">
      <c r="A8034" s="1" t="n">
        <f aca="false">-25.9211345348489</f>
        <v>-25.9211345348489</v>
      </c>
      <c r="B8034" s="1" t="n">
        <v>-10.6869824787666</v>
      </c>
    </row>
    <row r="8035" customFormat="false" ht="15" hidden="false" customHeight="false" outlineLevel="0" collapsed="false">
      <c r="A8035" s="1" t="n">
        <f aca="false">-33.7570887082549</f>
        <v>-33.7570887082549</v>
      </c>
      <c r="B8035" s="1" t="n">
        <v>-15.9973043630951</v>
      </c>
    </row>
    <row r="8036" customFormat="false" ht="15" hidden="false" customHeight="false" outlineLevel="0" collapsed="false">
      <c r="A8036" s="1" t="n">
        <v>-5.24134989887722</v>
      </c>
      <c r="B8036" s="1" t="n">
        <v>4.70209406870774</v>
      </c>
    </row>
    <row r="8037" customFormat="false" ht="15" hidden="false" customHeight="false" outlineLevel="0" collapsed="false">
      <c r="A8037" s="1" t="n">
        <v>0.366498270366192</v>
      </c>
      <c r="B8037" s="1" t="n">
        <v>7.48374958608761</v>
      </c>
    </row>
    <row r="8038" customFormat="false" ht="15" hidden="false" customHeight="false" outlineLevel="0" collapsed="false">
      <c r="A8038" s="1" t="n">
        <v>10.5346866107505</v>
      </c>
      <c r="B8038" s="1" t="n">
        <v>1.23988153208697</v>
      </c>
    </row>
    <row r="8039" customFormat="false" ht="15" hidden="false" customHeight="false" outlineLevel="0" collapsed="false">
      <c r="A8039" s="1" t="n">
        <v>-0.435140969077108</v>
      </c>
      <c r="B8039" s="1" t="n">
        <v>3.44310259676945</v>
      </c>
    </row>
    <row r="8040" customFormat="false" ht="15" hidden="false" customHeight="false" outlineLevel="0" collapsed="false">
      <c r="A8040" s="1" t="n">
        <v>40.179710544911</v>
      </c>
      <c r="B8040" s="1" t="n">
        <v>-1.51874606936732</v>
      </c>
    </row>
    <row r="8041" customFormat="false" ht="15" hidden="false" customHeight="false" outlineLevel="0" collapsed="false">
      <c r="A8041" s="1" t="n">
        <f aca="false">-26.1196264015667</f>
        <v>-26.1196264015667</v>
      </c>
      <c r="B8041" s="1" t="n">
        <v>-11.4787976622401</v>
      </c>
    </row>
    <row r="8042" customFormat="false" ht="15" hidden="false" customHeight="false" outlineLevel="0" collapsed="false">
      <c r="A8042" s="1" t="n">
        <v>-5.97887218646701</v>
      </c>
      <c r="B8042" s="1" t="n">
        <v>2.35720049742456</v>
      </c>
    </row>
    <row r="8043" customFormat="false" ht="15" hidden="false" customHeight="false" outlineLevel="0" collapsed="false">
      <c r="A8043" s="1" t="n">
        <v>23.8190199012495</v>
      </c>
      <c r="B8043" s="1" t="n">
        <v>-5.98437539187913</v>
      </c>
    </row>
    <row r="8044" customFormat="false" ht="15" hidden="false" customHeight="false" outlineLevel="0" collapsed="false">
      <c r="A8044" s="1" t="n">
        <f aca="false">-34.6253982481247</f>
        <v>-34.6253982481247</v>
      </c>
      <c r="B8044" s="1" t="n">
        <v>-15.5484244005836</v>
      </c>
    </row>
    <row r="8045" customFormat="false" ht="15" hidden="false" customHeight="false" outlineLevel="0" collapsed="false">
      <c r="A8045" s="1" t="n">
        <f aca="false">-22.3142297621443</f>
        <v>-22.3142297621443</v>
      </c>
      <c r="B8045" s="1" t="n">
        <v>-14.9243911142802</v>
      </c>
    </row>
    <row r="8046" customFormat="false" ht="15" hidden="false" customHeight="false" outlineLevel="0" collapsed="false">
      <c r="A8046" s="1" t="n">
        <v>-5.3711435425778</v>
      </c>
      <c r="B8046" s="1" t="n">
        <v>3.5448911858931</v>
      </c>
    </row>
    <row r="8047" customFormat="false" ht="15" hidden="false" customHeight="false" outlineLevel="0" collapsed="false">
      <c r="A8047" s="1" t="n">
        <v>38.6714706537625</v>
      </c>
      <c r="B8047" s="1" t="n">
        <v>-8.65179307784018</v>
      </c>
    </row>
    <row r="8048" customFormat="false" ht="15" hidden="false" customHeight="false" outlineLevel="0" collapsed="false">
      <c r="A8048" s="1" t="n">
        <f aca="false">-24.2319922885526</f>
        <v>-24.2319922885526</v>
      </c>
      <c r="B8048" s="1" t="n">
        <v>-14.1153600599181</v>
      </c>
    </row>
    <row r="8049" customFormat="false" ht="15" hidden="false" customHeight="false" outlineLevel="0" collapsed="false">
      <c r="A8049" s="1" t="n">
        <v>12.010252884966</v>
      </c>
      <c r="B8049" s="1" t="n">
        <v>0.26865308348804</v>
      </c>
    </row>
    <row r="8050" customFormat="false" ht="15" hidden="false" customHeight="false" outlineLevel="0" collapsed="false">
      <c r="A8050" s="1" t="n">
        <v>-1.36504655704804</v>
      </c>
      <c r="B8050" s="1" t="n">
        <v>5.97335704919158</v>
      </c>
    </row>
    <row r="8051" customFormat="false" ht="15" hidden="false" customHeight="false" outlineLevel="0" collapsed="false">
      <c r="A8051" s="1" t="n">
        <v>-0.433063896307538</v>
      </c>
      <c r="B8051" s="1" t="n">
        <v>0.641066636531784</v>
      </c>
    </row>
    <row r="8052" customFormat="false" ht="15" hidden="false" customHeight="false" outlineLevel="0" collapsed="false">
      <c r="A8052" s="1" t="n">
        <f aca="false">-18.8913113008985</f>
        <v>-18.8913113008985</v>
      </c>
      <c r="B8052" s="1" t="n">
        <v>-19.1083643495082</v>
      </c>
    </row>
    <row r="8053" customFormat="false" ht="15" hidden="false" customHeight="false" outlineLevel="0" collapsed="false">
      <c r="A8053" s="1" t="n">
        <v>5.67211169332068</v>
      </c>
      <c r="B8053" s="1" t="n">
        <v>5.12605631046676</v>
      </c>
    </row>
    <row r="8054" customFormat="false" ht="15" hidden="false" customHeight="false" outlineLevel="0" collapsed="false">
      <c r="A8054" s="1" t="n">
        <v>-2.35835211461721</v>
      </c>
      <c r="B8054" s="1" t="n">
        <v>4.22791605070015</v>
      </c>
    </row>
    <row r="8055" customFormat="false" ht="15" hidden="false" customHeight="false" outlineLevel="0" collapsed="false">
      <c r="A8055" s="1" t="n">
        <v>40.0545610376794</v>
      </c>
      <c r="B8055" s="1" t="n">
        <v>-4.32131213329108</v>
      </c>
    </row>
    <row r="8056" customFormat="false" ht="15" hidden="false" customHeight="false" outlineLevel="0" collapsed="false">
      <c r="A8056" s="1" t="n">
        <v>32.6558450708699</v>
      </c>
      <c r="B8056" s="1" t="n">
        <v>-1.34545204082564</v>
      </c>
    </row>
    <row r="8057" customFormat="false" ht="15" hidden="false" customHeight="false" outlineLevel="0" collapsed="false">
      <c r="A8057" s="1" t="n">
        <v>38.1758628897307</v>
      </c>
      <c r="B8057" s="1" t="n">
        <v>-3.20033293664041</v>
      </c>
    </row>
    <row r="8058" customFormat="false" ht="15" hidden="false" customHeight="false" outlineLevel="0" collapsed="false">
      <c r="A8058" s="1" t="n">
        <v>34.2797957604967</v>
      </c>
      <c r="B8058" s="1" t="n">
        <v>-0.211312980363253</v>
      </c>
    </row>
    <row r="8059" customFormat="false" ht="15" hidden="false" customHeight="false" outlineLevel="0" collapsed="false">
      <c r="A8059" s="1" t="n">
        <v>27.5000024192924</v>
      </c>
      <c r="B8059" s="1" t="n">
        <v>-5.86158436663579</v>
      </c>
    </row>
    <row r="8060" customFormat="false" ht="15" hidden="false" customHeight="false" outlineLevel="0" collapsed="false">
      <c r="A8060" s="1" t="n">
        <v>10.9318459813266</v>
      </c>
      <c r="B8060" s="1" t="n">
        <v>3.7383424981806</v>
      </c>
    </row>
    <row r="8061" customFormat="false" ht="15" hidden="false" customHeight="false" outlineLevel="0" collapsed="false">
      <c r="A8061" s="1" t="n">
        <v>25.4450113239697</v>
      </c>
      <c r="B8061" s="1" t="n">
        <v>-4.60462876219402</v>
      </c>
    </row>
    <row r="8062" customFormat="false" ht="15" hidden="false" customHeight="false" outlineLevel="0" collapsed="false">
      <c r="A8062" s="1" t="n">
        <v>5.85528127541723</v>
      </c>
      <c r="B8062" s="1" t="n">
        <v>4.91532687913078</v>
      </c>
    </row>
    <row r="8063" customFormat="false" ht="15" hidden="false" customHeight="false" outlineLevel="0" collapsed="false">
      <c r="A8063" s="1" t="n">
        <v>12.7178182263657</v>
      </c>
      <c r="B8063" s="1" t="n">
        <v>0.0268415870018481</v>
      </c>
    </row>
    <row r="8064" customFormat="false" ht="15" hidden="false" customHeight="false" outlineLevel="0" collapsed="false">
      <c r="A8064" s="1" t="n">
        <f aca="false">-16.6309233237981</f>
        <v>-16.6309233237981</v>
      </c>
      <c r="B8064" s="1" t="n">
        <v>-18.2520909238222</v>
      </c>
    </row>
    <row r="8065" customFormat="false" ht="15" hidden="false" customHeight="false" outlineLevel="0" collapsed="false">
      <c r="A8065" s="1" t="n">
        <v>26.2376387625151</v>
      </c>
      <c r="B8065" s="1" t="n">
        <v>-6.89418999344731</v>
      </c>
    </row>
    <row r="8066" customFormat="false" ht="15" hidden="false" customHeight="false" outlineLevel="0" collapsed="false">
      <c r="A8066" s="1" t="n">
        <v>9.4904138404991</v>
      </c>
      <c r="B8066" s="1" t="n">
        <v>-0.203093972932899</v>
      </c>
    </row>
    <row r="8067" customFormat="false" ht="15" hidden="false" customHeight="false" outlineLevel="0" collapsed="false">
      <c r="A8067" s="1" t="n">
        <v>1.43245665540234</v>
      </c>
      <c r="B8067" s="1" t="n">
        <v>6.90798568933507</v>
      </c>
    </row>
    <row r="8068" customFormat="false" ht="15" hidden="false" customHeight="false" outlineLevel="0" collapsed="false">
      <c r="A8068" s="1" t="n">
        <f aca="false">-34.46502784892</f>
        <v>-34.46502784892</v>
      </c>
      <c r="B8068" s="1" t="n">
        <v>-14.1332696059895</v>
      </c>
    </row>
    <row r="8069" customFormat="false" ht="15" hidden="false" customHeight="false" outlineLevel="0" collapsed="false">
      <c r="A8069" s="1" t="n">
        <v>32.2278899667431</v>
      </c>
      <c r="B8069" s="1" t="n">
        <v>-5.52072304382383</v>
      </c>
    </row>
    <row r="8070" customFormat="false" ht="15" hidden="false" customHeight="false" outlineLevel="0" collapsed="false">
      <c r="A8070" s="1" t="n">
        <f aca="false">-18.7095065068182</f>
        <v>-18.7095065068182</v>
      </c>
      <c r="B8070" s="1" t="n">
        <v>-18.261688779189</v>
      </c>
    </row>
    <row r="8071" customFormat="false" ht="15" hidden="false" customHeight="false" outlineLevel="0" collapsed="false">
      <c r="A8071" s="1" t="n">
        <f aca="false">-18.4657848035311</f>
        <v>-18.4657848035311</v>
      </c>
      <c r="B8071" s="1" t="n">
        <v>-13.6563421506791</v>
      </c>
    </row>
    <row r="8072" customFormat="false" ht="15" hidden="false" customHeight="false" outlineLevel="0" collapsed="false">
      <c r="A8072" s="1" t="n">
        <v>35.0852694229869</v>
      </c>
      <c r="B8072" s="1" t="n">
        <v>-7.56987264879699</v>
      </c>
    </row>
    <row r="8073" customFormat="false" ht="15" hidden="false" customHeight="false" outlineLevel="0" collapsed="false">
      <c r="A8073" s="1" t="n">
        <f aca="false">-24.6137048204057</f>
        <v>-24.6137048204057</v>
      </c>
      <c r="B8073" s="1" t="n">
        <v>-12.2726585435934</v>
      </c>
    </row>
    <row r="8074" customFormat="false" ht="15" hidden="false" customHeight="false" outlineLevel="0" collapsed="false">
      <c r="A8074" s="1" t="n">
        <v>32.1270083913762</v>
      </c>
      <c r="B8074" s="1" t="n">
        <v>-8.22801926160212</v>
      </c>
    </row>
    <row r="8075" customFormat="false" ht="15" hidden="false" customHeight="false" outlineLevel="0" collapsed="false">
      <c r="A8075" s="1" t="n">
        <v>27.6474960410803</v>
      </c>
      <c r="B8075" s="1" t="n">
        <v>-0.963659282402259</v>
      </c>
    </row>
    <row r="8076" customFormat="false" ht="15" hidden="false" customHeight="false" outlineLevel="0" collapsed="false">
      <c r="A8076" s="1" t="n">
        <v>4.08880694181715</v>
      </c>
      <c r="B8076" s="1" t="n">
        <v>0.178572806515453</v>
      </c>
    </row>
    <row r="8077" customFormat="false" ht="15" hidden="false" customHeight="false" outlineLevel="0" collapsed="false">
      <c r="A8077" s="1" t="n">
        <v>7.11521500954493</v>
      </c>
      <c r="B8077" s="1" t="n">
        <v>8.37623208548583</v>
      </c>
    </row>
    <row r="8078" customFormat="false" ht="15" hidden="false" customHeight="false" outlineLevel="0" collapsed="false">
      <c r="A8078" s="1" t="n">
        <v>-4.6874817681903</v>
      </c>
      <c r="B8078" s="1" t="n">
        <v>7.50046894489481</v>
      </c>
    </row>
    <row r="8079" customFormat="false" ht="15" hidden="false" customHeight="false" outlineLevel="0" collapsed="false">
      <c r="A8079" s="1" t="n">
        <v>7.38431246012724</v>
      </c>
      <c r="B8079" s="1" t="n">
        <v>7.73642973522558</v>
      </c>
    </row>
    <row r="8080" customFormat="false" ht="15" hidden="false" customHeight="false" outlineLevel="0" collapsed="false">
      <c r="A8080" s="1" t="n">
        <f aca="false">-15.4363636469205</f>
        <v>-15.4363636469205</v>
      </c>
      <c r="B8080" s="1" t="n">
        <v>-16.4808387495716</v>
      </c>
    </row>
    <row r="8081" customFormat="false" ht="15" hidden="false" customHeight="false" outlineLevel="0" collapsed="false">
      <c r="A8081" s="1" t="n">
        <v>21.0032680826973</v>
      </c>
      <c r="B8081" s="1" t="n">
        <v>-3.32572642825222</v>
      </c>
    </row>
    <row r="8082" customFormat="false" ht="15" hidden="false" customHeight="false" outlineLevel="0" collapsed="false">
      <c r="A8082" s="1" t="n">
        <v>6.71176376346553</v>
      </c>
      <c r="B8082" s="1" t="n">
        <v>4.04679861373278</v>
      </c>
    </row>
    <row r="8083" customFormat="false" ht="15" hidden="false" customHeight="false" outlineLevel="0" collapsed="false">
      <c r="A8083" s="1" t="n">
        <f aca="false">-24.4350346854488</f>
        <v>-24.4350346854488</v>
      </c>
      <c r="B8083" s="1" t="n">
        <v>-14.6725808680097</v>
      </c>
    </row>
    <row r="8084" customFormat="false" ht="15" hidden="false" customHeight="false" outlineLevel="0" collapsed="false">
      <c r="A8084" s="1" t="n">
        <f aca="false">-22.3624275906899</f>
        <v>-22.3624275906899</v>
      </c>
      <c r="B8084" s="1" t="n">
        <v>-18.169426023018</v>
      </c>
    </row>
    <row r="8085" customFormat="false" ht="15" hidden="false" customHeight="false" outlineLevel="0" collapsed="false">
      <c r="A8085" s="1" t="n">
        <f aca="false">-31.8759057950836</f>
        <v>-31.8759057950836</v>
      </c>
      <c r="B8085" s="1" t="n">
        <v>-9.52074076088737</v>
      </c>
    </row>
    <row r="8086" customFormat="false" ht="15" hidden="false" customHeight="false" outlineLevel="0" collapsed="false">
      <c r="A8086" s="1" t="n">
        <v>1.01930362923058</v>
      </c>
      <c r="B8086" s="1" t="n">
        <v>7.63913696711508</v>
      </c>
    </row>
    <row r="8087" customFormat="false" ht="15" hidden="false" customHeight="false" outlineLevel="0" collapsed="false">
      <c r="A8087" s="1" t="n">
        <f aca="false">-22.5302906302904</f>
        <v>-22.5302906302904</v>
      </c>
      <c r="B8087" s="1" t="n">
        <v>-14.0556718022122</v>
      </c>
    </row>
    <row r="8088" customFormat="false" ht="15" hidden="false" customHeight="false" outlineLevel="0" collapsed="false">
      <c r="A8088" s="1" t="n">
        <v>-4.8450864194613</v>
      </c>
      <c r="B8088" s="1" t="n">
        <v>4.81851049467709</v>
      </c>
    </row>
    <row r="8089" customFormat="false" ht="15" hidden="false" customHeight="false" outlineLevel="0" collapsed="false">
      <c r="A8089" s="1" t="n">
        <f aca="false">-19.5570889647602</f>
        <v>-19.5570889647602</v>
      </c>
      <c r="B8089" s="1" t="n">
        <v>-11.0717197114177</v>
      </c>
    </row>
    <row r="8090" customFormat="false" ht="15" hidden="false" customHeight="false" outlineLevel="0" collapsed="false">
      <c r="A8090" s="1" t="n">
        <f aca="false">-25.1211615137038</f>
        <v>-25.1211615137038</v>
      </c>
      <c r="B8090" s="1" t="n">
        <v>-10.8682532855152</v>
      </c>
    </row>
    <row r="8091" customFormat="false" ht="15" hidden="false" customHeight="false" outlineLevel="0" collapsed="false">
      <c r="A8091" s="1" t="n">
        <v>-0.978292007849389</v>
      </c>
      <c r="B8091" s="1" t="n">
        <v>9.46316822164819</v>
      </c>
    </row>
    <row r="8092" customFormat="false" ht="15" hidden="false" customHeight="false" outlineLevel="0" collapsed="false">
      <c r="A8092" s="1" t="n">
        <f aca="false">-22.2670969270169</f>
        <v>-22.2670969270169</v>
      </c>
      <c r="B8092" s="1" t="n">
        <v>-9.85202007472752</v>
      </c>
    </row>
    <row r="8093" customFormat="false" ht="15" hidden="false" customHeight="false" outlineLevel="0" collapsed="false">
      <c r="A8093" s="1" t="n">
        <f aca="false">-21.3041230868195</f>
        <v>-21.3041230868195</v>
      </c>
      <c r="B8093" s="1" t="n">
        <v>-18.8047806431663</v>
      </c>
    </row>
    <row r="8094" customFormat="false" ht="15" hidden="false" customHeight="false" outlineLevel="0" collapsed="false">
      <c r="A8094" s="1" t="n">
        <v>22.0664054181926</v>
      </c>
      <c r="B8094" s="1" t="n">
        <v>-5.92964010430452</v>
      </c>
    </row>
    <row r="8095" customFormat="false" ht="15" hidden="false" customHeight="false" outlineLevel="0" collapsed="false">
      <c r="A8095" s="1" t="n">
        <f aca="false">-32.6799007526848</f>
        <v>-32.6799007526848</v>
      </c>
      <c r="B8095" s="1" t="n">
        <v>-17.6277384974011</v>
      </c>
    </row>
    <row r="8096" customFormat="false" ht="15" hidden="false" customHeight="false" outlineLevel="0" collapsed="false">
      <c r="A8096" s="1" t="n">
        <f aca="false">-27.1952762472247</f>
        <v>-27.1952762472247</v>
      </c>
      <c r="B8096" s="1" t="n">
        <v>-14.5835439134547</v>
      </c>
    </row>
    <row r="8097" customFormat="false" ht="15" hidden="false" customHeight="false" outlineLevel="0" collapsed="false">
      <c r="A8097" s="1" t="n">
        <v>29.2238378864757</v>
      </c>
      <c r="B8097" s="1" t="n">
        <v>-2.77302809880222</v>
      </c>
    </row>
    <row r="8098" customFormat="false" ht="15" hidden="false" customHeight="false" outlineLevel="0" collapsed="false">
      <c r="A8098" s="1" t="n">
        <f aca="false">-24.5959062444701</f>
        <v>-24.5959062444701</v>
      </c>
      <c r="B8098" s="1" t="n">
        <v>-9.89298925104949</v>
      </c>
    </row>
    <row r="8099" customFormat="false" ht="15" hidden="false" customHeight="false" outlineLevel="0" collapsed="false">
      <c r="A8099" s="1" t="n">
        <v>9.35637574425764</v>
      </c>
      <c r="B8099" s="1" t="n">
        <v>1.55434750112537</v>
      </c>
    </row>
    <row r="8100" customFormat="false" ht="15" hidden="false" customHeight="false" outlineLevel="0" collapsed="false">
      <c r="A8100" s="1" t="n">
        <v>38.7403904025456</v>
      </c>
      <c r="B8100" s="1" t="n">
        <v>-0.0902379780832376</v>
      </c>
    </row>
    <row r="8101" customFormat="false" ht="15" hidden="false" customHeight="false" outlineLevel="0" collapsed="false">
      <c r="A8101" s="1" t="n">
        <v>22.7184190197021</v>
      </c>
      <c r="B8101" s="1" t="n">
        <v>-1.1902693635413</v>
      </c>
    </row>
    <row r="8102" customFormat="false" ht="15" hidden="false" customHeight="false" outlineLevel="0" collapsed="false">
      <c r="A8102" s="1" t="n">
        <v>21.7645350948235</v>
      </c>
      <c r="B8102" s="1" t="n">
        <v>-7.49956630607721</v>
      </c>
    </row>
    <row r="8103" customFormat="false" ht="15" hidden="false" customHeight="false" outlineLevel="0" collapsed="false">
      <c r="A8103" s="1" t="n">
        <v>4.79272552370814</v>
      </c>
      <c r="B8103" s="1" t="n">
        <v>4.95637334100213</v>
      </c>
    </row>
    <row r="8104" customFormat="false" ht="15" hidden="false" customHeight="false" outlineLevel="0" collapsed="false">
      <c r="A8104" s="1" t="n">
        <v>10.9650487164644</v>
      </c>
      <c r="B8104" s="1" t="n">
        <v>0.775434793754974</v>
      </c>
    </row>
    <row r="8105" customFormat="false" ht="15" hidden="false" customHeight="false" outlineLevel="0" collapsed="false">
      <c r="A8105" s="1" t="n">
        <v>36.5662974533579</v>
      </c>
      <c r="B8105" s="1" t="n">
        <v>-2.22705756855439</v>
      </c>
    </row>
    <row r="8106" customFormat="false" ht="15" hidden="false" customHeight="false" outlineLevel="0" collapsed="false">
      <c r="A8106" s="1" t="n">
        <f aca="false">-22.212773514872</f>
        <v>-22.212773514872</v>
      </c>
      <c r="B8106" s="1" t="n">
        <v>-17.9292231958088</v>
      </c>
    </row>
    <row r="8107" customFormat="false" ht="15" hidden="false" customHeight="false" outlineLevel="0" collapsed="false">
      <c r="A8107" s="1" t="n">
        <v>31.2538196473687</v>
      </c>
      <c r="B8107" s="1" t="n">
        <v>-0.122428037967637</v>
      </c>
    </row>
    <row r="8108" customFormat="false" ht="15" hidden="false" customHeight="false" outlineLevel="0" collapsed="false">
      <c r="A8108" s="1" t="n">
        <f aca="false">-32.1590987921373</f>
        <v>-32.1590987921373</v>
      </c>
      <c r="B8108" s="1" t="n">
        <v>-10.3637458218766</v>
      </c>
    </row>
    <row r="8109" customFormat="false" ht="15" hidden="false" customHeight="false" outlineLevel="0" collapsed="false">
      <c r="A8109" s="1" t="n">
        <v>27.9555370466228</v>
      </c>
      <c r="B8109" s="1" t="n">
        <v>-2.25581775697994</v>
      </c>
    </row>
    <row r="8110" customFormat="false" ht="15" hidden="false" customHeight="false" outlineLevel="0" collapsed="false">
      <c r="A8110" s="1" t="n">
        <f aca="false">-24.0247488065563</f>
        <v>-24.0247488065563</v>
      </c>
      <c r="B8110" s="1" t="n">
        <v>-12.3838278728933</v>
      </c>
    </row>
    <row r="8111" customFormat="false" ht="15" hidden="false" customHeight="false" outlineLevel="0" collapsed="false">
      <c r="A8111" s="1" t="n">
        <v>21.1603999231359</v>
      </c>
      <c r="B8111" s="1" t="n">
        <v>-9.56126875299543</v>
      </c>
    </row>
    <row r="8112" customFormat="false" ht="15" hidden="false" customHeight="false" outlineLevel="0" collapsed="false">
      <c r="A8112" s="1" t="n">
        <f aca="false">-18.7381613201682</f>
        <v>-18.7381613201682</v>
      </c>
      <c r="B8112" s="1" t="n">
        <v>-12.3603741472301</v>
      </c>
    </row>
    <row r="8113" customFormat="false" ht="15" hidden="false" customHeight="false" outlineLevel="0" collapsed="false">
      <c r="A8113" s="1" t="n">
        <v>27.2427400239693</v>
      </c>
      <c r="B8113" s="1" t="n">
        <v>-2.77617811793861</v>
      </c>
    </row>
    <row r="8114" customFormat="false" ht="15" hidden="false" customHeight="false" outlineLevel="0" collapsed="false">
      <c r="A8114" s="1" t="n">
        <f aca="false">-34.2370026578268</f>
        <v>-34.2370026578268</v>
      </c>
      <c r="B8114" s="1" t="n">
        <v>-14.2103817470954</v>
      </c>
    </row>
    <row r="8115" customFormat="false" ht="15" hidden="false" customHeight="false" outlineLevel="0" collapsed="false">
      <c r="A8115" s="1" t="n">
        <v>32.3898091058935</v>
      </c>
      <c r="B8115" s="1" t="n">
        <v>-4.92324706685627</v>
      </c>
    </row>
    <row r="8116" customFormat="false" ht="15" hidden="false" customHeight="false" outlineLevel="0" collapsed="false">
      <c r="A8116" s="1" t="n">
        <v>40.1643066838573</v>
      </c>
      <c r="B8116" s="1" t="n">
        <v>-5.26143002851778</v>
      </c>
    </row>
    <row r="8117" customFormat="false" ht="15" hidden="false" customHeight="false" outlineLevel="0" collapsed="false">
      <c r="A8117" s="1" t="n">
        <f aca="false">-30.8820193506162</f>
        <v>-30.8820193506162</v>
      </c>
      <c r="B8117" s="1" t="n">
        <v>-15.5893774337218</v>
      </c>
    </row>
    <row r="8118" customFormat="false" ht="15" hidden="false" customHeight="false" outlineLevel="0" collapsed="false">
      <c r="A8118" s="1" t="n">
        <f aca="false">-16.8874305016237</f>
        <v>-16.8874305016237</v>
      </c>
      <c r="B8118" s="1" t="n">
        <v>-17.2936466229548</v>
      </c>
    </row>
    <row r="8119" customFormat="false" ht="15" hidden="false" customHeight="false" outlineLevel="0" collapsed="false">
      <c r="A8119" s="1" t="n">
        <v>-2.94900976465141</v>
      </c>
      <c r="B8119" s="1" t="n">
        <v>2.44483623829221</v>
      </c>
    </row>
    <row r="8120" customFormat="false" ht="15" hidden="false" customHeight="false" outlineLevel="0" collapsed="false">
      <c r="A8120" s="1" t="n">
        <f aca="false">-31.39643612748</f>
        <v>-31.39643612748</v>
      </c>
      <c r="B8120" s="1" t="n">
        <v>-18.6172901024006</v>
      </c>
    </row>
    <row r="8121" customFormat="false" ht="15" hidden="false" customHeight="false" outlineLevel="0" collapsed="false">
      <c r="A8121" s="1" t="n">
        <v>13.3593344000872</v>
      </c>
      <c r="B8121" s="1" t="n">
        <v>3.62245820146271</v>
      </c>
    </row>
    <row r="8122" customFormat="false" ht="15" hidden="false" customHeight="false" outlineLevel="0" collapsed="false">
      <c r="A8122" s="1" t="n">
        <f aca="false">-32.1950612033054</f>
        <v>-32.1950612033054</v>
      </c>
      <c r="B8122" s="1" t="n">
        <v>-13.0421440866288</v>
      </c>
    </row>
    <row r="8123" customFormat="false" ht="15" hidden="false" customHeight="false" outlineLevel="0" collapsed="false">
      <c r="A8123" s="1" t="n">
        <v>21.7032667346593</v>
      </c>
      <c r="B8123" s="1" t="n">
        <v>-3.28187926463375</v>
      </c>
    </row>
    <row r="8124" customFormat="false" ht="15" hidden="false" customHeight="false" outlineLevel="0" collapsed="false">
      <c r="A8124" s="1" t="n">
        <v>6.84921916134451</v>
      </c>
      <c r="B8124" s="1" t="n">
        <v>5.23266446592372</v>
      </c>
    </row>
    <row r="8125" customFormat="false" ht="15" hidden="false" customHeight="false" outlineLevel="0" collapsed="false">
      <c r="A8125" s="1" t="n">
        <v>7.56445510462963</v>
      </c>
      <c r="B8125" s="1" t="n">
        <v>-0.0445187758160934</v>
      </c>
    </row>
    <row r="8126" customFormat="false" ht="15" hidden="false" customHeight="false" outlineLevel="0" collapsed="false">
      <c r="A8126" s="1" t="n">
        <v>29.748205633138</v>
      </c>
      <c r="B8126" s="1" t="n">
        <v>-0.585442021209097</v>
      </c>
    </row>
    <row r="8127" customFormat="false" ht="15" hidden="false" customHeight="false" outlineLevel="0" collapsed="false">
      <c r="A8127" s="1" t="n">
        <v>29.4302024183541</v>
      </c>
      <c r="B8127" s="1" t="n">
        <v>-0.951500976948064</v>
      </c>
    </row>
    <row r="8128" customFormat="false" ht="15" hidden="false" customHeight="false" outlineLevel="0" collapsed="false">
      <c r="A8128" s="1" t="n">
        <v>36.4476000964963</v>
      </c>
      <c r="B8128" s="1" t="n">
        <v>-8.14971625282273</v>
      </c>
    </row>
    <row r="8129" customFormat="false" ht="15" hidden="false" customHeight="false" outlineLevel="0" collapsed="false">
      <c r="A8129" s="1" t="n">
        <v>33.5554472135042</v>
      </c>
      <c r="B8129" s="1" t="n">
        <v>-3.88518463993644</v>
      </c>
    </row>
    <row r="8130" customFormat="false" ht="15" hidden="false" customHeight="false" outlineLevel="0" collapsed="false">
      <c r="A8130" s="1" t="n">
        <v>32.6391762424072</v>
      </c>
      <c r="B8130" s="1" t="n">
        <v>-0.694436861030984</v>
      </c>
    </row>
    <row r="8131" customFormat="false" ht="15" hidden="false" customHeight="false" outlineLevel="0" collapsed="false">
      <c r="A8131" s="1" t="n">
        <v>35.1745730586664</v>
      </c>
      <c r="B8131" s="1" t="n">
        <v>-9.4950356106158</v>
      </c>
    </row>
    <row r="8132" customFormat="false" ht="15" hidden="false" customHeight="false" outlineLevel="0" collapsed="false">
      <c r="A8132" s="1" t="n">
        <f aca="false">-34.516569312107</f>
        <v>-34.516569312107</v>
      </c>
      <c r="B8132" s="1" t="n">
        <v>-12.5725632598843</v>
      </c>
    </row>
    <row r="8133" customFormat="false" ht="15" hidden="false" customHeight="false" outlineLevel="0" collapsed="false">
      <c r="A8133" s="1" t="n">
        <f aca="false">-27.0432559316238</f>
        <v>-27.0432559316238</v>
      </c>
      <c r="B8133" s="1" t="n">
        <v>-9.98126972754098</v>
      </c>
    </row>
    <row r="8134" customFormat="false" ht="15" hidden="false" customHeight="false" outlineLevel="0" collapsed="false">
      <c r="A8134" s="1" t="n">
        <v>8.16762793548528</v>
      </c>
      <c r="B8134" s="1" t="n">
        <v>2.8045282670703</v>
      </c>
    </row>
    <row r="8135" customFormat="false" ht="15" hidden="false" customHeight="false" outlineLevel="0" collapsed="false">
      <c r="A8135" s="1" t="n">
        <f aca="false">-22.4747450395083</f>
        <v>-22.4747450395083</v>
      </c>
      <c r="B8135" s="1" t="n">
        <v>-14.4217889486567</v>
      </c>
    </row>
    <row r="8136" customFormat="false" ht="15" hidden="false" customHeight="false" outlineLevel="0" collapsed="false">
      <c r="A8136" s="1" t="n">
        <v>38.3400050602651</v>
      </c>
      <c r="B8136" s="1" t="n">
        <v>-1.45570133160414</v>
      </c>
    </row>
    <row r="8137" customFormat="false" ht="15" hidden="false" customHeight="false" outlineLevel="0" collapsed="false">
      <c r="A8137" s="1" t="n">
        <v>26.4221228069089</v>
      </c>
      <c r="B8137" s="1" t="n">
        <v>-4.93279446237747</v>
      </c>
    </row>
    <row r="8138" customFormat="false" ht="15" hidden="false" customHeight="false" outlineLevel="0" collapsed="false">
      <c r="A8138" s="1" t="n">
        <v>35.0088947175064</v>
      </c>
      <c r="B8138" s="1" t="n">
        <v>-6.0552204454549</v>
      </c>
    </row>
    <row r="8139" customFormat="false" ht="15" hidden="false" customHeight="false" outlineLevel="0" collapsed="false">
      <c r="A8139" s="1" t="n">
        <v>36.474382297799</v>
      </c>
      <c r="B8139" s="1" t="n">
        <v>-6.2548477060629</v>
      </c>
    </row>
    <row r="8140" customFormat="false" ht="15" hidden="false" customHeight="false" outlineLevel="0" collapsed="false">
      <c r="A8140" s="1" t="n">
        <f aca="false">-33.9363138079481</f>
        <v>-33.9363138079481</v>
      </c>
      <c r="B8140" s="1" t="n">
        <v>-19.0190717613348</v>
      </c>
    </row>
    <row r="8141" customFormat="false" ht="15" hidden="false" customHeight="false" outlineLevel="0" collapsed="false">
      <c r="A8141" s="1" t="n">
        <f aca="false">-16.2980799146838</f>
        <v>-16.2980799146838</v>
      </c>
      <c r="B8141" s="1" t="n">
        <v>-12.717412377433</v>
      </c>
    </row>
    <row r="8142" customFormat="false" ht="15" hidden="false" customHeight="false" outlineLevel="0" collapsed="false">
      <c r="A8142" s="1" t="n">
        <v>6.95300907457209</v>
      </c>
      <c r="B8142" s="1" t="n">
        <v>0.116856113747792</v>
      </c>
    </row>
    <row r="8143" customFormat="false" ht="15" hidden="false" customHeight="false" outlineLevel="0" collapsed="false">
      <c r="A8143" s="1" t="n">
        <f aca="false">-26.5970975383342</f>
        <v>-26.5970975383342</v>
      </c>
      <c r="B8143" s="1" t="n">
        <v>-11.0502704389627</v>
      </c>
    </row>
    <row r="8144" customFormat="false" ht="15" hidden="false" customHeight="false" outlineLevel="0" collapsed="false">
      <c r="A8144" s="1" t="n">
        <v>12.6335263307573</v>
      </c>
      <c r="B8144" s="1" t="n">
        <v>1.15335018321114</v>
      </c>
    </row>
    <row r="8145" customFormat="false" ht="15" hidden="false" customHeight="false" outlineLevel="0" collapsed="false">
      <c r="A8145" s="1" t="n">
        <v>5.68161854791948</v>
      </c>
      <c r="B8145" s="1" t="n">
        <v>6.15413269082678</v>
      </c>
    </row>
    <row r="8146" customFormat="false" ht="15" hidden="false" customHeight="false" outlineLevel="0" collapsed="false">
      <c r="A8146" s="1" t="n">
        <v>1.3674808340968</v>
      </c>
      <c r="B8146" s="1" t="n">
        <v>0.218212053893831</v>
      </c>
    </row>
    <row r="8147" customFormat="false" ht="15" hidden="false" customHeight="false" outlineLevel="0" collapsed="false">
      <c r="A8147" s="1" t="n">
        <v>33.7498072392837</v>
      </c>
      <c r="B8147" s="1" t="n">
        <v>-4.65359728840988</v>
      </c>
    </row>
    <row r="8148" customFormat="false" ht="15" hidden="false" customHeight="false" outlineLevel="0" collapsed="false">
      <c r="A8148" s="1" t="n">
        <v>12.0461662517175</v>
      </c>
      <c r="B8148" s="1" t="n">
        <v>4.26134777570377</v>
      </c>
    </row>
    <row r="8149" customFormat="false" ht="15" hidden="false" customHeight="false" outlineLevel="0" collapsed="false">
      <c r="A8149" s="1" t="n">
        <v>3.13917297575325</v>
      </c>
      <c r="B8149" s="1" t="n">
        <v>6.00655933299417</v>
      </c>
    </row>
    <row r="8150" customFormat="false" ht="15" hidden="false" customHeight="false" outlineLevel="0" collapsed="false">
      <c r="A8150" s="1" t="n">
        <f aca="false">-21.072332114568</f>
        <v>-21.072332114568</v>
      </c>
      <c r="B8150" s="1" t="n">
        <v>-14.7383405831004</v>
      </c>
    </row>
    <row r="8151" customFormat="false" ht="15" hidden="false" customHeight="false" outlineLevel="0" collapsed="false">
      <c r="A8151" s="1" t="n">
        <v>6.3252647860032</v>
      </c>
      <c r="B8151" s="1" t="n">
        <v>-0.279663749785396</v>
      </c>
    </row>
    <row r="8152" customFormat="false" ht="15" hidden="false" customHeight="false" outlineLevel="0" collapsed="false">
      <c r="A8152" s="1" t="n">
        <v>27.6798235408403</v>
      </c>
      <c r="B8152" s="1" t="n">
        <v>-5.46453641454992</v>
      </c>
    </row>
    <row r="8153" customFormat="false" ht="15" hidden="false" customHeight="false" outlineLevel="0" collapsed="false">
      <c r="A8153" s="1" t="n">
        <f aca="false">-33.9687020404025</f>
        <v>-33.9687020404025</v>
      </c>
      <c r="B8153" s="1" t="n">
        <v>-10.4113330770363</v>
      </c>
    </row>
    <row r="8154" customFormat="false" ht="15" hidden="false" customHeight="false" outlineLevel="0" collapsed="false">
      <c r="A8154" s="1" t="n">
        <v>30.4947052604063</v>
      </c>
      <c r="B8154" s="1" t="n">
        <v>-6.57969952268324</v>
      </c>
    </row>
    <row r="8155" customFormat="false" ht="15" hidden="false" customHeight="false" outlineLevel="0" collapsed="false">
      <c r="A8155" s="1" t="n">
        <v>2.97520108818386</v>
      </c>
      <c r="B8155" s="1" t="n">
        <v>3.95677440477317</v>
      </c>
    </row>
    <row r="8156" customFormat="false" ht="15" hidden="false" customHeight="false" outlineLevel="0" collapsed="false">
      <c r="A8156" s="1" t="n">
        <v>8.1968673358996</v>
      </c>
      <c r="B8156" s="1" t="n">
        <v>9.2976992572893</v>
      </c>
    </row>
    <row r="8157" customFormat="false" ht="15" hidden="false" customHeight="false" outlineLevel="0" collapsed="false">
      <c r="A8157" s="1" t="n">
        <f aca="false">-31.6287072161649</f>
        <v>-31.6287072161649</v>
      </c>
      <c r="B8157" s="1" t="n">
        <v>-15.5523325521652</v>
      </c>
    </row>
    <row r="8158" customFormat="false" ht="15" hidden="false" customHeight="false" outlineLevel="0" collapsed="false">
      <c r="A8158" s="1" t="n">
        <v>2.07865169905383</v>
      </c>
      <c r="B8158" s="1" t="n">
        <v>8.00506390940406</v>
      </c>
    </row>
    <row r="8159" customFormat="false" ht="15" hidden="false" customHeight="false" outlineLevel="0" collapsed="false">
      <c r="A8159" s="1" t="n">
        <v>6.43730841563221</v>
      </c>
      <c r="B8159" s="1" t="n">
        <v>0.77251487190366</v>
      </c>
    </row>
    <row r="8160" customFormat="false" ht="15" hidden="false" customHeight="false" outlineLevel="0" collapsed="false">
      <c r="A8160" s="1" t="n">
        <v>2.99743171598038</v>
      </c>
      <c r="B8160" s="1" t="n">
        <v>1.26346215934289</v>
      </c>
    </row>
    <row r="8161" customFormat="false" ht="15" hidden="false" customHeight="false" outlineLevel="0" collapsed="false">
      <c r="A8161" s="1" t="n">
        <v>24.5669960415345</v>
      </c>
      <c r="B8161" s="1" t="n">
        <v>-4.34954749709937</v>
      </c>
    </row>
    <row r="8162" customFormat="false" ht="15" hidden="false" customHeight="false" outlineLevel="0" collapsed="false">
      <c r="A8162" s="1" t="n">
        <v>5.30304529526223</v>
      </c>
      <c r="B8162" s="1" t="n">
        <v>5.11322105403138</v>
      </c>
    </row>
    <row r="8163" customFormat="false" ht="15" hidden="false" customHeight="false" outlineLevel="0" collapsed="false">
      <c r="A8163" s="1" t="n">
        <v>-5.55936367172616</v>
      </c>
      <c r="B8163" s="1" t="n">
        <v>0.212799368765504</v>
      </c>
    </row>
    <row r="8164" customFormat="false" ht="15" hidden="false" customHeight="false" outlineLevel="0" collapsed="false">
      <c r="A8164" s="1" t="n">
        <v>24.5988873158818</v>
      </c>
      <c r="B8164" s="1" t="n">
        <v>-7.80342200151285</v>
      </c>
    </row>
    <row r="8165" customFormat="false" ht="15" hidden="false" customHeight="false" outlineLevel="0" collapsed="false">
      <c r="A8165" s="1" t="n">
        <f aca="false">-34.5111559545987</f>
        <v>-34.5111559545987</v>
      </c>
      <c r="B8165" s="1" t="n">
        <v>-10.1670007842734</v>
      </c>
    </row>
    <row r="8166" customFormat="false" ht="15" hidden="false" customHeight="false" outlineLevel="0" collapsed="false">
      <c r="A8166" s="1" t="n">
        <v>11.9465339784403</v>
      </c>
      <c r="B8166" s="1" t="n">
        <v>9.29125181516533</v>
      </c>
    </row>
    <row r="8167" customFormat="false" ht="15" hidden="false" customHeight="false" outlineLevel="0" collapsed="false">
      <c r="A8167" s="1" t="n">
        <v>13.1152103142162</v>
      </c>
      <c r="B8167" s="1" t="n">
        <v>2.14118382991144</v>
      </c>
    </row>
    <row r="8168" customFormat="false" ht="15" hidden="false" customHeight="false" outlineLevel="0" collapsed="false">
      <c r="A8168" s="1" t="n">
        <v>27.8513456802485</v>
      </c>
      <c r="B8168" s="1" t="n">
        <v>-8.68424478590811</v>
      </c>
    </row>
    <row r="8169" customFormat="false" ht="15" hidden="false" customHeight="false" outlineLevel="0" collapsed="false">
      <c r="A8169" s="1" t="n">
        <v>-0.585656194686964</v>
      </c>
      <c r="B8169" s="1" t="n">
        <v>8.13207908136278</v>
      </c>
    </row>
    <row r="8170" customFormat="false" ht="15" hidden="false" customHeight="false" outlineLevel="0" collapsed="false">
      <c r="A8170" s="1" t="n">
        <v>38.7978589836832</v>
      </c>
      <c r="B8170" s="1" t="n">
        <v>-7.32049990995765</v>
      </c>
    </row>
    <row r="8171" customFormat="false" ht="15" hidden="false" customHeight="false" outlineLevel="0" collapsed="false">
      <c r="A8171" s="1" t="n">
        <f aca="false">-26.8392589572809</f>
        <v>-26.8392589572809</v>
      </c>
      <c r="B8171" s="1" t="n">
        <v>-16.135093952362</v>
      </c>
    </row>
    <row r="8172" customFormat="false" ht="15" hidden="false" customHeight="false" outlineLevel="0" collapsed="false">
      <c r="A8172" s="1" t="n">
        <v>-3.95157331737122</v>
      </c>
      <c r="B8172" s="1" t="n">
        <v>4.30498853398976</v>
      </c>
    </row>
    <row r="8173" customFormat="false" ht="15" hidden="false" customHeight="false" outlineLevel="0" collapsed="false">
      <c r="A8173" s="1" t="n">
        <v>3.19155308403112</v>
      </c>
      <c r="B8173" s="1" t="n">
        <v>4.2130140863255</v>
      </c>
    </row>
    <row r="8174" customFormat="false" ht="15" hidden="false" customHeight="false" outlineLevel="0" collapsed="false">
      <c r="A8174" s="1" t="n">
        <f aca="false">-33.0344299410894</f>
        <v>-33.0344299410894</v>
      </c>
      <c r="B8174" s="1" t="n">
        <v>-9.77638459062989</v>
      </c>
    </row>
    <row r="8175" customFormat="false" ht="15" hidden="false" customHeight="false" outlineLevel="0" collapsed="false">
      <c r="A8175" s="1" t="n">
        <v>8.14689157140367</v>
      </c>
      <c r="B8175" s="1" t="n">
        <v>2.45752995942442</v>
      </c>
    </row>
    <row r="8176" customFormat="false" ht="15" hidden="false" customHeight="false" outlineLevel="0" collapsed="false">
      <c r="A8176" s="1" t="n">
        <v>24.6051013447056</v>
      </c>
      <c r="B8176" s="1" t="n">
        <v>-3.20579408897114</v>
      </c>
    </row>
    <row r="8177" customFormat="false" ht="15" hidden="false" customHeight="false" outlineLevel="0" collapsed="false">
      <c r="A8177" s="1" t="n">
        <v>36.4376173151181</v>
      </c>
      <c r="B8177" s="1" t="n">
        <v>-0.145799758955897</v>
      </c>
    </row>
    <row r="8178" customFormat="false" ht="15" hidden="false" customHeight="false" outlineLevel="0" collapsed="false">
      <c r="A8178" s="1" t="n">
        <f aca="false">-34.6496662874879</f>
        <v>-34.6496662874879</v>
      </c>
      <c r="B8178" s="1" t="n">
        <v>-14.2262668922628</v>
      </c>
    </row>
    <row r="8179" customFormat="false" ht="15" hidden="false" customHeight="false" outlineLevel="0" collapsed="false">
      <c r="A8179" s="1" t="n">
        <v>4.14216575086913</v>
      </c>
      <c r="B8179" s="1" t="n">
        <v>5.87849474393005</v>
      </c>
    </row>
    <row r="8180" customFormat="false" ht="15" hidden="false" customHeight="false" outlineLevel="0" collapsed="false">
      <c r="A8180" s="1" t="n">
        <f aca="false">-26.772356351631</f>
        <v>-26.772356351631</v>
      </c>
      <c r="B8180" s="1" t="n">
        <v>-10.2770682320085</v>
      </c>
    </row>
    <row r="8181" customFormat="false" ht="15" hidden="false" customHeight="false" outlineLevel="0" collapsed="false">
      <c r="A8181" s="1" t="n">
        <v>-1.55700910812571</v>
      </c>
      <c r="B8181" s="1" t="n">
        <v>9.01168463848229</v>
      </c>
    </row>
    <row r="8182" customFormat="false" ht="15" hidden="false" customHeight="false" outlineLevel="0" collapsed="false">
      <c r="A8182" s="1" t="n">
        <f aca="false">-19.4940386063624</f>
        <v>-19.4940386063624</v>
      </c>
      <c r="B8182" s="1" t="n">
        <v>-18.133421477842</v>
      </c>
    </row>
    <row r="8183" customFormat="false" ht="15" hidden="false" customHeight="false" outlineLevel="0" collapsed="false">
      <c r="A8183" s="1" t="n">
        <f aca="false">-35.0329344415038</f>
        <v>-35.0329344415038</v>
      </c>
      <c r="B8183" s="1" t="n">
        <v>-12.4851480236714</v>
      </c>
    </row>
    <row r="8184" customFormat="false" ht="15" hidden="false" customHeight="false" outlineLevel="0" collapsed="false">
      <c r="A8184" s="1" t="n">
        <v>33.4998102565077</v>
      </c>
      <c r="B8184" s="1" t="n">
        <v>-8.0401345612609</v>
      </c>
    </row>
    <row r="8185" customFormat="false" ht="15" hidden="false" customHeight="false" outlineLevel="0" collapsed="false">
      <c r="A8185" s="1" t="n">
        <v>39.0176637995519</v>
      </c>
      <c r="B8185" s="1" t="n">
        <v>-0.932741397467328</v>
      </c>
    </row>
    <row r="8186" customFormat="false" ht="15" hidden="false" customHeight="false" outlineLevel="0" collapsed="false">
      <c r="A8186" s="1" t="n">
        <f aca="false">-32.7427200659022</f>
        <v>-32.7427200659022</v>
      </c>
      <c r="B8186" s="1" t="n">
        <v>-18.7160156281789</v>
      </c>
    </row>
    <row r="8187" customFormat="false" ht="15" hidden="false" customHeight="false" outlineLevel="0" collapsed="false">
      <c r="A8187" s="1" t="n">
        <v>12.8804773365796</v>
      </c>
      <c r="B8187" s="1" t="n">
        <v>2.01687052977126</v>
      </c>
    </row>
    <row r="8188" customFormat="false" ht="15" hidden="false" customHeight="false" outlineLevel="0" collapsed="false">
      <c r="A8188" s="1" t="n">
        <v>4.5863904663229</v>
      </c>
      <c r="B8188" s="1" t="n">
        <v>9.55689276604795</v>
      </c>
    </row>
    <row r="8189" customFormat="false" ht="15" hidden="false" customHeight="false" outlineLevel="0" collapsed="false">
      <c r="A8189" s="1" t="n">
        <v>4.14806149746458</v>
      </c>
      <c r="B8189" s="1" t="n">
        <v>7.00919493961254</v>
      </c>
    </row>
    <row r="8190" customFormat="false" ht="15" hidden="false" customHeight="false" outlineLevel="0" collapsed="false">
      <c r="A8190" s="1" t="n">
        <v>3.57395236416212</v>
      </c>
      <c r="B8190" s="1" t="n">
        <v>3.08586494179114</v>
      </c>
    </row>
    <row r="8191" customFormat="false" ht="15" hidden="false" customHeight="false" outlineLevel="0" collapsed="false">
      <c r="A8191" s="1" t="n">
        <v>30.9197529504962</v>
      </c>
      <c r="B8191" s="1" t="n">
        <v>-4.85111598344848</v>
      </c>
    </row>
    <row r="8192" customFormat="false" ht="15" hidden="false" customHeight="false" outlineLevel="0" collapsed="false">
      <c r="A8192" s="1" t="n">
        <v>34.5060477437251</v>
      </c>
      <c r="B8192" s="1" t="n">
        <v>-0.787722094822013</v>
      </c>
    </row>
    <row r="8193" customFormat="false" ht="15" hidden="false" customHeight="false" outlineLevel="0" collapsed="false">
      <c r="A8193" s="1" t="n">
        <v>31.5242152154519</v>
      </c>
      <c r="B8193" s="1" t="n">
        <v>-4.6356114450998</v>
      </c>
    </row>
    <row r="8194" customFormat="false" ht="15" hidden="false" customHeight="false" outlineLevel="0" collapsed="false">
      <c r="A8194" s="1" t="n">
        <f aca="false">-20.3841097474942</f>
        <v>-20.3841097474942</v>
      </c>
      <c r="B8194" s="1" t="n">
        <v>-11.3164724326292</v>
      </c>
    </row>
    <row r="8195" customFormat="false" ht="15" hidden="false" customHeight="false" outlineLevel="0" collapsed="false">
      <c r="A8195" s="1" t="n">
        <f aca="false">-20.2601343795971</f>
        <v>-20.2601343795971</v>
      </c>
      <c r="B8195" s="1" t="n">
        <v>-14.1996327410735</v>
      </c>
    </row>
    <row r="8196" customFormat="false" ht="15" hidden="false" customHeight="false" outlineLevel="0" collapsed="false">
      <c r="A8196" s="1" t="n">
        <f aca="false">-25.9265695764992</f>
        <v>-25.9265695764992</v>
      </c>
      <c r="B8196" s="1" t="n">
        <v>-13.1337803112906</v>
      </c>
    </row>
    <row r="8197" customFormat="false" ht="15" hidden="false" customHeight="false" outlineLevel="0" collapsed="false">
      <c r="A8197" s="1" t="n">
        <f aca="false">-31.7690991415668</f>
        <v>-31.7690991415668</v>
      </c>
      <c r="B8197" s="1" t="n">
        <v>-10.0209879008831</v>
      </c>
    </row>
    <row r="8198" customFormat="false" ht="15" hidden="false" customHeight="false" outlineLevel="0" collapsed="false">
      <c r="A8198" s="1" t="n">
        <v>4.68148151006779</v>
      </c>
      <c r="B8198" s="1" t="n">
        <v>4.02118104132361</v>
      </c>
    </row>
    <row r="8199" customFormat="false" ht="15" hidden="false" customHeight="false" outlineLevel="0" collapsed="false">
      <c r="A8199" s="1" t="n">
        <f aca="false">-24.4059305247852</f>
        <v>-24.4059305247852</v>
      </c>
      <c r="B8199" s="1" t="n">
        <v>-12.0403676090633</v>
      </c>
    </row>
    <row r="8200" customFormat="false" ht="15" hidden="false" customHeight="false" outlineLevel="0" collapsed="false">
      <c r="A8200" s="1" t="n">
        <f aca="false">-35.1095794999823</f>
        <v>-35.1095794999823</v>
      </c>
      <c r="B8200" s="1" t="n">
        <v>-16.1139564052172</v>
      </c>
    </row>
    <row r="8201" customFormat="false" ht="15" hidden="false" customHeight="false" outlineLevel="0" collapsed="false">
      <c r="A8201" s="1" t="n">
        <v>22.2716636512485</v>
      </c>
      <c r="B8201" s="1" t="n">
        <v>-4.08462507059334</v>
      </c>
    </row>
    <row r="8202" customFormat="false" ht="15" hidden="false" customHeight="false" outlineLevel="0" collapsed="false">
      <c r="A8202" s="1" t="n">
        <v>29.8360277530236</v>
      </c>
      <c r="B8202" s="1" t="n">
        <v>-2.92705645470027</v>
      </c>
    </row>
    <row r="8203" customFormat="false" ht="15" hidden="false" customHeight="false" outlineLevel="0" collapsed="false">
      <c r="A8203" s="1" t="n">
        <v>23.6409017857567</v>
      </c>
      <c r="B8203" s="1" t="n">
        <v>-8.54724889219742</v>
      </c>
    </row>
    <row r="8204" customFormat="false" ht="15" hidden="false" customHeight="false" outlineLevel="0" collapsed="false">
      <c r="A8204" s="1" t="n">
        <f aca="false">-34.6556624712658</f>
        <v>-34.6556624712658</v>
      </c>
      <c r="B8204" s="1" t="n">
        <v>-11.4421661957128</v>
      </c>
    </row>
    <row r="8205" customFormat="false" ht="15" hidden="false" customHeight="false" outlineLevel="0" collapsed="false">
      <c r="A8205" s="1" t="n">
        <f aca="false">-22.5891971774678</f>
        <v>-22.5891971774678</v>
      </c>
      <c r="B8205" s="1" t="n">
        <v>-15.7694425279957</v>
      </c>
    </row>
    <row r="8206" customFormat="false" ht="15" hidden="false" customHeight="false" outlineLevel="0" collapsed="false">
      <c r="A8206" s="1" t="n">
        <f aca="false">-28.9120050226327</f>
        <v>-28.9120050226327</v>
      </c>
      <c r="B8206" s="1" t="n">
        <v>-11.5885259551899</v>
      </c>
    </row>
    <row r="8207" customFormat="false" ht="15" hidden="false" customHeight="false" outlineLevel="0" collapsed="false">
      <c r="A8207" s="1" t="n">
        <v>2.15531711188222</v>
      </c>
      <c r="B8207" s="1" t="n">
        <v>4.43458410154512</v>
      </c>
    </row>
    <row r="8208" customFormat="false" ht="15" hidden="false" customHeight="false" outlineLevel="0" collapsed="false">
      <c r="A8208" s="1" t="n">
        <v>4.55465691735463</v>
      </c>
      <c r="B8208" s="1" t="n">
        <v>1.15795355576974</v>
      </c>
    </row>
    <row r="8209" customFormat="false" ht="15" hidden="false" customHeight="false" outlineLevel="0" collapsed="false">
      <c r="A8209" s="1" t="n">
        <v>34.5980171248744</v>
      </c>
      <c r="B8209" s="1" t="n">
        <v>-1.78826562454429</v>
      </c>
    </row>
    <row r="8210" customFormat="false" ht="15" hidden="false" customHeight="false" outlineLevel="0" collapsed="false">
      <c r="A8210" s="1" t="n">
        <f aca="false">-26.3941882164217</f>
        <v>-26.3941882164217</v>
      </c>
      <c r="B8210" s="1" t="n">
        <v>-11.555758513306</v>
      </c>
    </row>
    <row r="8211" customFormat="false" ht="15" hidden="false" customHeight="false" outlineLevel="0" collapsed="false">
      <c r="A8211" s="1" t="n">
        <v>-4.94699584161091</v>
      </c>
      <c r="B8211" s="1" t="n">
        <v>1.7479330426237</v>
      </c>
    </row>
    <row r="8212" customFormat="false" ht="15" hidden="false" customHeight="false" outlineLevel="0" collapsed="false">
      <c r="A8212" s="1" t="n">
        <v>34.5625050579676</v>
      </c>
      <c r="B8212" s="1" t="n">
        <v>-5.85182396585571</v>
      </c>
    </row>
    <row r="8213" customFormat="false" ht="15" hidden="false" customHeight="false" outlineLevel="0" collapsed="false">
      <c r="A8213" s="1" t="n">
        <f aca="false">-31.4928843710124</f>
        <v>-31.4928843710124</v>
      </c>
      <c r="B8213" s="1" t="n">
        <v>-11.2189650139043</v>
      </c>
    </row>
    <row r="8214" customFormat="false" ht="15" hidden="false" customHeight="false" outlineLevel="0" collapsed="false">
      <c r="A8214" s="1" t="n">
        <f aca="false">-28.8808769761509</f>
        <v>-28.8808769761509</v>
      </c>
      <c r="B8214" s="1" t="n">
        <v>-17.8726339477366</v>
      </c>
    </row>
    <row r="8215" customFormat="false" ht="15" hidden="false" customHeight="false" outlineLevel="0" collapsed="false">
      <c r="A8215" s="1" t="n">
        <f aca="false">-30.6539776433503</f>
        <v>-30.6539776433503</v>
      </c>
      <c r="B8215" s="1" t="n">
        <v>-13.9710082332039</v>
      </c>
    </row>
    <row r="8216" customFormat="false" ht="15" hidden="false" customHeight="false" outlineLevel="0" collapsed="false">
      <c r="A8216" s="1" t="n">
        <v>-1.08317022855631</v>
      </c>
      <c r="B8216" s="1" t="n">
        <v>4.02534579424718</v>
      </c>
    </row>
    <row r="8217" customFormat="false" ht="15" hidden="false" customHeight="false" outlineLevel="0" collapsed="false">
      <c r="A8217" s="1" t="n">
        <v>37.9474513758994</v>
      </c>
      <c r="B8217" s="1" t="n">
        <v>-7.52763408889431</v>
      </c>
    </row>
    <row r="8218" customFormat="false" ht="15" hidden="false" customHeight="false" outlineLevel="0" collapsed="false">
      <c r="A8218" s="1" t="n">
        <f aca="false">-32.9606183421066</f>
        <v>-32.9606183421066</v>
      </c>
      <c r="B8218" s="1" t="n">
        <v>-14.8627802186947</v>
      </c>
    </row>
    <row r="8219" customFormat="false" ht="15" hidden="false" customHeight="false" outlineLevel="0" collapsed="false">
      <c r="A8219" s="1" t="n">
        <v>-1.33744562078078</v>
      </c>
      <c r="B8219" s="1" t="n">
        <v>2.070333521333</v>
      </c>
    </row>
    <row r="8220" customFormat="false" ht="15" hidden="false" customHeight="false" outlineLevel="0" collapsed="false">
      <c r="A8220" s="1" t="n">
        <v>26.2683973985108</v>
      </c>
      <c r="B8220" s="1" t="n">
        <v>-3.11411958230404</v>
      </c>
    </row>
    <row r="8221" customFormat="false" ht="15" hidden="false" customHeight="false" outlineLevel="0" collapsed="false">
      <c r="A8221" s="1" t="n">
        <v>29.2849792026856</v>
      </c>
      <c r="B8221" s="1" t="n">
        <v>-0.50880263767798</v>
      </c>
    </row>
    <row r="8222" customFormat="false" ht="15" hidden="false" customHeight="false" outlineLevel="0" collapsed="false">
      <c r="A8222" s="1" t="n">
        <f aca="false">-24.6070066812552</f>
        <v>-24.6070066812552</v>
      </c>
      <c r="B8222" s="1" t="n">
        <v>-15.1109574300907</v>
      </c>
    </row>
    <row r="8223" customFormat="false" ht="15" hidden="false" customHeight="false" outlineLevel="0" collapsed="false">
      <c r="A8223" s="1" t="n">
        <f aca="false">-24.3566549846336</f>
        <v>-24.3566549846336</v>
      </c>
      <c r="B8223" s="1" t="n">
        <v>-9.73051515773906</v>
      </c>
    </row>
    <row r="8224" customFormat="false" ht="15" hidden="false" customHeight="false" outlineLevel="0" collapsed="false">
      <c r="A8224" s="1" t="n">
        <v>31.0940279193454</v>
      </c>
      <c r="B8224" s="1" t="n">
        <v>-1.65410939559599</v>
      </c>
    </row>
    <row r="8225" customFormat="false" ht="15" hidden="false" customHeight="false" outlineLevel="0" collapsed="false">
      <c r="A8225" s="1" t="n">
        <v>40.4358633414754</v>
      </c>
      <c r="B8225" s="1" t="n">
        <v>-6.13170219384965</v>
      </c>
    </row>
    <row r="8226" customFormat="false" ht="15" hidden="false" customHeight="false" outlineLevel="0" collapsed="false">
      <c r="A8226" s="1" t="n">
        <v>12.1943323316646</v>
      </c>
      <c r="B8226" s="1" t="n">
        <v>0.307005944447392</v>
      </c>
    </row>
    <row r="8227" customFormat="false" ht="15" hidden="false" customHeight="false" outlineLevel="0" collapsed="false">
      <c r="A8227" s="1" t="n">
        <f aca="false">-16.6506653560924</f>
        <v>-16.6506653560924</v>
      </c>
      <c r="B8227" s="1" t="n">
        <v>-16.1308663157924</v>
      </c>
    </row>
    <row r="8228" customFormat="false" ht="15" hidden="false" customHeight="false" outlineLevel="0" collapsed="false">
      <c r="A8228" s="1" t="n">
        <v>7.63711213283217</v>
      </c>
      <c r="B8228" s="1" t="n">
        <v>4.01216223913447</v>
      </c>
    </row>
    <row r="8229" customFormat="false" ht="15" hidden="false" customHeight="false" outlineLevel="0" collapsed="false">
      <c r="A8229" s="1" t="n">
        <f aca="false">-25.0437095173689</f>
        <v>-25.0437095173689</v>
      </c>
      <c r="B8229" s="1" t="n">
        <v>-11.9556341065746</v>
      </c>
    </row>
    <row r="8230" customFormat="false" ht="15" hidden="false" customHeight="false" outlineLevel="0" collapsed="false">
      <c r="A8230" s="1" t="n">
        <f aca="false">-26.539954620373</f>
        <v>-26.539954620373</v>
      </c>
      <c r="B8230" s="1" t="n">
        <v>-18.0864207420955</v>
      </c>
    </row>
    <row r="8231" customFormat="false" ht="15" hidden="false" customHeight="false" outlineLevel="0" collapsed="false">
      <c r="A8231" s="1" t="n">
        <v>13.5025115630449</v>
      </c>
      <c r="B8231" s="1" t="n">
        <v>7.03892679384134</v>
      </c>
    </row>
    <row r="8232" customFormat="false" ht="15" hidden="false" customHeight="false" outlineLevel="0" collapsed="false">
      <c r="A8232" s="1" t="n">
        <v>32.75070105482</v>
      </c>
      <c r="B8232" s="1" t="n">
        <v>-2.58759413280949</v>
      </c>
    </row>
    <row r="8233" customFormat="false" ht="15" hidden="false" customHeight="false" outlineLevel="0" collapsed="false">
      <c r="A8233" s="1" t="n">
        <v>24.2976630518316</v>
      </c>
      <c r="B8233" s="1" t="n">
        <v>-1.73118149757943</v>
      </c>
    </row>
    <row r="8234" customFormat="false" ht="15" hidden="false" customHeight="false" outlineLevel="0" collapsed="false">
      <c r="A8234" s="1" t="n">
        <v>23.8103037746365</v>
      </c>
      <c r="B8234" s="1" t="n">
        <v>-6.52202995062556</v>
      </c>
    </row>
    <row r="8235" customFormat="false" ht="15" hidden="false" customHeight="false" outlineLevel="0" collapsed="false">
      <c r="A8235" s="1" t="n">
        <v>21.0158390925228</v>
      </c>
      <c r="B8235" s="1" t="n">
        <v>-6.04759899347927</v>
      </c>
    </row>
    <row r="8236" customFormat="false" ht="15" hidden="false" customHeight="false" outlineLevel="0" collapsed="false">
      <c r="A8236" s="1" t="n">
        <f aca="false">-32.6910770737074</f>
        <v>-32.6910770737074</v>
      </c>
      <c r="B8236" s="1" t="n">
        <v>-11.6543055881379</v>
      </c>
    </row>
    <row r="8237" customFormat="false" ht="15" hidden="false" customHeight="false" outlineLevel="0" collapsed="false">
      <c r="A8237" s="1" t="n">
        <v>23.5596362849431</v>
      </c>
      <c r="B8237" s="1" t="n">
        <v>-2.88428514545595</v>
      </c>
    </row>
    <row r="8238" customFormat="false" ht="15" hidden="false" customHeight="false" outlineLevel="0" collapsed="false">
      <c r="A8238" s="1" t="n">
        <v>33.0764286854803</v>
      </c>
      <c r="B8238" s="1" t="n">
        <v>-8.28512942895577</v>
      </c>
    </row>
    <row r="8239" customFormat="false" ht="15" hidden="false" customHeight="false" outlineLevel="0" collapsed="false">
      <c r="A8239" s="1" t="n">
        <v>34.2858919515463</v>
      </c>
      <c r="B8239" s="1" t="n">
        <v>-3.31697997465159</v>
      </c>
    </row>
    <row r="8240" customFormat="false" ht="15" hidden="false" customHeight="false" outlineLevel="0" collapsed="false">
      <c r="A8240" s="1" t="n">
        <f aca="false">-22.6933798671525</f>
        <v>-22.6933798671525</v>
      </c>
      <c r="B8240" s="1" t="n">
        <v>-11.9099344358273</v>
      </c>
    </row>
    <row r="8241" customFormat="false" ht="15" hidden="false" customHeight="false" outlineLevel="0" collapsed="false">
      <c r="A8241" s="1" t="n">
        <v>8.93906670005559</v>
      </c>
      <c r="B8241" s="1" t="n">
        <v>2.45556524836532</v>
      </c>
    </row>
    <row r="8242" customFormat="false" ht="15" hidden="false" customHeight="false" outlineLevel="0" collapsed="false">
      <c r="A8242" s="1" t="n">
        <f aca="false">-19.2507022151981</f>
        <v>-19.2507022151981</v>
      </c>
      <c r="B8242" s="1" t="n">
        <v>-17.7042274328141</v>
      </c>
    </row>
    <row r="8243" customFormat="false" ht="15" hidden="false" customHeight="false" outlineLevel="0" collapsed="false">
      <c r="A8243" s="1" t="n">
        <f aca="false">-31.8591278104513</f>
        <v>-31.8591278104513</v>
      </c>
      <c r="B8243" s="1" t="n">
        <v>-11.6940000615371</v>
      </c>
    </row>
    <row r="8244" customFormat="false" ht="15" hidden="false" customHeight="false" outlineLevel="0" collapsed="false">
      <c r="A8244" s="1" t="n">
        <v>40.6795131103824</v>
      </c>
      <c r="B8244" s="1" t="n">
        <v>-9.07456072563801</v>
      </c>
    </row>
    <row r="8245" customFormat="false" ht="15" hidden="false" customHeight="false" outlineLevel="0" collapsed="false">
      <c r="A8245" s="1" t="n">
        <v>31.6219107299572</v>
      </c>
      <c r="B8245" s="1" t="n">
        <v>-3.39214359907876</v>
      </c>
    </row>
    <row r="8246" customFormat="false" ht="15" hidden="false" customHeight="false" outlineLevel="0" collapsed="false">
      <c r="A8246" s="1" t="n">
        <v>38.5473137696165</v>
      </c>
      <c r="B8246" s="1" t="n">
        <v>-4.00691745657442</v>
      </c>
    </row>
    <row r="8247" customFormat="false" ht="15" hidden="false" customHeight="false" outlineLevel="0" collapsed="false">
      <c r="A8247" s="1" t="n">
        <f aca="false">-31.0404098803422</f>
        <v>-31.0404098803422</v>
      </c>
      <c r="B8247" s="1" t="n">
        <v>-12.2129269351119</v>
      </c>
    </row>
    <row r="8248" customFormat="false" ht="15" hidden="false" customHeight="false" outlineLevel="0" collapsed="false">
      <c r="A8248" s="1" t="n">
        <v>25.8477661540054</v>
      </c>
      <c r="B8248" s="1" t="n">
        <v>-2.15925857313773</v>
      </c>
    </row>
    <row r="8249" customFormat="false" ht="15" hidden="false" customHeight="false" outlineLevel="0" collapsed="false">
      <c r="A8249" s="1" t="n">
        <f aca="false">-15.8608744212535</f>
        <v>-15.8608744212535</v>
      </c>
      <c r="B8249" s="1" t="n">
        <v>-13.2826843288201</v>
      </c>
    </row>
    <row r="8250" customFormat="false" ht="15" hidden="false" customHeight="false" outlineLevel="0" collapsed="false">
      <c r="A8250" s="1" t="n">
        <v>28.1957952449636</v>
      </c>
      <c r="B8250" s="1" t="n">
        <v>-8.90191663326044</v>
      </c>
    </row>
    <row r="8251" customFormat="false" ht="15" hidden="false" customHeight="false" outlineLevel="0" collapsed="false">
      <c r="A8251" s="1" t="n">
        <f aca="false">-24.5362010382187</f>
        <v>-24.5362010382187</v>
      </c>
      <c r="B8251" s="1" t="n">
        <v>-10.9986711907101</v>
      </c>
    </row>
    <row r="8252" customFormat="false" ht="15" hidden="false" customHeight="false" outlineLevel="0" collapsed="false">
      <c r="A8252" s="1" t="n">
        <v>34.1549039759224</v>
      </c>
      <c r="B8252" s="1" t="n">
        <v>-9.17540168643532</v>
      </c>
    </row>
    <row r="8253" customFormat="false" ht="15" hidden="false" customHeight="false" outlineLevel="0" collapsed="false">
      <c r="A8253" s="1" t="n">
        <v>7.245400727211</v>
      </c>
      <c r="B8253" s="1" t="n">
        <v>5.62111767003262</v>
      </c>
    </row>
    <row r="8254" customFormat="false" ht="15" hidden="false" customHeight="false" outlineLevel="0" collapsed="false">
      <c r="A8254" s="1" t="n">
        <v>4.72894618057567</v>
      </c>
      <c r="B8254" s="1" t="n">
        <v>2.52877103681379</v>
      </c>
    </row>
    <row r="8255" customFormat="false" ht="15" hidden="false" customHeight="false" outlineLevel="0" collapsed="false">
      <c r="A8255" s="1" t="n">
        <v>32.1154451711665</v>
      </c>
      <c r="B8255" s="1" t="n">
        <v>-3.42755832335777</v>
      </c>
    </row>
    <row r="8256" customFormat="false" ht="15" hidden="false" customHeight="false" outlineLevel="0" collapsed="false">
      <c r="A8256" s="1" t="n">
        <f aca="false">-18.1075816501593</f>
        <v>-18.1075816501593</v>
      </c>
      <c r="B8256" s="1" t="n">
        <v>-11.7781286392822</v>
      </c>
    </row>
    <row r="8257" customFormat="false" ht="15" hidden="false" customHeight="false" outlineLevel="0" collapsed="false">
      <c r="A8257" s="1" t="n">
        <f aca="false">-32.8917495295083</f>
        <v>-32.8917495295083</v>
      </c>
      <c r="B8257" s="1" t="n">
        <v>-14.4650370874149</v>
      </c>
    </row>
    <row r="8258" customFormat="false" ht="15" hidden="false" customHeight="false" outlineLevel="0" collapsed="false">
      <c r="A8258" s="1" t="n">
        <v>5.23615158530665</v>
      </c>
      <c r="B8258" s="1" t="n">
        <v>5.75164263551317</v>
      </c>
    </row>
    <row r="8259" customFormat="false" ht="15" hidden="false" customHeight="false" outlineLevel="0" collapsed="false">
      <c r="A8259" s="1" t="n">
        <f aca="false">-29.336099081803</f>
        <v>-29.336099081803</v>
      </c>
      <c r="B8259" s="1" t="n">
        <v>-17.613226142748</v>
      </c>
    </row>
    <row r="8260" customFormat="false" ht="15" hidden="false" customHeight="false" outlineLevel="0" collapsed="false">
      <c r="A8260" s="1" t="n">
        <v>28.4357219154649</v>
      </c>
      <c r="B8260" s="1" t="n">
        <v>-8.03591359875262</v>
      </c>
    </row>
    <row r="8261" customFormat="false" ht="15" hidden="false" customHeight="false" outlineLevel="0" collapsed="false">
      <c r="A8261" s="1" t="n">
        <f aca="false">-30.6286993512312</f>
        <v>-30.6286993512312</v>
      </c>
      <c r="B8261" s="1" t="n">
        <v>-13.6465194512079</v>
      </c>
    </row>
    <row r="8262" customFormat="false" ht="15" hidden="false" customHeight="false" outlineLevel="0" collapsed="false">
      <c r="A8262" s="1" t="n">
        <v>12.2041286351058</v>
      </c>
      <c r="B8262" s="1" t="n">
        <v>8.49635781927635</v>
      </c>
    </row>
    <row r="8263" customFormat="false" ht="15" hidden="false" customHeight="false" outlineLevel="0" collapsed="false">
      <c r="A8263" s="1" t="n">
        <f aca="false">-16.9076684468596</f>
        <v>-16.9076684468596</v>
      </c>
      <c r="B8263" s="1" t="n">
        <v>-14.6312990973647</v>
      </c>
    </row>
    <row r="8264" customFormat="false" ht="15" hidden="false" customHeight="false" outlineLevel="0" collapsed="false">
      <c r="A8264" s="1" t="n">
        <f aca="false">-35.0404335817449</f>
        <v>-35.0404335817449</v>
      </c>
      <c r="B8264" s="1" t="n">
        <v>-16.5187168097665</v>
      </c>
    </row>
    <row r="8265" customFormat="false" ht="15" hidden="false" customHeight="false" outlineLevel="0" collapsed="false">
      <c r="A8265" s="1" t="n">
        <v>28.5450073358022</v>
      </c>
      <c r="B8265" s="1" t="n">
        <v>-1.90873943112676</v>
      </c>
    </row>
    <row r="8266" customFormat="false" ht="15" hidden="false" customHeight="false" outlineLevel="0" collapsed="false">
      <c r="A8266" s="1" t="n">
        <f aca="false">-34.5868777419017</f>
        <v>-34.5868777419017</v>
      </c>
      <c r="B8266" s="1" t="n">
        <v>-17.3286628730293</v>
      </c>
    </row>
    <row r="8267" customFormat="false" ht="15" hidden="false" customHeight="false" outlineLevel="0" collapsed="false">
      <c r="A8267" s="1" t="n">
        <v>5.12591440865256</v>
      </c>
      <c r="B8267" s="1" t="n">
        <v>3.67136194822194</v>
      </c>
    </row>
    <row r="8268" customFormat="false" ht="15" hidden="false" customHeight="false" outlineLevel="0" collapsed="false">
      <c r="A8268" s="1" t="n">
        <v>29.0424467417356</v>
      </c>
      <c r="B8268" s="1" t="n">
        <v>-5.34183591844514</v>
      </c>
    </row>
    <row r="8269" customFormat="false" ht="15" hidden="false" customHeight="false" outlineLevel="0" collapsed="false">
      <c r="A8269" s="1" t="n">
        <f aca="false">-25.4356170494125</f>
        <v>-25.4356170494125</v>
      </c>
      <c r="B8269" s="1" t="n">
        <v>-12.3825470053062</v>
      </c>
    </row>
    <row r="8270" customFormat="false" ht="15" hidden="false" customHeight="false" outlineLevel="0" collapsed="false">
      <c r="A8270" s="1" t="n">
        <f aca="false">-33.175316337005</f>
        <v>-33.175316337005</v>
      </c>
      <c r="B8270" s="1" t="n">
        <v>-12.7707972362765</v>
      </c>
    </row>
    <row r="8271" customFormat="false" ht="15" hidden="false" customHeight="false" outlineLevel="0" collapsed="false">
      <c r="A8271" s="1" t="n">
        <v>21.1563762445974</v>
      </c>
      <c r="B8271" s="1" t="n">
        <v>-5.38745170394454</v>
      </c>
    </row>
    <row r="8272" customFormat="false" ht="15" hidden="false" customHeight="false" outlineLevel="0" collapsed="false">
      <c r="A8272" s="1" t="n">
        <f aca="false">-18.2426750256169</f>
        <v>-18.2426750256169</v>
      </c>
      <c r="B8272" s="1" t="n">
        <v>-15.6519006104032</v>
      </c>
    </row>
    <row r="8273" customFormat="false" ht="15" hidden="false" customHeight="false" outlineLevel="0" collapsed="false">
      <c r="A8273" s="1" t="n">
        <v>22.6536013571797</v>
      </c>
      <c r="B8273" s="1" t="n">
        <v>-3.77859151089079</v>
      </c>
    </row>
    <row r="8274" customFormat="false" ht="15" hidden="false" customHeight="false" outlineLevel="0" collapsed="false">
      <c r="A8274" s="1" t="n">
        <v>2.85881272427511</v>
      </c>
      <c r="B8274" s="1" t="n">
        <v>4.87209763927892</v>
      </c>
    </row>
    <row r="8275" customFormat="false" ht="15" hidden="false" customHeight="false" outlineLevel="0" collapsed="false">
      <c r="A8275" s="1" t="n">
        <v>32.3129323840085</v>
      </c>
      <c r="B8275" s="1" t="n">
        <v>-8.93340323429301</v>
      </c>
    </row>
    <row r="8276" customFormat="false" ht="15" hidden="false" customHeight="false" outlineLevel="0" collapsed="false">
      <c r="A8276" s="1" t="n">
        <f aca="false">-23.8490146191672</f>
        <v>-23.8490146191672</v>
      </c>
      <c r="B8276" s="1" t="n">
        <v>-15.8376774061505</v>
      </c>
    </row>
    <row r="8277" customFormat="false" ht="15" hidden="false" customHeight="false" outlineLevel="0" collapsed="false">
      <c r="A8277" s="1" t="n">
        <f aca="false">-31.35193908225</f>
        <v>-31.35193908225</v>
      </c>
      <c r="B8277" s="1" t="n">
        <v>-14.596311189599</v>
      </c>
    </row>
    <row r="8278" customFormat="false" ht="15" hidden="false" customHeight="false" outlineLevel="0" collapsed="false">
      <c r="A8278" s="1" t="n">
        <f aca="false">-26.5029702479545</f>
        <v>-26.5029702479545</v>
      </c>
      <c r="B8278" s="1" t="n">
        <v>-19.0506266930743</v>
      </c>
    </row>
    <row r="8279" customFormat="false" ht="15" hidden="false" customHeight="false" outlineLevel="0" collapsed="false">
      <c r="A8279" s="1" t="n">
        <v>4.8646642304262</v>
      </c>
      <c r="B8279" s="1" t="n">
        <v>8.87115049603985</v>
      </c>
    </row>
    <row r="8280" customFormat="false" ht="15" hidden="false" customHeight="false" outlineLevel="0" collapsed="false">
      <c r="A8280" s="1" t="n">
        <v>29.8713130064712</v>
      </c>
      <c r="B8280" s="1" t="n">
        <v>-4.13618108979879</v>
      </c>
    </row>
    <row r="8281" customFormat="false" ht="15" hidden="false" customHeight="false" outlineLevel="0" collapsed="false">
      <c r="A8281" s="1" t="n">
        <f aca="false">-25.131489352643</f>
        <v>-25.131489352643</v>
      </c>
      <c r="B8281" s="1" t="n">
        <v>-13.4726926665797</v>
      </c>
    </row>
    <row r="8282" customFormat="false" ht="15" hidden="false" customHeight="false" outlineLevel="0" collapsed="false">
      <c r="A8282" s="1" t="n">
        <f aca="false">-22.3837343399622</f>
        <v>-22.3837343399622</v>
      </c>
      <c r="B8282" s="1" t="n">
        <v>-18.0743054876898</v>
      </c>
    </row>
    <row r="8283" customFormat="false" ht="15" hidden="false" customHeight="false" outlineLevel="0" collapsed="false">
      <c r="A8283" s="1" t="n">
        <v>6.50776928754401</v>
      </c>
      <c r="B8283" s="1" t="n">
        <v>6.55284202570442</v>
      </c>
    </row>
    <row r="8284" customFormat="false" ht="15" hidden="false" customHeight="false" outlineLevel="0" collapsed="false">
      <c r="A8284" s="1" t="n">
        <v>35.5092348855848</v>
      </c>
      <c r="B8284" s="1" t="n">
        <v>-3.32324636520844</v>
      </c>
    </row>
    <row r="8285" customFormat="false" ht="15" hidden="false" customHeight="false" outlineLevel="0" collapsed="false">
      <c r="A8285" s="1" t="n">
        <v>3.42163483419314</v>
      </c>
      <c r="B8285" s="1" t="n">
        <v>4.30928507531399</v>
      </c>
    </row>
    <row r="8286" customFormat="false" ht="15" hidden="false" customHeight="false" outlineLevel="0" collapsed="false">
      <c r="A8286" s="1" t="n">
        <v>-3.3172925927626</v>
      </c>
      <c r="B8286" s="1" t="n">
        <v>3.08568662570131</v>
      </c>
    </row>
    <row r="8287" customFormat="false" ht="15" hidden="false" customHeight="false" outlineLevel="0" collapsed="false">
      <c r="A8287" s="1" t="n">
        <v>6.74964969234222</v>
      </c>
      <c r="B8287" s="1" t="n">
        <v>9.05669925517117</v>
      </c>
    </row>
    <row r="8288" customFormat="false" ht="15" hidden="false" customHeight="false" outlineLevel="0" collapsed="false">
      <c r="A8288" s="1" t="n">
        <v>6.05563311412003</v>
      </c>
      <c r="B8288" s="1" t="n">
        <v>5.11461281829564</v>
      </c>
    </row>
    <row r="8289" customFormat="false" ht="15" hidden="false" customHeight="false" outlineLevel="0" collapsed="false">
      <c r="A8289" s="1" t="n">
        <v>37.4377475936641</v>
      </c>
      <c r="B8289" s="1" t="n">
        <v>-6.22084486736221</v>
      </c>
    </row>
    <row r="8290" customFormat="false" ht="15" hidden="false" customHeight="false" outlineLevel="0" collapsed="false">
      <c r="A8290" s="1" t="n">
        <v>-3.02288980758658</v>
      </c>
      <c r="B8290" s="1" t="n">
        <v>1.31847003108281</v>
      </c>
    </row>
    <row r="8291" customFormat="false" ht="15" hidden="false" customHeight="false" outlineLevel="0" collapsed="false">
      <c r="A8291" s="1" t="n">
        <v>12.7619854851681</v>
      </c>
      <c r="B8291" s="1" t="n">
        <v>8.23830227639816</v>
      </c>
    </row>
    <row r="8292" customFormat="false" ht="15" hidden="false" customHeight="false" outlineLevel="0" collapsed="false">
      <c r="A8292" s="1" t="n">
        <v>5.62802231970145</v>
      </c>
      <c r="B8292" s="1" t="n">
        <v>5.00958834087106</v>
      </c>
    </row>
    <row r="8293" customFormat="false" ht="15" hidden="false" customHeight="false" outlineLevel="0" collapsed="false">
      <c r="A8293" s="1" t="n">
        <v>33.3207703460315</v>
      </c>
      <c r="B8293" s="1" t="n">
        <v>-2.97201035318528</v>
      </c>
    </row>
    <row r="8294" customFormat="false" ht="15" hidden="false" customHeight="false" outlineLevel="0" collapsed="false">
      <c r="A8294" s="1" t="n">
        <v>38.603825008152</v>
      </c>
      <c r="B8294" s="1" t="n">
        <v>-2.71276079791738</v>
      </c>
    </row>
    <row r="8295" customFormat="false" ht="15" hidden="false" customHeight="false" outlineLevel="0" collapsed="false">
      <c r="A8295" s="1" t="n">
        <v>24.5129453651299</v>
      </c>
      <c r="B8295" s="1" t="n">
        <v>-5.32707254849461</v>
      </c>
    </row>
    <row r="8296" customFormat="false" ht="15" hidden="false" customHeight="false" outlineLevel="0" collapsed="false">
      <c r="A8296" s="1" t="n">
        <v>40.4230828990892</v>
      </c>
      <c r="B8296" s="1" t="n">
        <v>-5.0142459333798</v>
      </c>
    </row>
    <row r="8297" customFormat="false" ht="15" hidden="false" customHeight="false" outlineLevel="0" collapsed="false">
      <c r="A8297" s="1" t="n">
        <v>-2.86867506366511</v>
      </c>
      <c r="B8297" s="1" t="n">
        <v>5.23498684253719</v>
      </c>
    </row>
    <row r="8298" customFormat="false" ht="15" hidden="false" customHeight="false" outlineLevel="0" collapsed="false">
      <c r="A8298" s="1" t="n">
        <v>10.2234400099734</v>
      </c>
      <c r="B8298" s="1" t="n">
        <v>0.341858536505133</v>
      </c>
    </row>
    <row r="8299" customFormat="false" ht="15" hidden="false" customHeight="false" outlineLevel="0" collapsed="false">
      <c r="A8299" s="1" t="n">
        <f aca="false">-27.2108947123789</f>
        <v>-27.2108947123789</v>
      </c>
      <c r="B8299" s="1" t="n">
        <v>-10.4944189933343</v>
      </c>
    </row>
    <row r="8300" customFormat="false" ht="15" hidden="false" customHeight="false" outlineLevel="0" collapsed="false">
      <c r="A8300" s="1" t="n">
        <v>5.26513116004378</v>
      </c>
      <c r="B8300" s="1" t="n">
        <v>7.61882877078062</v>
      </c>
    </row>
    <row r="8301" customFormat="false" ht="15" hidden="false" customHeight="false" outlineLevel="0" collapsed="false">
      <c r="A8301" s="1" t="n">
        <v>22.9920639505459</v>
      </c>
      <c r="B8301" s="1" t="n">
        <v>-5.65997673731168</v>
      </c>
    </row>
    <row r="8302" customFormat="false" ht="15" hidden="false" customHeight="false" outlineLevel="0" collapsed="false">
      <c r="A8302" s="1" t="n">
        <f aca="false">-27.8859928442502</f>
        <v>-27.8859928442502</v>
      </c>
      <c r="B8302" s="1" t="n">
        <v>-16.0843483903529</v>
      </c>
    </row>
    <row r="8303" customFormat="false" ht="15" hidden="false" customHeight="false" outlineLevel="0" collapsed="false">
      <c r="A8303" s="1" t="n">
        <v>29.6738348663857</v>
      </c>
      <c r="B8303" s="1" t="n">
        <v>-6.6055779568126</v>
      </c>
    </row>
    <row r="8304" customFormat="false" ht="15" hidden="false" customHeight="false" outlineLevel="0" collapsed="false">
      <c r="A8304" s="1" t="n">
        <v>7.49335238795677</v>
      </c>
      <c r="B8304" s="1" t="n">
        <v>0.872708312640274</v>
      </c>
    </row>
    <row r="8305" customFormat="false" ht="15" hidden="false" customHeight="false" outlineLevel="0" collapsed="false">
      <c r="A8305" s="1" t="n">
        <f aca="false">-33.9614217972489</f>
        <v>-33.9614217972489</v>
      </c>
      <c r="B8305" s="1" t="n">
        <v>-18.5199078501805</v>
      </c>
    </row>
    <row r="8306" customFormat="false" ht="15" hidden="false" customHeight="false" outlineLevel="0" collapsed="false">
      <c r="A8306" s="1" t="n">
        <v>12.3044316857761</v>
      </c>
      <c r="B8306" s="1" t="n">
        <v>0.35094568976572</v>
      </c>
    </row>
    <row r="8307" customFormat="false" ht="15" hidden="false" customHeight="false" outlineLevel="0" collapsed="false">
      <c r="A8307" s="1" t="n">
        <f aca="false">-31.7491420787975</f>
        <v>-31.7491420787975</v>
      </c>
      <c r="B8307" s="1" t="n">
        <v>-9.73541353790831</v>
      </c>
    </row>
    <row r="8308" customFormat="false" ht="15" hidden="false" customHeight="false" outlineLevel="0" collapsed="false">
      <c r="A8308" s="1" t="n">
        <v>10.4949714365803</v>
      </c>
      <c r="B8308" s="1" t="n">
        <v>7.30281443925377</v>
      </c>
    </row>
    <row r="8309" customFormat="false" ht="15" hidden="false" customHeight="false" outlineLevel="0" collapsed="false">
      <c r="A8309" s="1" t="n">
        <v>7.11681478993326</v>
      </c>
      <c r="B8309" s="1" t="n">
        <v>8.81040409883804</v>
      </c>
    </row>
    <row r="8310" customFormat="false" ht="15" hidden="false" customHeight="false" outlineLevel="0" collapsed="false">
      <c r="A8310" s="1" t="n">
        <f aca="false">-26.3112439620374</f>
        <v>-26.3112439620374</v>
      </c>
      <c r="B8310" s="1" t="n">
        <v>-17.7005088404296</v>
      </c>
    </row>
    <row r="8311" customFormat="false" ht="15" hidden="false" customHeight="false" outlineLevel="0" collapsed="false">
      <c r="A8311" s="1" t="n">
        <v>28.5126528688088</v>
      </c>
      <c r="B8311" s="1" t="n">
        <v>-7.76592247358284</v>
      </c>
    </row>
    <row r="8312" customFormat="false" ht="15" hidden="false" customHeight="false" outlineLevel="0" collapsed="false">
      <c r="A8312" s="1" t="n">
        <v>22.6424618360154</v>
      </c>
      <c r="B8312" s="1" t="n">
        <v>-7.62694905165855</v>
      </c>
    </row>
    <row r="8313" customFormat="false" ht="15" hidden="false" customHeight="false" outlineLevel="0" collapsed="false">
      <c r="A8313" s="1" t="n">
        <v>8.96002310127501</v>
      </c>
      <c r="B8313" s="1" t="n">
        <v>6.14009440911849</v>
      </c>
    </row>
    <row r="8314" customFormat="false" ht="15" hidden="false" customHeight="false" outlineLevel="0" collapsed="false">
      <c r="A8314" s="1" t="n">
        <f aca="false">-29.2435905479739</f>
        <v>-29.2435905479739</v>
      </c>
      <c r="B8314" s="1" t="n">
        <v>-15.0385224633972</v>
      </c>
    </row>
    <row r="8315" customFormat="false" ht="15" hidden="false" customHeight="false" outlineLevel="0" collapsed="false">
      <c r="A8315" s="1" t="n">
        <v>35.624511318223</v>
      </c>
      <c r="B8315" s="1" t="n">
        <v>0.025037852139496</v>
      </c>
    </row>
    <row r="8316" customFormat="false" ht="15" hidden="false" customHeight="false" outlineLevel="0" collapsed="false">
      <c r="A8316" s="1" t="n">
        <v>13.3955456729309</v>
      </c>
      <c r="B8316" s="1" t="n">
        <v>3.21702899192524</v>
      </c>
    </row>
    <row r="8317" customFormat="false" ht="15" hidden="false" customHeight="false" outlineLevel="0" collapsed="false">
      <c r="A8317" s="1" t="n">
        <v>21.3763208118998</v>
      </c>
      <c r="B8317" s="1" t="n">
        <v>-7.46868465836855</v>
      </c>
    </row>
    <row r="8318" customFormat="false" ht="15" hidden="false" customHeight="false" outlineLevel="0" collapsed="false">
      <c r="A8318" s="1" t="n">
        <f aca="false">-16.5791342213131</f>
        <v>-16.5791342213131</v>
      </c>
      <c r="B8318" s="1" t="n">
        <v>-15.7655781471507</v>
      </c>
    </row>
    <row r="8319" customFormat="false" ht="15" hidden="false" customHeight="false" outlineLevel="0" collapsed="false">
      <c r="A8319" s="1" t="n">
        <v>3.30751440368147</v>
      </c>
      <c r="B8319" s="1" t="n">
        <v>9.288296415668</v>
      </c>
    </row>
    <row r="8320" customFormat="false" ht="15" hidden="false" customHeight="false" outlineLevel="0" collapsed="false">
      <c r="A8320" s="1" t="n">
        <f aca="false">-16.299167957954</f>
        <v>-16.299167957954</v>
      </c>
      <c r="B8320" s="1" t="n">
        <v>-19.3429899915499</v>
      </c>
    </row>
    <row r="8321" customFormat="false" ht="15" hidden="false" customHeight="false" outlineLevel="0" collapsed="false">
      <c r="A8321" s="1" t="n">
        <v>38.5015526126703</v>
      </c>
      <c r="B8321" s="1" t="n">
        <v>-6.04796565029168</v>
      </c>
    </row>
    <row r="8322" customFormat="false" ht="15" hidden="false" customHeight="false" outlineLevel="0" collapsed="false">
      <c r="A8322" s="1" t="n">
        <v>11.0824648910401</v>
      </c>
      <c r="B8322" s="1" t="n">
        <v>8.13044320401122</v>
      </c>
    </row>
    <row r="8323" customFormat="false" ht="15" hidden="false" customHeight="false" outlineLevel="0" collapsed="false">
      <c r="A8323" s="1" t="n">
        <v>-4.9917462327217</v>
      </c>
      <c r="B8323" s="1" t="n">
        <v>5.69980261201501</v>
      </c>
    </row>
    <row r="8324" customFormat="false" ht="15" hidden="false" customHeight="false" outlineLevel="0" collapsed="false">
      <c r="A8324" s="1" t="n">
        <f aca="false">-15.5653408470341</f>
        <v>-15.5653408470341</v>
      </c>
      <c r="B8324" s="1" t="n">
        <v>-18.5441856251437</v>
      </c>
    </row>
    <row r="8325" customFormat="false" ht="15" hidden="false" customHeight="false" outlineLevel="0" collapsed="false">
      <c r="A8325" s="1" t="n">
        <v>9.96173076352455</v>
      </c>
      <c r="B8325" s="1" t="n">
        <v>4.38654113708771</v>
      </c>
    </row>
    <row r="8326" customFormat="false" ht="15" hidden="false" customHeight="false" outlineLevel="0" collapsed="false">
      <c r="A8326" s="1" t="n">
        <f aca="false">-27.3998525851954</f>
        <v>-27.3998525851954</v>
      </c>
      <c r="B8326" s="1" t="n">
        <v>-11.4324396988171</v>
      </c>
    </row>
    <row r="8327" customFormat="false" ht="15" hidden="false" customHeight="false" outlineLevel="0" collapsed="false">
      <c r="A8327" s="1" t="n">
        <f aca="false">-31.6924670632154</f>
        <v>-31.6924670632154</v>
      </c>
      <c r="B8327" s="1" t="n">
        <v>-13.8266989050935</v>
      </c>
    </row>
    <row r="8328" customFormat="false" ht="15" hidden="false" customHeight="false" outlineLevel="0" collapsed="false">
      <c r="A8328" s="1" t="n">
        <v>4.61647930399463</v>
      </c>
      <c r="B8328" s="1" t="n">
        <v>0.245460890322566</v>
      </c>
    </row>
    <row r="8329" customFormat="false" ht="15" hidden="false" customHeight="false" outlineLevel="0" collapsed="false">
      <c r="A8329" s="1" t="n">
        <v>32.1266420444019</v>
      </c>
      <c r="B8329" s="1" t="n">
        <v>-5.15277428693858</v>
      </c>
    </row>
    <row r="8330" customFormat="false" ht="15" hidden="false" customHeight="false" outlineLevel="0" collapsed="false">
      <c r="A8330" s="1" t="n">
        <v>4.74641146940567</v>
      </c>
      <c r="B8330" s="1" t="n">
        <v>0.161751939993244</v>
      </c>
    </row>
    <row r="8331" customFormat="false" ht="15" hidden="false" customHeight="false" outlineLevel="0" collapsed="false">
      <c r="A8331" s="1" t="n">
        <v>11.0273340076644</v>
      </c>
      <c r="B8331" s="1" t="n">
        <v>7.77824330406989</v>
      </c>
    </row>
    <row r="8332" customFormat="false" ht="15" hidden="false" customHeight="false" outlineLevel="0" collapsed="false">
      <c r="A8332" s="1" t="n">
        <v>5.53357564379731</v>
      </c>
      <c r="B8332" s="1" t="n">
        <v>3.28585437147936</v>
      </c>
    </row>
    <row r="8333" customFormat="false" ht="15" hidden="false" customHeight="false" outlineLevel="0" collapsed="false">
      <c r="A8333" s="1" t="n">
        <v>32.9316433407956</v>
      </c>
      <c r="B8333" s="1" t="n">
        <v>-9.34058417305368</v>
      </c>
    </row>
    <row r="8334" customFormat="false" ht="15" hidden="false" customHeight="false" outlineLevel="0" collapsed="false">
      <c r="A8334" s="1" t="n">
        <v>25.5116233323496</v>
      </c>
      <c r="B8334" s="1" t="n">
        <v>-3.25183804528149</v>
      </c>
    </row>
    <row r="8335" customFormat="false" ht="15" hidden="false" customHeight="false" outlineLevel="0" collapsed="false">
      <c r="A8335" s="1" t="n">
        <v>22.0544720516411</v>
      </c>
      <c r="B8335" s="1" t="n">
        <v>-1.27556928431556</v>
      </c>
    </row>
    <row r="8336" customFormat="false" ht="15" hidden="false" customHeight="false" outlineLevel="0" collapsed="false">
      <c r="A8336" s="1" t="n">
        <v>-3.31511382318314</v>
      </c>
      <c r="B8336" s="1" t="n">
        <v>7.8773653916741</v>
      </c>
    </row>
    <row r="8337" customFormat="false" ht="15" hidden="false" customHeight="false" outlineLevel="0" collapsed="false">
      <c r="A8337" s="1" t="n">
        <v>24.5052713734942</v>
      </c>
      <c r="B8337" s="1" t="n">
        <v>-7.08567013197483</v>
      </c>
    </row>
    <row r="8338" customFormat="false" ht="15" hidden="false" customHeight="false" outlineLevel="0" collapsed="false">
      <c r="A8338" s="1" t="n">
        <f aca="false">-16.7413785583969</f>
        <v>-16.7413785583969</v>
      </c>
      <c r="B8338" s="1" t="n">
        <v>-12.1407094387704</v>
      </c>
    </row>
    <row r="8339" customFormat="false" ht="15" hidden="false" customHeight="false" outlineLevel="0" collapsed="false">
      <c r="A8339" s="1" t="n">
        <f aca="false">-34.1587298886278</f>
        <v>-34.1587298886278</v>
      </c>
      <c r="B8339" s="1" t="n">
        <v>-17.5287789859384</v>
      </c>
    </row>
    <row r="8340" customFormat="false" ht="15" hidden="false" customHeight="false" outlineLevel="0" collapsed="false">
      <c r="A8340" s="1" t="n">
        <v>-2.54407012010796</v>
      </c>
      <c r="B8340" s="1" t="n">
        <v>0.646910120699563</v>
      </c>
    </row>
    <row r="8341" customFormat="false" ht="15" hidden="false" customHeight="false" outlineLevel="0" collapsed="false">
      <c r="A8341" s="1" t="n">
        <v>7.80654007384294</v>
      </c>
      <c r="B8341" s="1" t="n">
        <v>6.33362730165919</v>
      </c>
    </row>
    <row r="8342" customFormat="false" ht="15" hidden="false" customHeight="false" outlineLevel="0" collapsed="false">
      <c r="A8342" s="1" t="n">
        <f aca="false">-29.73920687335</f>
        <v>-29.73920687335</v>
      </c>
      <c r="B8342" s="1" t="n">
        <v>-14.8093266562807</v>
      </c>
    </row>
    <row r="8343" customFormat="false" ht="15" hidden="false" customHeight="false" outlineLevel="0" collapsed="false">
      <c r="A8343" s="1" t="n">
        <v>-0.515745406364912</v>
      </c>
      <c r="B8343" s="1" t="n">
        <v>3.62423601095666</v>
      </c>
    </row>
    <row r="8344" customFormat="false" ht="15" hidden="false" customHeight="false" outlineLevel="0" collapsed="false">
      <c r="A8344" s="1" t="n">
        <f aca="false">-22.6598090232007</f>
        <v>-22.6598090232007</v>
      </c>
      <c r="B8344" s="1" t="n">
        <v>-15.2879460686223</v>
      </c>
    </row>
    <row r="8345" customFormat="false" ht="15" hidden="false" customHeight="false" outlineLevel="0" collapsed="false">
      <c r="A8345" s="1" t="n">
        <f aca="false">-20.3812102311998</f>
        <v>-20.3812102311998</v>
      </c>
      <c r="B8345" s="1" t="n">
        <v>-18.2975600924967</v>
      </c>
    </row>
    <row r="8346" customFormat="false" ht="15" hidden="false" customHeight="false" outlineLevel="0" collapsed="false">
      <c r="A8346" s="1" t="n">
        <f aca="false">-20.7083811625526</f>
        <v>-20.7083811625526</v>
      </c>
      <c r="B8346" s="1" t="n">
        <v>-14.4084940235281</v>
      </c>
    </row>
    <row r="8347" customFormat="false" ht="15" hidden="false" customHeight="false" outlineLevel="0" collapsed="false">
      <c r="A8347" s="1" t="n">
        <v>7.28739229248932</v>
      </c>
      <c r="B8347" s="1" t="n">
        <v>5.67394134154107</v>
      </c>
    </row>
    <row r="8348" customFormat="false" ht="15" hidden="false" customHeight="false" outlineLevel="0" collapsed="false">
      <c r="A8348" s="1" t="n">
        <f aca="false">-20.8830122354594</f>
        <v>-20.8830122354594</v>
      </c>
      <c r="B8348" s="1" t="n">
        <v>-12.0728872106267</v>
      </c>
    </row>
    <row r="8349" customFormat="false" ht="15" hidden="false" customHeight="false" outlineLevel="0" collapsed="false">
      <c r="A8349" s="1" t="n">
        <v>6.2173010259071</v>
      </c>
      <c r="B8349" s="1" t="n">
        <v>1.31687710744894</v>
      </c>
    </row>
    <row r="8350" customFormat="false" ht="15" hidden="false" customHeight="false" outlineLevel="0" collapsed="false">
      <c r="A8350" s="1" t="n">
        <f aca="false">-23.5168270230309</f>
        <v>-23.5168270230309</v>
      </c>
      <c r="B8350" s="1" t="n">
        <v>-18.9597459424354</v>
      </c>
    </row>
    <row r="8351" customFormat="false" ht="15" hidden="false" customHeight="false" outlineLevel="0" collapsed="false">
      <c r="A8351" s="1" t="n">
        <f aca="false">-18.8402615019346</f>
        <v>-18.8402615019346</v>
      </c>
      <c r="B8351" s="1" t="n">
        <v>-18.3183328723705</v>
      </c>
    </row>
    <row r="8352" customFormat="false" ht="15" hidden="false" customHeight="false" outlineLevel="0" collapsed="false">
      <c r="A8352" s="1" t="n">
        <v>-1.20686021795953</v>
      </c>
      <c r="B8352" s="1" t="n">
        <v>6.16962027925648</v>
      </c>
    </row>
    <row r="8353" customFormat="false" ht="15" hidden="false" customHeight="false" outlineLevel="0" collapsed="false">
      <c r="A8353" s="1" t="n">
        <v>30.9902123375513</v>
      </c>
      <c r="B8353" s="1" t="n">
        <v>-0.492705829739923</v>
      </c>
    </row>
    <row r="8354" customFormat="false" ht="15" hidden="false" customHeight="false" outlineLevel="0" collapsed="false">
      <c r="A8354" s="1" t="n">
        <f aca="false">-24.5966545931391</f>
        <v>-24.5966545931391</v>
      </c>
      <c r="B8354" s="1" t="n">
        <v>-11.2685434516213</v>
      </c>
    </row>
    <row r="8355" customFormat="false" ht="15" hidden="false" customHeight="false" outlineLevel="0" collapsed="false">
      <c r="A8355" s="1" t="n">
        <f aca="false">-16.5125420594162</f>
        <v>-16.5125420594162</v>
      </c>
      <c r="B8355" s="1" t="n">
        <v>-15.1818886572969</v>
      </c>
    </row>
    <row r="8356" customFormat="false" ht="15" hidden="false" customHeight="false" outlineLevel="0" collapsed="false">
      <c r="A8356" s="1" t="n">
        <v>32.8015337455023</v>
      </c>
      <c r="B8356" s="1" t="n">
        <v>-7.65462847666855</v>
      </c>
    </row>
    <row r="8357" customFormat="false" ht="15" hidden="false" customHeight="false" outlineLevel="0" collapsed="false">
      <c r="A8357" s="1" t="n">
        <f aca="false">-19.2526256525566</f>
        <v>-19.2526256525566</v>
      </c>
      <c r="B8357" s="1" t="n">
        <v>-12.2136411029654</v>
      </c>
    </row>
    <row r="8358" customFormat="false" ht="15" hidden="false" customHeight="false" outlineLevel="0" collapsed="false">
      <c r="A8358" s="1" t="n">
        <f aca="false">-18.0401818754622</f>
        <v>-18.0401818754622</v>
      </c>
      <c r="B8358" s="1" t="n">
        <v>-13.4888922244898</v>
      </c>
    </row>
    <row r="8359" customFormat="false" ht="15" hidden="false" customHeight="false" outlineLevel="0" collapsed="false">
      <c r="A8359" s="1" t="n">
        <v>25.4717885830903</v>
      </c>
      <c r="B8359" s="1" t="n">
        <v>-6.47093824483725</v>
      </c>
    </row>
    <row r="8360" customFormat="false" ht="15" hidden="false" customHeight="false" outlineLevel="0" collapsed="false">
      <c r="A8360" s="1" t="n">
        <f aca="false">-33.4873911013155</f>
        <v>-33.4873911013155</v>
      </c>
      <c r="B8360" s="1" t="n">
        <v>-12.1495926307093</v>
      </c>
    </row>
    <row r="8361" customFormat="false" ht="15" hidden="false" customHeight="false" outlineLevel="0" collapsed="false">
      <c r="A8361" s="1" t="n">
        <f aca="false">-15.4199700759065</f>
        <v>-15.4199700759065</v>
      </c>
      <c r="B8361" s="1" t="n">
        <v>-18.7357336124088</v>
      </c>
    </row>
    <row r="8362" customFormat="false" ht="15" hidden="false" customHeight="false" outlineLevel="0" collapsed="false">
      <c r="A8362" s="1" t="n">
        <v>12.5294539619219</v>
      </c>
      <c r="B8362" s="1" t="n">
        <v>4.74983677023233</v>
      </c>
    </row>
    <row r="8363" customFormat="false" ht="15" hidden="false" customHeight="false" outlineLevel="0" collapsed="false">
      <c r="A8363" s="1" t="n">
        <v>-0.861740453948235</v>
      </c>
      <c r="B8363" s="1" t="n">
        <v>9.21508276144455</v>
      </c>
    </row>
    <row r="8364" customFormat="false" ht="15" hidden="false" customHeight="false" outlineLevel="0" collapsed="false">
      <c r="A8364" s="1" t="n">
        <f aca="false">-34.1300036892868</f>
        <v>-34.1300036892868</v>
      </c>
      <c r="B8364" s="1" t="n">
        <v>-15.9443488210246</v>
      </c>
    </row>
    <row r="8365" customFormat="false" ht="15" hidden="false" customHeight="false" outlineLevel="0" collapsed="false">
      <c r="A8365" s="1" t="n">
        <v>11.783251350033</v>
      </c>
      <c r="B8365" s="1" t="n">
        <v>4.32792870449791</v>
      </c>
    </row>
    <row r="8366" customFormat="false" ht="15" hidden="false" customHeight="false" outlineLevel="0" collapsed="false">
      <c r="A8366" s="1" t="n">
        <f aca="false">-34.6114857173312</f>
        <v>-34.6114857173312</v>
      </c>
      <c r="B8366" s="1" t="n">
        <v>-14.75306501339</v>
      </c>
    </row>
    <row r="8367" customFormat="false" ht="15" hidden="false" customHeight="false" outlineLevel="0" collapsed="false">
      <c r="A8367" s="1" t="n">
        <f aca="false">-35.279937557423</f>
        <v>-35.279937557423</v>
      </c>
      <c r="B8367" s="1" t="n">
        <v>-15.9728296632102</v>
      </c>
    </row>
    <row r="8368" customFormat="false" ht="15" hidden="false" customHeight="false" outlineLevel="0" collapsed="false">
      <c r="A8368" s="1" t="n">
        <v>1.94895227686215</v>
      </c>
      <c r="B8368" s="1" t="n">
        <v>5.45387548850122</v>
      </c>
    </row>
    <row r="8369" customFormat="false" ht="15" hidden="false" customHeight="false" outlineLevel="0" collapsed="false">
      <c r="A8369" s="1" t="n">
        <f aca="false">-22.8348501311218</f>
        <v>-22.8348501311218</v>
      </c>
      <c r="B8369" s="1" t="n">
        <v>-15.2274615753487</v>
      </c>
    </row>
    <row r="8370" customFormat="false" ht="15" hidden="false" customHeight="false" outlineLevel="0" collapsed="false">
      <c r="A8370" s="1" t="n">
        <v>29.4601609602977</v>
      </c>
      <c r="B8370" s="1" t="n">
        <v>-9.56807170597677</v>
      </c>
    </row>
    <row r="8371" customFormat="false" ht="15" hidden="false" customHeight="false" outlineLevel="0" collapsed="false">
      <c r="A8371" s="1" t="n">
        <v>36.6881793079599</v>
      </c>
      <c r="B8371" s="1" t="n">
        <v>-0.629303387103439</v>
      </c>
    </row>
    <row r="8372" customFormat="false" ht="15" hidden="false" customHeight="false" outlineLevel="0" collapsed="false">
      <c r="A8372" s="1" t="n">
        <v>3.8099615626391</v>
      </c>
      <c r="B8372" s="1" t="n">
        <v>6.22133868013769</v>
      </c>
    </row>
    <row r="8373" customFormat="false" ht="15" hidden="false" customHeight="false" outlineLevel="0" collapsed="false">
      <c r="A8373" s="1" t="n">
        <v>-0.275610487083331</v>
      </c>
      <c r="B8373" s="1" t="n">
        <v>0.687551521208546</v>
      </c>
    </row>
    <row r="8374" customFormat="false" ht="15" hidden="false" customHeight="false" outlineLevel="0" collapsed="false">
      <c r="A8374" s="1" t="n">
        <v>1.69742889948854</v>
      </c>
      <c r="B8374" s="1" t="n">
        <v>4.29514439429593</v>
      </c>
    </row>
    <row r="8375" customFormat="false" ht="15" hidden="false" customHeight="false" outlineLevel="0" collapsed="false">
      <c r="A8375" s="1" t="n">
        <v>8.67622338290988</v>
      </c>
      <c r="B8375" s="1" t="n">
        <v>2.55473603449208</v>
      </c>
    </row>
    <row r="8376" customFormat="false" ht="15" hidden="false" customHeight="false" outlineLevel="0" collapsed="false">
      <c r="A8376" s="1" t="n">
        <f aca="false">-34.3263275106588</f>
        <v>-34.3263275106588</v>
      </c>
      <c r="B8376" s="1" t="n">
        <v>-18.6857075119988</v>
      </c>
    </row>
    <row r="8377" customFormat="false" ht="15" hidden="false" customHeight="false" outlineLevel="0" collapsed="false">
      <c r="A8377" s="1" t="n">
        <v>-2.12819269937259</v>
      </c>
      <c r="B8377" s="1" t="n">
        <v>3.31616908604066</v>
      </c>
    </row>
    <row r="8378" customFormat="false" ht="15" hidden="false" customHeight="false" outlineLevel="0" collapsed="false">
      <c r="A8378" s="1" t="n">
        <f aca="false">-32.1398961391915</f>
        <v>-32.1398961391915</v>
      </c>
      <c r="B8378" s="1" t="n">
        <v>-11.6106093183575</v>
      </c>
    </row>
    <row r="8379" customFormat="false" ht="15" hidden="false" customHeight="false" outlineLevel="0" collapsed="false">
      <c r="A8379" s="1" t="n">
        <v>37.6526285900496</v>
      </c>
      <c r="B8379" s="1" t="n">
        <v>-8.61696522089617</v>
      </c>
    </row>
    <row r="8380" customFormat="false" ht="15" hidden="false" customHeight="false" outlineLevel="0" collapsed="false">
      <c r="A8380" s="1" t="n">
        <v>27.6747908640125</v>
      </c>
      <c r="B8380" s="1" t="n">
        <v>-8.60309449100109</v>
      </c>
    </row>
    <row r="8381" customFormat="false" ht="15" hidden="false" customHeight="false" outlineLevel="0" collapsed="false">
      <c r="A8381" s="1" t="n">
        <v>-3.68840726061466</v>
      </c>
      <c r="B8381" s="1" t="n">
        <v>8.90826766359865</v>
      </c>
    </row>
    <row r="8382" customFormat="false" ht="15" hidden="false" customHeight="false" outlineLevel="0" collapsed="false">
      <c r="A8382" s="1" t="n">
        <v>24.5651000196847</v>
      </c>
      <c r="B8382" s="1" t="n">
        <v>-3.98750316351018</v>
      </c>
    </row>
    <row r="8383" customFormat="false" ht="15" hidden="false" customHeight="false" outlineLevel="0" collapsed="false">
      <c r="A8383" s="1" t="n">
        <v>-5.43677874784072</v>
      </c>
      <c r="B8383" s="1" t="n">
        <v>4.93588664539559</v>
      </c>
    </row>
    <row r="8384" customFormat="false" ht="15" hidden="false" customHeight="false" outlineLevel="0" collapsed="false">
      <c r="A8384" s="1" t="n">
        <f aca="false">-26.670034712364</f>
        <v>-26.670034712364</v>
      </c>
      <c r="B8384" s="1" t="n">
        <v>-11.7459562477367</v>
      </c>
    </row>
    <row r="8385" customFormat="false" ht="15" hidden="false" customHeight="false" outlineLevel="0" collapsed="false">
      <c r="A8385" s="1" t="n">
        <v>2.37923626385298</v>
      </c>
      <c r="B8385" s="1" t="n">
        <v>4.39838758671985</v>
      </c>
    </row>
    <row r="8386" customFormat="false" ht="15" hidden="false" customHeight="false" outlineLevel="0" collapsed="false">
      <c r="A8386" s="1" t="n">
        <f aca="false">-31.1149145972712</f>
        <v>-31.1149145972712</v>
      </c>
      <c r="B8386" s="1" t="n">
        <v>-13.8884708274328</v>
      </c>
    </row>
    <row r="8387" customFormat="false" ht="15" hidden="false" customHeight="false" outlineLevel="0" collapsed="false">
      <c r="A8387" s="1" t="n">
        <f aca="false">-25.855429769578</f>
        <v>-25.855429769578</v>
      </c>
      <c r="B8387" s="1" t="n">
        <v>-14.4397899153243</v>
      </c>
    </row>
    <row r="8388" customFormat="false" ht="15" hidden="false" customHeight="false" outlineLevel="0" collapsed="false">
      <c r="A8388" s="1" t="n">
        <v>34.6919891235252</v>
      </c>
      <c r="B8388" s="1" t="n">
        <v>-9.192157527702</v>
      </c>
    </row>
    <row r="8389" customFormat="false" ht="15" hidden="false" customHeight="false" outlineLevel="0" collapsed="false">
      <c r="A8389" s="1" t="n">
        <v>10.0205418656549</v>
      </c>
      <c r="B8389" s="1" t="n">
        <v>-0.181902531664005</v>
      </c>
    </row>
    <row r="8390" customFormat="false" ht="15" hidden="false" customHeight="false" outlineLevel="0" collapsed="false">
      <c r="A8390" s="1" t="n">
        <f aca="false">-29.1728131543115</f>
        <v>-29.1728131543115</v>
      </c>
      <c r="B8390" s="1" t="n">
        <v>-10.4417821895947</v>
      </c>
    </row>
    <row r="8391" customFormat="false" ht="15" hidden="false" customHeight="false" outlineLevel="0" collapsed="false">
      <c r="A8391" s="1" t="n">
        <v>26.2976543468528</v>
      </c>
      <c r="B8391" s="1" t="n">
        <v>-0.866030760542173</v>
      </c>
    </row>
    <row r="8392" customFormat="false" ht="15" hidden="false" customHeight="false" outlineLevel="0" collapsed="false">
      <c r="A8392" s="1" t="n">
        <v>6.27254587905857</v>
      </c>
      <c r="B8392" s="1" t="n">
        <v>1.65014486168079</v>
      </c>
    </row>
    <row r="8393" customFormat="false" ht="15" hidden="false" customHeight="false" outlineLevel="0" collapsed="false">
      <c r="A8393" s="1" t="n">
        <v>1.74340444680345</v>
      </c>
      <c r="B8393" s="1" t="n">
        <v>-0.0490631887743584</v>
      </c>
    </row>
    <row r="8394" customFormat="false" ht="15" hidden="false" customHeight="false" outlineLevel="0" collapsed="false">
      <c r="A8394" s="1" t="n">
        <v>13.2837353065208</v>
      </c>
      <c r="B8394" s="1" t="n">
        <v>5.9833575760103</v>
      </c>
    </row>
    <row r="8395" customFormat="false" ht="15" hidden="false" customHeight="false" outlineLevel="0" collapsed="false">
      <c r="A8395" s="1" t="n">
        <v>2.74927289840933</v>
      </c>
      <c r="B8395" s="1" t="n">
        <v>8.83955509493401</v>
      </c>
    </row>
    <row r="8396" customFormat="false" ht="15" hidden="false" customHeight="false" outlineLevel="0" collapsed="false">
      <c r="A8396" s="1" t="n">
        <v>40.0469685966253</v>
      </c>
      <c r="B8396" s="1" t="n">
        <v>-5.7919539184697</v>
      </c>
    </row>
    <row r="8397" customFormat="false" ht="15" hidden="false" customHeight="false" outlineLevel="0" collapsed="false">
      <c r="A8397" s="1" t="n">
        <f aca="false">-32.1258047927192</f>
        <v>-32.1258047927192</v>
      </c>
      <c r="B8397" s="1" t="n">
        <v>-15.8927636401548</v>
      </c>
    </row>
    <row r="8398" customFormat="false" ht="15" hidden="false" customHeight="false" outlineLevel="0" collapsed="false">
      <c r="A8398" s="1" t="n">
        <v>23.0699589900719</v>
      </c>
      <c r="B8398" s="1" t="n">
        <v>-8.97190863596795</v>
      </c>
    </row>
    <row r="8399" customFormat="false" ht="15" hidden="false" customHeight="false" outlineLevel="0" collapsed="false">
      <c r="A8399" s="1" t="n">
        <f aca="false">-17.169169076595</f>
        <v>-17.169169076595</v>
      </c>
      <c r="B8399" s="1" t="n">
        <v>-17.5485098150148</v>
      </c>
    </row>
    <row r="8400" customFormat="false" ht="15" hidden="false" customHeight="false" outlineLevel="0" collapsed="false">
      <c r="A8400" s="1" t="n">
        <f aca="false">-28.365395143692</f>
        <v>-28.365395143692</v>
      </c>
      <c r="B8400" s="1" t="n">
        <v>-9.51606689854025</v>
      </c>
    </row>
    <row r="8401" customFormat="false" ht="15" hidden="false" customHeight="false" outlineLevel="0" collapsed="false">
      <c r="A8401" s="1" t="n">
        <v>22.0543224190143</v>
      </c>
      <c r="B8401" s="1" t="n">
        <v>-6.43617006541104</v>
      </c>
    </row>
    <row r="8402" customFormat="false" ht="15" hidden="false" customHeight="false" outlineLevel="0" collapsed="false">
      <c r="A8402" s="1" t="n">
        <f aca="false">-28.4257467010917</f>
        <v>-28.4257467010917</v>
      </c>
      <c r="B8402" s="1" t="n">
        <v>-14.1551945046439</v>
      </c>
    </row>
    <row r="8403" customFormat="false" ht="15" hidden="false" customHeight="false" outlineLevel="0" collapsed="false">
      <c r="A8403" s="1" t="n">
        <v>25.4929340077942</v>
      </c>
      <c r="B8403" s="1" t="n">
        <v>-1.42604894543651</v>
      </c>
    </row>
    <row r="8404" customFormat="false" ht="15" hidden="false" customHeight="false" outlineLevel="0" collapsed="false">
      <c r="A8404" s="1" t="n">
        <v>26.8819819486068</v>
      </c>
      <c r="B8404" s="1" t="n">
        <v>-2.47858472589657</v>
      </c>
    </row>
    <row r="8405" customFormat="false" ht="15" hidden="false" customHeight="false" outlineLevel="0" collapsed="false">
      <c r="A8405" s="1" t="n">
        <v>29.7864254396695</v>
      </c>
      <c r="B8405" s="1" t="n">
        <v>-6.64353948352061</v>
      </c>
    </row>
    <row r="8406" customFormat="false" ht="15" hidden="false" customHeight="false" outlineLevel="0" collapsed="false">
      <c r="A8406" s="1" t="n">
        <v>31.1587656772102</v>
      </c>
      <c r="B8406" s="1" t="n">
        <v>-4.36097215673811</v>
      </c>
    </row>
    <row r="8407" customFormat="false" ht="15" hidden="false" customHeight="false" outlineLevel="0" collapsed="false">
      <c r="A8407" s="1" t="n">
        <f aca="false">-20.932129941387</f>
        <v>-20.932129941387</v>
      </c>
      <c r="B8407" s="1" t="n">
        <v>-10.5870888725705</v>
      </c>
    </row>
    <row r="8408" customFormat="false" ht="15" hidden="false" customHeight="false" outlineLevel="0" collapsed="false">
      <c r="A8408" s="1" t="n">
        <v>6.11422256852044</v>
      </c>
      <c r="B8408" s="1" t="n">
        <v>6.33483573764268</v>
      </c>
    </row>
    <row r="8409" customFormat="false" ht="15" hidden="false" customHeight="false" outlineLevel="0" collapsed="false">
      <c r="A8409" s="1" t="n">
        <v>3.78654523628739</v>
      </c>
      <c r="B8409" s="1" t="n">
        <v>8.47997390042562</v>
      </c>
    </row>
    <row r="8410" customFormat="false" ht="15" hidden="false" customHeight="false" outlineLevel="0" collapsed="false">
      <c r="A8410" s="1" t="n">
        <f aca="false">-30.2057771680559</f>
        <v>-30.2057771680559</v>
      </c>
      <c r="B8410" s="1" t="n">
        <v>-10.5864951871581</v>
      </c>
    </row>
    <row r="8411" customFormat="false" ht="15" hidden="false" customHeight="false" outlineLevel="0" collapsed="false">
      <c r="A8411" s="1" t="n">
        <v>22.9981352885472</v>
      </c>
      <c r="B8411" s="1" t="n">
        <v>-5.44708717850501</v>
      </c>
    </row>
    <row r="8412" customFormat="false" ht="15" hidden="false" customHeight="false" outlineLevel="0" collapsed="false">
      <c r="A8412" s="1" t="n">
        <v>-4.07520033982062</v>
      </c>
      <c r="B8412" s="1" t="n">
        <v>8.05741210640023</v>
      </c>
    </row>
    <row r="8413" customFormat="false" ht="15" hidden="false" customHeight="false" outlineLevel="0" collapsed="false">
      <c r="A8413" s="1" t="n">
        <f aca="false">-24.0242486238685</f>
        <v>-24.0242486238685</v>
      </c>
      <c r="B8413" s="1" t="n">
        <v>-10.2689217737201</v>
      </c>
    </row>
    <row r="8414" customFormat="false" ht="15" hidden="false" customHeight="false" outlineLevel="0" collapsed="false">
      <c r="A8414" s="1" t="n">
        <v>5.05535698227908</v>
      </c>
      <c r="B8414" s="1" t="n">
        <v>6.57060613132812</v>
      </c>
    </row>
    <row r="8415" customFormat="false" ht="15" hidden="false" customHeight="false" outlineLevel="0" collapsed="false">
      <c r="A8415" s="1" t="n">
        <v>36.2895273059376</v>
      </c>
      <c r="B8415" s="1" t="n">
        <v>-8.93303620327127</v>
      </c>
    </row>
    <row r="8416" customFormat="false" ht="15" hidden="false" customHeight="false" outlineLevel="0" collapsed="false">
      <c r="A8416" s="1" t="n">
        <v>31.3519524907581</v>
      </c>
      <c r="B8416" s="1" t="n">
        <v>-6.23315997776672</v>
      </c>
    </row>
    <row r="8417" customFormat="false" ht="15" hidden="false" customHeight="false" outlineLevel="0" collapsed="false">
      <c r="A8417" s="1" t="n">
        <v>22.2608660633317</v>
      </c>
      <c r="B8417" s="1" t="n">
        <v>-2.32011046140217</v>
      </c>
    </row>
    <row r="8418" customFormat="false" ht="15" hidden="false" customHeight="false" outlineLevel="0" collapsed="false">
      <c r="A8418" s="1" t="n">
        <v>-1.82857016177842</v>
      </c>
      <c r="B8418" s="1" t="n">
        <v>8.74274512634275</v>
      </c>
    </row>
    <row r="8419" customFormat="false" ht="15" hidden="false" customHeight="false" outlineLevel="0" collapsed="false">
      <c r="A8419" s="1" t="n">
        <f aca="false">-17.8221201844524</f>
        <v>-17.8221201844524</v>
      </c>
      <c r="B8419" s="1" t="n">
        <v>-18.6456514975045</v>
      </c>
    </row>
    <row r="8420" customFormat="false" ht="15" hidden="false" customHeight="false" outlineLevel="0" collapsed="false">
      <c r="A8420" s="1" t="n">
        <f aca="false">-18.9229183742331</f>
        <v>-18.9229183742331</v>
      </c>
      <c r="B8420" s="1" t="n">
        <v>-14.0519542319655</v>
      </c>
    </row>
    <row r="8421" customFormat="false" ht="15" hidden="false" customHeight="false" outlineLevel="0" collapsed="false">
      <c r="A8421" s="1" t="n">
        <f aca="false">-32.316450892142</f>
        <v>-32.316450892142</v>
      </c>
      <c r="B8421" s="1" t="n">
        <v>-12.3534441197242</v>
      </c>
    </row>
    <row r="8422" customFormat="false" ht="15" hidden="false" customHeight="false" outlineLevel="0" collapsed="false">
      <c r="A8422" s="1" t="n">
        <f aca="false">-24.8068376372652</f>
        <v>-24.8068376372652</v>
      </c>
      <c r="B8422" s="1" t="n">
        <v>-10.9163252216847</v>
      </c>
    </row>
    <row r="8423" customFormat="false" ht="15" hidden="false" customHeight="false" outlineLevel="0" collapsed="false">
      <c r="A8423" s="1" t="n">
        <v>36.1912819158507</v>
      </c>
      <c r="B8423" s="1" t="n">
        <v>-0.0271452867340364</v>
      </c>
    </row>
    <row r="8424" customFormat="false" ht="15" hidden="false" customHeight="false" outlineLevel="0" collapsed="false">
      <c r="A8424" s="1" t="n">
        <v>31.8380958434753</v>
      </c>
      <c r="B8424" s="1" t="n">
        <v>0.0338136067587022</v>
      </c>
    </row>
    <row r="8425" customFormat="false" ht="15" hidden="false" customHeight="false" outlineLevel="0" collapsed="false">
      <c r="A8425" s="1" t="n">
        <f aca="false">-32.812108257243</f>
        <v>-32.812108257243</v>
      </c>
      <c r="B8425" s="1" t="n">
        <v>-15.4103772015764</v>
      </c>
    </row>
    <row r="8426" customFormat="false" ht="15" hidden="false" customHeight="false" outlineLevel="0" collapsed="false">
      <c r="A8426" s="1" t="n">
        <v>12.4029363538964</v>
      </c>
      <c r="B8426" s="1" t="n">
        <v>7.56684275059389</v>
      </c>
    </row>
    <row r="8427" customFormat="false" ht="15" hidden="false" customHeight="false" outlineLevel="0" collapsed="false">
      <c r="A8427" s="1" t="n">
        <f aca="false">-27.5458975187425</f>
        <v>-27.5458975187425</v>
      </c>
      <c r="B8427" s="1" t="n">
        <v>-13.7353126122496</v>
      </c>
    </row>
    <row r="8428" customFormat="false" ht="15" hidden="false" customHeight="false" outlineLevel="0" collapsed="false">
      <c r="A8428" s="1" t="n">
        <f aca="false">-31.8010298132785</f>
        <v>-31.8010298132785</v>
      </c>
      <c r="B8428" s="1" t="n">
        <v>-13.902556577288</v>
      </c>
    </row>
    <row r="8429" customFormat="false" ht="15" hidden="false" customHeight="false" outlineLevel="0" collapsed="false">
      <c r="A8429" s="1" t="n">
        <v>30.3447681798609</v>
      </c>
      <c r="B8429" s="1" t="n">
        <v>-7.35104347645453</v>
      </c>
    </row>
    <row r="8430" customFormat="false" ht="15" hidden="false" customHeight="false" outlineLevel="0" collapsed="false">
      <c r="A8430" s="1" t="n">
        <f aca="false">-30.0104637487817</f>
        <v>-30.0104637487817</v>
      </c>
      <c r="B8430" s="1" t="n">
        <v>-11.1757898766492</v>
      </c>
    </row>
    <row r="8431" customFormat="false" ht="15" hidden="false" customHeight="false" outlineLevel="0" collapsed="false">
      <c r="A8431" s="1" t="n">
        <v>30.6513700640428</v>
      </c>
      <c r="B8431" s="1" t="n">
        <v>-1.08675151285953</v>
      </c>
    </row>
    <row r="8432" customFormat="false" ht="15" hidden="false" customHeight="false" outlineLevel="0" collapsed="false">
      <c r="A8432" s="1" t="n">
        <v>9.81190956692033</v>
      </c>
      <c r="B8432" s="1" t="n">
        <v>6.07514122358561</v>
      </c>
    </row>
    <row r="8433" customFormat="false" ht="15" hidden="false" customHeight="false" outlineLevel="0" collapsed="false">
      <c r="A8433" s="1" t="n">
        <v>24.7305940039802</v>
      </c>
      <c r="B8433" s="1" t="n">
        <v>-1.27983643871605</v>
      </c>
    </row>
    <row r="8434" customFormat="false" ht="15" hidden="false" customHeight="false" outlineLevel="0" collapsed="false">
      <c r="A8434" s="1" t="n">
        <v>5.08810604995845</v>
      </c>
      <c r="B8434" s="1" t="n">
        <v>9.20997141764858</v>
      </c>
    </row>
    <row r="8435" customFormat="false" ht="15" hidden="false" customHeight="false" outlineLevel="0" collapsed="false">
      <c r="A8435" s="1" t="n">
        <f aca="false">-20.8594228396228</f>
        <v>-20.8594228396228</v>
      </c>
      <c r="B8435" s="1" t="n">
        <v>-12.3773435271495</v>
      </c>
    </row>
    <row r="8436" customFormat="false" ht="15" hidden="false" customHeight="false" outlineLevel="0" collapsed="false">
      <c r="A8436" s="1" t="n">
        <v>-2.85853050006309</v>
      </c>
      <c r="B8436" s="1" t="n">
        <v>1.27826186826977</v>
      </c>
    </row>
    <row r="8437" customFormat="false" ht="15" hidden="false" customHeight="false" outlineLevel="0" collapsed="false">
      <c r="A8437" s="1" t="n">
        <f aca="false">-19.913050617066</f>
        <v>-19.913050617066</v>
      </c>
      <c r="B8437" s="1" t="n">
        <v>-12.1935017277527</v>
      </c>
    </row>
    <row r="8438" customFormat="false" ht="15" hidden="false" customHeight="false" outlineLevel="0" collapsed="false">
      <c r="A8438" s="1" t="n">
        <v>-4.56346489810278</v>
      </c>
      <c r="B8438" s="1" t="n">
        <v>9.2668694751257</v>
      </c>
    </row>
    <row r="8439" customFormat="false" ht="15" hidden="false" customHeight="false" outlineLevel="0" collapsed="false">
      <c r="A8439" s="1" t="n">
        <f aca="false">-31.0447869613529</f>
        <v>-31.0447869613529</v>
      </c>
      <c r="B8439" s="1" t="n">
        <v>-10.1799017590205</v>
      </c>
    </row>
    <row r="8440" customFormat="false" ht="15" hidden="false" customHeight="false" outlineLevel="0" collapsed="false">
      <c r="A8440" s="1" t="n">
        <v>4.31677406919225</v>
      </c>
      <c r="B8440" s="1" t="n">
        <v>8.21474816895553</v>
      </c>
    </row>
    <row r="8441" customFormat="false" ht="15" hidden="false" customHeight="false" outlineLevel="0" collapsed="false">
      <c r="A8441" s="1" t="n">
        <f aca="false">-17.6580458903037</f>
        <v>-17.6580458903037</v>
      </c>
      <c r="B8441" s="1" t="n">
        <v>-11.6084804820127</v>
      </c>
    </row>
    <row r="8442" customFormat="false" ht="15" hidden="false" customHeight="false" outlineLevel="0" collapsed="false">
      <c r="A8442" s="1" t="n">
        <v>-3.16853454840744</v>
      </c>
      <c r="B8442" s="1" t="n">
        <v>6.25249070545645</v>
      </c>
    </row>
    <row r="8443" customFormat="false" ht="15" hidden="false" customHeight="false" outlineLevel="0" collapsed="false">
      <c r="A8443" s="1" t="n">
        <v>35.5747368150872</v>
      </c>
      <c r="B8443" s="1" t="n">
        <v>-7.21301248625168</v>
      </c>
    </row>
    <row r="8444" customFormat="false" ht="15" hidden="false" customHeight="false" outlineLevel="0" collapsed="false">
      <c r="A8444" s="1" t="n">
        <f aca="false">-30.4079038562403</f>
        <v>-30.4079038562403</v>
      </c>
      <c r="B8444" s="1" t="n">
        <v>-16.7631538642483</v>
      </c>
    </row>
    <row r="8445" customFormat="false" ht="15" hidden="false" customHeight="false" outlineLevel="0" collapsed="false">
      <c r="A8445" s="1" t="n">
        <v>37.0927163461984</v>
      </c>
      <c r="B8445" s="1" t="n">
        <v>-1.69468467867732</v>
      </c>
    </row>
    <row r="8446" customFormat="false" ht="15" hidden="false" customHeight="false" outlineLevel="0" collapsed="false">
      <c r="A8446" s="1" t="n">
        <f aca="false">-15.6689913425263</f>
        <v>-15.6689913425263</v>
      </c>
      <c r="B8446" s="1" t="n">
        <v>-18.1970370917554</v>
      </c>
    </row>
    <row r="8447" customFormat="false" ht="15" hidden="false" customHeight="false" outlineLevel="0" collapsed="false">
      <c r="A8447" s="1" t="n">
        <f aca="false">-34.6741400458555</f>
        <v>-34.6741400458555</v>
      </c>
      <c r="B8447" s="1" t="n">
        <v>-18.1262240476608</v>
      </c>
    </row>
    <row r="8448" customFormat="false" ht="15" hidden="false" customHeight="false" outlineLevel="0" collapsed="false">
      <c r="A8448" s="1" t="n">
        <v>28.4389715965433</v>
      </c>
      <c r="B8448" s="1" t="n">
        <v>-7.1690899190533</v>
      </c>
    </row>
    <row r="8449" customFormat="false" ht="15" hidden="false" customHeight="false" outlineLevel="0" collapsed="false">
      <c r="A8449" s="1" t="n">
        <v>11.2950242368371</v>
      </c>
      <c r="B8449" s="1" t="n">
        <v>4.81402862008932</v>
      </c>
    </row>
    <row r="8450" customFormat="false" ht="15" hidden="false" customHeight="false" outlineLevel="0" collapsed="false">
      <c r="A8450" s="1" t="n">
        <f aca="false">-21.887543888188</f>
        <v>-21.887543888188</v>
      </c>
      <c r="B8450" s="1" t="n">
        <v>-11.0461977567107</v>
      </c>
    </row>
    <row r="8451" customFormat="false" ht="15" hidden="false" customHeight="false" outlineLevel="0" collapsed="false">
      <c r="A8451" s="1" t="n">
        <v>-2.40724401405656</v>
      </c>
      <c r="B8451" s="1" t="n">
        <v>6.08748181156228</v>
      </c>
    </row>
    <row r="8452" customFormat="false" ht="15" hidden="false" customHeight="false" outlineLevel="0" collapsed="false">
      <c r="A8452" s="1" t="n">
        <v>28.9443049029321</v>
      </c>
      <c r="B8452" s="1" t="n">
        <v>-3.64473142367438</v>
      </c>
    </row>
    <row r="8453" customFormat="false" ht="15" hidden="false" customHeight="false" outlineLevel="0" collapsed="false">
      <c r="A8453" s="1" t="n">
        <f aca="false">-18.1237930008667</f>
        <v>-18.1237930008667</v>
      </c>
      <c r="B8453" s="1" t="n">
        <v>-9.64409818351304</v>
      </c>
    </row>
    <row r="8454" customFormat="false" ht="15" hidden="false" customHeight="false" outlineLevel="0" collapsed="false">
      <c r="A8454" s="1" t="n">
        <f aca="false">-29.4719378667316</f>
        <v>-29.4719378667316</v>
      </c>
      <c r="B8454" s="1" t="n">
        <v>-11.3938021822761</v>
      </c>
    </row>
    <row r="8455" customFormat="false" ht="15" hidden="false" customHeight="false" outlineLevel="0" collapsed="false">
      <c r="A8455" s="1" t="n">
        <v>4.15059297835553</v>
      </c>
      <c r="B8455" s="1" t="n">
        <v>5.06092025921344</v>
      </c>
    </row>
    <row r="8456" customFormat="false" ht="15" hidden="false" customHeight="false" outlineLevel="0" collapsed="false">
      <c r="A8456" s="1" t="n">
        <f aca="false">-15.905172854969</f>
        <v>-15.905172854969</v>
      </c>
      <c r="B8456" s="1" t="n">
        <v>-9.81392711501511</v>
      </c>
    </row>
    <row r="8457" customFormat="false" ht="15" hidden="false" customHeight="false" outlineLevel="0" collapsed="false">
      <c r="A8457" s="1" t="n">
        <v>23.512579998788</v>
      </c>
      <c r="B8457" s="1" t="n">
        <v>-3.55946160561271</v>
      </c>
    </row>
    <row r="8458" customFormat="false" ht="15" hidden="false" customHeight="false" outlineLevel="0" collapsed="false">
      <c r="A8458" s="1" t="n">
        <v>23.5604896352289</v>
      </c>
      <c r="B8458" s="1" t="n">
        <v>-8.2247530837183</v>
      </c>
    </row>
    <row r="8459" customFormat="false" ht="15" hidden="false" customHeight="false" outlineLevel="0" collapsed="false">
      <c r="A8459" s="1" t="n">
        <v>26.8126066541441</v>
      </c>
      <c r="B8459" s="1" t="n">
        <v>-4.24859362019459</v>
      </c>
    </row>
    <row r="8460" customFormat="false" ht="15" hidden="false" customHeight="false" outlineLevel="0" collapsed="false">
      <c r="A8460" s="1" t="n">
        <v>-6.05102834444068</v>
      </c>
      <c r="B8460" s="1" t="n">
        <v>0.74057533138721</v>
      </c>
    </row>
    <row r="8461" customFormat="false" ht="15" hidden="false" customHeight="false" outlineLevel="0" collapsed="false">
      <c r="A8461" s="1" t="n">
        <v>40.1570032779315</v>
      </c>
      <c r="B8461" s="1" t="n">
        <v>0.188781195666775</v>
      </c>
    </row>
    <row r="8462" customFormat="false" ht="15" hidden="false" customHeight="false" outlineLevel="0" collapsed="false">
      <c r="A8462" s="1" t="n">
        <f aca="false">-16.1315119914213</f>
        <v>-16.1315119914213</v>
      </c>
      <c r="B8462" s="1" t="n">
        <v>-16.8708437558525</v>
      </c>
    </row>
    <row r="8463" customFormat="false" ht="15" hidden="false" customHeight="false" outlineLevel="0" collapsed="false">
      <c r="A8463" s="1" t="n">
        <f aca="false">-25.9446492250318</f>
        <v>-25.9446492250318</v>
      </c>
      <c r="B8463" s="1" t="n">
        <v>-13.459305822596</v>
      </c>
    </row>
    <row r="8464" customFormat="false" ht="15" hidden="false" customHeight="false" outlineLevel="0" collapsed="false">
      <c r="A8464" s="1" t="n">
        <v>-0.256336549268706</v>
      </c>
      <c r="B8464" s="1" t="n">
        <v>6.54903340117505</v>
      </c>
    </row>
    <row r="8465" customFormat="false" ht="15" hidden="false" customHeight="false" outlineLevel="0" collapsed="false">
      <c r="A8465" s="1" t="n">
        <f aca="false">-23.3693339532486</f>
        <v>-23.3693339532486</v>
      </c>
      <c r="B8465" s="1" t="n">
        <v>-11.2491578201549</v>
      </c>
    </row>
    <row r="8466" customFormat="false" ht="15" hidden="false" customHeight="false" outlineLevel="0" collapsed="false">
      <c r="A8466" s="1" t="n">
        <v>39.2332887551909</v>
      </c>
      <c r="B8466" s="1" t="n">
        <v>-9.53460024964165</v>
      </c>
    </row>
    <row r="8467" customFormat="false" ht="15" hidden="false" customHeight="false" outlineLevel="0" collapsed="false">
      <c r="A8467" s="1" t="n">
        <v>9.98612729779217</v>
      </c>
      <c r="B8467" s="1" t="n">
        <v>0.140445910486753</v>
      </c>
    </row>
    <row r="8468" customFormat="false" ht="15" hidden="false" customHeight="false" outlineLevel="0" collapsed="false">
      <c r="A8468" s="1" t="n">
        <v>-5.29008880350052</v>
      </c>
      <c r="B8468" s="1" t="n">
        <v>3.86645683922469</v>
      </c>
    </row>
    <row r="8469" customFormat="false" ht="15" hidden="false" customHeight="false" outlineLevel="0" collapsed="false">
      <c r="A8469" s="1" t="n">
        <v>11.5046640073701</v>
      </c>
      <c r="B8469" s="1" t="n">
        <v>2.40764240400825</v>
      </c>
    </row>
    <row r="8470" customFormat="false" ht="15" hidden="false" customHeight="false" outlineLevel="0" collapsed="false">
      <c r="A8470" s="1" t="n">
        <v>8.85678423982683</v>
      </c>
      <c r="B8470" s="1" t="n">
        <v>5.50741882012076</v>
      </c>
    </row>
    <row r="8471" customFormat="false" ht="15" hidden="false" customHeight="false" outlineLevel="0" collapsed="false">
      <c r="A8471" s="1" t="n">
        <v>13.0663723698522</v>
      </c>
      <c r="B8471" s="1" t="n">
        <v>5.61393839084688</v>
      </c>
    </row>
    <row r="8472" customFormat="false" ht="15" hidden="false" customHeight="false" outlineLevel="0" collapsed="false">
      <c r="A8472" s="1" t="n">
        <f aca="false">-16.9344632955637</f>
        <v>-16.9344632955637</v>
      </c>
      <c r="B8472" s="1" t="n">
        <v>-14.2839710491115</v>
      </c>
    </row>
    <row r="8473" customFormat="false" ht="15" hidden="false" customHeight="false" outlineLevel="0" collapsed="false">
      <c r="A8473" s="1" t="n">
        <f aca="false">-17.6141102102993</f>
        <v>-17.6141102102993</v>
      </c>
      <c r="B8473" s="1" t="n">
        <v>-17.6305312079801</v>
      </c>
    </row>
    <row r="8474" customFormat="false" ht="15" hidden="false" customHeight="false" outlineLevel="0" collapsed="false">
      <c r="A8474" s="1" t="n">
        <v>21.4962698352184</v>
      </c>
      <c r="B8474" s="1" t="n">
        <v>-3.3226035815847</v>
      </c>
    </row>
    <row r="8475" customFormat="false" ht="15" hidden="false" customHeight="false" outlineLevel="0" collapsed="false">
      <c r="A8475" s="1" t="n">
        <v>6.71310284691342</v>
      </c>
      <c r="B8475" s="1" t="n">
        <v>0.801008851761488</v>
      </c>
    </row>
    <row r="8476" customFormat="false" ht="15" hidden="false" customHeight="false" outlineLevel="0" collapsed="false">
      <c r="A8476" s="1" t="n">
        <f aca="false">-16.7890338825133</f>
        <v>-16.7890338825133</v>
      </c>
      <c r="B8476" s="1" t="n">
        <v>-10.416663758819</v>
      </c>
    </row>
    <row r="8477" customFormat="false" ht="15" hidden="false" customHeight="false" outlineLevel="0" collapsed="false">
      <c r="A8477" s="1" t="n">
        <v>-0.396599193354421</v>
      </c>
      <c r="B8477" s="1" t="n">
        <v>3.99196634982443</v>
      </c>
    </row>
    <row r="8478" customFormat="false" ht="15" hidden="false" customHeight="false" outlineLevel="0" collapsed="false">
      <c r="A8478" s="1" t="n">
        <f aca="false">-31.6440379901411</f>
        <v>-31.6440379901411</v>
      </c>
      <c r="B8478" s="1" t="n">
        <v>-16.9171759351738</v>
      </c>
    </row>
    <row r="8479" customFormat="false" ht="15" hidden="false" customHeight="false" outlineLevel="0" collapsed="false">
      <c r="A8479" s="1" t="n">
        <v>6.33785351770135</v>
      </c>
      <c r="B8479" s="1" t="n">
        <v>8.32966539060755</v>
      </c>
    </row>
    <row r="8480" customFormat="false" ht="15" hidden="false" customHeight="false" outlineLevel="0" collapsed="false">
      <c r="A8480" s="1" t="n">
        <v>22.1832691160287</v>
      </c>
      <c r="B8480" s="1" t="n">
        <v>-7.02120091451554</v>
      </c>
    </row>
    <row r="8481" customFormat="false" ht="15" hidden="false" customHeight="false" outlineLevel="0" collapsed="false">
      <c r="A8481" s="1" t="n">
        <v>23.3212956382679</v>
      </c>
      <c r="B8481" s="1" t="n">
        <v>-3.96781590887907</v>
      </c>
    </row>
    <row r="8482" customFormat="false" ht="15" hidden="false" customHeight="false" outlineLevel="0" collapsed="false">
      <c r="A8482" s="1" t="n">
        <v>25.650232865516</v>
      </c>
      <c r="B8482" s="1" t="n">
        <v>-7.47094091688038</v>
      </c>
    </row>
    <row r="8483" customFormat="false" ht="15" hidden="false" customHeight="false" outlineLevel="0" collapsed="false">
      <c r="A8483" s="1" t="n">
        <v>8.58419867565508</v>
      </c>
      <c r="B8483" s="1" t="n">
        <v>6.95653896699252</v>
      </c>
    </row>
    <row r="8484" customFormat="false" ht="15" hidden="false" customHeight="false" outlineLevel="0" collapsed="false">
      <c r="A8484" s="1" t="n">
        <f aca="false">-25.4115916352869</f>
        <v>-25.4115916352869</v>
      </c>
      <c r="B8484" s="1" t="n">
        <v>-9.46716350819237</v>
      </c>
    </row>
    <row r="8485" customFormat="false" ht="15" hidden="false" customHeight="false" outlineLevel="0" collapsed="false">
      <c r="A8485" s="1" t="n">
        <f aca="false">-17.2554930077302</f>
        <v>-17.2554930077302</v>
      </c>
      <c r="B8485" s="1" t="n">
        <v>-10.3650563383496</v>
      </c>
    </row>
    <row r="8486" customFormat="false" ht="15" hidden="false" customHeight="false" outlineLevel="0" collapsed="false">
      <c r="A8486" s="1" t="n">
        <f aca="false">-15.6701136490631</f>
        <v>-15.6701136490631</v>
      </c>
      <c r="B8486" s="1" t="n">
        <v>-9.62660506937644</v>
      </c>
    </row>
    <row r="8487" customFormat="false" ht="15" hidden="false" customHeight="false" outlineLevel="0" collapsed="false">
      <c r="A8487" s="1" t="n">
        <f aca="false">-31.6395065464244</f>
        <v>-31.6395065464244</v>
      </c>
      <c r="B8487" s="1" t="n">
        <v>-11.8817350894012</v>
      </c>
    </row>
    <row r="8488" customFormat="false" ht="15" hidden="false" customHeight="false" outlineLevel="0" collapsed="false">
      <c r="A8488" s="1" t="n">
        <v>35.8361365051731</v>
      </c>
      <c r="B8488" s="1" t="n">
        <v>-6.65372731120432</v>
      </c>
    </row>
    <row r="8489" customFormat="false" ht="15" hidden="false" customHeight="false" outlineLevel="0" collapsed="false">
      <c r="A8489" s="1" t="n">
        <v>4.77361528853413</v>
      </c>
      <c r="B8489" s="1" t="n">
        <v>7.52345348151891</v>
      </c>
    </row>
    <row r="8490" customFormat="false" ht="15" hidden="false" customHeight="false" outlineLevel="0" collapsed="false">
      <c r="A8490" s="1" t="n">
        <f aca="false">-21.5616148319943</f>
        <v>-21.5616148319943</v>
      </c>
      <c r="B8490" s="1" t="n">
        <v>-16.025124976034</v>
      </c>
    </row>
    <row r="8491" customFormat="false" ht="15" hidden="false" customHeight="false" outlineLevel="0" collapsed="false">
      <c r="A8491" s="1" t="n">
        <v>22.4044153821503</v>
      </c>
      <c r="B8491" s="1" t="n">
        <v>-9.11569424333469</v>
      </c>
    </row>
    <row r="8492" customFormat="false" ht="15" hidden="false" customHeight="false" outlineLevel="0" collapsed="false">
      <c r="A8492" s="1" t="n">
        <v>9.66075227985492</v>
      </c>
      <c r="B8492" s="1" t="n">
        <v>5.37275140512978</v>
      </c>
    </row>
    <row r="8493" customFormat="false" ht="15" hidden="false" customHeight="false" outlineLevel="0" collapsed="false">
      <c r="A8493" s="1" t="n">
        <v>4.50368784762923</v>
      </c>
      <c r="B8493" s="1" t="n">
        <v>5.03224663149127</v>
      </c>
    </row>
    <row r="8494" customFormat="false" ht="15" hidden="false" customHeight="false" outlineLevel="0" collapsed="false">
      <c r="A8494" s="1" t="n">
        <f aca="false">-27.023653127502</f>
        <v>-27.023653127502</v>
      </c>
      <c r="B8494" s="1" t="n">
        <v>-18.2209092158348</v>
      </c>
    </row>
    <row r="8495" customFormat="false" ht="15" hidden="false" customHeight="false" outlineLevel="0" collapsed="false">
      <c r="A8495" s="1" t="n">
        <f aca="false">-29.6192933581901</f>
        <v>-29.6192933581901</v>
      </c>
      <c r="B8495" s="1" t="n">
        <v>-10.9652954125785</v>
      </c>
    </row>
    <row r="8496" customFormat="false" ht="15" hidden="false" customHeight="false" outlineLevel="0" collapsed="false">
      <c r="A8496" s="1" t="n">
        <f aca="false">-29.1545967771552</f>
        <v>-29.1545967771552</v>
      </c>
      <c r="B8496" s="1" t="n">
        <v>-18.969971627519</v>
      </c>
    </row>
    <row r="8497" customFormat="false" ht="15" hidden="false" customHeight="false" outlineLevel="0" collapsed="false">
      <c r="A8497" s="1" t="n">
        <f aca="false">-27.5568416287563</f>
        <v>-27.5568416287563</v>
      </c>
      <c r="B8497" s="1" t="n">
        <v>-11.9546762695216</v>
      </c>
    </row>
    <row r="8498" customFormat="false" ht="15" hidden="false" customHeight="false" outlineLevel="0" collapsed="false">
      <c r="A8498" s="1" t="n">
        <v>-1.40238490415556</v>
      </c>
      <c r="B8498" s="1" t="n">
        <v>0.980163447022101</v>
      </c>
    </row>
    <row r="8499" customFormat="false" ht="15" hidden="false" customHeight="false" outlineLevel="0" collapsed="false">
      <c r="A8499" s="1" t="n">
        <v>-4.468280371139</v>
      </c>
      <c r="B8499" s="1" t="n">
        <v>9.38502836567986</v>
      </c>
    </row>
    <row r="8500" customFormat="false" ht="15" hidden="false" customHeight="false" outlineLevel="0" collapsed="false">
      <c r="A8500" s="1" t="n">
        <v>39.0908416944649</v>
      </c>
      <c r="B8500" s="1" t="n">
        <v>-4.08057003025347</v>
      </c>
    </row>
    <row r="8501" customFormat="false" ht="15" hidden="false" customHeight="false" outlineLevel="0" collapsed="false">
      <c r="A8501" s="1" t="n">
        <f aca="false">-19.31173859298</f>
        <v>-19.31173859298</v>
      </c>
      <c r="B8501" s="1" t="n">
        <v>-16.1042899578548</v>
      </c>
    </row>
    <row r="8502" customFormat="false" ht="15" hidden="false" customHeight="false" outlineLevel="0" collapsed="false">
      <c r="A8502" s="1" t="n">
        <v>7.92918782470969</v>
      </c>
      <c r="B8502" s="1" t="n">
        <v>0.317614493316671</v>
      </c>
    </row>
    <row r="8503" customFormat="false" ht="15" hidden="false" customHeight="false" outlineLevel="0" collapsed="false">
      <c r="A8503" s="1" t="n">
        <v>25.0041760668607</v>
      </c>
      <c r="B8503" s="1" t="n">
        <v>-2.30167976421373</v>
      </c>
    </row>
    <row r="8504" customFormat="false" ht="15" hidden="false" customHeight="false" outlineLevel="0" collapsed="false">
      <c r="A8504" s="1" t="n">
        <v>9.7314002315076</v>
      </c>
      <c r="B8504" s="1" t="n">
        <v>7.38806076946628</v>
      </c>
    </row>
    <row r="8505" customFormat="false" ht="15" hidden="false" customHeight="false" outlineLevel="0" collapsed="false">
      <c r="A8505" s="1" t="n">
        <f aca="false">-26.2480287559107</f>
        <v>-26.2480287559107</v>
      </c>
      <c r="B8505" s="1" t="n">
        <v>-11.2896615573109</v>
      </c>
    </row>
    <row r="8506" customFormat="false" ht="15" hidden="false" customHeight="false" outlineLevel="0" collapsed="false">
      <c r="A8506" s="1" t="n">
        <f aca="false">-15.9983212812447</f>
        <v>-15.9983212812447</v>
      </c>
      <c r="B8506" s="1" t="n">
        <v>-11.1099502877559</v>
      </c>
    </row>
    <row r="8507" customFormat="false" ht="15" hidden="false" customHeight="false" outlineLevel="0" collapsed="false">
      <c r="A8507" s="1" t="n">
        <v>23.6470357638649</v>
      </c>
      <c r="B8507" s="1" t="n">
        <v>0.021871679187793</v>
      </c>
    </row>
    <row r="8508" customFormat="false" ht="15" hidden="false" customHeight="false" outlineLevel="0" collapsed="false">
      <c r="A8508" s="1" t="n">
        <v>3.53273588556205</v>
      </c>
      <c r="B8508" s="1" t="n">
        <v>6.5646114931117</v>
      </c>
    </row>
    <row r="8509" customFormat="false" ht="15" hidden="false" customHeight="false" outlineLevel="0" collapsed="false">
      <c r="A8509" s="1" t="n">
        <v>7.04941643705616</v>
      </c>
      <c r="B8509" s="1" t="n">
        <v>2.54021293138124</v>
      </c>
    </row>
    <row r="8510" customFormat="false" ht="15" hidden="false" customHeight="false" outlineLevel="0" collapsed="false">
      <c r="A8510" s="1" t="n">
        <v>26.9743350520644</v>
      </c>
      <c r="B8510" s="1" t="n">
        <v>-2.53451761246122</v>
      </c>
    </row>
    <row r="8511" customFormat="false" ht="15" hidden="false" customHeight="false" outlineLevel="0" collapsed="false">
      <c r="A8511" s="1" t="n">
        <v>8.30320331444254</v>
      </c>
      <c r="B8511" s="1" t="n">
        <v>0.681427846432506</v>
      </c>
    </row>
    <row r="8512" customFormat="false" ht="15" hidden="false" customHeight="false" outlineLevel="0" collapsed="false">
      <c r="A8512" s="1" t="n">
        <v>-0.403984971793225</v>
      </c>
      <c r="B8512" s="1" t="n">
        <v>5.87998256418644</v>
      </c>
    </row>
    <row r="8513" customFormat="false" ht="15" hidden="false" customHeight="false" outlineLevel="0" collapsed="false">
      <c r="A8513" s="1" t="n">
        <v>13.6025515802285</v>
      </c>
      <c r="B8513" s="1" t="n">
        <v>1.7122331978628</v>
      </c>
    </row>
    <row r="8514" customFormat="false" ht="15" hidden="false" customHeight="false" outlineLevel="0" collapsed="false">
      <c r="A8514" s="1" t="n">
        <v>10.2841665401999</v>
      </c>
      <c r="B8514" s="1" t="n">
        <v>0.812248980476548</v>
      </c>
    </row>
    <row r="8515" customFormat="false" ht="15" hidden="false" customHeight="false" outlineLevel="0" collapsed="false">
      <c r="A8515" s="1" t="n">
        <f aca="false">-23.3074428590758</f>
        <v>-23.3074428590758</v>
      </c>
      <c r="B8515" s="1" t="n">
        <v>-19.0210537844353</v>
      </c>
    </row>
    <row r="8516" customFormat="false" ht="15" hidden="false" customHeight="false" outlineLevel="0" collapsed="false">
      <c r="A8516" s="1" t="n">
        <f aca="false">-20.9261813472718</f>
        <v>-20.9261813472718</v>
      </c>
      <c r="B8516" s="1" t="n">
        <v>-13.815262170916</v>
      </c>
    </row>
    <row r="8517" customFormat="false" ht="15" hidden="false" customHeight="false" outlineLevel="0" collapsed="false">
      <c r="A8517" s="1" t="n">
        <v>24.3864644664272</v>
      </c>
      <c r="B8517" s="1" t="n">
        <v>-7.09615559633017</v>
      </c>
    </row>
    <row r="8518" customFormat="false" ht="15" hidden="false" customHeight="false" outlineLevel="0" collapsed="false">
      <c r="A8518" s="1" t="n">
        <v>9.88399707119842</v>
      </c>
      <c r="B8518" s="1" t="n">
        <v>2.93980454668122</v>
      </c>
    </row>
    <row r="8519" customFormat="false" ht="15" hidden="false" customHeight="false" outlineLevel="0" collapsed="false">
      <c r="A8519" s="1" t="n">
        <f aca="false">-27.4354375769557</f>
        <v>-27.4354375769557</v>
      </c>
      <c r="B8519" s="1" t="n">
        <v>-14.1332072363805</v>
      </c>
    </row>
    <row r="8520" customFormat="false" ht="15" hidden="false" customHeight="false" outlineLevel="0" collapsed="false">
      <c r="A8520" s="1" t="n">
        <v>3.75880276383301</v>
      </c>
      <c r="B8520" s="1" t="n">
        <v>5.15975752351003</v>
      </c>
    </row>
    <row r="8521" customFormat="false" ht="15" hidden="false" customHeight="false" outlineLevel="0" collapsed="false">
      <c r="A8521" s="1" t="n">
        <v>8.06546996774386</v>
      </c>
      <c r="B8521" s="1" t="n">
        <v>9.44813523299368</v>
      </c>
    </row>
    <row r="8522" customFormat="false" ht="15" hidden="false" customHeight="false" outlineLevel="0" collapsed="false">
      <c r="A8522" s="1" t="n">
        <v>27.5053730698125</v>
      </c>
      <c r="B8522" s="1" t="n">
        <v>-9.00285731369853</v>
      </c>
    </row>
    <row r="8523" customFormat="false" ht="15" hidden="false" customHeight="false" outlineLevel="0" collapsed="false">
      <c r="A8523" s="1" t="n">
        <v>30.9531871020619</v>
      </c>
      <c r="B8523" s="1" t="n">
        <v>-5.59326694965482</v>
      </c>
    </row>
    <row r="8524" customFormat="false" ht="15" hidden="false" customHeight="false" outlineLevel="0" collapsed="false">
      <c r="A8524" s="1" t="n">
        <v>-5.46255658704599</v>
      </c>
      <c r="B8524" s="1" t="n">
        <v>6.16108422827566</v>
      </c>
    </row>
    <row r="8525" customFormat="false" ht="15" hidden="false" customHeight="false" outlineLevel="0" collapsed="false">
      <c r="A8525" s="1" t="n">
        <v>-0.282849139343658</v>
      </c>
      <c r="B8525" s="1" t="n">
        <v>3.04273063693783</v>
      </c>
    </row>
    <row r="8526" customFormat="false" ht="15" hidden="false" customHeight="false" outlineLevel="0" collapsed="false">
      <c r="A8526" s="1" t="n">
        <v>24.2653344234674</v>
      </c>
      <c r="B8526" s="1" t="n">
        <v>-1.94756724958942</v>
      </c>
    </row>
    <row r="8527" customFormat="false" ht="15" hidden="false" customHeight="false" outlineLevel="0" collapsed="false">
      <c r="A8527" s="1" t="n">
        <v>37.2282345876222</v>
      </c>
      <c r="B8527" s="1" t="n">
        <v>-1.23995363619605</v>
      </c>
    </row>
    <row r="8528" customFormat="false" ht="15" hidden="false" customHeight="false" outlineLevel="0" collapsed="false">
      <c r="A8528" s="1" t="n">
        <v>-0.59265872254324</v>
      </c>
      <c r="B8528" s="1" t="n">
        <v>9.11009802356456</v>
      </c>
    </row>
    <row r="8529" customFormat="false" ht="15" hidden="false" customHeight="false" outlineLevel="0" collapsed="false">
      <c r="A8529" s="1" t="n">
        <v>6.42088420254883</v>
      </c>
      <c r="B8529" s="1" t="n">
        <v>3.147275222115</v>
      </c>
    </row>
    <row r="8530" customFormat="false" ht="15" hidden="false" customHeight="false" outlineLevel="0" collapsed="false">
      <c r="A8530" s="1" t="n">
        <v>33.8597152130679</v>
      </c>
      <c r="B8530" s="1" t="n">
        <v>-3.09977165650732</v>
      </c>
    </row>
    <row r="8531" customFormat="false" ht="15" hidden="false" customHeight="false" outlineLevel="0" collapsed="false">
      <c r="A8531" s="1" t="n">
        <f aca="false">-18.4245311059502</f>
        <v>-18.4245311059502</v>
      </c>
      <c r="B8531" s="1" t="n">
        <v>-18.2741720123167</v>
      </c>
    </row>
    <row r="8532" customFormat="false" ht="15" hidden="false" customHeight="false" outlineLevel="0" collapsed="false">
      <c r="A8532" s="1" t="n">
        <f aca="false">-34.706134149917</f>
        <v>-34.706134149917</v>
      </c>
      <c r="B8532" s="1" t="n">
        <v>-13.9792980476076</v>
      </c>
    </row>
    <row r="8533" customFormat="false" ht="15" hidden="false" customHeight="false" outlineLevel="0" collapsed="false">
      <c r="A8533" s="1" t="n">
        <v>13.5931342227567</v>
      </c>
      <c r="B8533" s="1" t="n">
        <v>6.84906019054434</v>
      </c>
    </row>
    <row r="8534" customFormat="false" ht="15" hidden="false" customHeight="false" outlineLevel="0" collapsed="false">
      <c r="A8534" s="1" t="n">
        <f aca="false">-15.7539438884205</f>
        <v>-15.7539438884205</v>
      </c>
      <c r="B8534" s="1" t="n">
        <v>-11.5881536188153</v>
      </c>
    </row>
    <row r="8535" customFormat="false" ht="15" hidden="false" customHeight="false" outlineLevel="0" collapsed="false">
      <c r="A8535" s="1" t="n">
        <f aca="false">-18.396343821238</f>
        <v>-18.396343821238</v>
      </c>
      <c r="B8535" s="1" t="n">
        <v>-14.7267418264669</v>
      </c>
    </row>
    <row r="8536" customFormat="false" ht="15" hidden="false" customHeight="false" outlineLevel="0" collapsed="false">
      <c r="A8536" s="1" t="n">
        <v>4.30302324316125</v>
      </c>
      <c r="B8536" s="1" t="n">
        <v>0.150463228366581</v>
      </c>
    </row>
    <row r="8537" customFormat="false" ht="15" hidden="false" customHeight="false" outlineLevel="0" collapsed="false">
      <c r="A8537" s="1" t="n">
        <f aca="false">-28.5436095494847</f>
        <v>-28.5436095494847</v>
      </c>
      <c r="B8537" s="1" t="n">
        <v>-19.1336571776002</v>
      </c>
    </row>
    <row r="8538" customFormat="false" ht="15" hidden="false" customHeight="false" outlineLevel="0" collapsed="false">
      <c r="A8538" s="1" t="n">
        <f aca="false">-20.7693129071051</f>
        <v>-20.7693129071051</v>
      </c>
      <c r="B8538" s="1" t="n">
        <v>-11.84516248283</v>
      </c>
    </row>
    <row r="8539" customFormat="false" ht="15" hidden="false" customHeight="false" outlineLevel="0" collapsed="false">
      <c r="A8539" s="1" t="n">
        <v>33.416122576716</v>
      </c>
      <c r="B8539" s="1" t="n">
        <v>-0.497896389515148</v>
      </c>
    </row>
    <row r="8540" customFormat="false" ht="15" hidden="false" customHeight="false" outlineLevel="0" collapsed="false">
      <c r="A8540" s="1" t="n">
        <v>12.3127302519379</v>
      </c>
      <c r="B8540" s="1" t="n">
        <v>0.521464413074257</v>
      </c>
    </row>
    <row r="8541" customFormat="false" ht="15" hidden="false" customHeight="false" outlineLevel="0" collapsed="false">
      <c r="A8541" s="1" t="n">
        <v>36.831405103108</v>
      </c>
      <c r="B8541" s="1" t="n">
        <v>-9.10486435870229</v>
      </c>
    </row>
    <row r="8542" customFormat="false" ht="15" hidden="false" customHeight="false" outlineLevel="0" collapsed="false">
      <c r="A8542" s="1" t="n">
        <v>7.95678090266342</v>
      </c>
      <c r="B8542" s="1" t="n">
        <v>0.23879442250641</v>
      </c>
    </row>
    <row r="8543" customFormat="false" ht="15" hidden="false" customHeight="false" outlineLevel="0" collapsed="false">
      <c r="A8543" s="1" t="n">
        <v>34.4141029787737</v>
      </c>
      <c r="B8543" s="1" t="n">
        <v>-8.55194601546218</v>
      </c>
    </row>
    <row r="8544" customFormat="false" ht="15" hidden="false" customHeight="false" outlineLevel="0" collapsed="false">
      <c r="A8544" s="1" t="n">
        <v>5.65567261816762</v>
      </c>
      <c r="B8544" s="1" t="n">
        <v>4.10747836042868</v>
      </c>
    </row>
    <row r="8545" customFormat="false" ht="15" hidden="false" customHeight="false" outlineLevel="0" collapsed="false">
      <c r="A8545" s="1" t="n">
        <v>7.19033647438108</v>
      </c>
      <c r="B8545" s="1" t="n">
        <v>5.07858754323027</v>
      </c>
    </row>
    <row r="8546" customFormat="false" ht="15" hidden="false" customHeight="false" outlineLevel="0" collapsed="false">
      <c r="A8546" s="1" t="n">
        <v>-0.864966869445587</v>
      </c>
      <c r="B8546" s="1" t="n">
        <v>9.2762575858131</v>
      </c>
    </row>
    <row r="8547" customFormat="false" ht="15" hidden="false" customHeight="false" outlineLevel="0" collapsed="false">
      <c r="A8547" s="1" t="n">
        <v>9.95067099762916</v>
      </c>
      <c r="B8547" s="1" t="n">
        <v>3.61564368896709</v>
      </c>
    </row>
    <row r="8548" customFormat="false" ht="15" hidden="false" customHeight="false" outlineLevel="0" collapsed="false">
      <c r="A8548" s="1" t="n">
        <v>-5.02063742836355</v>
      </c>
      <c r="B8548" s="1" t="n">
        <v>3.92708421601271</v>
      </c>
    </row>
    <row r="8549" customFormat="false" ht="15" hidden="false" customHeight="false" outlineLevel="0" collapsed="false">
      <c r="A8549" s="1" t="n">
        <v>22.9974429175267</v>
      </c>
      <c r="B8549" s="1" t="n">
        <v>-2.43381454283794</v>
      </c>
    </row>
    <row r="8550" customFormat="false" ht="15" hidden="false" customHeight="false" outlineLevel="0" collapsed="false">
      <c r="A8550" s="1" t="n">
        <v>39.3151153503555</v>
      </c>
      <c r="B8550" s="1" t="n">
        <v>-6.58480162058069</v>
      </c>
    </row>
    <row r="8551" customFormat="false" ht="15" hidden="false" customHeight="false" outlineLevel="0" collapsed="false">
      <c r="A8551" s="1" t="n">
        <v>24.7853426019092</v>
      </c>
      <c r="B8551" s="1" t="n">
        <v>-5.53134515875486</v>
      </c>
    </row>
    <row r="8552" customFormat="false" ht="15" hidden="false" customHeight="false" outlineLevel="0" collapsed="false">
      <c r="A8552" s="1" t="n">
        <f aca="false">-26.2462781458409</f>
        <v>-26.2462781458409</v>
      </c>
      <c r="B8552" s="1" t="n">
        <v>-11.0627800731597</v>
      </c>
    </row>
    <row r="8553" customFormat="false" ht="15" hidden="false" customHeight="false" outlineLevel="0" collapsed="false">
      <c r="A8553" s="1" t="n">
        <f aca="false">-21.1261523445838</f>
        <v>-21.1261523445838</v>
      </c>
      <c r="B8553" s="1" t="n">
        <v>-15.6208606673044</v>
      </c>
    </row>
    <row r="8554" customFormat="false" ht="15" hidden="false" customHeight="false" outlineLevel="0" collapsed="false">
      <c r="A8554" s="1" t="n">
        <v>38.9066961768552</v>
      </c>
      <c r="B8554" s="1" t="n">
        <v>-7.46561157511533</v>
      </c>
    </row>
    <row r="8555" customFormat="false" ht="15" hidden="false" customHeight="false" outlineLevel="0" collapsed="false">
      <c r="A8555" s="1" t="n">
        <v>32.603548518071</v>
      </c>
      <c r="B8555" s="1" t="n">
        <v>-4.22203272651276</v>
      </c>
    </row>
    <row r="8556" customFormat="false" ht="15" hidden="false" customHeight="false" outlineLevel="0" collapsed="false">
      <c r="A8556" s="1" t="n">
        <v>31.6771719371182</v>
      </c>
      <c r="B8556" s="1" t="n">
        <v>-0.274863494448045</v>
      </c>
    </row>
    <row r="8557" customFormat="false" ht="15" hidden="false" customHeight="false" outlineLevel="0" collapsed="false">
      <c r="A8557" s="1" t="n">
        <v>34.4098006105808</v>
      </c>
      <c r="B8557" s="1" t="n">
        <v>-7.44712778521668</v>
      </c>
    </row>
    <row r="8558" customFormat="false" ht="15" hidden="false" customHeight="false" outlineLevel="0" collapsed="false">
      <c r="A8558" s="1" t="n">
        <v>-5.76738117299388</v>
      </c>
      <c r="B8558" s="1" t="n">
        <v>5.89799546412239</v>
      </c>
    </row>
    <row r="8559" customFormat="false" ht="15" hidden="false" customHeight="false" outlineLevel="0" collapsed="false">
      <c r="A8559" s="1" t="n">
        <f aca="false">-34.3895755455866</f>
        <v>-34.3895755455866</v>
      </c>
      <c r="B8559" s="1" t="n">
        <v>-16.4315712625429</v>
      </c>
    </row>
    <row r="8560" customFormat="false" ht="15" hidden="false" customHeight="false" outlineLevel="0" collapsed="false">
      <c r="A8560" s="1" t="n">
        <v>5.9267365529279</v>
      </c>
      <c r="B8560" s="1" t="n">
        <v>4.45374299682271</v>
      </c>
    </row>
    <row r="8561" customFormat="false" ht="15" hidden="false" customHeight="false" outlineLevel="0" collapsed="false">
      <c r="A8561" s="1" t="n">
        <f aca="false">-32.3736550654275</f>
        <v>-32.3736550654275</v>
      </c>
      <c r="B8561" s="1" t="n">
        <v>-12.5028774571254</v>
      </c>
    </row>
    <row r="8562" customFormat="false" ht="15" hidden="false" customHeight="false" outlineLevel="0" collapsed="false">
      <c r="A8562" s="1" t="n">
        <v>28.9922202873532</v>
      </c>
      <c r="B8562" s="1" t="n">
        <v>-6.95223617848914</v>
      </c>
    </row>
    <row r="8563" customFormat="false" ht="15" hidden="false" customHeight="false" outlineLevel="0" collapsed="false">
      <c r="A8563" s="1" t="n">
        <v>40.2830216426045</v>
      </c>
      <c r="B8563" s="1" t="n">
        <v>-5.74204935731807</v>
      </c>
    </row>
    <row r="8564" customFormat="false" ht="15" hidden="false" customHeight="false" outlineLevel="0" collapsed="false">
      <c r="A8564" s="1" t="n">
        <v>-3.03422364452459</v>
      </c>
      <c r="B8564" s="1" t="n">
        <v>4.08246192075207</v>
      </c>
    </row>
    <row r="8565" customFormat="false" ht="15" hidden="false" customHeight="false" outlineLevel="0" collapsed="false">
      <c r="A8565" s="1" t="n">
        <v>24.15935808332</v>
      </c>
      <c r="B8565" s="1" t="n">
        <v>-4.56028815345532</v>
      </c>
    </row>
    <row r="8566" customFormat="false" ht="15" hidden="false" customHeight="false" outlineLevel="0" collapsed="false">
      <c r="A8566" s="1" t="n">
        <v>29.3228234327166</v>
      </c>
      <c r="B8566" s="1" t="n">
        <v>-4.86407514069199</v>
      </c>
    </row>
    <row r="8567" customFormat="false" ht="15" hidden="false" customHeight="false" outlineLevel="0" collapsed="false">
      <c r="A8567" s="1" t="n">
        <v>5.91888362250647</v>
      </c>
      <c r="B8567" s="1" t="n">
        <v>4.62220884842207</v>
      </c>
    </row>
    <row r="8568" customFormat="false" ht="15" hidden="false" customHeight="false" outlineLevel="0" collapsed="false">
      <c r="A8568" s="1" t="n">
        <f aca="false">-32.2860756722533</f>
        <v>-32.2860756722533</v>
      </c>
      <c r="B8568" s="1" t="n">
        <v>-9.5902838160554</v>
      </c>
    </row>
    <row r="8569" customFormat="false" ht="15" hidden="false" customHeight="false" outlineLevel="0" collapsed="false">
      <c r="A8569" s="1" t="n">
        <f aca="false">-27.1055225697754</f>
        <v>-27.1055225697754</v>
      </c>
      <c r="B8569" s="1" t="n">
        <v>-15.9896896496916</v>
      </c>
    </row>
    <row r="8570" customFormat="false" ht="15" hidden="false" customHeight="false" outlineLevel="0" collapsed="false">
      <c r="A8570" s="1" t="n">
        <v>9.2913718088838</v>
      </c>
      <c r="B8570" s="1" t="n">
        <v>0.35981938499393</v>
      </c>
    </row>
    <row r="8571" customFormat="false" ht="15" hidden="false" customHeight="false" outlineLevel="0" collapsed="false">
      <c r="A8571" s="1" t="n">
        <v>37.4111094036061</v>
      </c>
      <c r="B8571" s="1" t="n">
        <v>0.0168415791387079</v>
      </c>
    </row>
    <row r="8572" customFormat="false" ht="15" hidden="false" customHeight="false" outlineLevel="0" collapsed="false">
      <c r="A8572" s="1" t="n">
        <v>8.5151340609485</v>
      </c>
      <c r="B8572" s="1" t="n">
        <v>9.15871830284433</v>
      </c>
    </row>
    <row r="8573" customFormat="false" ht="15" hidden="false" customHeight="false" outlineLevel="0" collapsed="false">
      <c r="A8573" s="1" t="n">
        <v>26.5872710344521</v>
      </c>
      <c r="B8573" s="1" t="n">
        <v>-3.43077075676179</v>
      </c>
    </row>
    <row r="8574" customFormat="false" ht="15" hidden="false" customHeight="false" outlineLevel="0" collapsed="false">
      <c r="A8574" s="1" t="n">
        <f aca="false">-17.1305319333038</f>
        <v>-17.1305319333038</v>
      </c>
      <c r="B8574" s="1" t="n">
        <v>-15.4874972463056</v>
      </c>
    </row>
    <row r="8575" customFormat="false" ht="15" hidden="false" customHeight="false" outlineLevel="0" collapsed="false">
      <c r="A8575" s="1" t="n">
        <f aca="false">-31.7576900860323</f>
        <v>-31.7576900860323</v>
      </c>
      <c r="B8575" s="1" t="n">
        <v>-14.2840380619145</v>
      </c>
    </row>
    <row r="8576" customFormat="false" ht="15" hidden="false" customHeight="false" outlineLevel="0" collapsed="false">
      <c r="A8576" s="1" t="n">
        <v>27.717516630754</v>
      </c>
      <c r="B8576" s="1" t="n">
        <v>-1.35004182943713</v>
      </c>
    </row>
    <row r="8577" customFormat="false" ht="15" hidden="false" customHeight="false" outlineLevel="0" collapsed="false">
      <c r="A8577" s="1" t="n">
        <v>2.26690252703974</v>
      </c>
      <c r="B8577" s="1" t="n">
        <v>6.52937891131256</v>
      </c>
    </row>
    <row r="8578" customFormat="false" ht="15" hidden="false" customHeight="false" outlineLevel="0" collapsed="false">
      <c r="A8578" s="1" t="n">
        <v>22.9918891660499</v>
      </c>
      <c r="B8578" s="1" t="n">
        <v>-5.8911481178958</v>
      </c>
    </row>
    <row r="8579" customFormat="false" ht="15" hidden="false" customHeight="false" outlineLevel="0" collapsed="false">
      <c r="A8579" s="1" t="n">
        <f aca="false">-25.7475387856453</f>
        <v>-25.7475387856453</v>
      </c>
      <c r="B8579" s="1" t="n">
        <v>-14.7114507822656</v>
      </c>
    </row>
    <row r="8580" customFormat="false" ht="15" hidden="false" customHeight="false" outlineLevel="0" collapsed="false">
      <c r="A8580" s="1" t="n">
        <v>35.0427732847153</v>
      </c>
      <c r="B8580" s="1" t="n">
        <v>-6.72095741263356</v>
      </c>
    </row>
    <row r="8581" customFormat="false" ht="15" hidden="false" customHeight="false" outlineLevel="0" collapsed="false">
      <c r="A8581" s="1" t="n">
        <v>32.086301547466</v>
      </c>
      <c r="B8581" s="1" t="n">
        <v>-5.15187220730932</v>
      </c>
    </row>
    <row r="8582" customFormat="false" ht="15" hidden="false" customHeight="false" outlineLevel="0" collapsed="false">
      <c r="A8582" s="1" t="n">
        <v>28.9578394995013</v>
      </c>
      <c r="B8582" s="1" t="n">
        <v>-3.16222581010298</v>
      </c>
    </row>
    <row r="8583" customFormat="false" ht="15" hidden="false" customHeight="false" outlineLevel="0" collapsed="false">
      <c r="A8583" s="1" t="n">
        <v>34.1804273161637</v>
      </c>
      <c r="B8583" s="1" t="n">
        <v>-9.49857916113339</v>
      </c>
    </row>
    <row r="8584" customFormat="false" ht="15" hidden="false" customHeight="false" outlineLevel="0" collapsed="false">
      <c r="A8584" s="1" t="n">
        <f aca="false">-21.3028089596618</f>
        <v>-21.3028089596618</v>
      </c>
      <c r="B8584" s="1" t="n">
        <v>-18.0000428935753</v>
      </c>
    </row>
    <row r="8585" customFormat="false" ht="15" hidden="false" customHeight="false" outlineLevel="0" collapsed="false">
      <c r="A8585" s="1" t="n">
        <v>4.15938814357664</v>
      </c>
      <c r="B8585" s="1" t="n">
        <v>1.12227689346244</v>
      </c>
    </row>
    <row r="8586" customFormat="false" ht="15" hidden="false" customHeight="false" outlineLevel="0" collapsed="false">
      <c r="A8586" s="1" t="n">
        <v>11.523213383746</v>
      </c>
      <c r="B8586" s="1" t="n">
        <v>1.33699092860808</v>
      </c>
    </row>
    <row r="8587" customFormat="false" ht="15" hidden="false" customHeight="false" outlineLevel="0" collapsed="false">
      <c r="A8587" s="1" t="n">
        <v>0.392875297778886</v>
      </c>
      <c r="B8587" s="1" t="n">
        <v>7.11133033733959</v>
      </c>
    </row>
    <row r="8588" customFormat="false" ht="15" hidden="false" customHeight="false" outlineLevel="0" collapsed="false">
      <c r="A8588" s="1" t="n">
        <f aca="false">-31.6913005238433</f>
        <v>-31.6913005238433</v>
      </c>
      <c r="B8588" s="1" t="n">
        <v>-17.2796798444205</v>
      </c>
    </row>
    <row r="8589" customFormat="false" ht="15" hidden="false" customHeight="false" outlineLevel="0" collapsed="false">
      <c r="A8589" s="1" t="n">
        <f aca="false">-27.9096517958731</f>
        <v>-27.9096517958731</v>
      </c>
      <c r="B8589" s="1" t="n">
        <v>-9.42297447765185</v>
      </c>
    </row>
    <row r="8590" customFormat="false" ht="15" hidden="false" customHeight="false" outlineLevel="0" collapsed="false">
      <c r="A8590" s="1" t="n">
        <v>27.5003658650211</v>
      </c>
      <c r="B8590" s="1" t="n">
        <v>-7.99974102929873</v>
      </c>
    </row>
    <row r="8591" customFormat="false" ht="15" hidden="false" customHeight="false" outlineLevel="0" collapsed="false">
      <c r="A8591" s="1" t="n">
        <v>27.4624451785666</v>
      </c>
      <c r="B8591" s="1" t="n">
        <v>0.000757057925241611</v>
      </c>
    </row>
    <row r="8592" customFormat="false" ht="15" hidden="false" customHeight="false" outlineLevel="0" collapsed="false">
      <c r="A8592" s="1" t="n">
        <v>26.8606243063019</v>
      </c>
      <c r="B8592" s="1" t="n">
        <v>-1.58244858004895</v>
      </c>
    </row>
    <row r="8593" customFormat="false" ht="15" hidden="false" customHeight="false" outlineLevel="0" collapsed="false">
      <c r="A8593" s="1" t="n">
        <v>37.7983308123368</v>
      </c>
      <c r="B8593" s="1" t="n">
        <v>-9.24751599052533</v>
      </c>
    </row>
    <row r="8594" customFormat="false" ht="15" hidden="false" customHeight="false" outlineLevel="0" collapsed="false">
      <c r="A8594" s="1" t="n">
        <v>32.2500987174947</v>
      </c>
      <c r="B8594" s="1" t="n">
        <v>-7.34194941918004</v>
      </c>
    </row>
    <row r="8595" customFormat="false" ht="15" hidden="false" customHeight="false" outlineLevel="0" collapsed="false">
      <c r="A8595" s="1" t="n">
        <v>6.63477433880143</v>
      </c>
      <c r="B8595" s="1" t="n">
        <v>-0.13674740154571</v>
      </c>
    </row>
    <row r="8596" customFormat="false" ht="15" hidden="false" customHeight="false" outlineLevel="0" collapsed="false">
      <c r="A8596" s="1" t="n">
        <v>28.9903171137336</v>
      </c>
      <c r="B8596" s="1" t="n">
        <v>-5.65785128920239</v>
      </c>
    </row>
    <row r="8597" customFormat="false" ht="15" hidden="false" customHeight="false" outlineLevel="0" collapsed="false">
      <c r="A8597" s="1" t="n">
        <f aca="false">-16.6262968091328</f>
        <v>-16.6262968091328</v>
      </c>
      <c r="B8597" s="1" t="n">
        <v>-10.6941695945181</v>
      </c>
    </row>
    <row r="8598" customFormat="false" ht="15" hidden="false" customHeight="false" outlineLevel="0" collapsed="false">
      <c r="A8598" s="1" t="n">
        <v>31.7440085708724</v>
      </c>
      <c r="B8598" s="1" t="n">
        <v>-2.94980621423999</v>
      </c>
    </row>
    <row r="8599" customFormat="false" ht="15" hidden="false" customHeight="false" outlineLevel="0" collapsed="false">
      <c r="A8599" s="1" t="n">
        <v>26.7464930354165</v>
      </c>
      <c r="B8599" s="1" t="n">
        <v>-5.85750550589315</v>
      </c>
    </row>
    <row r="8600" customFormat="false" ht="15" hidden="false" customHeight="false" outlineLevel="0" collapsed="false">
      <c r="A8600" s="1" t="n">
        <v>40.3340737163047</v>
      </c>
      <c r="B8600" s="1" t="n">
        <v>-5.63709684999135</v>
      </c>
    </row>
    <row r="8601" customFormat="false" ht="15" hidden="false" customHeight="false" outlineLevel="0" collapsed="false">
      <c r="A8601" s="1" t="n">
        <v>8.09366958536721</v>
      </c>
      <c r="B8601" s="1" t="n">
        <v>8.23389467579483</v>
      </c>
    </row>
    <row r="8602" customFormat="false" ht="15" hidden="false" customHeight="false" outlineLevel="0" collapsed="false">
      <c r="A8602" s="1" t="n">
        <f aca="false">-24.9459262562801</f>
        <v>-24.9459262562801</v>
      </c>
      <c r="B8602" s="1" t="n">
        <v>-11.1163638892394</v>
      </c>
    </row>
    <row r="8603" customFormat="false" ht="15" hidden="false" customHeight="false" outlineLevel="0" collapsed="false">
      <c r="A8603" s="1" t="n">
        <v>36.3140284188719</v>
      </c>
      <c r="B8603" s="1" t="n">
        <v>-2.11636424367527</v>
      </c>
    </row>
    <row r="8604" customFormat="false" ht="15" hidden="false" customHeight="false" outlineLevel="0" collapsed="false">
      <c r="A8604" s="1" t="n">
        <v>13.2188002261455</v>
      </c>
      <c r="B8604" s="1" t="n">
        <v>8.49097776918288</v>
      </c>
    </row>
    <row r="8605" customFormat="false" ht="15" hidden="false" customHeight="false" outlineLevel="0" collapsed="false">
      <c r="A8605" s="1" t="n">
        <f aca="false">-19.1869652827567</f>
        <v>-19.1869652827567</v>
      </c>
      <c r="B8605" s="1" t="n">
        <v>-9.57954483250712</v>
      </c>
    </row>
    <row r="8606" customFormat="false" ht="15" hidden="false" customHeight="false" outlineLevel="0" collapsed="false">
      <c r="A8606" s="1" t="n">
        <v>3.41341619467468</v>
      </c>
      <c r="B8606" s="1" t="n">
        <v>0.475053484937923</v>
      </c>
    </row>
    <row r="8607" customFormat="false" ht="15" hidden="false" customHeight="false" outlineLevel="0" collapsed="false">
      <c r="A8607" s="1" t="n">
        <v>37.8217525193297</v>
      </c>
      <c r="B8607" s="1" t="n">
        <v>-4.46793713171541</v>
      </c>
    </row>
    <row r="8608" customFormat="false" ht="15" hidden="false" customHeight="false" outlineLevel="0" collapsed="false">
      <c r="A8608" s="1" t="n">
        <v>22.8826684484117</v>
      </c>
      <c r="B8608" s="1" t="n">
        <v>-3.75957782408045</v>
      </c>
    </row>
    <row r="8609" customFormat="false" ht="15" hidden="false" customHeight="false" outlineLevel="0" collapsed="false">
      <c r="A8609" s="1" t="n">
        <v>32.4855081962908</v>
      </c>
      <c r="B8609" s="1" t="n">
        <v>-3.31840805803579</v>
      </c>
    </row>
    <row r="8610" customFormat="false" ht="15" hidden="false" customHeight="false" outlineLevel="0" collapsed="false">
      <c r="A8610" s="1" t="n">
        <v>27.5368502484816</v>
      </c>
      <c r="B8610" s="1" t="n">
        <v>-0.631352208646477</v>
      </c>
    </row>
    <row r="8611" customFormat="false" ht="15" hidden="false" customHeight="false" outlineLevel="0" collapsed="false">
      <c r="A8611" s="1" t="n">
        <f aca="false">-16.7393062397089</f>
        <v>-16.7393062397089</v>
      </c>
      <c r="B8611" s="1" t="n">
        <v>-17.425739185158</v>
      </c>
    </row>
    <row r="8612" customFormat="false" ht="15" hidden="false" customHeight="false" outlineLevel="0" collapsed="false">
      <c r="A8612" s="1" t="n">
        <f aca="false">-33.8732965035283</f>
        <v>-33.8732965035283</v>
      </c>
      <c r="B8612" s="1" t="n">
        <v>-12.9580548092093</v>
      </c>
    </row>
    <row r="8613" customFormat="false" ht="15" hidden="false" customHeight="false" outlineLevel="0" collapsed="false">
      <c r="A8613" s="1" t="n">
        <f aca="false">-28.9221352364151</f>
        <v>-28.9221352364151</v>
      </c>
      <c r="B8613" s="1" t="n">
        <v>-17.8287763083033</v>
      </c>
    </row>
    <row r="8614" customFormat="false" ht="15" hidden="false" customHeight="false" outlineLevel="0" collapsed="false">
      <c r="A8614" s="1" t="n">
        <f aca="false">-18.043215993033</f>
        <v>-18.043215993033</v>
      </c>
      <c r="B8614" s="1" t="n">
        <v>-10.8681460003947</v>
      </c>
    </row>
    <row r="8615" customFormat="false" ht="15" hidden="false" customHeight="false" outlineLevel="0" collapsed="false">
      <c r="A8615" s="1" t="n">
        <v>-5.73481372999221</v>
      </c>
      <c r="B8615" s="1" t="n">
        <v>6.10765108551533</v>
      </c>
    </row>
    <row r="8616" customFormat="false" ht="15" hidden="false" customHeight="false" outlineLevel="0" collapsed="false">
      <c r="A8616" s="1" t="n">
        <v>-5.79798153573405</v>
      </c>
      <c r="B8616" s="1" t="n">
        <v>9.11463822919611</v>
      </c>
    </row>
    <row r="8617" customFormat="false" ht="15" hidden="false" customHeight="false" outlineLevel="0" collapsed="false">
      <c r="A8617" s="1" t="n">
        <f aca="false">-23.187459984522</f>
        <v>-23.187459984522</v>
      </c>
      <c r="B8617" s="1" t="n">
        <v>-14.7923562544931</v>
      </c>
    </row>
    <row r="8618" customFormat="false" ht="15" hidden="false" customHeight="false" outlineLevel="0" collapsed="false">
      <c r="A8618" s="1" t="n">
        <v>40.4162609738806</v>
      </c>
      <c r="B8618" s="1" t="n">
        <v>-6.06222271962137</v>
      </c>
    </row>
    <row r="8619" customFormat="false" ht="15" hidden="false" customHeight="false" outlineLevel="0" collapsed="false">
      <c r="A8619" s="1" t="n">
        <v>27.6521182510226</v>
      </c>
      <c r="B8619" s="1" t="n">
        <v>-3.8975904197398</v>
      </c>
    </row>
    <row r="8620" customFormat="false" ht="15" hidden="false" customHeight="false" outlineLevel="0" collapsed="false">
      <c r="A8620" s="1" t="n">
        <v>3.06642757019692</v>
      </c>
      <c r="B8620" s="1" t="n">
        <v>5.25936880556207</v>
      </c>
    </row>
    <row r="8621" customFormat="false" ht="15" hidden="false" customHeight="false" outlineLevel="0" collapsed="false">
      <c r="A8621" s="1" t="n">
        <f aca="false">-22.3775212475422</f>
        <v>-22.3775212475422</v>
      </c>
      <c r="B8621" s="1" t="n">
        <v>-15.1825493203118</v>
      </c>
    </row>
    <row r="8622" customFormat="false" ht="15" hidden="false" customHeight="false" outlineLevel="0" collapsed="false">
      <c r="A8622" s="1" t="n">
        <f aca="false">-23.8464243926739</f>
        <v>-23.8464243926739</v>
      </c>
      <c r="B8622" s="1" t="n">
        <v>-18.6911848376415</v>
      </c>
    </row>
    <row r="8623" customFormat="false" ht="15" hidden="false" customHeight="false" outlineLevel="0" collapsed="false">
      <c r="A8623" s="1" t="n">
        <v>37.2400940124612</v>
      </c>
      <c r="B8623" s="1" t="n">
        <v>-7.31894180248484</v>
      </c>
    </row>
    <row r="8624" customFormat="false" ht="15" hidden="false" customHeight="false" outlineLevel="0" collapsed="false">
      <c r="A8624" s="1" t="n">
        <f aca="false">-22.5127815244967</f>
        <v>-22.5127815244967</v>
      </c>
      <c r="B8624" s="1" t="n">
        <v>-13.1886561606</v>
      </c>
    </row>
    <row r="8625" customFormat="false" ht="15" hidden="false" customHeight="false" outlineLevel="0" collapsed="false">
      <c r="A8625" s="1" t="n">
        <f aca="false">-17.99246120126</f>
        <v>-17.99246120126</v>
      </c>
      <c r="B8625" s="1" t="n">
        <v>-15.0544246444268</v>
      </c>
    </row>
    <row r="8626" customFormat="false" ht="15" hidden="false" customHeight="false" outlineLevel="0" collapsed="false">
      <c r="A8626" s="1" t="n">
        <f aca="false">-18.6138853636556</f>
        <v>-18.6138853636556</v>
      </c>
      <c r="B8626" s="1" t="n">
        <v>-12.1593090934972</v>
      </c>
    </row>
    <row r="8627" customFormat="false" ht="15" hidden="false" customHeight="false" outlineLevel="0" collapsed="false">
      <c r="A8627" s="1" t="n">
        <v>40.6378391047253</v>
      </c>
      <c r="B8627" s="1" t="n">
        <v>-2.08757114129415</v>
      </c>
    </row>
    <row r="8628" customFormat="false" ht="15" hidden="false" customHeight="false" outlineLevel="0" collapsed="false">
      <c r="A8628" s="1" t="n">
        <v>1.77990677904794</v>
      </c>
      <c r="B8628" s="1" t="n">
        <v>1.61175414612393</v>
      </c>
    </row>
    <row r="8629" customFormat="false" ht="15" hidden="false" customHeight="false" outlineLevel="0" collapsed="false">
      <c r="A8629" s="1" t="n">
        <v>0.127024151032078</v>
      </c>
      <c r="B8629" s="1" t="n">
        <v>2.0166740158237</v>
      </c>
    </row>
    <row r="8630" customFormat="false" ht="15" hidden="false" customHeight="false" outlineLevel="0" collapsed="false">
      <c r="A8630" s="1" t="n">
        <v>25.4698813848109</v>
      </c>
      <c r="B8630" s="1" t="n">
        <v>-3.10044040373593</v>
      </c>
    </row>
    <row r="8631" customFormat="false" ht="15" hidden="false" customHeight="false" outlineLevel="0" collapsed="false">
      <c r="A8631" s="1" t="n">
        <v>40.5323084519391</v>
      </c>
      <c r="B8631" s="1" t="n">
        <v>-6.14285431226626</v>
      </c>
    </row>
    <row r="8632" customFormat="false" ht="15" hidden="false" customHeight="false" outlineLevel="0" collapsed="false">
      <c r="A8632" s="1" t="n">
        <v>2.15856180384627</v>
      </c>
      <c r="B8632" s="1" t="n">
        <v>1.21423828114126</v>
      </c>
    </row>
    <row r="8633" customFormat="false" ht="15" hidden="false" customHeight="false" outlineLevel="0" collapsed="false">
      <c r="A8633" s="1" t="n">
        <v>38.7226389616976</v>
      </c>
      <c r="B8633" s="1" t="n">
        <v>-3.9900144613422</v>
      </c>
    </row>
    <row r="8634" customFormat="false" ht="15" hidden="false" customHeight="false" outlineLevel="0" collapsed="false">
      <c r="A8634" s="1" t="n">
        <v>35.4651161608823</v>
      </c>
      <c r="B8634" s="1" t="n">
        <v>-1.44984661362095</v>
      </c>
    </row>
    <row r="8635" customFormat="false" ht="15" hidden="false" customHeight="false" outlineLevel="0" collapsed="false">
      <c r="A8635" s="1" t="n">
        <v>32.8638563323357</v>
      </c>
      <c r="B8635" s="1" t="n">
        <v>-1.52948739280753</v>
      </c>
    </row>
    <row r="8636" customFormat="false" ht="15" hidden="false" customHeight="false" outlineLevel="0" collapsed="false">
      <c r="A8636" s="1" t="n">
        <f aca="false">-33.7501232794815</f>
        <v>-33.7501232794815</v>
      </c>
      <c r="B8636" s="1" t="n">
        <v>-16.2448189213959</v>
      </c>
    </row>
    <row r="8637" customFormat="false" ht="15" hidden="false" customHeight="false" outlineLevel="0" collapsed="false">
      <c r="A8637" s="1" t="n">
        <v>31.3882739353411</v>
      </c>
      <c r="B8637" s="1" t="n">
        <v>-0.513992547325933</v>
      </c>
    </row>
    <row r="8638" customFormat="false" ht="15" hidden="false" customHeight="false" outlineLevel="0" collapsed="false">
      <c r="A8638" s="1" t="n">
        <v>27.4468324801512</v>
      </c>
      <c r="B8638" s="1" t="n">
        <v>-5.03539071093913</v>
      </c>
    </row>
    <row r="8639" customFormat="false" ht="15" hidden="false" customHeight="false" outlineLevel="0" collapsed="false">
      <c r="A8639" s="1" t="n">
        <v>33.0478889062455</v>
      </c>
      <c r="B8639" s="1" t="n">
        <v>-9.2667837939975</v>
      </c>
    </row>
    <row r="8640" customFormat="false" ht="15" hidden="false" customHeight="false" outlineLevel="0" collapsed="false">
      <c r="A8640" s="1" t="n">
        <v>35.4055818079185</v>
      </c>
      <c r="B8640" s="1" t="n">
        <v>-3.16764995800524</v>
      </c>
    </row>
    <row r="8641" customFormat="false" ht="15" hidden="false" customHeight="false" outlineLevel="0" collapsed="false">
      <c r="A8641" s="1" t="n">
        <v>23.7012533178237</v>
      </c>
      <c r="B8641" s="1" t="n">
        <v>-1.9074771301467</v>
      </c>
    </row>
    <row r="8642" customFormat="false" ht="15" hidden="false" customHeight="false" outlineLevel="0" collapsed="false">
      <c r="A8642" s="1" t="n">
        <f aca="false">-27.5611859293674</f>
        <v>-27.5611859293674</v>
      </c>
      <c r="B8642" s="1" t="n">
        <v>-11.9888596496321</v>
      </c>
    </row>
    <row r="8643" customFormat="false" ht="15" hidden="false" customHeight="false" outlineLevel="0" collapsed="false">
      <c r="A8643" s="1" t="n">
        <v>-0.896044860354748</v>
      </c>
      <c r="B8643" s="1" t="n">
        <v>8.02527418560567</v>
      </c>
    </row>
    <row r="8644" customFormat="false" ht="15" hidden="false" customHeight="false" outlineLevel="0" collapsed="false">
      <c r="A8644" s="1" t="n">
        <f aca="false">-27.4391109861401</f>
        <v>-27.4391109861401</v>
      </c>
      <c r="B8644" s="1" t="n">
        <v>-14.289448497404</v>
      </c>
    </row>
    <row r="8645" customFormat="false" ht="15" hidden="false" customHeight="false" outlineLevel="0" collapsed="false">
      <c r="A8645" s="1" t="n">
        <v>22.96518869083</v>
      </c>
      <c r="B8645" s="1" t="n">
        <v>-1.21921201753149</v>
      </c>
    </row>
    <row r="8646" customFormat="false" ht="15" hidden="false" customHeight="false" outlineLevel="0" collapsed="false">
      <c r="A8646" s="1" t="n">
        <f aca="false">-33.3133580278791</f>
        <v>-33.3133580278791</v>
      </c>
      <c r="B8646" s="1" t="n">
        <v>-12.7591065625343</v>
      </c>
    </row>
    <row r="8647" customFormat="false" ht="15" hidden="false" customHeight="false" outlineLevel="0" collapsed="false">
      <c r="A8647" s="1" t="n">
        <v>28.413714208906</v>
      </c>
      <c r="B8647" s="1" t="n">
        <v>-1.90725210182237</v>
      </c>
    </row>
    <row r="8648" customFormat="false" ht="15" hidden="false" customHeight="false" outlineLevel="0" collapsed="false">
      <c r="A8648" s="1" t="n">
        <v>40.2979637144872</v>
      </c>
      <c r="B8648" s="1" t="n">
        <v>-8.41120950055826</v>
      </c>
    </row>
    <row r="8649" customFormat="false" ht="15" hidden="false" customHeight="false" outlineLevel="0" collapsed="false">
      <c r="A8649" s="1" t="n">
        <v>38.2982949245411</v>
      </c>
      <c r="B8649" s="1" t="n">
        <v>-8.52809154809944</v>
      </c>
    </row>
    <row r="8650" customFormat="false" ht="15" hidden="false" customHeight="false" outlineLevel="0" collapsed="false">
      <c r="A8650" s="1" t="n">
        <v>26.8693014449604</v>
      </c>
      <c r="B8650" s="1" t="n">
        <v>-6.93840154861678</v>
      </c>
    </row>
    <row r="8651" customFormat="false" ht="15" hidden="false" customHeight="false" outlineLevel="0" collapsed="false">
      <c r="A8651" s="1" t="n">
        <f aca="false">-18.1278995611753</f>
        <v>-18.1278995611753</v>
      </c>
      <c r="B8651" s="1" t="n">
        <v>-9.53236529845902</v>
      </c>
    </row>
    <row r="8652" customFormat="false" ht="15" hidden="false" customHeight="false" outlineLevel="0" collapsed="false">
      <c r="A8652" s="1" t="n">
        <v>-0.909821977774175</v>
      </c>
      <c r="B8652" s="1" t="n">
        <v>8.14618577981146</v>
      </c>
    </row>
    <row r="8653" customFormat="false" ht="15" hidden="false" customHeight="false" outlineLevel="0" collapsed="false">
      <c r="A8653" s="1" t="n">
        <f aca="false">-22.9427180687857</f>
        <v>-22.9427180687857</v>
      </c>
      <c r="B8653" s="1" t="n">
        <v>-18.7712912099145</v>
      </c>
    </row>
    <row r="8654" customFormat="false" ht="15" hidden="false" customHeight="false" outlineLevel="0" collapsed="false">
      <c r="A8654" s="1" t="n">
        <v>36.6680332022507</v>
      </c>
      <c r="B8654" s="1" t="n">
        <v>-7.29829982843983</v>
      </c>
    </row>
    <row r="8655" customFormat="false" ht="15" hidden="false" customHeight="false" outlineLevel="0" collapsed="false">
      <c r="A8655" s="1" t="n">
        <v>27.9206025807829</v>
      </c>
      <c r="B8655" s="1" t="n">
        <v>-5.93528927919329</v>
      </c>
    </row>
    <row r="8656" customFormat="false" ht="15" hidden="false" customHeight="false" outlineLevel="0" collapsed="false">
      <c r="A8656" s="1" t="n">
        <v>21.8115750070483</v>
      </c>
      <c r="B8656" s="1" t="n">
        <v>-3.80470048580077</v>
      </c>
    </row>
    <row r="8657" customFormat="false" ht="15" hidden="false" customHeight="false" outlineLevel="0" collapsed="false">
      <c r="A8657" s="1" t="n">
        <f aca="false">-21.1007895928031</f>
        <v>-21.1007895928031</v>
      </c>
      <c r="B8657" s="1" t="n">
        <v>-10.5274240282716</v>
      </c>
    </row>
    <row r="8658" customFormat="false" ht="15" hidden="false" customHeight="false" outlineLevel="0" collapsed="false">
      <c r="A8658" s="1" t="n">
        <v>4.95913233516564</v>
      </c>
      <c r="B8658" s="1" t="n">
        <v>9.14830382984738</v>
      </c>
    </row>
    <row r="8659" customFormat="false" ht="15" hidden="false" customHeight="false" outlineLevel="0" collapsed="false">
      <c r="A8659" s="1" t="n">
        <v>-5.37843750765863</v>
      </c>
      <c r="B8659" s="1" t="n">
        <v>1.94751480586792</v>
      </c>
    </row>
    <row r="8660" customFormat="false" ht="15" hidden="false" customHeight="false" outlineLevel="0" collapsed="false">
      <c r="A8660" s="1" t="n">
        <v>31.5589529364269</v>
      </c>
      <c r="B8660" s="1" t="n">
        <v>-5.4024458731097</v>
      </c>
    </row>
    <row r="8661" customFormat="false" ht="15" hidden="false" customHeight="false" outlineLevel="0" collapsed="false">
      <c r="A8661" s="1" t="n">
        <v>37.6241116940653</v>
      </c>
      <c r="B8661" s="1" t="n">
        <v>-2.349334897786</v>
      </c>
    </row>
    <row r="8662" customFormat="false" ht="15" hidden="false" customHeight="false" outlineLevel="0" collapsed="false">
      <c r="A8662" s="1" t="n">
        <v>-2.95997559959202</v>
      </c>
      <c r="B8662" s="1" t="n">
        <v>3.82443105370817</v>
      </c>
    </row>
    <row r="8663" customFormat="false" ht="15" hidden="false" customHeight="false" outlineLevel="0" collapsed="false">
      <c r="A8663" s="1" t="n">
        <f aca="false">-30.2084174343286</f>
        <v>-30.2084174343286</v>
      </c>
      <c r="B8663" s="1" t="n">
        <v>-19.2685663883395</v>
      </c>
    </row>
    <row r="8664" customFormat="false" ht="15" hidden="false" customHeight="false" outlineLevel="0" collapsed="false">
      <c r="A8664" s="1" t="n">
        <v>3.3038842761055</v>
      </c>
      <c r="B8664" s="1" t="n">
        <v>6.89017106099031</v>
      </c>
    </row>
    <row r="8665" customFormat="false" ht="15" hidden="false" customHeight="false" outlineLevel="0" collapsed="false">
      <c r="A8665" s="1" t="n">
        <v>-2.82566965150918</v>
      </c>
      <c r="B8665" s="1" t="n">
        <v>3.70683536256627</v>
      </c>
    </row>
    <row r="8666" customFormat="false" ht="15" hidden="false" customHeight="false" outlineLevel="0" collapsed="false">
      <c r="A8666" s="1" t="n">
        <f aca="false">-15.8235791949646</f>
        <v>-15.8235791949646</v>
      </c>
      <c r="B8666" s="1" t="n">
        <v>-16.8364883453717</v>
      </c>
    </row>
    <row r="8667" customFormat="false" ht="15" hidden="false" customHeight="false" outlineLevel="0" collapsed="false">
      <c r="A8667" s="1" t="n">
        <v>-0.246467713293055</v>
      </c>
      <c r="B8667" s="1" t="n">
        <v>0.683245077150791</v>
      </c>
    </row>
    <row r="8668" customFormat="false" ht="15" hidden="false" customHeight="false" outlineLevel="0" collapsed="false">
      <c r="A8668" s="1" t="n">
        <v>31.0899760052343</v>
      </c>
      <c r="B8668" s="1" t="n">
        <v>-5.38599395893031</v>
      </c>
    </row>
    <row r="8669" customFormat="false" ht="15" hidden="false" customHeight="false" outlineLevel="0" collapsed="false">
      <c r="A8669" s="1" t="n">
        <v>10.4773495065973</v>
      </c>
      <c r="B8669" s="1" t="n">
        <v>5.12510651448564</v>
      </c>
    </row>
    <row r="8670" customFormat="false" ht="15" hidden="false" customHeight="false" outlineLevel="0" collapsed="false">
      <c r="A8670" s="1" t="n">
        <f aca="false">-24.6740449793501</f>
        <v>-24.6740449793501</v>
      </c>
      <c r="B8670" s="1" t="n">
        <v>-11.1682276782538</v>
      </c>
    </row>
    <row r="8671" customFormat="false" ht="15" hidden="false" customHeight="false" outlineLevel="0" collapsed="false">
      <c r="A8671" s="1" t="n">
        <f aca="false">-24.3636692394051</f>
        <v>-24.3636692394051</v>
      </c>
      <c r="B8671" s="1" t="n">
        <v>-13.3551843118767</v>
      </c>
    </row>
    <row r="8672" customFormat="false" ht="15" hidden="false" customHeight="false" outlineLevel="0" collapsed="false">
      <c r="A8672" s="1" t="n">
        <v>12.0131430447634</v>
      </c>
      <c r="B8672" s="1" t="n">
        <v>9.01866363381098</v>
      </c>
    </row>
    <row r="8673" customFormat="false" ht="15" hidden="false" customHeight="false" outlineLevel="0" collapsed="false">
      <c r="A8673" s="1" t="n">
        <v>6.61625805226556</v>
      </c>
      <c r="B8673" s="1" t="n">
        <v>8.84409631166048</v>
      </c>
    </row>
    <row r="8674" customFormat="false" ht="15" hidden="false" customHeight="false" outlineLevel="0" collapsed="false">
      <c r="A8674" s="1" t="n">
        <v>27.7018807035063</v>
      </c>
      <c r="B8674" s="1" t="n">
        <v>-7.28131125493043</v>
      </c>
    </row>
    <row r="8675" customFormat="false" ht="15" hidden="false" customHeight="false" outlineLevel="0" collapsed="false">
      <c r="A8675" s="1" t="n">
        <f aca="false">-15.8804488471067</f>
        <v>-15.8804488471067</v>
      </c>
      <c r="B8675" s="1" t="n">
        <v>-15.0762329708054</v>
      </c>
    </row>
    <row r="8676" customFormat="false" ht="15" hidden="false" customHeight="false" outlineLevel="0" collapsed="false">
      <c r="A8676" s="1" t="n">
        <v>-0.575323340540999</v>
      </c>
      <c r="B8676" s="1" t="n">
        <v>2.40644552708811</v>
      </c>
    </row>
    <row r="8677" customFormat="false" ht="15" hidden="false" customHeight="false" outlineLevel="0" collapsed="false">
      <c r="A8677" s="1" t="n">
        <v>8.34730418310157</v>
      </c>
      <c r="B8677" s="1" t="n">
        <v>6.14103421355427</v>
      </c>
    </row>
    <row r="8678" customFormat="false" ht="15" hidden="false" customHeight="false" outlineLevel="0" collapsed="false">
      <c r="A8678" s="1" t="n">
        <v>4.00456044472312</v>
      </c>
      <c r="B8678" s="1" t="n">
        <v>-0.252559267047561</v>
      </c>
    </row>
    <row r="8679" customFormat="false" ht="15" hidden="false" customHeight="false" outlineLevel="0" collapsed="false">
      <c r="A8679" s="1" t="n">
        <f aca="false">-20.616916104043</f>
        <v>-20.616916104043</v>
      </c>
      <c r="B8679" s="1" t="n">
        <v>-11.10269434969</v>
      </c>
    </row>
    <row r="8680" customFormat="false" ht="15" hidden="false" customHeight="false" outlineLevel="0" collapsed="false">
      <c r="A8680" s="1" t="n">
        <f aca="false">-21.186345277245</f>
        <v>-21.186345277245</v>
      </c>
      <c r="B8680" s="1" t="n">
        <v>-19.3781020606152</v>
      </c>
    </row>
    <row r="8681" customFormat="false" ht="15" hidden="false" customHeight="false" outlineLevel="0" collapsed="false">
      <c r="A8681" s="1" t="n">
        <v>6.0870624365577</v>
      </c>
      <c r="B8681" s="1" t="n">
        <v>2.96603978753667</v>
      </c>
    </row>
    <row r="8682" customFormat="false" ht="15" hidden="false" customHeight="false" outlineLevel="0" collapsed="false">
      <c r="A8682" s="1" t="n">
        <f aca="false">-19.3724122490045</f>
        <v>-19.3724122490045</v>
      </c>
      <c r="B8682" s="1" t="n">
        <v>-13.825691335316</v>
      </c>
    </row>
    <row r="8683" customFormat="false" ht="15" hidden="false" customHeight="false" outlineLevel="0" collapsed="false">
      <c r="A8683" s="1" t="n">
        <f aca="false">-16.4900619058559</f>
        <v>-16.4900619058559</v>
      </c>
      <c r="B8683" s="1" t="n">
        <v>-18.5340931300161</v>
      </c>
    </row>
    <row r="8684" customFormat="false" ht="15" hidden="false" customHeight="false" outlineLevel="0" collapsed="false">
      <c r="A8684" s="1" t="n">
        <v>2.1445237907915</v>
      </c>
      <c r="B8684" s="1" t="n">
        <v>-0.238946490367535</v>
      </c>
    </row>
    <row r="8685" customFormat="false" ht="15" hidden="false" customHeight="false" outlineLevel="0" collapsed="false">
      <c r="A8685" s="1" t="n">
        <v>38.3380219822528</v>
      </c>
      <c r="B8685" s="1" t="n">
        <v>-1.49327106407241</v>
      </c>
    </row>
    <row r="8686" customFormat="false" ht="15" hidden="false" customHeight="false" outlineLevel="0" collapsed="false">
      <c r="A8686" s="1" t="n">
        <v>-5.44054765089567</v>
      </c>
      <c r="B8686" s="1" t="n">
        <v>0.111202670202777</v>
      </c>
    </row>
    <row r="8687" customFormat="false" ht="15" hidden="false" customHeight="false" outlineLevel="0" collapsed="false">
      <c r="A8687" s="1" t="n">
        <f aca="false">-24.3054999894038</f>
        <v>-24.3054999894038</v>
      </c>
      <c r="B8687" s="1" t="n">
        <v>-14.2116735951611</v>
      </c>
    </row>
    <row r="8688" customFormat="false" ht="15" hidden="false" customHeight="false" outlineLevel="0" collapsed="false">
      <c r="A8688" s="1" t="n">
        <v>31.2819704735352</v>
      </c>
      <c r="B8688" s="1" t="n">
        <v>-7.63714967425264</v>
      </c>
    </row>
    <row r="8689" customFormat="false" ht="15" hidden="false" customHeight="false" outlineLevel="0" collapsed="false">
      <c r="A8689" s="1" t="n">
        <v>34.5683296504641</v>
      </c>
      <c r="B8689" s="1" t="n">
        <v>-2.34030841849334</v>
      </c>
    </row>
    <row r="8690" customFormat="false" ht="15" hidden="false" customHeight="false" outlineLevel="0" collapsed="false">
      <c r="A8690" s="1" t="n">
        <v>4.43880850936888</v>
      </c>
      <c r="B8690" s="1" t="n">
        <v>8.72109312623395</v>
      </c>
    </row>
    <row r="8691" customFormat="false" ht="15" hidden="false" customHeight="false" outlineLevel="0" collapsed="false">
      <c r="A8691" s="1" t="n">
        <v>0.771077741811617</v>
      </c>
      <c r="B8691" s="1" t="n">
        <v>5.61554826757476</v>
      </c>
    </row>
    <row r="8692" customFormat="false" ht="15" hidden="false" customHeight="false" outlineLevel="0" collapsed="false">
      <c r="A8692" s="1" t="n">
        <v>3.71745977978046</v>
      </c>
      <c r="B8692" s="1" t="n">
        <v>-0.195524878665732</v>
      </c>
    </row>
    <row r="8693" customFormat="false" ht="15" hidden="false" customHeight="false" outlineLevel="0" collapsed="false">
      <c r="A8693" s="1" t="n">
        <v>6.15100631038282</v>
      </c>
      <c r="B8693" s="1" t="n">
        <v>7.09069117552842</v>
      </c>
    </row>
    <row r="8694" customFormat="false" ht="15" hidden="false" customHeight="false" outlineLevel="0" collapsed="false">
      <c r="A8694" s="1" t="n">
        <v>31.5291507623932</v>
      </c>
      <c r="B8694" s="1" t="n">
        <v>-5.45699643486879</v>
      </c>
    </row>
    <row r="8695" customFormat="false" ht="15" hidden="false" customHeight="false" outlineLevel="0" collapsed="false">
      <c r="A8695" s="1" t="n">
        <v>6.1329712177441</v>
      </c>
      <c r="B8695" s="1" t="n">
        <v>2.88159366904511</v>
      </c>
    </row>
    <row r="8696" customFormat="false" ht="15" hidden="false" customHeight="false" outlineLevel="0" collapsed="false">
      <c r="A8696" s="1" t="n">
        <f aca="false">-28.7680046021636</f>
        <v>-28.7680046021636</v>
      </c>
      <c r="B8696" s="1" t="n">
        <v>-18.3948706381132</v>
      </c>
    </row>
    <row r="8697" customFormat="false" ht="15" hidden="false" customHeight="false" outlineLevel="0" collapsed="false">
      <c r="A8697" s="1" t="n">
        <v>3.44514860723819</v>
      </c>
      <c r="B8697" s="1" t="n">
        <v>4.6975878396818</v>
      </c>
    </row>
    <row r="8698" customFormat="false" ht="15" hidden="false" customHeight="false" outlineLevel="0" collapsed="false">
      <c r="A8698" s="1" t="n">
        <f aca="false">-23.2840321096392</f>
        <v>-23.2840321096392</v>
      </c>
      <c r="B8698" s="1" t="n">
        <v>-9.45403488964968</v>
      </c>
    </row>
    <row r="8699" customFormat="false" ht="15" hidden="false" customHeight="false" outlineLevel="0" collapsed="false">
      <c r="A8699" s="1" t="n">
        <v>25.2324930364706</v>
      </c>
      <c r="B8699" s="1" t="n">
        <v>-0.085952320566637</v>
      </c>
    </row>
    <row r="8700" customFormat="false" ht="15" hidden="false" customHeight="false" outlineLevel="0" collapsed="false">
      <c r="A8700" s="1" t="n">
        <v>36.5788388238593</v>
      </c>
      <c r="B8700" s="1" t="n">
        <v>-2.9451979829242</v>
      </c>
    </row>
    <row r="8701" customFormat="false" ht="15" hidden="false" customHeight="false" outlineLevel="0" collapsed="false">
      <c r="A8701" s="1" t="n">
        <f aca="false">-25.2383659871478</f>
        <v>-25.2383659871478</v>
      </c>
      <c r="B8701" s="1" t="n">
        <v>-11.0323815729541</v>
      </c>
    </row>
    <row r="8702" customFormat="false" ht="15" hidden="false" customHeight="false" outlineLevel="0" collapsed="false">
      <c r="A8702" s="1" t="n">
        <v>22.4112523034065</v>
      </c>
      <c r="B8702" s="1" t="n">
        <v>0.0979974250568016</v>
      </c>
    </row>
    <row r="8703" customFormat="false" ht="15" hidden="false" customHeight="false" outlineLevel="0" collapsed="false">
      <c r="A8703" s="1" t="n">
        <v>6.01427676931429</v>
      </c>
      <c r="B8703" s="1" t="n">
        <v>6.02011692508085</v>
      </c>
    </row>
    <row r="8704" customFormat="false" ht="15" hidden="false" customHeight="false" outlineLevel="0" collapsed="false">
      <c r="A8704" s="1" t="n">
        <v>5.33174935604617</v>
      </c>
      <c r="B8704" s="1" t="n">
        <v>3.04973747325348</v>
      </c>
    </row>
    <row r="8705" customFormat="false" ht="15" hidden="false" customHeight="false" outlineLevel="0" collapsed="false">
      <c r="A8705" s="1" t="n">
        <v>37.4109280858735</v>
      </c>
      <c r="B8705" s="1" t="n">
        <v>-2.72684955066928</v>
      </c>
    </row>
    <row r="8706" customFormat="false" ht="15" hidden="false" customHeight="false" outlineLevel="0" collapsed="false">
      <c r="A8706" s="1" t="n">
        <f aca="false">-33.5387706822654</f>
        <v>-33.5387706822654</v>
      </c>
      <c r="B8706" s="1" t="n">
        <v>-18.1673869501494</v>
      </c>
    </row>
    <row r="8707" customFormat="false" ht="15" hidden="false" customHeight="false" outlineLevel="0" collapsed="false">
      <c r="A8707" s="1" t="n">
        <v>24.7174910329459</v>
      </c>
      <c r="B8707" s="1" t="n">
        <v>-8.28942455367119</v>
      </c>
    </row>
    <row r="8708" customFormat="false" ht="15" hidden="false" customHeight="false" outlineLevel="0" collapsed="false">
      <c r="A8708" s="1" t="n">
        <v>3.30626536283948</v>
      </c>
      <c r="B8708" s="1" t="n">
        <v>1.45592632597563</v>
      </c>
    </row>
    <row r="8709" customFormat="false" ht="15" hidden="false" customHeight="false" outlineLevel="0" collapsed="false">
      <c r="A8709" s="1" t="n">
        <v>-1.4634061411909</v>
      </c>
      <c r="B8709" s="1" t="n">
        <v>1.54184465475202</v>
      </c>
    </row>
    <row r="8710" customFormat="false" ht="15" hidden="false" customHeight="false" outlineLevel="0" collapsed="false">
      <c r="A8710" s="1" t="n">
        <v>2.0320681160052</v>
      </c>
      <c r="B8710" s="1" t="n">
        <v>6.5859995382466</v>
      </c>
    </row>
    <row r="8711" customFormat="false" ht="15" hidden="false" customHeight="false" outlineLevel="0" collapsed="false">
      <c r="A8711" s="1" t="n">
        <v>35.2106906643508</v>
      </c>
      <c r="B8711" s="1" t="n">
        <v>-6.65436433556701</v>
      </c>
    </row>
    <row r="8712" customFormat="false" ht="15" hidden="false" customHeight="false" outlineLevel="0" collapsed="false">
      <c r="A8712" s="1" t="n">
        <f aca="false">-15.4835086550722</f>
        <v>-15.4835086550722</v>
      </c>
      <c r="B8712" s="1" t="n">
        <v>-14.1248083315445</v>
      </c>
    </row>
    <row r="8713" customFormat="false" ht="15" hidden="false" customHeight="false" outlineLevel="0" collapsed="false">
      <c r="A8713" s="1" t="n">
        <v>36.2338628886105</v>
      </c>
      <c r="B8713" s="1" t="n">
        <v>-6.54133978403746</v>
      </c>
    </row>
    <row r="8714" customFormat="false" ht="15" hidden="false" customHeight="false" outlineLevel="0" collapsed="false">
      <c r="A8714" s="1" t="n">
        <v>23.3313014354841</v>
      </c>
      <c r="B8714" s="1" t="n">
        <v>-1.30674530248174</v>
      </c>
    </row>
    <row r="8715" customFormat="false" ht="15" hidden="false" customHeight="false" outlineLevel="0" collapsed="false">
      <c r="A8715" s="1" t="n">
        <f aca="false">-28.7815567974083</f>
        <v>-28.7815567974083</v>
      </c>
      <c r="B8715" s="1" t="n">
        <v>-12.8444285494341</v>
      </c>
    </row>
    <row r="8716" customFormat="false" ht="15" hidden="false" customHeight="false" outlineLevel="0" collapsed="false">
      <c r="A8716" s="1" t="n">
        <f aca="false">-27.6205899163443</f>
        <v>-27.6205899163443</v>
      </c>
      <c r="B8716" s="1" t="n">
        <v>-17.3607404386183</v>
      </c>
    </row>
    <row r="8717" customFormat="false" ht="15" hidden="false" customHeight="false" outlineLevel="0" collapsed="false">
      <c r="A8717" s="1" t="n">
        <v>25.6087438924152</v>
      </c>
      <c r="B8717" s="1" t="n">
        <v>-7.891951915256</v>
      </c>
    </row>
    <row r="8718" customFormat="false" ht="15" hidden="false" customHeight="false" outlineLevel="0" collapsed="false">
      <c r="A8718" s="1" t="n">
        <v>6.14825475776167</v>
      </c>
      <c r="B8718" s="1" t="n">
        <v>6.99754584697624</v>
      </c>
    </row>
    <row r="8719" customFormat="false" ht="15" hidden="false" customHeight="false" outlineLevel="0" collapsed="false">
      <c r="A8719" s="1" t="n">
        <f aca="false">-22.0856112776746</f>
        <v>-22.0856112776746</v>
      </c>
      <c r="B8719" s="1" t="n">
        <v>-10.193584710566</v>
      </c>
    </row>
    <row r="8720" customFormat="false" ht="15" hidden="false" customHeight="false" outlineLevel="0" collapsed="false">
      <c r="A8720" s="1" t="n">
        <f aca="false">-21.6275492950428</f>
        <v>-21.6275492950428</v>
      </c>
      <c r="B8720" s="1" t="n">
        <v>-19.0459728509517</v>
      </c>
    </row>
    <row r="8721" customFormat="false" ht="15" hidden="false" customHeight="false" outlineLevel="0" collapsed="false">
      <c r="A8721" s="1" t="n">
        <v>-4.90592000598468</v>
      </c>
      <c r="B8721" s="1" t="n">
        <v>3.82929446918267</v>
      </c>
    </row>
    <row r="8722" customFormat="false" ht="15" hidden="false" customHeight="false" outlineLevel="0" collapsed="false">
      <c r="A8722" s="1" t="n">
        <v>22.8266664705449</v>
      </c>
      <c r="B8722" s="1" t="n">
        <v>-3.38350666527197</v>
      </c>
    </row>
    <row r="8723" customFormat="false" ht="15" hidden="false" customHeight="false" outlineLevel="0" collapsed="false">
      <c r="A8723" s="1" t="n">
        <v>12.5360940810297</v>
      </c>
      <c r="B8723" s="1" t="n">
        <v>3.40190640423683</v>
      </c>
    </row>
    <row r="8724" customFormat="false" ht="15" hidden="false" customHeight="false" outlineLevel="0" collapsed="false">
      <c r="A8724" s="1" t="n">
        <f aca="false">-18.9372101914743</f>
        <v>-18.9372101914743</v>
      </c>
      <c r="B8724" s="1" t="n">
        <v>-15.3703767314529</v>
      </c>
    </row>
    <row r="8725" customFormat="false" ht="15" hidden="false" customHeight="false" outlineLevel="0" collapsed="false">
      <c r="A8725" s="1" t="n">
        <f aca="false">-24.8144978767292</f>
        <v>-24.8144978767292</v>
      </c>
      <c r="B8725" s="1" t="n">
        <v>-12.2926611556484</v>
      </c>
    </row>
    <row r="8726" customFormat="false" ht="15" hidden="false" customHeight="false" outlineLevel="0" collapsed="false">
      <c r="A8726" s="1" t="n">
        <f aca="false">-33.5346722053803</f>
        <v>-33.5346722053803</v>
      </c>
      <c r="B8726" s="1" t="n">
        <v>-15.5002445404858</v>
      </c>
    </row>
    <row r="8727" customFormat="false" ht="15" hidden="false" customHeight="false" outlineLevel="0" collapsed="false">
      <c r="A8727" s="1" t="n">
        <f aca="false">-16.3963853397424</f>
        <v>-16.3963853397424</v>
      </c>
      <c r="B8727" s="1" t="n">
        <v>-12.2676694017457</v>
      </c>
    </row>
    <row r="8728" customFormat="false" ht="15" hidden="false" customHeight="false" outlineLevel="0" collapsed="false">
      <c r="A8728" s="1" t="n">
        <v>5.88056828723612</v>
      </c>
      <c r="B8728" s="1" t="n">
        <v>7.81304899606992</v>
      </c>
    </row>
    <row r="8729" customFormat="false" ht="15" hidden="false" customHeight="false" outlineLevel="0" collapsed="false">
      <c r="A8729" s="1" t="n">
        <v>-0.234717101458843</v>
      </c>
      <c r="B8729" s="1" t="n">
        <v>0.0824511488144565</v>
      </c>
    </row>
    <row r="8730" customFormat="false" ht="15" hidden="false" customHeight="false" outlineLevel="0" collapsed="false">
      <c r="A8730" s="1" t="n">
        <v>27.5454221066237</v>
      </c>
      <c r="B8730" s="1" t="n">
        <v>-6.47629042323808</v>
      </c>
    </row>
    <row r="8731" customFormat="false" ht="15" hidden="false" customHeight="false" outlineLevel="0" collapsed="false">
      <c r="A8731" s="1" t="n">
        <v>-4.76348614764443</v>
      </c>
      <c r="B8731" s="1" t="n">
        <v>5.85809058671096</v>
      </c>
    </row>
    <row r="8732" customFormat="false" ht="15" hidden="false" customHeight="false" outlineLevel="0" collapsed="false">
      <c r="A8732" s="1" t="n">
        <v>-6.13291273354443</v>
      </c>
      <c r="B8732" s="1" t="n">
        <v>5.8614310416427</v>
      </c>
    </row>
    <row r="8733" customFormat="false" ht="15" hidden="false" customHeight="false" outlineLevel="0" collapsed="false">
      <c r="A8733" s="1" t="n">
        <f aca="false">-33.0481881392741</f>
        <v>-33.0481881392741</v>
      </c>
      <c r="B8733" s="1" t="n">
        <v>-18.7606813567919</v>
      </c>
    </row>
    <row r="8734" customFormat="false" ht="15" hidden="false" customHeight="false" outlineLevel="0" collapsed="false">
      <c r="A8734" s="1" t="n">
        <f aca="false">-20.4130702515265</f>
        <v>-20.4130702515265</v>
      </c>
      <c r="B8734" s="1" t="n">
        <v>-15.8744913854346</v>
      </c>
    </row>
    <row r="8735" customFormat="false" ht="15" hidden="false" customHeight="false" outlineLevel="0" collapsed="false">
      <c r="A8735" s="1" t="n">
        <v>37.3304473564129</v>
      </c>
      <c r="B8735" s="1" t="n">
        <v>-2.13166480463047</v>
      </c>
    </row>
    <row r="8736" customFormat="false" ht="15" hidden="false" customHeight="false" outlineLevel="0" collapsed="false">
      <c r="A8736" s="1" t="n">
        <f aca="false">-22.2947458892916</f>
        <v>-22.2947458892916</v>
      </c>
      <c r="B8736" s="1" t="n">
        <v>-15.6454709313875</v>
      </c>
    </row>
    <row r="8737" customFormat="false" ht="15" hidden="false" customHeight="false" outlineLevel="0" collapsed="false">
      <c r="A8737" s="1" t="n">
        <v>11.3045529320186</v>
      </c>
      <c r="B8737" s="1" t="n">
        <v>1.21964149084106</v>
      </c>
    </row>
    <row r="8738" customFormat="false" ht="15" hidden="false" customHeight="false" outlineLevel="0" collapsed="false">
      <c r="A8738" s="1" t="n">
        <v>35.0841280356618</v>
      </c>
      <c r="B8738" s="1" t="n">
        <v>-0.613146573220298</v>
      </c>
    </row>
    <row r="8739" customFormat="false" ht="15" hidden="false" customHeight="false" outlineLevel="0" collapsed="false">
      <c r="A8739" s="1" t="n">
        <v>-2.0395654505467</v>
      </c>
      <c r="B8739" s="1" t="n">
        <v>9.20983321304489</v>
      </c>
    </row>
    <row r="8740" customFormat="false" ht="15" hidden="false" customHeight="false" outlineLevel="0" collapsed="false">
      <c r="A8740" s="1" t="n">
        <f aca="false">-27.3351435449992</f>
        <v>-27.3351435449992</v>
      </c>
      <c r="B8740" s="1" t="n">
        <v>-17.5987647880394</v>
      </c>
    </row>
    <row r="8741" customFormat="false" ht="15" hidden="false" customHeight="false" outlineLevel="0" collapsed="false">
      <c r="A8741" s="1" t="n">
        <f aca="false">-5.66998161673777</f>
        <v>-5.66998161673777</v>
      </c>
      <c r="B8741" s="1" t="n">
        <v>-0.163029526120614</v>
      </c>
    </row>
    <row r="8742" customFormat="false" ht="15" hidden="false" customHeight="false" outlineLevel="0" collapsed="false">
      <c r="A8742" s="1" t="n">
        <v>25.5645197574777</v>
      </c>
      <c r="B8742" s="1" t="n">
        <v>-5.97998778314006</v>
      </c>
    </row>
    <row r="8743" customFormat="false" ht="15" hidden="false" customHeight="false" outlineLevel="0" collapsed="false">
      <c r="A8743" s="1" t="n">
        <f aca="false">-25.1778378569526</f>
        <v>-25.1778378569526</v>
      </c>
      <c r="B8743" s="1" t="n">
        <v>-9.58795384754644</v>
      </c>
    </row>
    <row r="8744" customFormat="false" ht="15" hidden="false" customHeight="false" outlineLevel="0" collapsed="false">
      <c r="A8744" s="1" t="n">
        <v>1.08852774573896</v>
      </c>
      <c r="B8744" s="1" t="n">
        <v>0.848575014852203</v>
      </c>
    </row>
    <row r="8745" customFormat="false" ht="15" hidden="false" customHeight="false" outlineLevel="0" collapsed="false">
      <c r="A8745" s="1" t="n">
        <f aca="false">-25.8243980777626</f>
        <v>-25.8243980777626</v>
      </c>
      <c r="B8745" s="1" t="n">
        <v>-13.5746277378366</v>
      </c>
    </row>
    <row r="8746" customFormat="false" ht="15" hidden="false" customHeight="false" outlineLevel="0" collapsed="false">
      <c r="A8746" s="1" t="n">
        <f aca="false">-26.738357841087</f>
        <v>-26.738357841087</v>
      </c>
      <c r="B8746" s="1" t="n">
        <v>-13.3274180031283</v>
      </c>
    </row>
    <row r="8747" customFormat="false" ht="15" hidden="false" customHeight="false" outlineLevel="0" collapsed="false">
      <c r="A8747" s="1" t="n">
        <f aca="false">-23.4683985219772</f>
        <v>-23.4683985219772</v>
      </c>
      <c r="B8747" s="1" t="n">
        <v>-18.2497433183506</v>
      </c>
    </row>
    <row r="8748" customFormat="false" ht="15" hidden="false" customHeight="false" outlineLevel="0" collapsed="false">
      <c r="A8748" s="1" t="n">
        <v>4.49112952342471</v>
      </c>
      <c r="B8748" s="1" t="n">
        <v>1.87447127281245</v>
      </c>
    </row>
    <row r="8749" customFormat="false" ht="15" hidden="false" customHeight="false" outlineLevel="0" collapsed="false">
      <c r="A8749" s="1" t="n">
        <f aca="false">-20.432809347573</f>
        <v>-20.432809347573</v>
      </c>
      <c r="B8749" s="1" t="n">
        <v>-18.8073002636781</v>
      </c>
    </row>
    <row r="8750" customFormat="false" ht="15" hidden="false" customHeight="false" outlineLevel="0" collapsed="false">
      <c r="A8750" s="1" t="n">
        <f aca="false">-19.9512281727789</f>
        <v>-19.9512281727789</v>
      </c>
      <c r="B8750" s="1" t="n">
        <v>-10.5360261044451</v>
      </c>
    </row>
    <row r="8751" customFormat="false" ht="15" hidden="false" customHeight="false" outlineLevel="0" collapsed="false">
      <c r="A8751" s="1" t="n">
        <v>25.2852879638327</v>
      </c>
      <c r="B8751" s="1" t="n">
        <v>-0.734637393529581</v>
      </c>
    </row>
    <row r="8752" customFormat="false" ht="15" hidden="false" customHeight="false" outlineLevel="0" collapsed="false">
      <c r="A8752" s="1" t="n">
        <v>39.2945550321827</v>
      </c>
      <c r="B8752" s="1" t="n">
        <v>-1.86559633054855</v>
      </c>
    </row>
    <row r="8753" customFormat="false" ht="15" hidden="false" customHeight="false" outlineLevel="0" collapsed="false">
      <c r="A8753" s="1" t="n">
        <f aca="false">-33.1458878322672</f>
        <v>-33.1458878322672</v>
      </c>
      <c r="B8753" s="1" t="n">
        <v>-19.258797423983</v>
      </c>
    </row>
    <row r="8754" customFormat="false" ht="15" hidden="false" customHeight="false" outlineLevel="0" collapsed="false">
      <c r="A8754" s="1" t="n">
        <f aca="false">-18.8931388200336</f>
        <v>-18.8931388200336</v>
      </c>
      <c r="B8754" s="1" t="n">
        <v>-19.3614823326152</v>
      </c>
    </row>
    <row r="8755" customFormat="false" ht="15" hidden="false" customHeight="false" outlineLevel="0" collapsed="false">
      <c r="A8755" s="1" t="n">
        <v>36.9406780795767</v>
      </c>
      <c r="B8755" s="1" t="n">
        <v>-1.47725581883032</v>
      </c>
    </row>
    <row r="8756" customFormat="false" ht="15" hidden="false" customHeight="false" outlineLevel="0" collapsed="false">
      <c r="A8756" s="1" t="n">
        <v>3.69946242418517</v>
      </c>
      <c r="B8756" s="1" t="n">
        <v>1.87842257018818</v>
      </c>
    </row>
    <row r="8757" customFormat="false" ht="15" hidden="false" customHeight="false" outlineLevel="0" collapsed="false">
      <c r="A8757" s="1" t="n">
        <v>10.3460936154377</v>
      </c>
      <c r="B8757" s="1" t="n">
        <v>9.49685429183511</v>
      </c>
    </row>
    <row r="8758" customFormat="false" ht="15" hidden="false" customHeight="false" outlineLevel="0" collapsed="false">
      <c r="A8758" s="1" t="n">
        <v>8.95142964344814</v>
      </c>
      <c r="B8758" s="1" t="n">
        <v>4.88613626004671</v>
      </c>
    </row>
    <row r="8759" customFormat="false" ht="15" hidden="false" customHeight="false" outlineLevel="0" collapsed="false">
      <c r="A8759" s="1" t="n">
        <v>38.4570016525205</v>
      </c>
      <c r="B8759" s="1" t="n">
        <v>-3.04635874355708</v>
      </c>
    </row>
    <row r="8760" customFormat="false" ht="15" hidden="false" customHeight="false" outlineLevel="0" collapsed="false">
      <c r="A8760" s="1" t="n">
        <f aca="false">-27.5640426334567</f>
        <v>-27.5640426334567</v>
      </c>
      <c r="B8760" s="1" t="n">
        <v>-18.0453725283698</v>
      </c>
    </row>
    <row r="8761" customFormat="false" ht="15" hidden="false" customHeight="false" outlineLevel="0" collapsed="false">
      <c r="A8761" s="1" t="n">
        <v>-1.456599558914</v>
      </c>
      <c r="B8761" s="1" t="n">
        <v>5.50116846711473</v>
      </c>
    </row>
    <row r="8762" customFormat="false" ht="15" hidden="false" customHeight="false" outlineLevel="0" collapsed="false">
      <c r="A8762" s="1" t="n">
        <v>7.67299134469147</v>
      </c>
      <c r="B8762" s="1" t="n">
        <v>3.91439933346459</v>
      </c>
    </row>
    <row r="8763" customFormat="false" ht="15" hidden="false" customHeight="false" outlineLevel="0" collapsed="false">
      <c r="A8763" s="1" t="n">
        <v>10.2998681010362</v>
      </c>
      <c r="B8763" s="1" t="n">
        <v>0.394800993693817</v>
      </c>
    </row>
    <row r="8764" customFormat="false" ht="15" hidden="false" customHeight="false" outlineLevel="0" collapsed="false">
      <c r="A8764" s="1" t="n">
        <v>37.4431245855997</v>
      </c>
      <c r="B8764" s="1" t="n">
        <v>-9.23718529938878</v>
      </c>
    </row>
    <row r="8765" customFormat="false" ht="15" hidden="false" customHeight="false" outlineLevel="0" collapsed="false">
      <c r="A8765" s="1" t="n">
        <v>4.06137300687755</v>
      </c>
      <c r="B8765" s="1" t="n">
        <v>1.7701796707958</v>
      </c>
    </row>
    <row r="8766" customFormat="false" ht="15" hidden="false" customHeight="false" outlineLevel="0" collapsed="false">
      <c r="A8766" s="1" t="n">
        <v>4.5788883239386</v>
      </c>
      <c r="B8766" s="1" t="n">
        <v>9.11208593662642</v>
      </c>
    </row>
    <row r="8767" customFormat="false" ht="15" hidden="false" customHeight="false" outlineLevel="0" collapsed="false">
      <c r="A8767" s="1" t="n">
        <f aca="false">-33.8055893730782</f>
        <v>-33.8055893730782</v>
      </c>
      <c r="B8767" s="1" t="n">
        <v>-14.3423212932246</v>
      </c>
    </row>
    <row r="8768" customFormat="false" ht="15" hidden="false" customHeight="false" outlineLevel="0" collapsed="false">
      <c r="A8768" s="1" t="n">
        <v>6.38093482534976</v>
      </c>
      <c r="B8768" s="1" t="n">
        <v>1.81064953101007</v>
      </c>
    </row>
    <row r="8769" customFormat="false" ht="15" hidden="false" customHeight="false" outlineLevel="0" collapsed="false">
      <c r="A8769" s="1" t="n">
        <v>12.7284785759274</v>
      </c>
      <c r="B8769" s="1" t="n">
        <v>1.90085279307915</v>
      </c>
    </row>
    <row r="8770" customFormat="false" ht="15" hidden="false" customHeight="false" outlineLevel="0" collapsed="false">
      <c r="A8770" s="1" t="n">
        <v>2.52493887943553</v>
      </c>
      <c r="B8770" s="1" t="n">
        <v>3.95551227795524</v>
      </c>
    </row>
    <row r="8771" customFormat="false" ht="15" hidden="false" customHeight="false" outlineLevel="0" collapsed="false">
      <c r="A8771" s="1" t="n">
        <v>29.2790771634437</v>
      </c>
      <c r="B8771" s="1" t="n">
        <v>-2.5475793053376</v>
      </c>
    </row>
    <row r="8772" customFormat="false" ht="15" hidden="false" customHeight="false" outlineLevel="0" collapsed="false">
      <c r="A8772" s="1" t="n">
        <v>33.7614069177298</v>
      </c>
      <c r="B8772" s="1" t="n">
        <v>-6.45160114834213</v>
      </c>
    </row>
    <row r="8773" customFormat="false" ht="15" hidden="false" customHeight="false" outlineLevel="0" collapsed="false">
      <c r="A8773" s="1" t="n">
        <v>37.4638312650179</v>
      </c>
      <c r="B8773" s="1" t="n">
        <v>-0.394669648788585</v>
      </c>
    </row>
    <row r="8774" customFormat="false" ht="15" hidden="false" customHeight="false" outlineLevel="0" collapsed="false">
      <c r="A8774" s="1" t="n">
        <v>33.4190685489676</v>
      </c>
      <c r="B8774" s="1" t="n">
        <v>-6.39381537590064</v>
      </c>
    </row>
    <row r="8775" customFormat="false" ht="15" hidden="false" customHeight="false" outlineLevel="0" collapsed="false">
      <c r="A8775" s="1" t="n">
        <v>3.32644186614452</v>
      </c>
      <c r="B8775" s="1" t="n">
        <v>7.52452188560139</v>
      </c>
    </row>
    <row r="8776" customFormat="false" ht="15" hidden="false" customHeight="false" outlineLevel="0" collapsed="false">
      <c r="A8776" s="1" t="n">
        <v>29.612652748129</v>
      </c>
      <c r="B8776" s="1" t="n">
        <v>-5.47008073066335</v>
      </c>
    </row>
    <row r="8777" customFormat="false" ht="15" hidden="false" customHeight="false" outlineLevel="0" collapsed="false">
      <c r="A8777" s="1" t="n">
        <f aca="false">-26.8737197439841</f>
        <v>-26.8737197439841</v>
      </c>
      <c r="B8777" s="1" t="n">
        <v>-17.8475904787413</v>
      </c>
    </row>
    <row r="8778" customFormat="false" ht="15" hidden="false" customHeight="false" outlineLevel="0" collapsed="false">
      <c r="A8778" s="1" t="n">
        <v>-4.21337084423068</v>
      </c>
      <c r="B8778" s="1" t="n">
        <v>8.15153627368562</v>
      </c>
    </row>
    <row r="8779" customFormat="false" ht="15" hidden="false" customHeight="false" outlineLevel="0" collapsed="false">
      <c r="A8779" s="1" t="n">
        <v>4.13280877436479</v>
      </c>
      <c r="B8779" s="1" t="n">
        <v>4.27065124704719</v>
      </c>
    </row>
    <row r="8780" customFormat="false" ht="15" hidden="false" customHeight="false" outlineLevel="0" collapsed="false">
      <c r="A8780" s="1" t="n">
        <v>23.7539663437812</v>
      </c>
      <c r="B8780" s="1" t="n">
        <v>-2.26132371104626</v>
      </c>
    </row>
    <row r="8781" customFormat="false" ht="15" hidden="false" customHeight="false" outlineLevel="0" collapsed="false">
      <c r="A8781" s="1" t="n">
        <v>36.3474487205272</v>
      </c>
      <c r="B8781" s="1" t="n">
        <v>-5.53220957897017</v>
      </c>
    </row>
    <row r="8782" customFormat="false" ht="15" hidden="false" customHeight="false" outlineLevel="0" collapsed="false">
      <c r="A8782" s="1" t="n">
        <f aca="false">-15.3587807048144</f>
        <v>-15.3587807048144</v>
      </c>
      <c r="B8782" s="1" t="n">
        <v>-18.0274028011068</v>
      </c>
    </row>
    <row r="8783" customFormat="false" ht="15" hidden="false" customHeight="false" outlineLevel="0" collapsed="false">
      <c r="A8783" s="1" t="n">
        <f aca="false">-19.8881700016999</f>
        <v>-19.8881700016999</v>
      </c>
      <c r="B8783" s="1" t="n">
        <v>-18.6949034116659</v>
      </c>
    </row>
    <row r="8784" customFormat="false" ht="15" hidden="false" customHeight="false" outlineLevel="0" collapsed="false">
      <c r="A8784" s="1" t="n">
        <v>5.70881692266984</v>
      </c>
      <c r="B8784" s="1" t="n">
        <v>0.988969443065207</v>
      </c>
    </row>
    <row r="8785" customFormat="false" ht="15" hidden="false" customHeight="false" outlineLevel="0" collapsed="false">
      <c r="A8785" s="1" t="n">
        <v>38.1264150299098</v>
      </c>
      <c r="B8785" s="1" t="n">
        <v>-3.67764577486975</v>
      </c>
    </row>
    <row r="8786" customFormat="false" ht="15" hidden="false" customHeight="false" outlineLevel="0" collapsed="false">
      <c r="A8786" s="1" t="n">
        <f aca="false">-30.3464031388849</f>
        <v>-30.3464031388849</v>
      </c>
      <c r="B8786" s="1" t="n">
        <v>-11.0487233798275</v>
      </c>
    </row>
    <row r="8787" customFormat="false" ht="15" hidden="false" customHeight="false" outlineLevel="0" collapsed="false">
      <c r="A8787" s="1" t="n">
        <v>31.5326082929909</v>
      </c>
      <c r="B8787" s="1" t="n">
        <v>-8.27764184417659</v>
      </c>
    </row>
    <row r="8788" customFormat="false" ht="15" hidden="false" customHeight="false" outlineLevel="0" collapsed="false">
      <c r="A8788" s="1" t="n">
        <v>21.8140286964789</v>
      </c>
      <c r="B8788" s="1" t="n">
        <v>-3.28846017880687</v>
      </c>
    </row>
    <row r="8789" customFormat="false" ht="15" hidden="false" customHeight="false" outlineLevel="0" collapsed="false">
      <c r="A8789" s="1" t="n">
        <v>9.28976183763618</v>
      </c>
      <c r="B8789" s="1" t="n">
        <v>7.35456194991114</v>
      </c>
    </row>
    <row r="8790" customFormat="false" ht="15" hidden="false" customHeight="false" outlineLevel="0" collapsed="false">
      <c r="A8790" s="1" t="n">
        <f aca="false">-31.6958501067717</f>
        <v>-31.6958501067717</v>
      </c>
      <c r="B8790" s="1" t="n">
        <v>-19.1321450692401</v>
      </c>
    </row>
    <row r="8791" customFormat="false" ht="15" hidden="false" customHeight="false" outlineLevel="0" collapsed="false">
      <c r="A8791" s="1" t="n">
        <v>28.4343792609335</v>
      </c>
      <c r="B8791" s="1" t="n">
        <v>-1.25602356509615</v>
      </c>
    </row>
    <row r="8792" customFormat="false" ht="15" hidden="false" customHeight="false" outlineLevel="0" collapsed="false">
      <c r="A8792" s="1" t="n">
        <v>27.2687399997359</v>
      </c>
      <c r="B8792" s="1" t="n">
        <v>-9.35391209516293</v>
      </c>
    </row>
    <row r="8793" customFormat="false" ht="15" hidden="false" customHeight="false" outlineLevel="0" collapsed="false">
      <c r="A8793" s="1" t="n">
        <v>7.68213560277536</v>
      </c>
      <c r="B8793" s="1" t="n">
        <v>2.73756509916295</v>
      </c>
    </row>
    <row r="8794" customFormat="false" ht="15" hidden="false" customHeight="false" outlineLevel="0" collapsed="false">
      <c r="A8794" s="1" t="n">
        <f aca="false">-28.3080396419823</f>
        <v>-28.3080396419823</v>
      </c>
      <c r="B8794" s="1" t="n">
        <v>-11.0221189073894</v>
      </c>
    </row>
    <row r="8795" customFormat="false" ht="15" hidden="false" customHeight="false" outlineLevel="0" collapsed="false">
      <c r="A8795" s="1" t="n">
        <f aca="false">-31.6122242719483</f>
        <v>-31.6122242719483</v>
      </c>
      <c r="B8795" s="1" t="n">
        <v>-15.695552449028</v>
      </c>
    </row>
    <row r="8796" customFormat="false" ht="15" hidden="false" customHeight="false" outlineLevel="0" collapsed="false">
      <c r="A8796" s="1" t="n">
        <f aca="false">-19.2483669485113</f>
        <v>-19.2483669485113</v>
      </c>
      <c r="B8796" s="1" t="n">
        <v>-17.7745591201972</v>
      </c>
    </row>
    <row r="8797" customFormat="false" ht="15" hidden="false" customHeight="false" outlineLevel="0" collapsed="false">
      <c r="A8797" s="1" t="n">
        <v>4.13186889042644</v>
      </c>
      <c r="B8797" s="1" t="n">
        <v>2.452046680986</v>
      </c>
    </row>
    <row r="8798" customFormat="false" ht="15" hidden="false" customHeight="false" outlineLevel="0" collapsed="false">
      <c r="A8798" s="1" t="n">
        <v>32.4956190900376</v>
      </c>
      <c r="B8798" s="1" t="n">
        <v>-9.2475389745705</v>
      </c>
    </row>
    <row r="8799" customFormat="false" ht="15" hidden="false" customHeight="false" outlineLevel="0" collapsed="false">
      <c r="A8799" s="1" t="n">
        <v>33.9287171006512</v>
      </c>
      <c r="B8799" s="1" t="n">
        <v>-5.68927196571306</v>
      </c>
    </row>
    <row r="8800" customFormat="false" ht="15" hidden="false" customHeight="false" outlineLevel="0" collapsed="false">
      <c r="A8800" s="1" t="n">
        <v>-3.35266806959981</v>
      </c>
      <c r="B8800" s="1" t="n">
        <v>3.71743025351376</v>
      </c>
    </row>
    <row r="8801" customFormat="false" ht="15" hidden="false" customHeight="false" outlineLevel="0" collapsed="false">
      <c r="A8801" s="1" t="n">
        <v>22.9040867962864</v>
      </c>
      <c r="B8801" s="1" t="n">
        <v>-2.69995361969827</v>
      </c>
    </row>
    <row r="8802" customFormat="false" ht="15" hidden="false" customHeight="false" outlineLevel="0" collapsed="false">
      <c r="A8802" s="1" t="n">
        <f aca="false">-20.4501919050018</f>
        <v>-20.4501919050018</v>
      </c>
      <c r="B8802" s="1" t="n">
        <v>-19.3770287429841</v>
      </c>
    </row>
    <row r="8803" customFormat="false" ht="15" hidden="false" customHeight="false" outlineLevel="0" collapsed="false">
      <c r="A8803" s="1" t="n">
        <v>-5.48284337077989</v>
      </c>
      <c r="B8803" s="1" t="n">
        <v>4.98365771051748</v>
      </c>
    </row>
    <row r="8804" customFormat="false" ht="15" hidden="false" customHeight="false" outlineLevel="0" collapsed="false">
      <c r="A8804" s="1" t="n">
        <f aca="false">-27.2116780369496</f>
        <v>-27.2116780369496</v>
      </c>
      <c r="B8804" s="1" t="n">
        <v>-18.4557703873971</v>
      </c>
    </row>
    <row r="8805" customFormat="false" ht="15" hidden="false" customHeight="false" outlineLevel="0" collapsed="false">
      <c r="A8805" s="1" t="n">
        <v>-0.00286068185925447</v>
      </c>
      <c r="B8805" s="1" t="n">
        <v>1.99265898293818</v>
      </c>
    </row>
    <row r="8806" customFormat="false" ht="15" hidden="false" customHeight="false" outlineLevel="0" collapsed="false">
      <c r="A8806" s="1" t="n">
        <f aca="false">-31.5171822491288</f>
        <v>-31.5171822491288</v>
      </c>
      <c r="B8806" s="1" t="n">
        <v>-13.3007625134473</v>
      </c>
    </row>
    <row r="8807" customFormat="false" ht="15" hidden="false" customHeight="false" outlineLevel="0" collapsed="false">
      <c r="A8807" s="1" t="n">
        <v>26.9378046776787</v>
      </c>
      <c r="B8807" s="1" t="n">
        <v>-8.37659508332452</v>
      </c>
    </row>
    <row r="8808" customFormat="false" ht="15" hidden="false" customHeight="false" outlineLevel="0" collapsed="false">
      <c r="A8808" s="1" t="n">
        <v>23.1929705847393</v>
      </c>
      <c r="B8808" s="1" t="n">
        <v>-5.19297520798302</v>
      </c>
    </row>
    <row r="8809" customFormat="false" ht="15" hidden="false" customHeight="false" outlineLevel="0" collapsed="false">
      <c r="A8809" s="1" t="n">
        <v>36.6732451552408</v>
      </c>
      <c r="B8809" s="1" t="n">
        <v>-5.9988937442858</v>
      </c>
    </row>
    <row r="8810" customFormat="false" ht="15" hidden="false" customHeight="false" outlineLevel="0" collapsed="false">
      <c r="A8810" s="1" t="n">
        <v>6.64912155851611</v>
      </c>
      <c r="B8810" s="1" t="n">
        <v>3.83976386664477</v>
      </c>
    </row>
    <row r="8811" customFormat="false" ht="15" hidden="false" customHeight="false" outlineLevel="0" collapsed="false">
      <c r="A8811" s="1" t="n">
        <v>37.3465693067793</v>
      </c>
      <c r="B8811" s="1" t="n">
        <v>-6.76971306298527</v>
      </c>
    </row>
    <row r="8812" customFormat="false" ht="15" hidden="false" customHeight="false" outlineLevel="0" collapsed="false">
      <c r="A8812" s="1" t="n">
        <v>36.3457293398595</v>
      </c>
      <c r="B8812" s="1" t="n">
        <v>-3.71426573356981</v>
      </c>
    </row>
    <row r="8813" customFormat="false" ht="15" hidden="false" customHeight="false" outlineLevel="0" collapsed="false">
      <c r="A8813" s="1" t="n">
        <v>36.4503806931568</v>
      </c>
      <c r="B8813" s="1" t="n">
        <v>-1.38776422175425</v>
      </c>
    </row>
    <row r="8814" customFormat="false" ht="15" hidden="false" customHeight="false" outlineLevel="0" collapsed="false">
      <c r="A8814" s="1" t="n">
        <v>38.8560523284465</v>
      </c>
      <c r="B8814" s="1" t="n">
        <v>-1.49628895082901</v>
      </c>
    </row>
    <row r="8815" customFormat="false" ht="15" hidden="false" customHeight="false" outlineLevel="0" collapsed="false">
      <c r="A8815" s="1" t="n">
        <f aca="false">-21.9760132761743</f>
        <v>-21.9760132761743</v>
      </c>
      <c r="B8815" s="1" t="n">
        <v>-13.3251433180609</v>
      </c>
    </row>
    <row r="8816" customFormat="false" ht="15" hidden="false" customHeight="false" outlineLevel="0" collapsed="false">
      <c r="A8816" s="1" t="n">
        <v>6.99169943852256</v>
      </c>
      <c r="B8816" s="1" t="n">
        <v>0.450578285843904</v>
      </c>
    </row>
    <row r="8817" customFormat="false" ht="15" hidden="false" customHeight="false" outlineLevel="0" collapsed="false">
      <c r="A8817" s="1" t="n">
        <f aca="false">-24.7338211812521</f>
        <v>-24.7338211812521</v>
      </c>
      <c r="B8817" s="1" t="n">
        <v>-12.8797562044418</v>
      </c>
    </row>
    <row r="8818" customFormat="false" ht="15" hidden="false" customHeight="false" outlineLevel="0" collapsed="false">
      <c r="A8818" s="1" t="n">
        <v>39.6325193021193</v>
      </c>
      <c r="B8818" s="1" t="n">
        <v>-2.61213489207373</v>
      </c>
    </row>
    <row r="8819" customFormat="false" ht="15" hidden="false" customHeight="false" outlineLevel="0" collapsed="false">
      <c r="A8819" s="1" t="n">
        <f aca="false">-31.8309957009616</f>
        <v>-31.8309957009616</v>
      </c>
      <c r="B8819" s="1" t="n">
        <v>-9.77624024546652</v>
      </c>
    </row>
    <row r="8820" customFormat="false" ht="15" hidden="false" customHeight="false" outlineLevel="0" collapsed="false">
      <c r="A8820" s="1" t="n">
        <v>12.7050713589861</v>
      </c>
      <c r="B8820" s="1" t="n">
        <v>3.52732943295754</v>
      </c>
    </row>
    <row r="8821" customFormat="false" ht="15" hidden="false" customHeight="false" outlineLevel="0" collapsed="false">
      <c r="A8821" s="1" t="n">
        <v>40.6024115695166</v>
      </c>
      <c r="B8821" s="1" t="n">
        <v>-3.15234589593043</v>
      </c>
    </row>
    <row r="8822" customFormat="false" ht="15" hidden="false" customHeight="false" outlineLevel="0" collapsed="false">
      <c r="A8822" s="1" t="n">
        <f aca="false">-18.1942054894846</f>
        <v>-18.1942054894846</v>
      </c>
      <c r="B8822" s="1" t="n">
        <v>-17.3691482716009</v>
      </c>
    </row>
    <row r="8823" customFormat="false" ht="15" hidden="false" customHeight="false" outlineLevel="0" collapsed="false">
      <c r="A8823" s="1" t="n">
        <f aca="false">-16.7068550299316</f>
        <v>-16.7068550299316</v>
      </c>
      <c r="B8823" s="1" t="n">
        <v>-11.2118100017848</v>
      </c>
    </row>
    <row r="8824" customFormat="false" ht="15" hidden="false" customHeight="false" outlineLevel="0" collapsed="false">
      <c r="A8824" s="1" t="n">
        <v>5.24962552357159</v>
      </c>
      <c r="B8824" s="1" t="n">
        <v>4.97414100135988</v>
      </c>
    </row>
    <row r="8825" customFormat="false" ht="15" hidden="false" customHeight="false" outlineLevel="0" collapsed="false">
      <c r="A8825" s="1" t="n">
        <v>-2.40521945542432</v>
      </c>
      <c r="B8825" s="1" t="n">
        <v>2.5749372089002</v>
      </c>
    </row>
    <row r="8826" customFormat="false" ht="15" hidden="false" customHeight="false" outlineLevel="0" collapsed="false">
      <c r="A8826" s="1" t="n">
        <v>-2.67113625862155</v>
      </c>
      <c r="B8826" s="1" t="n">
        <v>1.04826619670184</v>
      </c>
    </row>
    <row r="8827" customFormat="false" ht="15" hidden="false" customHeight="false" outlineLevel="0" collapsed="false">
      <c r="A8827" s="1" t="n">
        <v>21.5585890774917</v>
      </c>
      <c r="B8827" s="1" t="n">
        <v>-1.1787127171561</v>
      </c>
    </row>
    <row r="8828" customFormat="false" ht="15" hidden="false" customHeight="false" outlineLevel="0" collapsed="false">
      <c r="A8828" s="1" t="n">
        <f aca="false">-23.719204502485</f>
        <v>-23.719204502485</v>
      </c>
      <c r="B8828" s="1" t="n">
        <v>-13.9426417414812</v>
      </c>
    </row>
    <row r="8829" customFormat="false" ht="15" hidden="false" customHeight="false" outlineLevel="0" collapsed="false">
      <c r="A8829" s="1" t="n">
        <v>39.2330274594894</v>
      </c>
      <c r="B8829" s="1" t="n">
        <v>-2.60871379653622</v>
      </c>
    </row>
    <row r="8830" customFormat="false" ht="15" hidden="false" customHeight="false" outlineLevel="0" collapsed="false">
      <c r="A8830" s="1" t="n">
        <f aca="false">-33.6269654348928</f>
        <v>-33.6269654348928</v>
      </c>
      <c r="B8830" s="1" t="n">
        <v>-19.2527341422157</v>
      </c>
    </row>
    <row r="8831" customFormat="false" ht="15" hidden="false" customHeight="false" outlineLevel="0" collapsed="false">
      <c r="A8831" s="1" t="n">
        <v>3.32988394527137</v>
      </c>
      <c r="B8831" s="1" t="n">
        <v>5.62230352193854</v>
      </c>
    </row>
    <row r="8832" customFormat="false" ht="15" hidden="false" customHeight="false" outlineLevel="0" collapsed="false">
      <c r="A8832" s="1" t="n">
        <v>29.1912886061844</v>
      </c>
      <c r="B8832" s="1" t="n">
        <v>-3.43108843549667</v>
      </c>
    </row>
    <row r="8833" customFormat="false" ht="15" hidden="false" customHeight="false" outlineLevel="0" collapsed="false">
      <c r="A8833" s="1" t="n">
        <v>1.97902744302075</v>
      </c>
      <c r="B8833" s="1" t="n">
        <v>-0.0285946818235247</v>
      </c>
    </row>
    <row r="8834" customFormat="false" ht="15" hidden="false" customHeight="false" outlineLevel="0" collapsed="false">
      <c r="A8834" s="1" t="n">
        <f aca="false">-17.1162633760074</f>
        <v>-17.1162633760074</v>
      </c>
      <c r="B8834" s="1" t="n">
        <v>-18.7552406746354</v>
      </c>
    </row>
    <row r="8835" customFormat="false" ht="15" hidden="false" customHeight="false" outlineLevel="0" collapsed="false">
      <c r="A8835" s="1" t="n">
        <f aca="false">-15.4032536683657</f>
        <v>-15.4032536683657</v>
      </c>
      <c r="B8835" s="1" t="n">
        <v>-10.0932046041993</v>
      </c>
    </row>
    <row r="8836" customFormat="false" ht="15" hidden="false" customHeight="false" outlineLevel="0" collapsed="false">
      <c r="A8836" s="1" t="n">
        <f aca="false">-16.7970048920551</f>
        <v>-16.7970048920551</v>
      </c>
      <c r="B8836" s="1" t="n">
        <v>-18.8342295727481</v>
      </c>
    </row>
    <row r="8837" customFormat="false" ht="15" hidden="false" customHeight="false" outlineLevel="0" collapsed="false">
      <c r="A8837" s="1" t="n">
        <v>26.7471509938323</v>
      </c>
      <c r="B8837" s="1" t="n">
        <v>-1.96665845136016</v>
      </c>
    </row>
    <row r="8838" customFormat="false" ht="15" hidden="false" customHeight="false" outlineLevel="0" collapsed="false">
      <c r="A8838" s="1" t="n">
        <v>35.4359858825884</v>
      </c>
      <c r="B8838" s="1" t="n">
        <v>-4.82946215596609</v>
      </c>
    </row>
    <row r="8839" customFormat="false" ht="15" hidden="false" customHeight="false" outlineLevel="0" collapsed="false">
      <c r="A8839" s="1" t="n">
        <v>35.1569984134537</v>
      </c>
      <c r="B8839" s="1" t="n">
        <v>0.193974731645253</v>
      </c>
    </row>
    <row r="8840" customFormat="false" ht="15" hidden="false" customHeight="false" outlineLevel="0" collapsed="false">
      <c r="A8840" s="1" t="n">
        <f aca="false">-33.1218540112043</f>
        <v>-33.1218540112043</v>
      </c>
      <c r="B8840" s="1" t="n">
        <v>-9.87854132323246</v>
      </c>
    </row>
    <row r="8841" customFormat="false" ht="15" hidden="false" customHeight="false" outlineLevel="0" collapsed="false">
      <c r="A8841" s="1" t="n">
        <f aca="false">-32.3812600262488</f>
        <v>-32.3812600262488</v>
      </c>
      <c r="B8841" s="1" t="n">
        <v>-11.7257447261297</v>
      </c>
    </row>
    <row r="8842" customFormat="false" ht="15" hidden="false" customHeight="false" outlineLevel="0" collapsed="false">
      <c r="A8842" s="1" t="n">
        <f aca="false">-28.4391058378248</f>
        <v>-28.4391058378248</v>
      </c>
      <c r="B8842" s="1" t="n">
        <v>-18.5534511068133</v>
      </c>
    </row>
    <row r="8843" customFormat="false" ht="15" hidden="false" customHeight="false" outlineLevel="0" collapsed="false">
      <c r="A8843" s="1" t="n">
        <v>12.1462608077875</v>
      </c>
      <c r="B8843" s="1" t="n">
        <v>9.59746110768102</v>
      </c>
    </row>
    <row r="8844" customFormat="false" ht="15" hidden="false" customHeight="false" outlineLevel="0" collapsed="false">
      <c r="A8844" s="1" t="n">
        <v>4.66348222402097</v>
      </c>
      <c r="B8844" s="1" t="n">
        <v>6.97956862750968</v>
      </c>
    </row>
    <row r="8845" customFormat="false" ht="15" hidden="false" customHeight="false" outlineLevel="0" collapsed="false">
      <c r="A8845" s="1" t="n">
        <v>12.1135663710964</v>
      </c>
      <c r="B8845" s="1" t="n">
        <v>1.28556290306636</v>
      </c>
    </row>
    <row r="8846" customFormat="false" ht="15" hidden="false" customHeight="false" outlineLevel="0" collapsed="false">
      <c r="A8846" s="1" t="n">
        <f aca="false">-27.4204641402581</f>
        <v>-27.4204641402581</v>
      </c>
      <c r="B8846" s="1" t="n">
        <v>-13.4112236460677</v>
      </c>
    </row>
    <row r="8847" customFormat="false" ht="15" hidden="false" customHeight="false" outlineLevel="0" collapsed="false">
      <c r="A8847" s="1" t="n">
        <v>33.079831575194</v>
      </c>
      <c r="B8847" s="1" t="n">
        <v>-6.4024308794184</v>
      </c>
    </row>
    <row r="8848" customFormat="false" ht="15" hidden="false" customHeight="false" outlineLevel="0" collapsed="false">
      <c r="A8848" s="1" t="n">
        <v>-1.26438091536758</v>
      </c>
      <c r="B8848" s="1" t="n">
        <v>1.87987907376018</v>
      </c>
    </row>
    <row r="8849" customFormat="false" ht="15" hidden="false" customHeight="false" outlineLevel="0" collapsed="false">
      <c r="A8849" s="1" t="n">
        <f aca="false">-31.7453191185948</f>
        <v>-31.7453191185948</v>
      </c>
      <c r="B8849" s="1" t="n">
        <v>-10.6297012399473</v>
      </c>
    </row>
    <row r="8850" customFormat="false" ht="15" hidden="false" customHeight="false" outlineLevel="0" collapsed="false">
      <c r="A8850" s="1" t="n">
        <v>29.80708288883</v>
      </c>
      <c r="B8850" s="1" t="n">
        <v>-4.7896847439419</v>
      </c>
    </row>
    <row r="8851" customFormat="false" ht="15" hidden="false" customHeight="false" outlineLevel="0" collapsed="false">
      <c r="A8851" s="1" t="n">
        <v>13.3591189744802</v>
      </c>
      <c r="B8851" s="1" t="n">
        <v>5.06795876108718</v>
      </c>
    </row>
    <row r="8852" customFormat="false" ht="15" hidden="false" customHeight="false" outlineLevel="0" collapsed="false">
      <c r="A8852" s="1" t="n">
        <v>34.0404013983888</v>
      </c>
      <c r="B8852" s="1" t="n">
        <v>-6.25742464809728</v>
      </c>
    </row>
    <row r="8853" customFormat="false" ht="15" hidden="false" customHeight="false" outlineLevel="0" collapsed="false">
      <c r="A8853" s="1" t="n">
        <f aca="false">-30.5674669362197</f>
        <v>-30.5674669362197</v>
      </c>
      <c r="B8853" s="1" t="n">
        <v>-18.7097425556977</v>
      </c>
    </row>
    <row r="8854" customFormat="false" ht="15" hidden="false" customHeight="false" outlineLevel="0" collapsed="false">
      <c r="A8854" s="1" t="n">
        <f aca="false">-26.1924389812341</f>
        <v>-26.1924389812341</v>
      </c>
      <c r="B8854" s="1" t="n">
        <v>-12.0796465447333</v>
      </c>
    </row>
    <row r="8855" customFormat="false" ht="15" hidden="false" customHeight="false" outlineLevel="0" collapsed="false">
      <c r="A8855" s="1" t="n">
        <f aca="false">-28.7124379973071</f>
        <v>-28.7124379973071</v>
      </c>
      <c r="B8855" s="1" t="n">
        <v>-18.2851799526329</v>
      </c>
    </row>
    <row r="8856" customFormat="false" ht="15" hidden="false" customHeight="false" outlineLevel="0" collapsed="false">
      <c r="A8856" s="1" t="n">
        <v>24.2574647202985</v>
      </c>
      <c r="B8856" s="1" t="n">
        <v>-0.443585813540369</v>
      </c>
    </row>
    <row r="8857" customFormat="false" ht="15" hidden="false" customHeight="false" outlineLevel="0" collapsed="false">
      <c r="A8857" s="1" t="n">
        <f aca="false">-20.6472628152716</f>
        <v>-20.6472628152716</v>
      </c>
      <c r="B8857" s="1" t="n">
        <v>-12.8834199528616</v>
      </c>
    </row>
    <row r="8858" customFormat="false" ht="15" hidden="false" customHeight="false" outlineLevel="0" collapsed="false">
      <c r="A8858" s="1" t="n">
        <v>38.5514374742185</v>
      </c>
      <c r="B8858" s="1" t="n">
        <v>-7.55150094241793</v>
      </c>
    </row>
    <row r="8859" customFormat="false" ht="15" hidden="false" customHeight="false" outlineLevel="0" collapsed="false">
      <c r="A8859" s="1" t="n">
        <f aca="false">-21.5651666359953</f>
        <v>-21.5651666359953</v>
      </c>
      <c r="B8859" s="1" t="n">
        <v>-10.8627970383687</v>
      </c>
    </row>
    <row r="8860" customFormat="false" ht="15" hidden="false" customHeight="false" outlineLevel="0" collapsed="false">
      <c r="A8860" s="1" t="n">
        <v>1.24063957025038</v>
      </c>
      <c r="B8860" s="1" t="n">
        <v>0.805344660575278</v>
      </c>
    </row>
    <row r="8861" customFormat="false" ht="15" hidden="false" customHeight="false" outlineLevel="0" collapsed="false">
      <c r="A8861" s="1" t="n">
        <f aca="false">-16.8460466854441</f>
        <v>-16.8460466854441</v>
      </c>
      <c r="B8861" s="1" t="n">
        <v>-9.74045338548985</v>
      </c>
    </row>
    <row r="8862" customFormat="false" ht="15" hidden="false" customHeight="false" outlineLevel="0" collapsed="false">
      <c r="A8862" s="1" t="n">
        <f aca="false">-26.872780774958</f>
        <v>-26.872780774958</v>
      </c>
      <c r="B8862" s="1" t="n">
        <v>-11.8866362413584</v>
      </c>
    </row>
    <row r="8863" customFormat="false" ht="15" hidden="false" customHeight="false" outlineLevel="0" collapsed="false">
      <c r="A8863" s="1" t="n">
        <v>11.8958544950196</v>
      </c>
      <c r="B8863" s="1" t="n">
        <v>1.61236493479831</v>
      </c>
    </row>
    <row r="8864" customFormat="false" ht="15" hidden="false" customHeight="false" outlineLevel="0" collapsed="false">
      <c r="A8864" s="1" t="n">
        <v>11.787308797623</v>
      </c>
      <c r="B8864" s="1" t="n">
        <v>5.0252758804529</v>
      </c>
    </row>
    <row r="8865" customFormat="false" ht="15" hidden="false" customHeight="false" outlineLevel="0" collapsed="false">
      <c r="A8865" s="1" t="n">
        <v>-3.19015841489091</v>
      </c>
      <c r="B8865" s="1" t="n">
        <v>7.41073223943435</v>
      </c>
    </row>
    <row r="8866" customFormat="false" ht="15" hidden="false" customHeight="false" outlineLevel="0" collapsed="false">
      <c r="A8866" s="1" t="n">
        <v>36.2779007325463</v>
      </c>
      <c r="B8866" s="1" t="n">
        <v>-2.79085527000689</v>
      </c>
    </row>
    <row r="8867" customFormat="false" ht="15" hidden="false" customHeight="false" outlineLevel="0" collapsed="false">
      <c r="A8867" s="1" t="n">
        <v>30.4687308085618</v>
      </c>
      <c r="B8867" s="1" t="n">
        <v>0.198344769550228</v>
      </c>
    </row>
    <row r="8868" customFormat="false" ht="15" hidden="false" customHeight="false" outlineLevel="0" collapsed="false">
      <c r="A8868" s="1" t="n">
        <v>28.9011404790365</v>
      </c>
      <c r="B8868" s="1" t="n">
        <v>-4.40099658919936</v>
      </c>
    </row>
    <row r="8869" customFormat="false" ht="15" hidden="false" customHeight="false" outlineLevel="0" collapsed="false">
      <c r="A8869" s="1" t="n">
        <v>-1.81172295261347</v>
      </c>
      <c r="B8869" s="1" t="n">
        <v>6.60543846401873</v>
      </c>
    </row>
    <row r="8870" customFormat="false" ht="15" hidden="false" customHeight="false" outlineLevel="0" collapsed="false">
      <c r="A8870" s="1" t="n">
        <f aca="false">-29.8019650960698</f>
        <v>-29.8019650960698</v>
      </c>
      <c r="B8870" s="1" t="n">
        <v>-10.11002855279</v>
      </c>
    </row>
    <row r="8871" customFormat="false" ht="15" hidden="false" customHeight="false" outlineLevel="0" collapsed="false">
      <c r="A8871" s="1" t="n">
        <v>7.12966580189482</v>
      </c>
      <c r="B8871" s="1" t="n">
        <v>5.48637393354024</v>
      </c>
    </row>
    <row r="8872" customFormat="false" ht="15" hidden="false" customHeight="false" outlineLevel="0" collapsed="false">
      <c r="A8872" s="1" t="n">
        <v>25.6307500564897</v>
      </c>
      <c r="B8872" s="1" t="n">
        <v>0.193195680081375</v>
      </c>
    </row>
    <row r="8873" customFormat="false" ht="15" hidden="false" customHeight="false" outlineLevel="0" collapsed="false">
      <c r="A8873" s="1" t="n">
        <v>2.59563345793329</v>
      </c>
      <c r="B8873" s="1" t="n">
        <v>4.89914541129619</v>
      </c>
    </row>
    <row r="8874" customFormat="false" ht="15" hidden="false" customHeight="false" outlineLevel="0" collapsed="false">
      <c r="A8874" s="1" t="n">
        <f aca="false">-32.0187953335781</f>
        <v>-32.0187953335781</v>
      </c>
      <c r="B8874" s="1" t="n">
        <v>-12.1272062041268</v>
      </c>
    </row>
    <row r="8875" customFormat="false" ht="15" hidden="false" customHeight="false" outlineLevel="0" collapsed="false">
      <c r="A8875" s="1" t="n">
        <v>29.1233618766242</v>
      </c>
      <c r="B8875" s="1" t="n">
        <v>-4.02724398495573</v>
      </c>
    </row>
    <row r="8876" customFormat="false" ht="15" hidden="false" customHeight="false" outlineLevel="0" collapsed="false">
      <c r="A8876" s="1" t="n">
        <f aca="false">-24.0910438191946</f>
        <v>-24.0910438191946</v>
      </c>
      <c r="B8876" s="1" t="n">
        <v>-14.6438425857885</v>
      </c>
    </row>
    <row r="8877" customFormat="false" ht="15" hidden="false" customHeight="false" outlineLevel="0" collapsed="false">
      <c r="A8877" s="1" t="n">
        <f aca="false">-24.1501001976898</f>
        <v>-24.1501001976898</v>
      </c>
      <c r="B8877" s="1" t="n">
        <v>-19.1854717574822</v>
      </c>
    </row>
    <row r="8878" customFormat="false" ht="15" hidden="false" customHeight="false" outlineLevel="0" collapsed="false">
      <c r="A8878" s="1" t="n">
        <f aca="false">-25.3346595938278</f>
        <v>-25.3346595938278</v>
      </c>
      <c r="B8878" s="1" t="n">
        <v>-11.1112532448721</v>
      </c>
    </row>
    <row r="8879" customFormat="false" ht="15" hidden="false" customHeight="false" outlineLevel="0" collapsed="false">
      <c r="A8879" s="1" t="n">
        <v>36.5941539739046</v>
      </c>
      <c r="B8879" s="1" t="n">
        <v>-3.61537969801971</v>
      </c>
    </row>
    <row r="8880" customFormat="false" ht="15" hidden="false" customHeight="false" outlineLevel="0" collapsed="false">
      <c r="A8880" s="1" t="n">
        <f aca="false">-21.6374951530088</f>
        <v>-21.6374951530088</v>
      </c>
      <c r="B8880" s="1" t="n">
        <v>-10.1663584918028</v>
      </c>
    </row>
    <row r="8881" customFormat="false" ht="15" hidden="false" customHeight="false" outlineLevel="0" collapsed="false">
      <c r="A8881" s="1" t="n">
        <f aca="false">-34.9274155739761</f>
        <v>-34.9274155739761</v>
      </c>
      <c r="B8881" s="1" t="n">
        <v>-12.0821769406627</v>
      </c>
    </row>
    <row r="8882" customFormat="false" ht="15" hidden="false" customHeight="false" outlineLevel="0" collapsed="false">
      <c r="A8882" s="1" t="n">
        <v>31.0666266807864</v>
      </c>
      <c r="B8882" s="1" t="n">
        <v>-0.0398077582121025</v>
      </c>
    </row>
    <row r="8883" customFormat="false" ht="15" hidden="false" customHeight="false" outlineLevel="0" collapsed="false">
      <c r="A8883" s="1" t="n">
        <v>4.80814245101828</v>
      </c>
      <c r="B8883" s="1" t="n">
        <v>4.93761647502809</v>
      </c>
    </row>
    <row r="8884" customFormat="false" ht="15" hidden="false" customHeight="false" outlineLevel="0" collapsed="false">
      <c r="A8884" s="1" t="n">
        <v>38.3802642362482</v>
      </c>
      <c r="B8884" s="1" t="n">
        <v>-1.63523821164767</v>
      </c>
    </row>
    <row r="8885" customFormat="false" ht="15" hidden="false" customHeight="false" outlineLevel="0" collapsed="false">
      <c r="A8885" s="1" t="n">
        <v>34.7022101523486</v>
      </c>
      <c r="B8885" s="1" t="n">
        <v>-8.84713147669658</v>
      </c>
    </row>
    <row r="8886" customFormat="false" ht="15" hidden="false" customHeight="false" outlineLevel="0" collapsed="false">
      <c r="A8886" s="1" t="n">
        <v>0.881895291548472</v>
      </c>
      <c r="B8886" s="1" t="n">
        <v>2.77667911620634</v>
      </c>
    </row>
    <row r="8887" customFormat="false" ht="15" hidden="false" customHeight="false" outlineLevel="0" collapsed="false">
      <c r="A8887" s="1" t="n">
        <f aca="false">-29.4669858021829</f>
        <v>-29.4669858021829</v>
      </c>
      <c r="B8887" s="1" t="n">
        <v>-19.2136908055483</v>
      </c>
    </row>
    <row r="8888" customFormat="false" ht="15" hidden="false" customHeight="false" outlineLevel="0" collapsed="false">
      <c r="A8888" s="1" t="n">
        <v>22.508038234195</v>
      </c>
      <c r="B8888" s="1" t="n">
        <v>0.284972061456892</v>
      </c>
    </row>
    <row r="8889" customFormat="false" ht="15" hidden="false" customHeight="false" outlineLevel="0" collapsed="false">
      <c r="A8889" s="1" t="n">
        <v>39.8121857786546</v>
      </c>
      <c r="B8889" s="1" t="n">
        <v>-2.6926810863272</v>
      </c>
    </row>
    <row r="8890" customFormat="false" ht="15" hidden="false" customHeight="false" outlineLevel="0" collapsed="false">
      <c r="A8890" s="1" t="n">
        <v>6.28883433094536</v>
      </c>
      <c r="B8890" s="1" t="n">
        <v>1.67717959594583</v>
      </c>
    </row>
    <row r="8891" customFormat="false" ht="15" hidden="false" customHeight="false" outlineLevel="0" collapsed="false">
      <c r="A8891" s="1" t="n">
        <v>33.0667052278269</v>
      </c>
      <c r="B8891" s="1" t="n">
        <v>-2.59869229683559</v>
      </c>
    </row>
    <row r="8892" customFormat="false" ht="15" hidden="false" customHeight="false" outlineLevel="0" collapsed="false">
      <c r="A8892" s="1" t="n">
        <f aca="false">-19.5372848969377</f>
        <v>-19.5372848969377</v>
      </c>
      <c r="B8892" s="1" t="n">
        <v>-12.9681430356253</v>
      </c>
    </row>
    <row r="8893" customFormat="false" ht="15" hidden="false" customHeight="false" outlineLevel="0" collapsed="false">
      <c r="A8893" s="1" t="n">
        <f aca="false">-33.6140775009713</f>
        <v>-33.6140775009713</v>
      </c>
      <c r="B8893" s="1" t="n">
        <v>-13.4515723873519</v>
      </c>
    </row>
    <row r="8894" customFormat="false" ht="15" hidden="false" customHeight="false" outlineLevel="0" collapsed="false">
      <c r="A8894" s="1" t="n">
        <f aca="false">-20.3836729866049</f>
        <v>-20.3836729866049</v>
      </c>
      <c r="B8894" s="1" t="n">
        <v>-15.9278506757161</v>
      </c>
    </row>
    <row r="8895" customFormat="false" ht="15" hidden="false" customHeight="false" outlineLevel="0" collapsed="false">
      <c r="A8895" s="1" t="n">
        <v>35.3036206371426</v>
      </c>
      <c r="B8895" s="1" t="n">
        <v>-1.50013943880678</v>
      </c>
    </row>
    <row r="8896" customFormat="false" ht="15" hidden="false" customHeight="false" outlineLevel="0" collapsed="false">
      <c r="A8896" s="1" t="n">
        <f aca="false">-21.6185695661608</f>
        <v>-21.6185695661608</v>
      </c>
      <c r="B8896" s="1" t="n">
        <v>-10.07117388273</v>
      </c>
    </row>
    <row r="8897" customFormat="false" ht="15" hidden="false" customHeight="false" outlineLevel="0" collapsed="false">
      <c r="A8897" s="1" t="n">
        <v>1.59562665316331</v>
      </c>
      <c r="B8897" s="1" t="n">
        <v>5.25616622927041</v>
      </c>
    </row>
    <row r="8898" customFormat="false" ht="15" hidden="false" customHeight="false" outlineLevel="0" collapsed="false">
      <c r="A8898" s="1" t="n">
        <v>9.20645944418947</v>
      </c>
      <c r="B8898" s="1" t="n">
        <v>2.76823771014194</v>
      </c>
    </row>
    <row r="8899" customFormat="false" ht="15" hidden="false" customHeight="false" outlineLevel="0" collapsed="false">
      <c r="A8899" s="1" t="n">
        <v>21.8389029079828</v>
      </c>
      <c r="B8899" s="1" t="n">
        <v>-1.02185740462527</v>
      </c>
    </row>
    <row r="8900" customFormat="false" ht="15" hidden="false" customHeight="false" outlineLevel="0" collapsed="false">
      <c r="A8900" s="1" t="n">
        <v>34.9693168504659</v>
      </c>
      <c r="B8900" s="1" t="n">
        <v>0.0856844120796758</v>
      </c>
    </row>
    <row r="8901" customFormat="false" ht="15" hidden="false" customHeight="false" outlineLevel="0" collapsed="false">
      <c r="A8901" s="1" t="n">
        <v>11.3768000883386</v>
      </c>
      <c r="B8901" s="1" t="n">
        <v>8.5124723407086</v>
      </c>
    </row>
    <row r="8902" customFormat="false" ht="15" hidden="false" customHeight="false" outlineLevel="0" collapsed="false">
      <c r="A8902" s="1" t="n">
        <f aca="false">-23.0587763686774</f>
        <v>-23.0587763686774</v>
      </c>
      <c r="B8902" s="1" t="n">
        <v>-11.0454348420308</v>
      </c>
    </row>
    <row r="8903" customFormat="false" ht="15" hidden="false" customHeight="false" outlineLevel="0" collapsed="false">
      <c r="A8903" s="1" t="n">
        <f aca="false">-19.4521804298871</f>
        <v>-19.4521804298871</v>
      </c>
      <c r="B8903" s="1" t="n">
        <v>-19.0043946585563</v>
      </c>
    </row>
    <row r="8904" customFormat="false" ht="15" hidden="false" customHeight="false" outlineLevel="0" collapsed="false">
      <c r="A8904" s="1" t="n">
        <v>5.48422181659077</v>
      </c>
      <c r="B8904" s="1" t="n">
        <v>8.583114792587</v>
      </c>
    </row>
    <row r="8905" customFormat="false" ht="15" hidden="false" customHeight="false" outlineLevel="0" collapsed="false">
      <c r="A8905" s="1" t="n">
        <v>34.2098564337336</v>
      </c>
      <c r="B8905" s="1" t="n">
        <v>-4.09051893751647</v>
      </c>
    </row>
    <row r="8906" customFormat="false" ht="15" hidden="false" customHeight="false" outlineLevel="0" collapsed="false">
      <c r="A8906" s="1" t="n">
        <v>23.1622077543399</v>
      </c>
      <c r="B8906" s="1" t="n">
        <v>-9.56941312574368</v>
      </c>
    </row>
    <row r="8907" customFormat="false" ht="15" hidden="false" customHeight="false" outlineLevel="0" collapsed="false">
      <c r="A8907" s="1" t="n">
        <v>39.348034244633</v>
      </c>
      <c r="B8907" s="1" t="n">
        <v>-8.9239083918699</v>
      </c>
    </row>
    <row r="8908" customFormat="false" ht="15" hidden="false" customHeight="false" outlineLevel="0" collapsed="false">
      <c r="A8908" s="1" t="n">
        <v>32.1206013289996</v>
      </c>
      <c r="B8908" s="1" t="n">
        <v>-4.9570375989408</v>
      </c>
    </row>
    <row r="8909" customFormat="false" ht="15" hidden="false" customHeight="false" outlineLevel="0" collapsed="false">
      <c r="A8909" s="1" t="n">
        <v>28.8925713292843</v>
      </c>
      <c r="B8909" s="1" t="n">
        <v>-6.92718017383146</v>
      </c>
    </row>
    <row r="8910" customFormat="false" ht="15" hidden="false" customHeight="false" outlineLevel="0" collapsed="false">
      <c r="A8910" s="1" t="n">
        <f aca="false">-17.689864314891</f>
        <v>-17.689864314891</v>
      </c>
      <c r="B8910" s="1" t="n">
        <v>-15.4275553763957</v>
      </c>
    </row>
    <row r="8911" customFormat="false" ht="15" hidden="false" customHeight="false" outlineLevel="0" collapsed="false">
      <c r="A8911" s="1" t="n">
        <f aca="false">-24.3887224541003</f>
        <v>-24.3887224541003</v>
      </c>
      <c r="B8911" s="1" t="n">
        <v>-17.6239613715196</v>
      </c>
    </row>
    <row r="8912" customFormat="false" ht="15" hidden="false" customHeight="false" outlineLevel="0" collapsed="false">
      <c r="A8912" s="1" t="n">
        <v>6.90628375541638</v>
      </c>
      <c r="B8912" s="1" t="n">
        <v>6.88449642400974</v>
      </c>
    </row>
    <row r="8913" customFormat="false" ht="15" hidden="false" customHeight="false" outlineLevel="0" collapsed="false">
      <c r="A8913" s="1" t="n">
        <v>-5.76658787712601</v>
      </c>
      <c r="B8913" s="1" t="n">
        <v>3.04235545441925</v>
      </c>
    </row>
    <row r="8914" customFormat="false" ht="15" hidden="false" customHeight="false" outlineLevel="0" collapsed="false">
      <c r="A8914" s="1" t="n">
        <v>1.28296618164147</v>
      </c>
      <c r="B8914" s="1" t="n">
        <v>7.00825224292816</v>
      </c>
    </row>
    <row r="8915" customFormat="false" ht="15" hidden="false" customHeight="false" outlineLevel="0" collapsed="false">
      <c r="A8915" s="1" t="n">
        <v>13.6001484980991</v>
      </c>
      <c r="B8915" s="1" t="n">
        <v>3.59056751778139</v>
      </c>
    </row>
    <row r="8916" customFormat="false" ht="15" hidden="false" customHeight="false" outlineLevel="0" collapsed="false">
      <c r="A8916" s="1" t="n">
        <v>-2.98982241106983</v>
      </c>
      <c r="B8916" s="1" t="n">
        <v>4.14745417558317</v>
      </c>
    </row>
    <row r="8917" customFormat="false" ht="15" hidden="false" customHeight="false" outlineLevel="0" collapsed="false">
      <c r="A8917" s="1" t="n">
        <f aca="false">-34.6709591954303</f>
        <v>-34.6709591954303</v>
      </c>
      <c r="B8917" s="1" t="n">
        <v>-16.5715101905424</v>
      </c>
    </row>
    <row r="8918" customFormat="false" ht="15" hidden="false" customHeight="false" outlineLevel="0" collapsed="false">
      <c r="A8918" s="1" t="n">
        <f aca="false">-25.0177983214832</f>
        <v>-25.0177983214832</v>
      </c>
      <c r="B8918" s="1" t="n">
        <v>-18.9931774753592</v>
      </c>
    </row>
    <row r="8919" customFormat="false" ht="15" hidden="false" customHeight="false" outlineLevel="0" collapsed="false">
      <c r="A8919" s="1" t="n">
        <v>-4.70879854846913</v>
      </c>
      <c r="B8919" s="1" t="n">
        <v>1.4023260486634</v>
      </c>
    </row>
    <row r="8920" customFormat="false" ht="15" hidden="false" customHeight="false" outlineLevel="0" collapsed="false">
      <c r="A8920" s="1" t="n">
        <v>2.82847612886822</v>
      </c>
      <c r="B8920" s="1" t="n">
        <v>3.53757484899341</v>
      </c>
    </row>
    <row r="8921" customFormat="false" ht="15" hidden="false" customHeight="false" outlineLevel="0" collapsed="false">
      <c r="A8921" s="1" t="n">
        <f aca="false">-32.58964802005</f>
        <v>-32.58964802005</v>
      </c>
      <c r="B8921" s="1" t="n">
        <v>-11.6679124452214</v>
      </c>
    </row>
    <row r="8922" customFormat="false" ht="15" hidden="false" customHeight="false" outlineLevel="0" collapsed="false">
      <c r="A8922" s="1" t="n">
        <v>21.797366520088</v>
      </c>
      <c r="B8922" s="1" t="n">
        <v>-6.98317443649048</v>
      </c>
    </row>
    <row r="8923" customFormat="false" ht="15" hidden="false" customHeight="false" outlineLevel="0" collapsed="false">
      <c r="A8923" s="1" t="n">
        <v>40.2407149501611</v>
      </c>
      <c r="B8923" s="1" t="n">
        <v>-0.354026808640334</v>
      </c>
    </row>
    <row r="8924" customFormat="false" ht="15" hidden="false" customHeight="false" outlineLevel="0" collapsed="false">
      <c r="A8924" s="1" t="n">
        <v>5.38622332659875</v>
      </c>
      <c r="B8924" s="1" t="n">
        <v>1.62617904791039</v>
      </c>
    </row>
    <row r="8925" customFormat="false" ht="15" hidden="false" customHeight="false" outlineLevel="0" collapsed="false">
      <c r="A8925" s="1" t="n">
        <f aca="false">-31.9117307320484</f>
        <v>-31.9117307320484</v>
      </c>
      <c r="B8925" s="1" t="n">
        <v>-18.2157233225911</v>
      </c>
    </row>
    <row r="8926" customFormat="false" ht="15" hidden="false" customHeight="false" outlineLevel="0" collapsed="false">
      <c r="A8926" s="1" t="n">
        <f aca="false">-26.2890510122671</f>
        <v>-26.2890510122671</v>
      </c>
      <c r="B8926" s="1" t="n">
        <v>-15.008781611226</v>
      </c>
    </row>
    <row r="8927" customFormat="false" ht="15" hidden="false" customHeight="false" outlineLevel="0" collapsed="false">
      <c r="A8927" s="1" t="n">
        <v>-1.16605911578945</v>
      </c>
      <c r="B8927" s="1" t="n">
        <v>6.19323997289122</v>
      </c>
    </row>
    <row r="8928" customFormat="false" ht="15" hidden="false" customHeight="false" outlineLevel="0" collapsed="false">
      <c r="A8928" s="1" t="n">
        <v>7.16957126784952</v>
      </c>
      <c r="B8928" s="1" t="n">
        <v>8.06755645446238</v>
      </c>
    </row>
    <row r="8929" customFormat="false" ht="15" hidden="false" customHeight="false" outlineLevel="0" collapsed="false">
      <c r="A8929" s="1" t="n">
        <v>28.1498134000772</v>
      </c>
      <c r="B8929" s="1" t="n">
        <v>-7.5723014396244</v>
      </c>
    </row>
    <row r="8930" customFormat="false" ht="15" hidden="false" customHeight="false" outlineLevel="0" collapsed="false">
      <c r="A8930" s="1" t="n">
        <v>12.915781133308</v>
      </c>
      <c r="B8930" s="1" t="n">
        <v>6.96948326403173</v>
      </c>
    </row>
    <row r="8931" customFormat="false" ht="15" hidden="false" customHeight="false" outlineLevel="0" collapsed="false">
      <c r="A8931" s="1" t="n">
        <v>31.2402903896714</v>
      </c>
      <c r="B8931" s="1" t="n">
        <v>-8.50574444252275</v>
      </c>
    </row>
    <row r="8932" customFormat="false" ht="15" hidden="false" customHeight="false" outlineLevel="0" collapsed="false">
      <c r="A8932" s="1" t="n">
        <v>21.900076626312</v>
      </c>
      <c r="B8932" s="1" t="n">
        <v>-5.38022339671176</v>
      </c>
    </row>
    <row r="8933" customFormat="false" ht="15" hidden="false" customHeight="false" outlineLevel="0" collapsed="false">
      <c r="A8933" s="1" t="n">
        <v>-0.665564100349574</v>
      </c>
      <c r="B8933" s="1" t="n">
        <v>1.93022832458233</v>
      </c>
    </row>
    <row r="8934" customFormat="false" ht="15" hidden="false" customHeight="false" outlineLevel="0" collapsed="false">
      <c r="A8934" s="1" t="n">
        <v>8.32544333726693</v>
      </c>
      <c r="B8934" s="1" t="n">
        <v>7.20324135438583</v>
      </c>
    </row>
    <row r="8935" customFormat="false" ht="15" hidden="false" customHeight="false" outlineLevel="0" collapsed="false">
      <c r="A8935" s="1" t="n">
        <v>24.5661180814991</v>
      </c>
      <c r="B8935" s="1" t="n">
        <v>-8.75809264832177</v>
      </c>
    </row>
    <row r="8936" customFormat="false" ht="15" hidden="false" customHeight="false" outlineLevel="0" collapsed="false">
      <c r="A8936" s="1" t="n">
        <f aca="false">-15.7172733550381</f>
        <v>-15.7172733550381</v>
      </c>
      <c r="B8936" s="1" t="n">
        <v>-13.9397024918216</v>
      </c>
    </row>
    <row r="8937" customFormat="false" ht="15" hidden="false" customHeight="false" outlineLevel="0" collapsed="false">
      <c r="A8937" s="1" t="n">
        <f aca="false">-31.9015547848009</f>
        <v>-31.9015547848009</v>
      </c>
      <c r="B8937" s="1" t="n">
        <v>-13.2363474124161</v>
      </c>
    </row>
    <row r="8938" customFormat="false" ht="15" hidden="false" customHeight="false" outlineLevel="0" collapsed="false">
      <c r="A8938" s="1" t="n">
        <v>26.4821698414173</v>
      </c>
      <c r="B8938" s="1" t="n">
        <v>-1.87292191979622</v>
      </c>
    </row>
    <row r="8939" customFormat="false" ht="15" hidden="false" customHeight="false" outlineLevel="0" collapsed="false">
      <c r="A8939" s="1" t="n">
        <f aca="false">-34.6771782076934</f>
        <v>-34.6771782076934</v>
      </c>
      <c r="B8939" s="1" t="n">
        <v>-17.7351734640015</v>
      </c>
    </row>
    <row r="8940" customFormat="false" ht="15" hidden="false" customHeight="false" outlineLevel="0" collapsed="false">
      <c r="A8940" s="1" t="n">
        <f aca="false">-20.0493502460388</f>
        <v>-20.0493502460388</v>
      </c>
      <c r="B8940" s="1" t="n">
        <v>-10.7844468412084</v>
      </c>
    </row>
    <row r="8941" customFormat="false" ht="15" hidden="false" customHeight="false" outlineLevel="0" collapsed="false">
      <c r="A8941" s="1" t="n">
        <v>11.7105126467151</v>
      </c>
      <c r="B8941" s="1" t="n">
        <v>4.80436708996877</v>
      </c>
    </row>
    <row r="8942" customFormat="false" ht="15" hidden="false" customHeight="false" outlineLevel="0" collapsed="false">
      <c r="A8942" s="1" t="n">
        <v>5.86210660824022</v>
      </c>
      <c r="B8942" s="1" t="n">
        <v>7.28260722475603</v>
      </c>
    </row>
    <row r="8943" customFormat="false" ht="15" hidden="false" customHeight="false" outlineLevel="0" collapsed="false">
      <c r="A8943" s="1" t="n">
        <v>30.8756255122395</v>
      </c>
      <c r="B8943" s="1" t="n">
        <v>-1.08327226773409</v>
      </c>
    </row>
    <row r="8944" customFormat="false" ht="15" hidden="false" customHeight="false" outlineLevel="0" collapsed="false">
      <c r="A8944" s="1" t="n">
        <v>-2.60983690318223</v>
      </c>
      <c r="B8944" s="1" t="n">
        <v>0.802282296422409</v>
      </c>
    </row>
    <row r="8945" customFormat="false" ht="15" hidden="false" customHeight="false" outlineLevel="0" collapsed="false">
      <c r="A8945" s="1" t="n">
        <v>13.6162343732446</v>
      </c>
      <c r="B8945" s="1" t="n">
        <v>8.59340012376937</v>
      </c>
    </row>
    <row r="8946" customFormat="false" ht="15" hidden="false" customHeight="false" outlineLevel="0" collapsed="false">
      <c r="A8946" s="1" t="n">
        <v>37.6616220730098</v>
      </c>
      <c r="B8946" s="1" t="n">
        <v>-5.86280205971939</v>
      </c>
    </row>
    <row r="8947" customFormat="false" ht="15" hidden="false" customHeight="false" outlineLevel="0" collapsed="false">
      <c r="A8947" s="1" t="n">
        <v>29.2001037156559</v>
      </c>
      <c r="B8947" s="1" t="n">
        <v>-0.157054416888154</v>
      </c>
    </row>
    <row r="8948" customFormat="false" ht="15" hidden="false" customHeight="false" outlineLevel="0" collapsed="false">
      <c r="A8948" s="1" t="n">
        <f aca="false">-25.6943995775854</f>
        <v>-25.6943995775854</v>
      </c>
      <c r="B8948" s="1" t="n">
        <v>-9.64075967181732</v>
      </c>
    </row>
    <row r="8949" customFormat="false" ht="15" hidden="false" customHeight="false" outlineLevel="0" collapsed="false">
      <c r="A8949" s="1" t="n">
        <v>4.19457945594</v>
      </c>
      <c r="B8949" s="1" t="n">
        <v>5.69043141773152</v>
      </c>
    </row>
    <row r="8950" customFormat="false" ht="15" hidden="false" customHeight="false" outlineLevel="0" collapsed="false">
      <c r="A8950" s="1" t="n">
        <f aca="false">-32.4699137138531</f>
        <v>-32.4699137138531</v>
      </c>
      <c r="B8950" s="1" t="n">
        <v>-9.5960136887929</v>
      </c>
    </row>
    <row r="8951" customFormat="false" ht="15" hidden="false" customHeight="false" outlineLevel="0" collapsed="false">
      <c r="A8951" s="1" t="n">
        <f aca="false">-29.3652035299108</f>
        <v>-29.3652035299108</v>
      </c>
      <c r="B8951" s="1" t="n">
        <v>-16.2169329288615</v>
      </c>
    </row>
    <row r="8952" customFormat="false" ht="15" hidden="false" customHeight="false" outlineLevel="0" collapsed="false">
      <c r="A8952" s="1" t="n">
        <v>6.89188609289055</v>
      </c>
      <c r="B8952" s="1" t="n">
        <v>1.65272201418161</v>
      </c>
    </row>
    <row r="8953" customFormat="false" ht="15" hidden="false" customHeight="false" outlineLevel="0" collapsed="false">
      <c r="A8953" s="1" t="n">
        <v>-1.06606292921456</v>
      </c>
      <c r="B8953" s="1" t="n">
        <v>6.17271994323555</v>
      </c>
    </row>
    <row r="8954" customFormat="false" ht="15" hidden="false" customHeight="false" outlineLevel="0" collapsed="false">
      <c r="A8954" s="1" t="n">
        <v>-1.07194243232082</v>
      </c>
      <c r="B8954" s="1" t="n">
        <v>0.72019362966953</v>
      </c>
    </row>
    <row r="8955" customFormat="false" ht="15" hidden="false" customHeight="false" outlineLevel="0" collapsed="false">
      <c r="A8955" s="1" t="n">
        <v>35.5163692220677</v>
      </c>
      <c r="B8955" s="1" t="n">
        <v>-0.719271463426133</v>
      </c>
    </row>
    <row r="8956" customFormat="false" ht="15" hidden="false" customHeight="false" outlineLevel="0" collapsed="false">
      <c r="A8956" s="1" t="n">
        <f aca="false">-31.4454474074936</f>
        <v>-31.4454474074936</v>
      </c>
      <c r="B8956" s="1" t="n">
        <v>-12.9940303708212</v>
      </c>
    </row>
    <row r="8957" customFormat="false" ht="15" hidden="false" customHeight="false" outlineLevel="0" collapsed="false">
      <c r="A8957" s="1" t="n">
        <v>2.34861459583147</v>
      </c>
      <c r="B8957" s="1" t="n">
        <v>8.26882057846755</v>
      </c>
    </row>
    <row r="8958" customFormat="false" ht="15" hidden="false" customHeight="false" outlineLevel="0" collapsed="false">
      <c r="A8958" s="1" t="n">
        <v>-5.30339731534762</v>
      </c>
      <c r="B8958" s="1" t="n">
        <v>2.53176064050284</v>
      </c>
    </row>
    <row r="8959" customFormat="false" ht="15" hidden="false" customHeight="false" outlineLevel="0" collapsed="false">
      <c r="A8959" s="1" t="n">
        <v>-2.1816918239042</v>
      </c>
      <c r="B8959" s="1" t="n">
        <v>0.209531471606192</v>
      </c>
    </row>
    <row r="8960" customFormat="false" ht="15" hidden="false" customHeight="false" outlineLevel="0" collapsed="false">
      <c r="A8960" s="1" t="n">
        <v>28.6172034969656</v>
      </c>
      <c r="B8960" s="1" t="n">
        <v>-5.49153682790731</v>
      </c>
    </row>
    <row r="8961" customFormat="false" ht="15" hidden="false" customHeight="false" outlineLevel="0" collapsed="false">
      <c r="A8961" s="1" t="n">
        <v>4.50585166057161</v>
      </c>
      <c r="B8961" s="1" t="n">
        <v>8.12559348702484</v>
      </c>
    </row>
    <row r="8962" customFormat="false" ht="15" hidden="false" customHeight="false" outlineLevel="0" collapsed="false">
      <c r="A8962" s="1" t="n">
        <f aca="false">-30.0944302662007</f>
        <v>-30.0944302662007</v>
      </c>
      <c r="B8962" s="1" t="n">
        <v>-18.5299652104953</v>
      </c>
    </row>
    <row r="8963" customFormat="false" ht="15" hidden="false" customHeight="false" outlineLevel="0" collapsed="false">
      <c r="A8963" s="1" t="n">
        <v>28.6814654879303</v>
      </c>
      <c r="B8963" s="1" t="n">
        <v>-4.59855768785535</v>
      </c>
    </row>
    <row r="8964" customFormat="false" ht="15" hidden="false" customHeight="false" outlineLevel="0" collapsed="false">
      <c r="A8964" s="1" t="n">
        <v>-1.36244398645701</v>
      </c>
      <c r="B8964" s="1" t="n">
        <v>0.868619304596779</v>
      </c>
    </row>
    <row r="8965" customFormat="false" ht="15" hidden="false" customHeight="false" outlineLevel="0" collapsed="false">
      <c r="A8965" s="1" t="n">
        <v>2.20714118332407</v>
      </c>
      <c r="B8965" s="1" t="n">
        <v>5.74234689517654</v>
      </c>
    </row>
    <row r="8966" customFormat="false" ht="15" hidden="false" customHeight="false" outlineLevel="0" collapsed="false">
      <c r="A8966" s="1" t="n">
        <f aca="false">-33.8087595932584</f>
        <v>-33.8087595932584</v>
      </c>
      <c r="B8966" s="1" t="n">
        <v>-13.5623377682283</v>
      </c>
    </row>
    <row r="8967" customFormat="false" ht="15" hidden="false" customHeight="false" outlineLevel="0" collapsed="false">
      <c r="A8967" s="1" t="n">
        <v>1.89822272831308</v>
      </c>
      <c r="B8967" s="1" t="n">
        <v>2.31620299638233</v>
      </c>
    </row>
    <row r="8968" customFormat="false" ht="15" hidden="false" customHeight="false" outlineLevel="0" collapsed="false">
      <c r="A8968" s="1" t="n">
        <v>12.9120851075504</v>
      </c>
      <c r="B8968" s="1" t="n">
        <v>2.3301350984143</v>
      </c>
    </row>
    <row r="8969" customFormat="false" ht="15" hidden="false" customHeight="false" outlineLevel="0" collapsed="false">
      <c r="A8969" s="1" t="n">
        <f aca="false">-20.5887052258804</f>
        <v>-20.5887052258804</v>
      </c>
      <c r="B8969" s="1" t="n">
        <v>-12.6673353465731</v>
      </c>
    </row>
    <row r="8970" customFormat="false" ht="15" hidden="false" customHeight="false" outlineLevel="0" collapsed="false">
      <c r="A8970" s="1" t="n">
        <f aca="false">-33.6287743024748</f>
        <v>-33.6287743024748</v>
      </c>
      <c r="B8970" s="1" t="n">
        <v>-11.332570262676</v>
      </c>
    </row>
    <row r="8971" customFormat="false" ht="15" hidden="false" customHeight="false" outlineLevel="0" collapsed="false">
      <c r="A8971" s="1" t="n">
        <v>30.1478473800888</v>
      </c>
      <c r="B8971" s="1" t="n">
        <v>-4.06817203939266</v>
      </c>
    </row>
    <row r="8972" customFormat="false" ht="15" hidden="false" customHeight="false" outlineLevel="0" collapsed="false">
      <c r="A8972" s="1" t="n">
        <v>21.3408624891764</v>
      </c>
      <c r="B8972" s="1" t="n">
        <v>-1.71266094324661</v>
      </c>
    </row>
    <row r="8973" customFormat="false" ht="15" hidden="false" customHeight="false" outlineLevel="0" collapsed="false">
      <c r="A8973" s="1" t="n">
        <v>20.7856655152685</v>
      </c>
      <c r="B8973" s="1" t="n">
        <v>0.05597532918717</v>
      </c>
    </row>
    <row r="8974" customFormat="false" ht="15" hidden="false" customHeight="false" outlineLevel="0" collapsed="false">
      <c r="A8974" s="1" t="n">
        <v>27.901391529908</v>
      </c>
      <c r="B8974" s="1" t="n">
        <v>-6.96826644025524</v>
      </c>
    </row>
    <row r="8975" customFormat="false" ht="15" hidden="false" customHeight="false" outlineLevel="0" collapsed="false">
      <c r="A8975" s="1" t="n">
        <f aca="false">-30.9961406821867</f>
        <v>-30.9961406821867</v>
      </c>
      <c r="B8975" s="1" t="n">
        <v>-13.2401472012431</v>
      </c>
    </row>
    <row r="8976" customFormat="false" ht="15" hidden="false" customHeight="false" outlineLevel="0" collapsed="false">
      <c r="A8976" s="1" t="n">
        <v>38.1087954111</v>
      </c>
      <c r="B8976" s="1" t="n">
        <v>-0.85087685063703</v>
      </c>
    </row>
    <row r="8977" customFormat="false" ht="15" hidden="false" customHeight="false" outlineLevel="0" collapsed="false">
      <c r="A8977" s="1" t="n">
        <v>-2.72418240270635</v>
      </c>
      <c r="B8977" s="1" t="n">
        <v>3.67534401517818</v>
      </c>
    </row>
    <row r="8978" customFormat="false" ht="15" hidden="false" customHeight="false" outlineLevel="0" collapsed="false">
      <c r="A8978" s="1" t="n">
        <f aca="false">-21.2123934901757</f>
        <v>-21.2123934901757</v>
      </c>
      <c r="B8978" s="1" t="n">
        <v>-16.8196329048958</v>
      </c>
    </row>
    <row r="8979" customFormat="false" ht="15" hidden="false" customHeight="false" outlineLevel="0" collapsed="false">
      <c r="A8979" s="1" t="n">
        <v>-0.73684637287748</v>
      </c>
      <c r="B8979" s="1" t="n">
        <v>7.03005223703751</v>
      </c>
    </row>
    <row r="8980" customFormat="false" ht="15" hidden="false" customHeight="false" outlineLevel="0" collapsed="false">
      <c r="A8980" s="1" t="n">
        <f aca="false">-22.5466479388032</f>
        <v>-22.5466479388032</v>
      </c>
      <c r="B8980" s="1" t="n">
        <v>-9.82281646335226</v>
      </c>
    </row>
    <row r="8981" customFormat="false" ht="15" hidden="false" customHeight="false" outlineLevel="0" collapsed="false">
      <c r="A8981" s="1" t="n">
        <v>-4.50334256280745</v>
      </c>
      <c r="B8981" s="1" t="n">
        <v>3.97062189703586</v>
      </c>
    </row>
    <row r="8982" customFormat="false" ht="15" hidden="false" customHeight="false" outlineLevel="0" collapsed="false">
      <c r="A8982" s="1" t="n">
        <v>-1.42216699919809</v>
      </c>
      <c r="B8982" s="1" t="n">
        <v>5.20284285404004</v>
      </c>
    </row>
    <row r="8983" customFormat="false" ht="15" hidden="false" customHeight="false" outlineLevel="0" collapsed="false">
      <c r="A8983" s="1" t="n">
        <f aca="false">-20.1139860263296</f>
        <v>-20.1139860263296</v>
      </c>
      <c r="B8983" s="1" t="n">
        <v>-10.2032447567913</v>
      </c>
    </row>
    <row r="8984" customFormat="false" ht="15" hidden="false" customHeight="false" outlineLevel="0" collapsed="false">
      <c r="A8984" s="1" t="n">
        <f aca="false">-32.496026694599</f>
        <v>-32.496026694599</v>
      </c>
      <c r="B8984" s="1" t="n">
        <v>-17.0370389104929</v>
      </c>
    </row>
    <row r="8985" customFormat="false" ht="15" hidden="false" customHeight="false" outlineLevel="0" collapsed="false">
      <c r="A8985" s="1" t="n">
        <v>9.27931410648707</v>
      </c>
      <c r="B8985" s="1" t="n">
        <v>0.921044768296284</v>
      </c>
    </row>
    <row r="8986" customFormat="false" ht="15" hidden="false" customHeight="false" outlineLevel="0" collapsed="false">
      <c r="A8986" s="1" t="n">
        <v>32.7260481280232</v>
      </c>
      <c r="B8986" s="1" t="n">
        <v>-2.4315129678849</v>
      </c>
    </row>
    <row r="8987" customFormat="false" ht="15" hidden="false" customHeight="false" outlineLevel="0" collapsed="false">
      <c r="A8987" s="1" t="n">
        <f aca="false">-29.6915151255015</f>
        <v>-29.6915151255015</v>
      </c>
      <c r="B8987" s="1" t="n">
        <v>-11.1021482119854</v>
      </c>
    </row>
    <row r="8988" customFormat="false" ht="15" hidden="false" customHeight="false" outlineLevel="0" collapsed="false">
      <c r="A8988" s="1" t="n">
        <v>34.3598290256132</v>
      </c>
      <c r="B8988" s="1" t="n">
        <v>-8.69424971394516</v>
      </c>
    </row>
    <row r="8989" customFormat="false" ht="15" hidden="false" customHeight="false" outlineLevel="0" collapsed="false">
      <c r="A8989" s="1" t="n">
        <v>6.2693281921578</v>
      </c>
      <c r="B8989" s="1" t="n">
        <v>2.3444885155307</v>
      </c>
    </row>
    <row r="8990" customFormat="false" ht="15" hidden="false" customHeight="false" outlineLevel="0" collapsed="false">
      <c r="A8990" s="1" t="n">
        <f aca="false">-33.3490901535695</f>
        <v>-33.3490901535695</v>
      </c>
      <c r="B8990" s="1" t="n">
        <v>-12.4495469786402</v>
      </c>
    </row>
    <row r="8991" customFormat="false" ht="15" hidden="false" customHeight="false" outlineLevel="0" collapsed="false">
      <c r="A8991" s="1" t="n">
        <v>38.3294925237412</v>
      </c>
      <c r="B8991" s="1" t="n">
        <v>-8.45512896391174</v>
      </c>
    </row>
    <row r="8992" customFormat="false" ht="15" hidden="false" customHeight="false" outlineLevel="0" collapsed="false">
      <c r="A8992" s="1" t="n">
        <v>29.6072870616536</v>
      </c>
      <c r="B8992" s="1" t="n">
        <v>-6.45122075055878</v>
      </c>
    </row>
    <row r="8993" customFormat="false" ht="15" hidden="false" customHeight="false" outlineLevel="0" collapsed="false">
      <c r="A8993" s="1" t="n">
        <v>4.65013415670793</v>
      </c>
      <c r="B8993" s="1" t="n">
        <v>3.65526486829863</v>
      </c>
    </row>
    <row r="8994" customFormat="false" ht="15" hidden="false" customHeight="false" outlineLevel="0" collapsed="false">
      <c r="A8994" s="1" t="n">
        <v>36.2117365351616</v>
      </c>
      <c r="B8994" s="1" t="n">
        <v>-4.98290864999699</v>
      </c>
    </row>
    <row r="8995" customFormat="false" ht="15" hidden="false" customHeight="false" outlineLevel="0" collapsed="false">
      <c r="A8995" s="1" t="n">
        <v>35.2788284807352</v>
      </c>
      <c r="B8995" s="1" t="n">
        <v>-9.51876535286535</v>
      </c>
    </row>
    <row r="8996" customFormat="false" ht="15" hidden="false" customHeight="false" outlineLevel="0" collapsed="false">
      <c r="A8996" s="1" t="n">
        <v>29.0334900924396</v>
      </c>
      <c r="B8996" s="1" t="n">
        <v>-7.98226436485696</v>
      </c>
    </row>
    <row r="8997" customFormat="false" ht="15" hidden="false" customHeight="false" outlineLevel="0" collapsed="false">
      <c r="A8997" s="1" t="n">
        <v>0.132863099385553</v>
      </c>
      <c r="B8997" s="1" t="n">
        <v>9.64973370139514</v>
      </c>
    </row>
    <row r="8998" customFormat="false" ht="15" hidden="false" customHeight="false" outlineLevel="0" collapsed="false">
      <c r="A8998" s="1" t="n">
        <v>35.2993290185622</v>
      </c>
      <c r="B8998" s="1" t="n">
        <v>-2.90518816703121</v>
      </c>
    </row>
    <row r="8999" customFormat="false" ht="15" hidden="false" customHeight="false" outlineLevel="0" collapsed="false">
      <c r="A8999" s="1" t="n">
        <v>11.0312303822873</v>
      </c>
      <c r="B8999" s="1" t="n">
        <v>1.02684689634773</v>
      </c>
    </row>
    <row r="9000" customFormat="false" ht="15" hidden="false" customHeight="false" outlineLevel="0" collapsed="false">
      <c r="A9000" s="1" t="n">
        <v>2.38497881385581</v>
      </c>
      <c r="B9000" s="1" t="n">
        <v>3.41321181288045</v>
      </c>
    </row>
    <row r="9001" customFormat="false" ht="15" hidden="false" customHeight="false" outlineLevel="0" collapsed="false">
      <c r="A9001" s="1" t="n">
        <v>3.69734553468316</v>
      </c>
      <c r="B9001" s="1" t="n">
        <v>3.98977162817229</v>
      </c>
    </row>
    <row r="9002" customFormat="false" ht="15" hidden="false" customHeight="false" outlineLevel="0" collapsed="false">
      <c r="A9002" s="1" t="n">
        <f aca="false">-26.8299236110555</f>
        <v>-26.8299236110555</v>
      </c>
      <c r="B9002" s="1" t="n">
        <v>-10.5864539395931</v>
      </c>
    </row>
    <row r="9003" customFormat="false" ht="15" hidden="false" customHeight="false" outlineLevel="0" collapsed="false">
      <c r="A9003" s="1" t="n">
        <v>-3.01703899407209</v>
      </c>
      <c r="B9003" s="1" t="n">
        <v>2.95352522941327</v>
      </c>
    </row>
    <row r="9004" customFormat="false" ht="15" hidden="false" customHeight="false" outlineLevel="0" collapsed="false">
      <c r="A9004" s="1" t="n">
        <f aca="false">-20.0661193086289</f>
        <v>-20.0661193086289</v>
      </c>
      <c r="B9004" s="1" t="n">
        <v>-10.3626652636304</v>
      </c>
    </row>
    <row r="9005" customFormat="false" ht="15" hidden="false" customHeight="false" outlineLevel="0" collapsed="false">
      <c r="A9005" s="1" t="n">
        <v>2.97308159688001</v>
      </c>
      <c r="B9005" s="1" t="n">
        <v>0.814403596560455</v>
      </c>
    </row>
    <row r="9006" customFormat="false" ht="15" hidden="false" customHeight="false" outlineLevel="0" collapsed="false">
      <c r="A9006" s="1" t="n">
        <f aca="false">-25.4484399087422</f>
        <v>-25.4484399087422</v>
      </c>
      <c r="B9006" s="1" t="n">
        <v>-13.9896347392127</v>
      </c>
    </row>
    <row r="9007" customFormat="false" ht="15" hidden="false" customHeight="false" outlineLevel="0" collapsed="false">
      <c r="A9007" s="1" t="n">
        <v>1.92043451041176</v>
      </c>
      <c r="B9007" s="1" t="n">
        <v>7.76315619874513</v>
      </c>
    </row>
    <row r="9008" customFormat="false" ht="15" hidden="false" customHeight="false" outlineLevel="0" collapsed="false">
      <c r="A9008" s="1" t="n">
        <v>7.22582735366507</v>
      </c>
      <c r="B9008" s="1" t="n">
        <v>0.369290775514744</v>
      </c>
    </row>
    <row r="9009" customFormat="false" ht="15" hidden="false" customHeight="false" outlineLevel="0" collapsed="false">
      <c r="A9009" s="1" t="n">
        <v>10.5913284740806</v>
      </c>
      <c r="B9009" s="1" t="n">
        <v>8.30600384399965</v>
      </c>
    </row>
    <row r="9010" customFormat="false" ht="15" hidden="false" customHeight="false" outlineLevel="0" collapsed="false">
      <c r="A9010" s="1" t="n">
        <f aca="false">-21.7576624486945</f>
        <v>-21.7576624486945</v>
      </c>
      <c r="B9010" s="1" t="n">
        <v>-15.761471887263</v>
      </c>
    </row>
    <row r="9011" customFormat="false" ht="15" hidden="false" customHeight="false" outlineLevel="0" collapsed="false">
      <c r="A9011" s="1" t="n">
        <v>11.0817347085481</v>
      </c>
      <c r="B9011" s="1" t="n">
        <v>2.70434202211018</v>
      </c>
    </row>
    <row r="9012" customFormat="false" ht="15" hidden="false" customHeight="false" outlineLevel="0" collapsed="false">
      <c r="A9012" s="1" t="n">
        <f aca="false">-25.9329912259474</f>
        <v>-25.9329912259474</v>
      </c>
      <c r="B9012" s="1" t="n">
        <v>-15.3890929815296</v>
      </c>
    </row>
    <row r="9013" customFormat="false" ht="15" hidden="false" customHeight="false" outlineLevel="0" collapsed="false">
      <c r="A9013" s="1" t="n">
        <f aca="false">-28.3906180237827</f>
        <v>-28.3906180237827</v>
      </c>
      <c r="B9013" s="1" t="n">
        <v>-12.0875926265765</v>
      </c>
    </row>
    <row r="9014" customFormat="false" ht="15" hidden="false" customHeight="false" outlineLevel="0" collapsed="false">
      <c r="A9014" s="1" t="n">
        <f aca="false">-19.8969435205202</f>
        <v>-19.8969435205202</v>
      </c>
      <c r="B9014" s="1" t="n">
        <v>-17.7358053741733</v>
      </c>
    </row>
    <row r="9015" customFormat="false" ht="15" hidden="false" customHeight="false" outlineLevel="0" collapsed="false">
      <c r="A9015" s="1" t="n">
        <v>24.699367888172</v>
      </c>
      <c r="B9015" s="1" t="n">
        <v>-7.06156418206549</v>
      </c>
    </row>
    <row r="9016" customFormat="false" ht="15" hidden="false" customHeight="false" outlineLevel="0" collapsed="false">
      <c r="A9016" s="1" t="n">
        <v>27.099731478089</v>
      </c>
      <c r="B9016" s="1" t="n">
        <v>-1.63804246992769</v>
      </c>
    </row>
    <row r="9017" customFormat="false" ht="15" hidden="false" customHeight="false" outlineLevel="0" collapsed="false">
      <c r="A9017" s="1" t="n">
        <v>12.7125002311827</v>
      </c>
      <c r="B9017" s="1" t="n">
        <v>5.59437642134262</v>
      </c>
    </row>
    <row r="9018" customFormat="false" ht="15" hidden="false" customHeight="false" outlineLevel="0" collapsed="false">
      <c r="A9018" s="1" t="n">
        <f aca="false">-31.3924169285316</f>
        <v>-31.3924169285316</v>
      </c>
      <c r="B9018" s="1" t="n">
        <v>-15.9052643519465</v>
      </c>
    </row>
    <row r="9019" customFormat="false" ht="15" hidden="false" customHeight="false" outlineLevel="0" collapsed="false">
      <c r="A9019" s="1" t="n">
        <v>0.585623686697954</v>
      </c>
      <c r="B9019" s="1" t="n">
        <v>0.588999679075709</v>
      </c>
    </row>
    <row r="9020" customFormat="false" ht="15" hidden="false" customHeight="false" outlineLevel="0" collapsed="false">
      <c r="A9020" s="1" t="n">
        <v>11.8259055441741</v>
      </c>
      <c r="B9020" s="1" t="n">
        <v>4.50828224866756</v>
      </c>
    </row>
    <row r="9021" customFormat="false" ht="15" hidden="false" customHeight="false" outlineLevel="0" collapsed="false">
      <c r="A9021" s="1" t="n">
        <v>-5.09903895531278</v>
      </c>
      <c r="B9021" s="1" t="n">
        <v>8.71637759384954</v>
      </c>
    </row>
    <row r="9022" customFormat="false" ht="15" hidden="false" customHeight="false" outlineLevel="0" collapsed="false">
      <c r="A9022" s="1" t="n">
        <v>27.4585689613809</v>
      </c>
      <c r="B9022" s="1" t="n">
        <v>-4.35050315790409</v>
      </c>
    </row>
    <row r="9023" customFormat="false" ht="15" hidden="false" customHeight="false" outlineLevel="0" collapsed="false">
      <c r="A9023" s="1" t="n">
        <v>21.6987775320851</v>
      </c>
      <c r="B9023" s="1" t="n">
        <v>-8.35555492332048</v>
      </c>
    </row>
    <row r="9024" customFormat="false" ht="15" hidden="false" customHeight="false" outlineLevel="0" collapsed="false">
      <c r="A9024" s="1" t="n">
        <v>24.8915496691264</v>
      </c>
      <c r="B9024" s="1" t="n">
        <v>-3.91618169981374</v>
      </c>
    </row>
    <row r="9025" customFormat="false" ht="15" hidden="false" customHeight="false" outlineLevel="0" collapsed="false">
      <c r="A9025" s="1" t="n">
        <v>1.6300450217069</v>
      </c>
      <c r="B9025" s="1" t="n">
        <v>6.1448882525794</v>
      </c>
    </row>
    <row r="9026" customFormat="false" ht="15" hidden="false" customHeight="false" outlineLevel="0" collapsed="false">
      <c r="A9026" s="1" t="n">
        <v>25.300794585468</v>
      </c>
      <c r="B9026" s="1" t="n">
        <v>-6.07915616828192</v>
      </c>
    </row>
    <row r="9027" customFormat="false" ht="15" hidden="false" customHeight="false" outlineLevel="0" collapsed="false">
      <c r="A9027" s="1" t="n">
        <v>10.3950977317402</v>
      </c>
      <c r="B9027" s="1" t="n">
        <v>1.85857358439138</v>
      </c>
    </row>
    <row r="9028" customFormat="false" ht="15" hidden="false" customHeight="false" outlineLevel="0" collapsed="false">
      <c r="A9028" s="1" t="n">
        <v>22.3898353620709</v>
      </c>
      <c r="B9028" s="1" t="n">
        <v>-9.49890541645599</v>
      </c>
    </row>
    <row r="9029" customFormat="false" ht="15" hidden="false" customHeight="false" outlineLevel="0" collapsed="false">
      <c r="A9029" s="1" t="n">
        <f aca="false">-22.0072181507345</f>
        <v>-22.0072181507345</v>
      </c>
      <c r="B9029" s="1" t="n">
        <v>-13.9941783697265</v>
      </c>
    </row>
    <row r="9030" customFormat="false" ht="15" hidden="false" customHeight="false" outlineLevel="0" collapsed="false">
      <c r="A9030" s="1" t="n">
        <v>34.8067863502034</v>
      </c>
      <c r="B9030" s="1" t="n">
        <v>-5.528341206106</v>
      </c>
    </row>
    <row r="9031" customFormat="false" ht="15" hidden="false" customHeight="false" outlineLevel="0" collapsed="false">
      <c r="A9031" s="1" t="n">
        <f aca="false">-33.1335529513731</f>
        <v>-33.1335529513731</v>
      </c>
      <c r="B9031" s="1" t="n">
        <v>-13.9662915207797</v>
      </c>
    </row>
    <row r="9032" customFormat="false" ht="15" hidden="false" customHeight="false" outlineLevel="0" collapsed="false">
      <c r="A9032" s="1" t="n">
        <v>39.0873923929604</v>
      </c>
      <c r="B9032" s="1" t="n">
        <v>-4.35504388237702</v>
      </c>
    </row>
    <row r="9033" customFormat="false" ht="15" hidden="false" customHeight="false" outlineLevel="0" collapsed="false">
      <c r="A9033" s="1" t="n">
        <f aca="false">-22.5806422768378</f>
        <v>-22.5806422768378</v>
      </c>
      <c r="B9033" s="1" t="n">
        <v>-18.3516753733307</v>
      </c>
    </row>
    <row r="9034" customFormat="false" ht="15" hidden="false" customHeight="false" outlineLevel="0" collapsed="false">
      <c r="A9034" s="1" t="n">
        <v>5.62802818006794</v>
      </c>
      <c r="B9034" s="1" t="n">
        <v>7.47121386657276</v>
      </c>
    </row>
    <row r="9035" customFormat="false" ht="15" hidden="false" customHeight="false" outlineLevel="0" collapsed="false">
      <c r="A9035" s="1" t="n">
        <v>12.0640983237666</v>
      </c>
      <c r="B9035" s="1" t="n">
        <v>0.37543096849738</v>
      </c>
    </row>
    <row r="9036" customFormat="false" ht="15" hidden="false" customHeight="false" outlineLevel="0" collapsed="false">
      <c r="A9036" s="1" t="n">
        <f aca="false">-24.9628346389633</f>
        <v>-24.9628346389633</v>
      </c>
      <c r="B9036" s="1" t="n">
        <v>-10.5043543191418</v>
      </c>
    </row>
    <row r="9037" customFormat="false" ht="15" hidden="false" customHeight="false" outlineLevel="0" collapsed="false">
      <c r="A9037" s="1" t="n">
        <v>22.0873609114652</v>
      </c>
      <c r="B9037" s="1" t="n">
        <v>-3.95908812991689</v>
      </c>
    </row>
    <row r="9038" customFormat="false" ht="15" hidden="false" customHeight="false" outlineLevel="0" collapsed="false">
      <c r="A9038" s="1" t="n">
        <f aca="false">-35.0228999180616</f>
        <v>-35.0228999180616</v>
      </c>
      <c r="B9038" s="1" t="n">
        <v>-18.5847786735013</v>
      </c>
    </row>
    <row r="9039" customFormat="false" ht="15" hidden="false" customHeight="false" outlineLevel="0" collapsed="false">
      <c r="A9039" s="1" t="n">
        <v>4.06707178661941</v>
      </c>
      <c r="B9039" s="1" t="n">
        <v>1.50089702713873</v>
      </c>
    </row>
    <row r="9040" customFormat="false" ht="15" hidden="false" customHeight="false" outlineLevel="0" collapsed="false">
      <c r="A9040" s="1" t="n">
        <v>37.9954596969279</v>
      </c>
      <c r="B9040" s="1" t="n">
        <v>-2.40032990248408</v>
      </c>
    </row>
    <row r="9041" customFormat="false" ht="15" hidden="false" customHeight="false" outlineLevel="0" collapsed="false">
      <c r="A9041" s="1" t="n">
        <v>39.5928340169619</v>
      </c>
      <c r="B9041" s="1" t="n">
        <v>-2.84838229033096</v>
      </c>
    </row>
    <row r="9042" customFormat="false" ht="15" hidden="false" customHeight="false" outlineLevel="0" collapsed="false">
      <c r="A9042" s="1" t="n">
        <f aca="false">-20.5957340570861</f>
        <v>-20.5957340570861</v>
      </c>
      <c r="B9042" s="1" t="n">
        <v>-11.2558501829965</v>
      </c>
    </row>
    <row r="9043" customFormat="false" ht="15" hidden="false" customHeight="false" outlineLevel="0" collapsed="false">
      <c r="A9043" s="1" t="n">
        <f aca="false">-25.3794696360559</f>
        <v>-25.3794696360559</v>
      </c>
      <c r="B9043" s="1" t="n">
        <v>-10.7737927698651</v>
      </c>
    </row>
    <row r="9044" customFormat="false" ht="15" hidden="false" customHeight="false" outlineLevel="0" collapsed="false">
      <c r="A9044" s="1" t="n">
        <v>29.0353973109643</v>
      </c>
      <c r="B9044" s="1" t="n">
        <v>-9.5778562537062</v>
      </c>
    </row>
    <row r="9045" customFormat="false" ht="15" hidden="false" customHeight="false" outlineLevel="0" collapsed="false">
      <c r="A9045" s="1" t="n">
        <v>21.8755380856474</v>
      </c>
      <c r="B9045" s="1" t="n">
        <v>-8.80347958525826</v>
      </c>
    </row>
    <row r="9046" customFormat="false" ht="15" hidden="false" customHeight="false" outlineLevel="0" collapsed="false">
      <c r="A9046" s="1" t="n">
        <v>-1.72682305709859</v>
      </c>
      <c r="B9046" s="1" t="n">
        <v>3.32723621604784</v>
      </c>
    </row>
    <row r="9047" customFormat="false" ht="15" hidden="false" customHeight="false" outlineLevel="0" collapsed="false">
      <c r="A9047" s="1" t="n">
        <v>33.2990281676383</v>
      </c>
      <c r="B9047" s="1" t="n">
        <v>-2.79989506895951</v>
      </c>
    </row>
    <row r="9048" customFormat="false" ht="15" hidden="false" customHeight="false" outlineLevel="0" collapsed="false">
      <c r="A9048" s="1" t="n">
        <f aca="false">-17.7751861600482</f>
        <v>-17.7751861600482</v>
      </c>
      <c r="B9048" s="1" t="n">
        <v>-13.4715769098466</v>
      </c>
    </row>
    <row r="9049" customFormat="false" ht="15" hidden="false" customHeight="false" outlineLevel="0" collapsed="false">
      <c r="A9049" s="1" t="n">
        <f aca="false">-16.93031532289</f>
        <v>-16.93031532289</v>
      </c>
      <c r="B9049" s="1" t="n">
        <v>-16.5407476208347</v>
      </c>
    </row>
    <row r="9050" customFormat="false" ht="15" hidden="false" customHeight="false" outlineLevel="0" collapsed="false">
      <c r="A9050" s="1" t="n">
        <v>34.0951791389094</v>
      </c>
      <c r="B9050" s="1" t="n">
        <v>-6.02720318483769</v>
      </c>
    </row>
    <row r="9051" customFormat="false" ht="15" hidden="false" customHeight="false" outlineLevel="0" collapsed="false">
      <c r="A9051" s="1" t="n">
        <v>25.7123927989072</v>
      </c>
      <c r="B9051" s="1" t="n">
        <v>-3.37109105307816</v>
      </c>
    </row>
    <row r="9052" customFormat="false" ht="15" hidden="false" customHeight="false" outlineLevel="0" collapsed="false">
      <c r="A9052" s="1" t="n">
        <v>9.02709510726787</v>
      </c>
      <c r="B9052" s="1" t="n">
        <v>5.25413320071643</v>
      </c>
    </row>
    <row r="9053" customFormat="false" ht="15" hidden="false" customHeight="false" outlineLevel="0" collapsed="false">
      <c r="A9053" s="1" t="n">
        <v>31.1935526309229</v>
      </c>
      <c r="B9053" s="1" t="n">
        <v>-4.52404836479521</v>
      </c>
    </row>
    <row r="9054" customFormat="false" ht="15" hidden="false" customHeight="false" outlineLevel="0" collapsed="false">
      <c r="A9054" s="1" t="n">
        <v>-0.559292607227766</v>
      </c>
      <c r="B9054" s="1" t="n">
        <v>2.95380254784441</v>
      </c>
    </row>
    <row r="9055" customFormat="false" ht="15" hidden="false" customHeight="false" outlineLevel="0" collapsed="false">
      <c r="A9055" s="1" t="n">
        <v>25.0948660268618</v>
      </c>
      <c r="B9055" s="1" t="n">
        <v>-8.91190185780726</v>
      </c>
    </row>
    <row r="9056" customFormat="false" ht="15" hidden="false" customHeight="false" outlineLevel="0" collapsed="false">
      <c r="A9056" s="1" t="n">
        <f aca="false">-26.9282496876221</f>
        <v>-26.9282496876221</v>
      </c>
      <c r="B9056" s="1" t="n">
        <v>-10.011526439016</v>
      </c>
    </row>
    <row r="9057" customFormat="false" ht="15" hidden="false" customHeight="false" outlineLevel="0" collapsed="false">
      <c r="A9057" s="1" t="n">
        <f aca="false">-15.6399509032538</f>
        <v>-15.6399509032538</v>
      </c>
      <c r="B9057" s="1" t="n">
        <v>-14.8567254222345</v>
      </c>
    </row>
    <row r="9058" customFormat="false" ht="15" hidden="false" customHeight="false" outlineLevel="0" collapsed="false">
      <c r="A9058" s="1" t="n">
        <v>3.2467587545454</v>
      </c>
      <c r="B9058" s="1" t="n">
        <v>1.50238648987652</v>
      </c>
    </row>
    <row r="9059" customFormat="false" ht="15" hidden="false" customHeight="false" outlineLevel="0" collapsed="false">
      <c r="A9059" s="1" t="n">
        <f aca="false">-34.2896417447125</f>
        <v>-34.2896417447125</v>
      </c>
      <c r="B9059" s="1" t="n">
        <v>-10.9634289501613</v>
      </c>
    </row>
    <row r="9060" customFormat="false" ht="15" hidden="false" customHeight="false" outlineLevel="0" collapsed="false">
      <c r="A9060" s="1" t="n">
        <v>36.2647930049961</v>
      </c>
      <c r="B9060" s="1" t="n">
        <v>-7.74197803615345</v>
      </c>
    </row>
    <row r="9061" customFormat="false" ht="15" hidden="false" customHeight="false" outlineLevel="0" collapsed="false">
      <c r="A9061" s="1" t="n">
        <v>38.7949981928834</v>
      </c>
      <c r="B9061" s="1" t="n">
        <v>-1.98824883237922</v>
      </c>
    </row>
    <row r="9062" customFormat="false" ht="15" hidden="false" customHeight="false" outlineLevel="0" collapsed="false">
      <c r="A9062" s="1" t="n">
        <f aca="false">-19.2746912571785</f>
        <v>-19.2746912571785</v>
      </c>
      <c r="B9062" s="1" t="n">
        <v>-17.5470924262846</v>
      </c>
    </row>
    <row r="9063" customFormat="false" ht="15" hidden="false" customHeight="false" outlineLevel="0" collapsed="false">
      <c r="A9063" s="1" t="n">
        <f aca="false">-22.9818930142113</f>
        <v>-22.9818930142113</v>
      </c>
      <c r="B9063" s="1" t="n">
        <v>-9.54052835710711</v>
      </c>
    </row>
    <row r="9064" customFormat="false" ht="15" hidden="false" customHeight="false" outlineLevel="0" collapsed="false">
      <c r="A9064" s="1" t="n">
        <v>-1.10800800278644</v>
      </c>
      <c r="B9064" s="1" t="n">
        <v>2.5154591718749</v>
      </c>
    </row>
    <row r="9065" customFormat="false" ht="15" hidden="false" customHeight="false" outlineLevel="0" collapsed="false">
      <c r="A9065" s="1" t="n">
        <v>27.1355598466061</v>
      </c>
      <c r="B9065" s="1" t="n">
        <v>-3.89970003434824</v>
      </c>
    </row>
    <row r="9066" customFormat="false" ht="15" hidden="false" customHeight="false" outlineLevel="0" collapsed="false">
      <c r="A9066" s="1" t="n">
        <v>4.38159302006647</v>
      </c>
      <c r="B9066" s="1" t="n">
        <v>8.79169285006022</v>
      </c>
    </row>
    <row r="9067" customFormat="false" ht="15" hidden="false" customHeight="false" outlineLevel="0" collapsed="false">
      <c r="A9067" s="1" t="n">
        <v>-1.69621969604205</v>
      </c>
      <c r="B9067" s="1" t="n">
        <v>3.62900822845826</v>
      </c>
    </row>
    <row r="9068" customFormat="false" ht="15" hidden="false" customHeight="false" outlineLevel="0" collapsed="false">
      <c r="A9068" s="1" t="n">
        <v>3.17131837550998</v>
      </c>
      <c r="B9068" s="1" t="n">
        <v>8.52881501118201</v>
      </c>
    </row>
    <row r="9069" customFormat="false" ht="15" hidden="false" customHeight="false" outlineLevel="0" collapsed="false">
      <c r="A9069" s="1" t="n">
        <v>8.57645074258929</v>
      </c>
      <c r="B9069" s="1" t="n">
        <v>9.56233172322131</v>
      </c>
    </row>
    <row r="9070" customFormat="false" ht="15" hidden="false" customHeight="false" outlineLevel="0" collapsed="false">
      <c r="A9070" s="1" t="n">
        <v>34.1556167738696</v>
      </c>
      <c r="B9070" s="1" t="n">
        <v>-3.7288424071581</v>
      </c>
    </row>
    <row r="9071" customFormat="false" ht="15" hidden="false" customHeight="false" outlineLevel="0" collapsed="false">
      <c r="A9071" s="1" t="n">
        <f aca="false">-30.5943959754501</f>
        <v>-30.5943959754501</v>
      </c>
      <c r="B9071" s="1" t="n">
        <v>-10.5168607774825</v>
      </c>
    </row>
    <row r="9072" customFormat="false" ht="15" hidden="false" customHeight="false" outlineLevel="0" collapsed="false">
      <c r="A9072" s="1" t="n">
        <v>5.28553406055956</v>
      </c>
      <c r="B9072" s="1" t="n">
        <v>2.3491159194174</v>
      </c>
    </row>
    <row r="9073" customFormat="false" ht="15" hidden="false" customHeight="false" outlineLevel="0" collapsed="false">
      <c r="A9073" s="1" t="n">
        <v>22.1738206407014</v>
      </c>
      <c r="B9073" s="1" t="n">
        <v>-6.91303237681619</v>
      </c>
    </row>
    <row r="9074" customFormat="false" ht="15" hidden="false" customHeight="false" outlineLevel="0" collapsed="false">
      <c r="A9074" s="1" t="n">
        <f aca="false">-22.7556725692317</f>
        <v>-22.7556725692317</v>
      </c>
      <c r="B9074" s="1" t="n">
        <v>-17.0296570461798</v>
      </c>
    </row>
    <row r="9075" customFormat="false" ht="15" hidden="false" customHeight="false" outlineLevel="0" collapsed="false">
      <c r="A9075" s="1" t="n">
        <f aca="false">-29.4230545464342</f>
        <v>-29.4230545464342</v>
      </c>
      <c r="B9075" s="1" t="n">
        <v>-17.2783998212423</v>
      </c>
    </row>
    <row r="9076" customFormat="false" ht="15" hidden="false" customHeight="false" outlineLevel="0" collapsed="false">
      <c r="A9076" s="1" t="n">
        <f aca="false">-21.4694040770561</f>
        <v>-21.4694040770561</v>
      </c>
      <c r="B9076" s="1" t="n">
        <v>-10.418934968658</v>
      </c>
    </row>
    <row r="9077" customFormat="false" ht="15" hidden="false" customHeight="false" outlineLevel="0" collapsed="false">
      <c r="A9077" s="1" t="n">
        <f aca="false">-27.6129312931782</f>
        <v>-27.6129312931782</v>
      </c>
      <c r="B9077" s="1" t="n">
        <v>-18.1597447449833</v>
      </c>
    </row>
    <row r="9078" customFormat="false" ht="15" hidden="false" customHeight="false" outlineLevel="0" collapsed="false">
      <c r="A9078" s="1" t="n">
        <f aca="false">-31.8589937305424</f>
        <v>-31.8589937305424</v>
      </c>
      <c r="B9078" s="1" t="n">
        <v>-16.290339683956</v>
      </c>
    </row>
    <row r="9079" customFormat="false" ht="15" hidden="false" customHeight="false" outlineLevel="0" collapsed="false">
      <c r="A9079" s="1" t="n">
        <f aca="false">-25.6166531329641</f>
        <v>-25.6166531329641</v>
      </c>
      <c r="B9079" s="1" t="n">
        <v>-18.5509533458039</v>
      </c>
    </row>
    <row r="9080" customFormat="false" ht="15" hidden="false" customHeight="false" outlineLevel="0" collapsed="false">
      <c r="A9080" s="1" t="n">
        <v>26.000890015464</v>
      </c>
      <c r="B9080" s="1" t="n">
        <v>-6.00547439766594</v>
      </c>
    </row>
    <row r="9081" customFormat="false" ht="15" hidden="false" customHeight="false" outlineLevel="0" collapsed="false">
      <c r="A9081" s="1" t="n">
        <f aca="false">-23.4991716649618</f>
        <v>-23.4991716649618</v>
      </c>
      <c r="B9081" s="1" t="n">
        <v>-18.7520964310244</v>
      </c>
    </row>
    <row r="9082" customFormat="false" ht="15" hidden="false" customHeight="false" outlineLevel="0" collapsed="false">
      <c r="A9082" s="1" t="n">
        <v>1.36121124910387</v>
      </c>
      <c r="B9082" s="1" t="n">
        <v>6.38062186200135</v>
      </c>
    </row>
    <row r="9083" customFormat="false" ht="15" hidden="false" customHeight="false" outlineLevel="0" collapsed="false">
      <c r="A9083" s="1" t="n">
        <v>0.651860861804231</v>
      </c>
      <c r="B9083" s="1" t="n">
        <v>1.70428135301998</v>
      </c>
    </row>
    <row r="9084" customFormat="false" ht="15" hidden="false" customHeight="false" outlineLevel="0" collapsed="false">
      <c r="A9084" s="1" t="n">
        <v>6.03818139141975</v>
      </c>
      <c r="B9084" s="1" t="n">
        <v>3.5196127195145</v>
      </c>
    </row>
    <row r="9085" customFormat="false" ht="15" hidden="false" customHeight="false" outlineLevel="0" collapsed="false">
      <c r="A9085" s="1" t="n">
        <v>38.9892951407054</v>
      </c>
      <c r="B9085" s="1" t="n">
        <v>-6.64505010203095</v>
      </c>
    </row>
    <row r="9086" customFormat="false" ht="15" hidden="false" customHeight="false" outlineLevel="0" collapsed="false">
      <c r="A9086" s="1" t="n">
        <v>-5.7482803045891</v>
      </c>
      <c r="B9086" s="1" t="n">
        <v>3.33423869853302</v>
      </c>
    </row>
    <row r="9087" customFormat="false" ht="15" hidden="false" customHeight="false" outlineLevel="0" collapsed="false">
      <c r="A9087" s="1" t="n">
        <f aca="false">-27.7330637539138</f>
        <v>-27.7330637539138</v>
      </c>
      <c r="B9087" s="1" t="n">
        <v>-10.1695597627577</v>
      </c>
    </row>
    <row r="9088" customFormat="false" ht="15" hidden="false" customHeight="false" outlineLevel="0" collapsed="false">
      <c r="A9088" s="1" t="n">
        <v>2.35027640099739</v>
      </c>
      <c r="B9088" s="1" t="n">
        <v>2.31731967459248</v>
      </c>
    </row>
    <row r="9089" customFormat="false" ht="15" hidden="false" customHeight="false" outlineLevel="0" collapsed="false">
      <c r="A9089" s="1" t="n">
        <f aca="false">-31.8396727480583</f>
        <v>-31.8396727480583</v>
      </c>
      <c r="B9089" s="1" t="n">
        <v>-13.6269051897381</v>
      </c>
    </row>
    <row r="9090" customFormat="false" ht="15" hidden="false" customHeight="false" outlineLevel="0" collapsed="false">
      <c r="A9090" s="1" t="n">
        <v>35.791034542523</v>
      </c>
      <c r="B9090" s="1" t="n">
        <v>-6.87374120900142</v>
      </c>
    </row>
    <row r="9091" customFormat="false" ht="15" hidden="false" customHeight="false" outlineLevel="0" collapsed="false">
      <c r="A9091" s="1" t="n">
        <f aca="false">-15.7802114770501</f>
        <v>-15.7802114770501</v>
      </c>
      <c r="B9091" s="1" t="n">
        <v>-13.7688927982375</v>
      </c>
    </row>
    <row r="9092" customFormat="false" ht="15" hidden="false" customHeight="false" outlineLevel="0" collapsed="false">
      <c r="A9092" s="1" t="n">
        <v>22.5410187367083</v>
      </c>
      <c r="B9092" s="1" t="n">
        <v>-4.43843290097358</v>
      </c>
    </row>
    <row r="9093" customFormat="false" ht="15" hidden="false" customHeight="false" outlineLevel="0" collapsed="false">
      <c r="A9093" s="1" t="n">
        <v>1.5947030296086</v>
      </c>
      <c r="B9093" s="1" t="n">
        <v>3.55761903224018</v>
      </c>
    </row>
    <row r="9094" customFormat="false" ht="15" hidden="false" customHeight="false" outlineLevel="0" collapsed="false">
      <c r="A9094" s="1" t="n">
        <v>0.921112133909018</v>
      </c>
      <c r="B9094" s="1" t="n">
        <v>9.32318698214607</v>
      </c>
    </row>
    <row r="9095" customFormat="false" ht="15" hidden="false" customHeight="false" outlineLevel="0" collapsed="false">
      <c r="A9095" s="1" t="n">
        <v>34.4592962571557</v>
      </c>
      <c r="B9095" s="1" t="n">
        <v>-6.40809955091081</v>
      </c>
    </row>
    <row r="9096" customFormat="false" ht="15" hidden="false" customHeight="false" outlineLevel="0" collapsed="false">
      <c r="A9096" s="1" t="n">
        <f aca="false">-19.6308572588309</f>
        <v>-19.6308572588309</v>
      </c>
      <c r="B9096" s="1" t="n">
        <v>-9.7071658853848</v>
      </c>
    </row>
    <row r="9097" customFormat="false" ht="15" hidden="false" customHeight="false" outlineLevel="0" collapsed="false">
      <c r="A9097" s="1" t="n">
        <v>36.4205759150653</v>
      </c>
      <c r="B9097" s="1" t="n">
        <v>-3.46239302479347</v>
      </c>
    </row>
    <row r="9098" customFormat="false" ht="15" hidden="false" customHeight="false" outlineLevel="0" collapsed="false">
      <c r="A9098" s="1" t="n">
        <v>27.9765930160074</v>
      </c>
      <c r="B9098" s="1" t="n">
        <v>-7.77186013564313</v>
      </c>
    </row>
    <row r="9099" customFormat="false" ht="15" hidden="false" customHeight="false" outlineLevel="0" collapsed="false">
      <c r="A9099" s="1" t="n">
        <f aca="false">-29.5419681630093</f>
        <v>-29.5419681630093</v>
      </c>
      <c r="B9099" s="1" t="n">
        <v>-18.5571306698943</v>
      </c>
    </row>
    <row r="9100" customFormat="false" ht="15" hidden="false" customHeight="false" outlineLevel="0" collapsed="false">
      <c r="A9100" s="1" t="n">
        <v>25.794918919163</v>
      </c>
      <c r="B9100" s="1" t="n">
        <v>-6.12988578219491</v>
      </c>
    </row>
    <row r="9101" customFormat="false" ht="15" hidden="false" customHeight="false" outlineLevel="0" collapsed="false">
      <c r="A9101" s="1" t="n">
        <f aca="false">-27.0875736125251</f>
        <v>-27.0875736125251</v>
      </c>
      <c r="B9101" s="1" t="n">
        <v>-12.9393939379257</v>
      </c>
    </row>
    <row r="9102" customFormat="false" ht="15" hidden="false" customHeight="false" outlineLevel="0" collapsed="false">
      <c r="A9102" s="1" t="n">
        <f aca="false">-17.6432809581198</f>
        <v>-17.6432809581198</v>
      </c>
      <c r="B9102" s="1" t="n">
        <v>-14.5219405451301</v>
      </c>
    </row>
    <row r="9103" customFormat="false" ht="15" hidden="false" customHeight="false" outlineLevel="0" collapsed="false">
      <c r="A9103" s="1" t="n">
        <f aca="false">-34.3307695024415</f>
        <v>-34.3307695024415</v>
      </c>
      <c r="B9103" s="1" t="n">
        <v>-11.6995724934842</v>
      </c>
    </row>
    <row r="9104" customFormat="false" ht="15" hidden="false" customHeight="false" outlineLevel="0" collapsed="false">
      <c r="A9104" s="1" t="n">
        <f aca="false">-15.9359937803725</f>
        <v>-15.9359937803725</v>
      </c>
      <c r="B9104" s="1" t="n">
        <v>-18.9414629565891</v>
      </c>
    </row>
    <row r="9105" customFormat="false" ht="15" hidden="false" customHeight="false" outlineLevel="0" collapsed="false">
      <c r="A9105" s="1" t="n">
        <f aca="false">-20.5670699093125</f>
        <v>-20.5670699093125</v>
      </c>
      <c r="B9105" s="1" t="n">
        <v>-14.8073766209831</v>
      </c>
    </row>
    <row r="9106" customFormat="false" ht="15" hidden="false" customHeight="false" outlineLevel="0" collapsed="false">
      <c r="A9106" s="1" t="n">
        <v>26.2584136881773</v>
      </c>
      <c r="B9106" s="1" t="n">
        <v>-5.73391342589293</v>
      </c>
    </row>
    <row r="9107" customFormat="false" ht="15" hidden="false" customHeight="false" outlineLevel="0" collapsed="false">
      <c r="A9107" s="1" t="n">
        <f aca="false">-28.738728217963</f>
        <v>-28.738728217963</v>
      </c>
      <c r="B9107" s="1" t="n">
        <v>-15.3800129989525</v>
      </c>
    </row>
    <row r="9108" customFormat="false" ht="15" hidden="false" customHeight="false" outlineLevel="0" collapsed="false">
      <c r="A9108" s="1" t="n">
        <v>39.8863590443449</v>
      </c>
      <c r="B9108" s="1" t="n">
        <v>-0.461621312590622</v>
      </c>
    </row>
    <row r="9109" customFormat="false" ht="15" hidden="false" customHeight="false" outlineLevel="0" collapsed="false">
      <c r="A9109" s="1" t="n">
        <v>22.2806830477607</v>
      </c>
      <c r="B9109" s="1" t="n">
        <v>-0.561132555869507</v>
      </c>
    </row>
    <row r="9110" customFormat="false" ht="15" hidden="false" customHeight="false" outlineLevel="0" collapsed="false">
      <c r="A9110" s="1" t="n">
        <f aca="false">-30.8835276358517</f>
        <v>-30.8835276358517</v>
      </c>
      <c r="B9110" s="1" t="n">
        <v>-18.1882089047214</v>
      </c>
    </row>
    <row r="9111" customFormat="false" ht="15" hidden="false" customHeight="false" outlineLevel="0" collapsed="false">
      <c r="A9111" s="1" t="n">
        <f aca="false">-26.0321354253431</f>
        <v>-26.0321354253431</v>
      </c>
      <c r="B9111" s="1" t="n">
        <v>-15.0245495971104</v>
      </c>
    </row>
    <row r="9112" customFormat="false" ht="15" hidden="false" customHeight="false" outlineLevel="0" collapsed="false">
      <c r="A9112" s="1" t="n">
        <v>28.3320218190298</v>
      </c>
      <c r="B9112" s="1" t="n">
        <v>-1.42129668396701</v>
      </c>
    </row>
    <row r="9113" customFormat="false" ht="15" hidden="false" customHeight="false" outlineLevel="0" collapsed="false">
      <c r="A9113" s="1" t="n">
        <v>-0.739977052081966</v>
      </c>
      <c r="B9113" s="1" t="n">
        <v>2.98664755732373</v>
      </c>
    </row>
    <row r="9114" customFormat="false" ht="15" hidden="false" customHeight="false" outlineLevel="0" collapsed="false">
      <c r="A9114" s="1" t="n">
        <v>24.4119673618221</v>
      </c>
      <c r="B9114" s="1" t="n">
        <v>-1.0677845495665</v>
      </c>
    </row>
    <row r="9115" customFormat="false" ht="15" hidden="false" customHeight="false" outlineLevel="0" collapsed="false">
      <c r="A9115" s="1" t="n">
        <v>7.21473643256621</v>
      </c>
      <c r="B9115" s="1" t="n">
        <v>1.26176047559061</v>
      </c>
    </row>
    <row r="9116" customFormat="false" ht="15" hidden="false" customHeight="false" outlineLevel="0" collapsed="false">
      <c r="A9116" s="1" t="n">
        <v>36.0879107311368</v>
      </c>
      <c r="B9116" s="1" t="n">
        <v>-8.37317220150436</v>
      </c>
    </row>
    <row r="9117" customFormat="false" ht="15" hidden="false" customHeight="false" outlineLevel="0" collapsed="false">
      <c r="A9117" s="1" t="n">
        <v>1.75722205569369</v>
      </c>
      <c r="B9117" s="1" t="n">
        <v>8.37185576494947</v>
      </c>
    </row>
    <row r="9118" customFormat="false" ht="15" hidden="false" customHeight="false" outlineLevel="0" collapsed="false">
      <c r="A9118" s="1" t="n">
        <v>39.1702539199964</v>
      </c>
      <c r="B9118" s="1" t="n">
        <v>-2.44822733067341</v>
      </c>
    </row>
    <row r="9119" customFormat="false" ht="15" hidden="false" customHeight="false" outlineLevel="0" collapsed="false">
      <c r="A9119" s="1" t="n">
        <f aca="false">-34.469929525197</f>
        <v>-34.469929525197</v>
      </c>
      <c r="B9119" s="1" t="n">
        <v>-13.259073213891</v>
      </c>
    </row>
    <row r="9120" customFormat="false" ht="15" hidden="false" customHeight="false" outlineLevel="0" collapsed="false">
      <c r="A9120" s="1" t="n">
        <v>13.1619296345927</v>
      </c>
      <c r="B9120" s="1" t="n">
        <v>3.06589844556761</v>
      </c>
    </row>
    <row r="9121" customFormat="false" ht="15" hidden="false" customHeight="false" outlineLevel="0" collapsed="false">
      <c r="A9121" s="1" t="n">
        <f aca="false">-16.7838307574287</f>
        <v>-16.7838307574287</v>
      </c>
      <c r="B9121" s="1" t="n">
        <v>-13.6894063830233</v>
      </c>
    </row>
    <row r="9122" customFormat="false" ht="15" hidden="false" customHeight="false" outlineLevel="0" collapsed="false">
      <c r="A9122" s="1" t="n">
        <f aca="false">-17.0226032960371</f>
        <v>-17.0226032960371</v>
      </c>
      <c r="B9122" s="1" t="n">
        <v>-17.288396238937</v>
      </c>
    </row>
    <row r="9123" customFormat="false" ht="15" hidden="false" customHeight="false" outlineLevel="0" collapsed="false">
      <c r="A9123" s="1" t="n">
        <f aca="false">-25.2013844942731</f>
        <v>-25.2013844942731</v>
      </c>
      <c r="B9123" s="1" t="n">
        <v>-15.4450073441466</v>
      </c>
    </row>
    <row r="9124" customFormat="false" ht="15" hidden="false" customHeight="false" outlineLevel="0" collapsed="false">
      <c r="A9124" s="1" t="n">
        <v>-1.77901868860839</v>
      </c>
      <c r="B9124" s="1" t="n">
        <v>8.03091928548184</v>
      </c>
    </row>
    <row r="9125" customFormat="false" ht="15" hidden="false" customHeight="false" outlineLevel="0" collapsed="false">
      <c r="A9125" s="1" t="n">
        <v>8.05034958496615</v>
      </c>
      <c r="B9125" s="1" t="n">
        <v>5.91088334264401</v>
      </c>
    </row>
    <row r="9126" customFormat="false" ht="15" hidden="false" customHeight="false" outlineLevel="0" collapsed="false">
      <c r="A9126" s="1" t="n">
        <v>39.1693559823488</v>
      </c>
      <c r="B9126" s="1" t="n">
        <v>-5.2548583999737</v>
      </c>
    </row>
    <row r="9127" customFormat="false" ht="15" hidden="false" customHeight="false" outlineLevel="0" collapsed="false">
      <c r="A9127" s="1" t="n">
        <f aca="false">-32.4488468803947</f>
        <v>-32.4488468803947</v>
      </c>
      <c r="B9127" s="1" t="n">
        <v>-11.4416324990555</v>
      </c>
    </row>
    <row r="9128" customFormat="false" ht="15" hidden="false" customHeight="false" outlineLevel="0" collapsed="false">
      <c r="A9128" s="1" t="n">
        <v>28.6962665714387</v>
      </c>
      <c r="B9128" s="1" t="n">
        <v>-3.85394204871261</v>
      </c>
    </row>
    <row r="9129" customFormat="false" ht="15" hidden="false" customHeight="false" outlineLevel="0" collapsed="false">
      <c r="A9129" s="1" t="n">
        <f aca="false">-16.7827287507035</f>
        <v>-16.7827287507035</v>
      </c>
      <c r="B9129" s="1" t="n">
        <v>-15.791956585084</v>
      </c>
    </row>
    <row r="9130" customFormat="false" ht="15" hidden="false" customHeight="false" outlineLevel="0" collapsed="false">
      <c r="A9130" s="1" t="n">
        <v>-5.21643001758884</v>
      </c>
      <c r="B9130" s="1" t="n">
        <v>7.7074469382966</v>
      </c>
    </row>
    <row r="9131" customFormat="false" ht="15" hidden="false" customHeight="false" outlineLevel="0" collapsed="false">
      <c r="A9131" s="1" t="n">
        <v>30.4012651743811</v>
      </c>
      <c r="B9131" s="1" t="n">
        <v>0.120220729209512</v>
      </c>
    </row>
    <row r="9132" customFormat="false" ht="15" hidden="false" customHeight="false" outlineLevel="0" collapsed="false">
      <c r="A9132" s="1" t="n">
        <v>9.63104806132588</v>
      </c>
      <c r="B9132" s="1" t="n">
        <v>2.97771075960936</v>
      </c>
    </row>
    <row r="9133" customFormat="false" ht="15" hidden="false" customHeight="false" outlineLevel="0" collapsed="false">
      <c r="A9133" s="1" t="n">
        <v>20.8472917098002</v>
      </c>
      <c r="B9133" s="1" t="n">
        <v>-2.20500908625549</v>
      </c>
    </row>
    <row r="9134" customFormat="false" ht="15" hidden="false" customHeight="false" outlineLevel="0" collapsed="false">
      <c r="A9134" s="1" t="n">
        <v>27.7302186503943</v>
      </c>
      <c r="B9134" s="1" t="n">
        <v>-8.17991411607918</v>
      </c>
    </row>
    <row r="9135" customFormat="false" ht="15" hidden="false" customHeight="false" outlineLevel="0" collapsed="false">
      <c r="A9135" s="1" t="n">
        <f aca="false">-23.725895694499</f>
        <v>-23.725895694499</v>
      </c>
      <c r="B9135" s="1" t="n">
        <v>-15.5464764030176</v>
      </c>
    </row>
    <row r="9136" customFormat="false" ht="15" hidden="false" customHeight="false" outlineLevel="0" collapsed="false">
      <c r="A9136" s="1" t="n">
        <f aca="false">-29.8426786200613</f>
        <v>-29.8426786200613</v>
      </c>
      <c r="B9136" s="1" t="n">
        <v>-15.2083260826428</v>
      </c>
    </row>
    <row r="9137" customFormat="false" ht="15" hidden="false" customHeight="false" outlineLevel="0" collapsed="false">
      <c r="A9137" s="1" t="n">
        <f aca="false">-18.3001554950434</f>
        <v>-18.3001554950434</v>
      </c>
      <c r="B9137" s="1" t="n">
        <v>-17.848710187936</v>
      </c>
    </row>
    <row r="9138" customFormat="false" ht="15" hidden="false" customHeight="false" outlineLevel="0" collapsed="false">
      <c r="A9138" s="1" t="n">
        <v>0.217640099156474</v>
      </c>
      <c r="B9138" s="1" t="n">
        <v>2.24325030539005</v>
      </c>
    </row>
    <row r="9139" customFormat="false" ht="15" hidden="false" customHeight="false" outlineLevel="0" collapsed="false">
      <c r="A9139" s="1" t="n">
        <v>-1.13120918264092</v>
      </c>
      <c r="B9139" s="1" t="n">
        <v>4.69843558764031</v>
      </c>
    </row>
    <row r="9140" customFormat="false" ht="15" hidden="false" customHeight="false" outlineLevel="0" collapsed="false">
      <c r="A9140" s="1" t="n">
        <v>36.0521993264783</v>
      </c>
      <c r="B9140" s="1" t="n">
        <v>-9.47588755144784</v>
      </c>
    </row>
    <row r="9141" customFormat="false" ht="15" hidden="false" customHeight="false" outlineLevel="0" collapsed="false">
      <c r="A9141" s="1" t="n">
        <v>8.26135096504514</v>
      </c>
      <c r="B9141" s="1" t="n">
        <v>5.58704042409798</v>
      </c>
    </row>
    <row r="9142" customFormat="false" ht="15" hidden="false" customHeight="false" outlineLevel="0" collapsed="false">
      <c r="A9142" s="1" t="n">
        <f aca="false">-22.871656671211</f>
        <v>-22.871656671211</v>
      </c>
      <c r="B9142" s="1" t="n">
        <v>-18.4599506462387</v>
      </c>
    </row>
    <row r="9143" customFormat="false" ht="15" hidden="false" customHeight="false" outlineLevel="0" collapsed="false">
      <c r="A9143" s="1" t="n">
        <v>8.03685256760917</v>
      </c>
      <c r="B9143" s="1" t="n">
        <v>2.90757140537862</v>
      </c>
    </row>
    <row r="9144" customFormat="false" ht="15" hidden="false" customHeight="false" outlineLevel="0" collapsed="false">
      <c r="A9144" s="1" t="n">
        <v>35.6803130978385</v>
      </c>
      <c r="B9144" s="1" t="n">
        <v>-4.02206955416726</v>
      </c>
    </row>
    <row r="9145" customFormat="false" ht="15" hidden="false" customHeight="false" outlineLevel="0" collapsed="false">
      <c r="A9145" s="1" t="n">
        <v>27.1804019153359</v>
      </c>
      <c r="B9145" s="1" t="n">
        <v>-7.59271833045136</v>
      </c>
    </row>
    <row r="9146" customFormat="false" ht="15" hidden="false" customHeight="false" outlineLevel="0" collapsed="false">
      <c r="A9146" s="1" t="n">
        <v>24.8048001905102</v>
      </c>
      <c r="B9146" s="1" t="n">
        <v>-7.47746078266299</v>
      </c>
    </row>
    <row r="9147" customFormat="false" ht="15" hidden="false" customHeight="false" outlineLevel="0" collapsed="false">
      <c r="A9147" s="1" t="n">
        <v>30.9118785882436</v>
      </c>
      <c r="B9147" s="1" t="n">
        <v>-0.603010941653622</v>
      </c>
    </row>
    <row r="9148" customFormat="false" ht="15" hidden="false" customHeight="false" outlineLevel="0" collapsed="false">
      <c r="A9148" s="1" t="n">
        <v>39.7336341272446</v>
      </c>
      <c r="B9148" s="1" t="n">
        <v>-9.34804180286094</v>
      </c>
    </row>
    <row r="9149" customFormat="false" ht="15" hidden="false" customHeight="false" outlineLevel="0" collapsed="false">
      <c r="A9149" s="1" t="n">
        <f aca="false">-30.8086740396959</f>
        <v>-30.8086740396959</v>
      </c>
      <c r="B9149" s="1" t="n">
        <v>-13.2243075654058</v>
      </c>
    </row>
    <row r="9150" customFormat="false" ht="15" hidden="false" customHeight="false" outlineLevel="0" collapsed="false">
      <c r="A9150" s="1" t="n">
        <v>28.9254451224207</v>
      </c>
      <c r="B9150" s="1" t="n">
        <v>-8.22297552744173</v>
      </c>
    </row>
    <row r="9151" customFormat="false" ht="15" hidden="false" customHeight="false" outlineLevel="0" collapsed="false">
      <c r="A9151" s="1" t="n">
        <f aca="false">-21.6598869894415</f>
        <v>-21.6598869894415</v>
      </c>
      <c r="B9151" s="1" t="n">
        <v>-13.1194168574583</v>
      </c>
    </row>
    <row r="9152" customFormat="false" ht="15" hidden="false" customHeight="false" outlineLevel="0" collapsed="false">
      <c r="A9152" s="1" t="n">
        <f aca="false">-19.9792420944101</f>
        <v>-19.9792420944101</v>
      </c>
      <c r="B9152" s="1" t="n">
        <v>-12.1449167774938</v>
      </c>
    </row>
    <row r="9153" customFormat="false" ht="15" hidden="false" customHeight="false" outlineLevel="0" collapsed="false">
      <c r="A9153" s="1" t="n">
        <v>0.374515880135672</v>
      </c>
      <c r="B9153" s="1" t="n">
        <v>0.742285368516815</v>
      </c>
    </row>
    <row r="9154" customFormat="false" ht="15" hidden="false" customHeight="false" outlineLevel="0" collapsed="false">
      <c r="A9154" s="1" t="n">
        <v>2.3892782137481</v>
      </c>
      <c r="B9154" s="1" t="n">
        <v>3.27625091636359</v>
      </c>
    </row>
    <row r="9155" customFormat="false" ht="15" hidden="false" customHeight="false" outlineLevel="0" collapsed="false">
      <c r="A9155" s="1" t="n">
        <f aca="false">-20.2426075398853</f>
        <v>-20.2426075398853</v>
      </c>
      <c r="B9155" s="1" t="n">
        <v>-10.4090084337034</v>
      </c>
    </row>
    <row r="9156" customFormat="false" ht="15" hidden="false" customHeight="false" outlineLevel="0" collapsed="false">
      <c r="A9156" s="1" t="n">
        <f aca="false">-35.2634587350919</f>
        <v>-35.2634587350919</v>
      </c>
      <c r="B9156" s="1" t="n">
        <v>-13.2689218357029</v>
      </c>
    </row>
    <row r="9157" customFormat="false" ht="15" hidden="false" customHeight="false" outlineLevel="0" collapsed="false">
      <c r="A9157" s="1" t="n">
        <f aca="false">-16.3042320518734</f>
        <v>-16.3042320518734</v>
      </c>
      <c r="B9157" s="1" t="n">
        <v>-15.4943419860767</v>
      </c>
    </row>
    <row r="9158" customFormat="false" ht="15" hidden="false" customHeight="false" outlineLevel="0" collapsed="false">
      <c r="A9158" s="1" t="n">
        <v>22.8285795739193</v>
      </c>
      <c r="B9158" s="1" t="n">
        <v>-4.88918161455304</v>
      </c>
    </row>
    <row r="9159" customFormat="false" ht="15" hidden="false" customHeight="false" outlineLevel="0" collapsed="false">
      <c r="A9159" s="1" t="n">
        <v>-0.806078877817667</v>
      </c>
      <c r="B9159" s="1" t="n">
        <v>0.730709539604282</v>
      </c>
    </row>
    <row r="9160" customFormat="false" ht="15" hidden="false" customHeight="false" outlineLevel="0" collapsed="false">
      <c r="A9160" s="1" t="n">
        <v>-4.05160893779317</v>
      </c>
      <c r="B9160" s="1" t="n">
        <v>3.67995664837673</v>
      </c>
    </row>
    <row r="9161" customFormat="false" ht="15" hidden="false" customHeight="false" outlineLevel="0" collapsed="false">
      <c r="A9161" s="1" t="n">
        <v>27.3766779812746</v>
      </c>
      <c r="B9161" s="1" t="n">
        <v>-8.02875972128107</v>
      </c>
    </row>
    <row r="9162" customFormat="false" ht="15" hidden="false" customHeight="false" outlineLevel="0" collapsed="false">
      <c r="A9162" s="1" t="n">
        <f aca="false">-16.3876312924812</f>
        <v>-16.3876312924812</v>
      </c>
      <c r="B9162" s="1" t="n">
        <v>-14.5982130738713</v>
      </c>
    </row>
    <row r="9163" customFormat="false" ht="15" hidden="false" customHeight="false" outlineLevel="0" collapsed="false">
      <c r="A9163" s="1" t="n">
        <v>0.536398401781711</v>
      </c>
      <c r="B9163" s="1" t="n">
        <v>0.206930183735859</v>
      </c>
    </row>
    <row r="9164" customFormat="false" ht="15" hidden="false" customHeight="false" outlineLevel="0" collapsed="false">
      <c r="A9164" s="1" t="n">
        <v>8.0158581152656</v>
      </c>
      <c r="B9164" s="1" t="n">
        <v>0.303542531738426</v>
      </c>
    </row>
    <row r="9165" customFormat="false" ht="15" hidden="false" customHeight="false" outlineLevel="0" collapsed="false">
      <c r="A9165" s="1" t="n">
        <v>6.44488408624107</v>
      </c>
      <c r="B9165" s="1" t="n">
        <v>4.65028462329673</v>
      </c>
    </row>
    <row r="9166" customFormat="false" ht="15" hidden="false" customHeight="false" outlineLevel="0" collapsed="false">
      <c r="A9166" s="1" t="n">
        <f aca="false">-27.8684818969124</f>
        <v>-27.8684818969124</v>
      </c>
      <c r="B9166" s="1" t="n">
        <v>-16.3104196688206</v>
      </c>
    </row>
    <row r="9167" customFormat="false" ht="15" hidden="false" customHeight="false" outlineLevel="0" collapsed="false">
      <c r="A9167" s="1" t="n">
        <v>34.5684505811363</v>
      </c>
      <c r="B9167" s="1" t="n">
        <v>-3.86242147492879</v>
      </c>
    </row>
    <row r="9168" customFormat="false" ht="15" hidden="false" customHeight="false" outlineLevel="0" collapsed="false">
      <c r="A9168" s="1" t="n">
        <v>13.3914206621292</v>
      </c>
      <c r="B9168" s="1" t="n">
        <v>9.56798131377111</v>
      </c>
    </row>
    <row r="9169" customFormat="false" ht="15" hidden="false" customHeight="false" outlineLevel="0" collapsed="false">
      <c r="A9169" s="1" t="n">
        <v>1.38545692213879</v>
      </c>
      <c r="B9169" s="1" t="n">
        <v>6.01470498258537</v>
      </c>
    </row>
    <row r="9170" customFormat="false" ht="15" hidden="false" customHeight="false" outlineLevel="0" collapsed="false">
      <c r="A9170" s="1" t="n">
        <v>21.4633280891008</v>
      </c>
      <c r="B9170" s="1" t="n">
        <v>-1.13360838478722</v>
      </c>
    </row>
    <row r="9171" customFormat="false" ht="15" hidden="false" customHeight="false" outlineLevel="0" collapsed="false">
      <c r="A9171" s="1" t="n">
        <v>38.2241699779619</v>
      </c>
      <c r="B9171" s="1" t="n">
        <v>-4.24851868677735</v>
      </c>
    </row>
    <row r="9172" customFormat="false" ht="15" hidden="false" customHeight="false" outlineLevel="0" collapsed="false">
      <c r="A9172" s="1" t="n">
        <v>13.2755632250747</v>
      </c>
      <c r="B9172" s="1" t="n">
        <v>5.66648989184038</v>
      </c>
    </row>
    <row r="9173" customFormat="false" ht="15" hidden="false" customHeight="false" outlineLevel="0" collapsed="false">
      <c r="A9173" s="1" t="n">
        <v>28.77329026562</v>
      </c>
      <c r="B9173" s="1" t="n">
        <v>-1.30446856055855</v>
      </c>
    </row>
    <row r="9174" customFormat="false" ht="15" hidden="false" customHeight="false" outlineLevel="0" collapsed="false">
      <c r="A9174" s="1" t="n">
        <v>35.519990262033</v>
      </c>
      <c r="B9174" s="1" t="n">
        <v>-1.00400248917543</v>
      </c>
    </row>
    <row r="9175" customFormat="false" ht="15" hidden="false" customHeight="false" outlineLevel="0" collapsed="false">
      <c r="A9175" s="1" t="n">
        <v>35.1827491306003</v>
      </c>
      <c r="B9175" s="1" t="n">
        <v>-8.65619909759381</v>
      </c>
    </row>
    <row r="9176" customFormat="false" ht="15" hidden="false" customHeight="false" outlineLevel="0" collapsed="false">
      <c r="A9176" s="1" t="n">
        <v>-3.5477080967613</v>
      </c>
      <c r="B9176" s="1" t="n">
        <v>0.545478852095242</v>
      </c>
    </row>
    <row r="9177" customFormat="false" ht="15" hidden="false" customHeight="false" outlineLevel="0" collapsed="false">
      <c r="A9177" s="1" t="n">
        <v>23.7770659033754</v>
      </c>
      <c r="B9177" s="1" t="n">
        <v>-3.68100187154208</v>
      </c>
    </row>
    <row r="9178" customFormat="false" ht="15" hidden="false" customHeight="false" outlineLevel="0" collapsed="false">
      <c r="A9178" s="1" t="n">
        <f aca="false">-22.3328812577132</f>
        <v>-22.3328812577132</v>
      </c>
      <c r="B9178" s="1" t="n">
        <v>-13.6755633602528</v>
      </c>
    </row>
    <row r="9179" customFormat="false" ht="15" hidden="false" customHeight="false" outlineLevel="0" collapsed="false">
      <c r="A9179" s="1" t="n">
        <v>24.089353879091</v>
      </c>
      <c r="B9179" s="1" t="n">
        <v>-6.48386091326078</v>
      </c>
    </row>
    <row r="9180" customFormat="false" ht="15" hidden="false" customHeight="false" outlineLevel="0" collapsed="false">
      <c r="A9180" s="1" t="n">
        <v>39.4436983219385</v>
      </c>
      <c r="B9180" s="1" t="n">
        <v>-9.49260262607698</v>
      </c>
    </row>
    <row r="9181" customFormat="false" ht="15" hidden="false" customHeight="false" outlineLevel="0" collapsed="false">
      <c r="A9181" s="1" t="n">
        <f aca="false">-16.3807514773609</f>
        <v>-16.3807514773609</v>
      </c>
      <c r="B9181" s="1" t="n">
        <v>-12.2054633498647</v>
      </c>
    </row>
    <row r="9182" customFormat="false" ht="15" hidden="false" customHeight="false" outlineLevel="0" collapsed="false">
      <c r="A9182" s="1" t="n">
        <v>40.2009456078232</v>
      </c>
      <c r="B9182" s="1" t="n">
        <v>-8.95793072952125</v>
      </c>
    </row>
    <row r="9183" customFormat="false" ht="15" hidden="false" customHeight="false" outlineLevel="0" collapsed="false">
      <c r="A9183" s="1" t="n">
        <v>29.8949717322935</v>
      </c>
      <c r="B9183" s="1" t="n">
        <v>-8.86249052829582</v>
      </c>
    </row>
    <row r="9184" customFormat="false" ht="15" hidden="false" customHeight="false" outlineLevel="0" collapsed="false">
      <c r="A9184" s="1" t="n">
        <v>11.4938872865204</v>
      </c>
      <c r="B9184" s="1" t="n">
        <v>3.518776380587</v>
      </c>
    </row>
    <row r="9185" customFormat="false" ht="15" hidden="false" customHeight="false" outlineLevel="0" collapsed="false">
      <c r="A9185" s="1" t="n">
        <v>32.6487317976959</v>
      </c>
      <c r="B9185" s="1" t="n">
        <v>-0.457665513394635</v>
      </c>
    </row>
    <row r="9186" customFormat="false" ht="15" hidden="false" customHeight="false" outlineLevel="0" collapsed="false">
      <c r="A9186" s="1" t="n">
        <v>8.28194281011479</v>
      </c>
      <c r="B9186" s="1" t="n">
        <v>1.51494459840472</v>
      </c>
    </row>
    <row r="9187" customFormat="false" ht="15" hidden="false" customHeight="false" outlineLevel="0" collapsed="false">
      <c r="A9187" s="1" t="n">
        <f aca="false">-31.830834865496</f>
        <v>-31.830834865496</v>
      </c>
      <c r="B9187" s="1" t="n">
        <v>-13.2610214149371</v>
      </c>
    </row>
    <row r="9188" customFormat="false" ht="15" hidden="false" customHeight="false" outlineLevel="0" collapsed="false">
      <c r="A9188" s="1" t="n">
        <v>32.7502122567774</v>
      </c>
      <c r="B9188" s="1" t="n">
        <v>-7.69153044306684</v>
      </c>
    </row>
    <row r="9189" customFormat="false" ht="15" hidden="false" customHeight="false" outlineLevel="0" collapsed="false">
      <c r="A9189" s="1" t="n">
        <v>-4.75773173730503</v>
      </c>
      <c r="B9189" s="1" t="n">
        <v>2.43576981169466</v>
      </c>
    </row>
    <row r="9190" customFormat="false" ht="15" hidden="false" customHeight="false" outlineLevel="0" collapsed="false">
      <c r="A9190" s="1" t="n">
        <f aca="false">-17.0596531243426</f>
        <v>-17.0596531243426</v>
      </c>
      <c r="B9190" s="1" t="n">
        <v>-14.7139646159476</v>
      </c>
    </row>
    <row r="9191" customFormat="false" ht="15" hidden="false" customHeight="false" outlineLevel="0" collapsed="false">
      <c r="A9191" s="1" t="n">
        <v>6.04955339612271</v>
      </c>
      <c r="B9191" s="1" t="n">
        <v>3.66910321206096</v>
      </c>
    </row>
    <row r="9192" customFormat="false" ht="15" hidden="false" customHeight="false" outlineLevel="0" collapsed="false">
      <c r="A9192" s="1" t="n">
        <v>27.3347250830249</v>
      </c>
      <c r="B9192" s="1" t="n">
        <v>-7.91988671136762</v>
      </c>
    </row>
    <row r="9193" customFormat="false" ht="15" hidden="false" customHeight="false" outlineLevel="0" collapsed="false">
      <c r="A9193" s="1" t="n">
        <v>-0.665782502435524</v>
      </c>
      <c r="B9193" s="1" t="n">
        <v>2.70436952069921</v>
      </c>
    </row>
    <row r="9194" customFormat="false" ht="15" hidden="false" customHeight="false" outlineLevel="0" collapsed="false">
      <c r="A9194" s="1" t="n">
        <f aca="false">-30.3504888932628</f>
        <v>-30.3504888932628</v>
      </c>
      <c r="B9194" s="1" t="n">
        <v>-11.8149391618554</v>
      </c>
    </row>
    <row r="9195" customFormat="false" ht="15" hidden="false" customHeight="false" outlineLevel="0" collapsed="false">
      <c r="A9195" s="1" t="n">
        <v>8.70748043808686</v>
      </c>
      <c r="B9195" s="1" t="n">
        <v>3.32544322503669</v>
      </c>
    </row>
    <row r="9196" customFormat="false" ht="15" hidden="false" customHeight="false" outlineLevel="0" collapsed="false">
      <c r="A9196" s="1" t="n">
        <v>38.38568790442</v>
      </c>
      <c r="B9196" s="1" t="n">
        <v>-3.08291088115573</v>
      </c>
    </row>
    <row r="9197" customFormat="false" ht="15" hidden="false" customHeight="false" outlineLevel="0" collapsed="false">
      <c r="A9197" s="1" t="n">
        <v>11.3939009046819</v>
      </c>
      <c r="B9197" s="1" t="n">
        <v>8.79580968220475</v>
      </c>
    </row>
    <row r="9198" customFormat="false" ht="15" hidden="false" customHeight="false" outlineLevel="0" collapsed="false">
      <c r="A9198" s="1" t="n">
        <f aca="false">-26.7573784380501</f>
        <v>-26.7573784380501</v>
      </c>
      <c r="B9198" s="1" t="n">
        <v>-18.3104204950538</v>
      </c>
    </row>
    <row r="9199" customFormat="false" ht="15" hidden="false" customHeight="false" outlineLevel="0" collapsed="false">
      <c r="A9199" s="1" t="n">
        <v>1.66794228167388</v>
      </c>
      <c r="B9199" s="1" t="n">
        <v>7.29985580708613</v>
      </c>
    </row>
    <row r="9200" customFormat="false" ht="15" hidden="false" customHeight="false" outlineLevel="0" collapsed="false">
      <c r="A9200" s="1" t="n">
        <v>30.8645044948033</v>
      </c>
      <c r="B9200" s="1" t="n">
        <v>-0.946809310180954</v>
      </c>
    </row>
    <row r="9201" customFormat="false" ht="15" hidden="false" customHeight="false" outlineLevel="0" collapsed="false">
      <c r="A9201" s="1" t="n">
        <f aca="false">-31.124510774518</f>
        <v>-31.124510774518</v>
      </c>
      <c r="B9201" s="1" t="n">
        <v>-14.3067684640408</v>
      </c>
    </row>
    <row r="9202" customFormat="false" ht="15" hidden="false" customHeight="false" outlineLevel="0" collapsed="false">
      <c r="A9202" s="1" t="n">
        <v>10.8210836225412</v>
      </c>
      <c r="B9202" s="1" t="n">
        <v>5.10759297209768</v>
      </c>
    </row>
    <row r="9203" customFormat="false" ht="15" hidden="false" customHeight="false" outlineLevel="0" collapsed="false">
      <c r="A9203" s="1" t="n">
        <v>26.6533437489236</v>
      </c>
      <c r="B9203" s="1" t="n">
        <v>-8.96026342145071</v>
      </c>
    </row>
    <row r="9204" customFormat="false" ht="15" hidden="false" customHeight="false" outlineLevel="0" collapsed="false">
      <c r="A9204" s="1" t="n">
        <f aca="false">-31.6846236268417</f>
        <v>-31.6846236268417</v>
      </c>
      <c r="B9204" s="1" t="n">
        <v>-9.88851592624521</v>
      </c>
    </row>
    <row r="9205" customFormat="false" ht="15" hidden="false" customHeight="false" outlineLevel="0" collapsed="false">
      <c r="A9205" s="1" t="n">
        <v>6.03686729092997</v>
      </c>
      <c r="B9205" s="1" t="n">
        <v>1.7604806411594</v>
      </c>
    </row>
    <row r="9206" customFormat="false" ht="15" hidden="false" customHeight="false" outlineLevel="0" collapsed="false">
      <c r="A9206" s="1" t="n">
        <v>22.8816693523275</v>
      </c>
      <c r="B9206" s="1" t="n">
        <v>-4.02687458588537</v>
      </c>
    </row>
    <row r="9207" customFormat="false" ht="15" hidden="false" customHeight="false" outlineLevel="0" collapsed="false">
      <c r="A9207" s="1" t="n">
        <v>1.8597620100535</v>
      </c>
      <c r="B9207" s="1" t="n">
        <v>1.77622280339411</v>
      </c>
    </row>
    <row r="9208" customFormat="false" ht="15" hidden="false" customHeight="false" outlineLevel="0" collapsed="false">
      <c r="A9208" s="1" t="n">
        <v>6.59345535941927</v>
      </c>
      <c r="B9208" s="1" t="n">
        <v>8.20207664141024</v>
      </c>
    </row>
    <row r="9209" customFormat="false" ht="15" hidden="false" customHeight="false" outlineLevel="0" collapsed="false">
      <c r="A9209" s="1" t="n">
        <v>-5.33528558566464</v>
      </c>
      <c r="B9209" s="1" t="n">
        <v>6.49786948104699</v>
      </c>
    </row>
    <row r="9210" customFormat="false" ht="15" hidden="false" customHeight="false" outlineLevel="0" collapsed="false">
      <c r="A9210" s="1" t="n">
        <v>34.0625277237948</v>
      </c>
      <c r="B9210" s="1" t="n">
        <v>-2.31185484797991</v>
      </c>
    </row>
    <row r="9211" customFormat="false" ht="15" hidden="false" customHeight="false" outlineLevel="0" collapsed="false">
      <c r="A9211" s="1" t="n">
        <f aca="false">-27.3502954457018</f>
        <v>-27.3502954457018</v>
      </c>
      <c r="B9211" s="1" t="n">
        <v>-10.2017890856276</v>
      </c>
    </row>
    <row r="9212" customFormat="false" ht="15" hidden="false" customHeight="false" outlineLevel="0" collapsed="false">
      <c r="A9212" s="1" t="n">
        <v>13.0696671129324</v>
      </c>
      <c r="B9212" s="1" t="n">
        <v>7.85215818973578</v>
      </c>
    </row>
    <row r="9213" customFormat="false" ht="15" hidden="false" customHeight="false" outlineLevel="0" collapsed="false">
      <c r="A9213" s="1" t="n">
        <v>9.71402521236346</v>
      </c>
      <c r="B9213" s="1" t="n">
        <v>4.09505877520142</v>
      </c>
    </row>
    <row r="9214" customFormat="false" ht="15" hidden="false" customHeight="false" outlineLevel="0" collapsed="false">
      <c r="A9214" s="1" t="n">
        <f aca="false">-34.2740382295228</f>
        <v>-34.2740382295228</v>
      </c>
      <c r="B9214" s="1" t="n">
        <v>-10.4454735656161</v>
      </c>
    </row>
    <row r="9215" customFormat="false" ht="15" hidden="false" customHeight="false" outlineLevel="0" collapsed="false">
      <c r="A9215" s="1" t="n">
        <v>-2.83528020163399</v>
      </c>
      <c r="B9215" s="1" t="n">
        <v>8.84527122426442</v>
      </c>
    </row>
    <row r="9216" customFormat="false" ht="15" hidden="false" customHeight="false" outlineLevel="0" collapsed="false">
      <c r="A9216" s="1" t="n">
        <v>10.9510283157997</v>
      </c>
      <c r="B9216" s="1" t="n">
        <v>4.74600147366317</v>
      </c>
    </row>
    <row r="9217" customFormat="false" ht="15" hidden="false" customHeight="false" outlineLevel="0" collapsed="false">
      <c r="A9217" s="1" t="n">
        <f aca="false">-27.075890926241</f>
        <v>-27.075890926241</v>
      </c>
      <c r="B9217" s="1" t="n">
        <v>-18.086924348007</v>
      </c>
    </row>
    <row r="9218" customFormat="false" ht="15" hidden="false" customHeight="false" outlineLevel="0" collapsed="false">
      <c r="A9218" s="1" t="n">
        <v>36.3913892555875</v>
      </c>
      <c r="B9218" s="1" t="n">
        <v>-9.20521780920561</v>
      </c>
    </row>
    <row r="9219" customFormat="false" ht="15" hidden="false" customHeight="false" outlineLevel="0" collapsed="false">
      <c r="A9219" s="1" t="n">
        <v>-0.0117352091104008</v>
      </c>
      <c r="B9219" s="1" t="n">
        <v>9.13283176596228</v>
      </c>
    </row>
    <row r="9220" customFormat="false" ht="15" hidden="false" customHeight="false" outlineLevel="0" collapsed="false">
      <c r="A9220" s="1" t="n">
        <v>21.2998433668434</v>
      </c>
      <c r="B9220" s="1" t="n">
        <v>-0.322636900216483</v>
      </c>
    </row>
    <row r="9221" customFormat="false" ht="15" hidden="false" customHeight="false" outlineLevel="0" collapsed="false">
      <c r="A9221" s="1" t="n">
        <v>38.9810680605324</v>
      </c>
      <c r="B9221" s="1" t="n">
        <v>-5.04786669765525</v>
      </c>
    </row>
    <row r="9222" customFormat="false" ht="15" hidden="false" customHeight="false" outlineLevel="0" collapsed="false">
      <c r="A9222" s="1" t="n">
        <v>12.2958677994304</v>
      </c>
      <c r="B9222" s="1" t="n">
        <v>8.73895715752486</v>
      </c>
    </row>
    <row r="9223" customFormat="false" ht="15" hidden="false" customHeight="false" outlineLevel="0" collapsed="false">
      <c r="A9223" s="1" t="n">
        <v>29.7041716762304</v>
      </c>
      <c r="B9223" s="1" t="n">
        <v>-3.80677888940896</v>
      </c>
    </row>
    <row r="9224" customFormat="false" ht="15" hidden="false" customHeight="false" outlineLevel="0" collapsed="false">
      <c r="A9224" s="1" t="n">
        <v>11.1478126139823</v>
      </c>
      <c r="B9224" s="1" t="n">
        <v>2.6210413704577</v>
      </c>
    </row>
    <row r="9225" customFormat="false" ht="15" hidden="false" customHeight="false" outlineLevel="0" collapsed="false">
      <c r="A9225" s="1" t="n">
        <f aca="false">-22.5295769163747</f>
        <v>-22.5295769163747</v>
      </c>
      <c r="B9225" s="1" t="n">
        <v>-14.5998288223645</v>
      </c>
    </row>
    <row r="9226" customFormat="false" ht="15" hidden="false" customHeight="false" outlineLevel="0" collapsed="false">
      <c r="A9226" s="1" t="n">
        <v>33.1798838669772</v>
      </c>
      <c r="B9226" s="1" t="n">
        <v>0.00417022931842758</v>
      </c>
    </row>
    <row r="9227" customFormat="false" ht="15" hidden="false" customHeight="false" outlineLevel="0" collapsed="false">
      <c r="A9227" s="1" t="n">
        <v>12.6589369280976</v>
      </c>
      <c r="B9227" s="1" t="n">
        <v>5.89907664119097</v>
      </c>
    </row>
    <row r="9228" customFormat="false" ht="15" hidden="false" customHeight="false" outlineLevel="0" collapsed="false">
      <c r="A9228" s="1" t="n">
        <v>36.3361540396871</v>
      </c>
      <c r="B9228" s="1" t="n">
        <v>-5.10862527712657</v>
      </c>
    </row>
    <row r="9229" customFormat="false" ht="15" hidden="false" customHeight="false" outlineLevel="0" collapsed="false">
      <c r="A9229" s="1" t="n">
        <v>22.615514656254</v>
      </c>
      <c r="B9229" s="1" t="n">
        <v>-8.05126532461834</v>
      </c>
    </row>
    <row r="9230" customFormat="false" ht="15" hidden="false" customHeight="false" outlineLevel="0" collapsed="false">
      <c r="A9230" s="1" t="n">
        <f aca="false">-21.2730814912862</f>
        <v>-21.2730814912862</v>
      </c>
      <c r="B9230" s="1" t="n">
        <v>-14.2664115699921</v>
      </c>
    </row>
    <row r="9231" customFormat="false" ht="15" hidden="false" customHeight="false" outlineLevel="0" collapsed="false">
      <c r="A9231" s="1" t="n">
        <f aca="false">-23.5413228145499</f>
        <v>-23.5413228145499</v>
      </c>
      <c r="B9231" s="1" t="n">
        <v>-15.3183296303611</v>
      </c>
    </row>
    <row r="9232" customFormat="false" ht="15" hidden="false" customHeight="false" outlineLevel="0" collapsed="false">
      <c r="A9232" s="1" t="n">
        <v>9.88364855159203</v>
      </c>
      <c r="B9232" s="1" t="n">
        <v>0.801148455002836</v>
      </c>
    </row>
    <row r="9233" customFormat="false" ht="15" hidden="false" customHeight="false" outlineLevel="0" collapsed="false">
      <c r="A9233" s="1" t="n">
        <v>36.244562429217</v>
      </c>
      <c r="B9233" s="1" t="n">
        <v>-1.32820005182361</v>
      </c>
    </row>
    <row r="9234" customFormat="false" ht="15" hidden="false" customHeight="false" outlineLevel="0" collapsed="false">
      <c r="A9234" s="1" t="n">
        <v>31.574406153138</v>
      </c>
      <c r="B9234" s="1" t="n">
        <v>-7.52168954795213</v>
      </c>
    </row>
    <row r="9235" customFormat="false" ht="15" hidden="false" customHeight="false" outlineLevel="0" collapsed="false">
      <c r="A9235" s="1" t="n">
        <v>13.3106179730563</v>
      </c>
      <c r="B9235" s="1" t="n">
        <v>2.62452461565647</v>
      </c>
    </row>
    <row r="9236" customFormat="false" ht="15" hidden="false" customHeight="false" outlineLevel="0" collapsed="false">
      <c r="A9236" s="1" t="n">
        <v>38.3822070889574</v>
      </c>
      <c r="B9236" s="1" t="n">
        <v>-4.27527009406301</v>
      </c>
    </row>
    <row r="9237" customFormat="false" ht="15" hidden="false" customHeight="false" outlineLevel="0" collapsed="false">
      <c r="A9237" s="1" t="n">
        <f aca="false">-24.4310239447807</f>
        <v>-24.4310239447807</v>
      </c>
      <c r="B9237" s="1" t="n">
        <v>-18.245233434062</v>
      </c>
    </row>
    <row r="9238" customFormat="false" ht="15" hidden="false" customHeight="false" outlineLevel="0" collapsed="false">
      <c r="A9238" s="1" t="n">
        <v>33.0987112208857</v>
      </c>
      <c r="B9238" s="1" t="n">
        <v>-4.7783533286695</v>
      </c>
    </row>
    <row r="9239" customFormat="false" ht="15" hidden="false" customHeight="false" outlineLevel="0" collapsed="false">
      <c r="A9239" s="1" t="n">
        <v>34.0079471555691</v>
      </c>
      <c r="B9239" s="1" t="n">
        <v>-7.88026860207848</v>
      </c>
    </row>
    <row r="9240" customFormat="false" ht="15" hidden="false" customHeight="false" outlineLevel="0" collapsed="false">
      <c r="A9240" s="1" t="n">
        <v>30.6638635892131</v>
      </c>
      <c r="B9240" s="1" t="n">
        <v>-6.18774564567731</v>
      </c>
    </row>
    <row r="9241" customFormat="false" ht="15" hidden="false" customHeight="false" outlineLevel="0" collapsed="false">
      <c r="A9241" s="1" t="n">
        <v>38.5536945349529</v>
      </c>
      <c r="B9241" s="1" t="n">
        <v>-6.05898253172689</v>
      </c>
    </row>
    <row r="9242" customFormat="false" ht="15" hidden="false" customHeight="false" outlineLevel="0" collapsed="false">
      <c r="A9242" s="1" t="n">
        <v>-1.20285692642314</v>
      </c>
      <c r="B9242" s="1" t="n">
        <v>6.89958560659367</v>
      </c>
    </row>
    <row r="9243" customFormat="false" ht="15" hidden="false" customHeight="false" outlineLevel="0" collapsed="false">
      <c r="A9243" s="1" t="n">
        <f aca="false">-32.9691656583464</f>
        <v>-32.9691656583464</v>
      </c>
      <c r="B9243" s="1" t="n">
        <v>-13.8459163580066</v>
      </c>
    </row>
    <row r="9244" customFormat="false" ht="15" hidden="false" customHeight="false" outlineLevel="0" collapsed="false">
      <c r="A9244" s="1" t="n">
        <v>35.3930391545588</v>
      </c>
      <c r="B9244" s="1" t="n">
        <v>-1.93429249100711</v>
      </c>
    </row>
    <row r="9245" customFormat="false" ht="15" hidden="false" customHeight="false" outlineLevel="0" collapsed="false">
      <c r="A9245" s="1" t="n">
        <v>10.4879073701589</v>
      </c>
      <c r="B9245" s="1" t="n">
        <v>2.65042125170522</v>
      </c>
    </row>
    <row r="9246" customFormat="false" ht="15" hidden="false" customHeight="false" outlineLevel="0" collapsed="false">
      <c r="A9246" s="1" t="n">
        <v>9.64135122944403</v>
      </c>
      <c r="B9246" s="1" t="n">
        <v>2.46950554699641</v>
      </c>
    </row>
    <row r="9247" customFormat="false" ht="15" hidden="false" customHeight="false" outlineLevel="0" collapsed="false">
      <c r="A9247" s="1" t="n">
        <v>32.4938854034869</v>
      </c>
      <c r="B9247" s="1" t="n">
        <v>-4.19787551996283</v>
      </c>
    </row>
    <row r="9248" customFormat="false" ht="15" hidden="false" customHeight="false" outlineLevel="0" collapsed="false">
      <c r="A9248" s="1" t="n">
        <v>-2.79145943240127</v>
      </c>
      <c r="B9248" s="1" t="n">
        <v>2.43622189545194</v>
      </c>
    </row>
    <row r="9249" customFormat="false" ht="15" hidden="false" customHeight="false" outlineLevel="0" collapsed="false">
      <c r="A9249" s="1" t="n">
        <v>35.0150826673029</v>
      </c>
      <c r="B9249" s="1" t="n">
        <v>-6.52290061503217</v>
      </c>
    </row>
    <row r="9250" customFormat="false" ht="15" hidden="false" customHeight="false" outlineLevel="0" collapsed="false">
      <c r="A9250" s="1" t="n">
        <f aca="false">-32.0923709890976</f>
        <v>-32.0923709890976</v>
      </c>
      <c r="B9250" s="1" t="n">
        <v>-11.9607640525204</v>
      </c>
    </row>
    <row r="9251" customFormat="false" ht="15" hidden="false" customHeight="false" outlineLevel="0" collapsed="false">
      <c r="A9251" s="1" t="n">
        <v>2.26202539574916</v>
      </c>
      <c r="B9251" s="1" t="n">
        <v>5.81663007163676</v>
      </c>
    </row>
    <row r="9252" customFormat="false" ht="15" hidden="false" customHeight="false" outlineLevel="0" collapsed="false">
      <c r="A9252" s="1" t="n">
        <v>40.705278759167</v>
      </c>
      <c r="B9252" s="1" t="n">
        <v>-8.92700200545263</v>
      </c>
    </row>
    <row r="9253" customFormat="false" ht="15" hidden="false" customHeight="false" outlineLevel="0" collapsed="false">
      <c r="A9253" s="1" t="n">
        <v>-0.84037658260913</v>
      </c>
      <c r="B9253" s="1" t="n">
        <v>1.68007975919245</v>
      </c>
    </row>
    <row r="9254" customFormat="false" ht="15" hidden="false" customHeight="false" outlineLevel="0" collapsed="false">
      <c r="A9254" s="1" t="n">
        <v>-2.97106848452096</v>
      </c>
      <c r="B9254" s="1" t="n">
        <v>0.60999360838474</v>
      </c>
    </row>
    <row r="9255" customFormat="false" ht="15" hidden="false" customHeight="false" outlineLevel="0" collapsed="false">
      <c r="A9255" s="1" t="n">
        <v>3.2623467895198</v>
      </c>
      <c r="B9255" s="1" t="n">
        <v>8.33874203989931</v>
      </c>
    </row>
    <row r="9256" customFormat="false" ht="15" hidden="false" customHeight="false" outlineLevel="0" collapsed="false">
      <c r="A9256" s="1" t="n">
        <f aca="false">-34.5318027664295</f>
        <v>-34.5318027664295</v>
      </c>
      <c r="B9256" s="1" t="n">
        <v>-16.647318407472</v>
      </c>
    </row>
    <row r="9257" customFormat="false" ht="15" hidden="false" customHeight="false" outlineLevel="0" collapsed="false">
      <c r="A9257" s="1" t="n">
        <f aca="false">-27.8125074753328</f>
        <v>-27.8125074753328</v>
      </c>
      <c r="B9257" s="1" t="n">
        <v>-18.3077552144242</v>
      </c>
    </row>
    <row r="9258" customFormat="false" ht="15" hidden="false" customHeight="false" outlineLevel="0" collapsed="false">
      <c r="A9258" s="1" t="n">
        <v>8.46397504685069</v>
      </c>
      <c r="B9258" s="1" t="n">
        <v>0.73825831136918</v>
      </c>
    </row>
    <row r="9259" customFormat="false" ht="15" hidden="false" customHeight="false" outlineLevel="0" collapsed="false">
      <c r="A9259" s="1" t="n">
        <f aca="false">-24.1739645235036</f>
        <v>-24.1739645235036</v>
      </c>
      <c r="B9259" s="1" t="n">
        <v>-18.0608278386443</v>
      </c>
    </row>
    <row r="9260" customFormat="false" ht="15" hidden="false" customHeight="false" outlineLevel="0" collapsed="false">
      <c r="A9260" s="1" t="n">
        <f aca="false">-25.356645694905</f>
        <v>-25.356645694905</v>
      </c>
      <c r="B9260" s="1" t="n">
        <v>-17.6196147649318</v>
      </c>
    </row>
    <row r="9261" customFormat="false" ht="15" hidden="false" customHeight="false" outlineLevel="0" collapsed="false">
      <c r="A9261" s="1" t="n">
        <v>36.9917030481999</v>
      </c>
      <c r="B9261" s="1" t="n">
        <v>-4.63238735799149</v>
      </c>
    </row>
    <row r="9262" customFormat="false" ht="15" hidden="false" customHeight="false" outlineLevel="0" collapsed="false">
      <c r="A9262" s="1" t="n">
        <f aca="false">-20.3630175264893</f>
        <v>-20.3630175264893</v>
      </c>
      <c r="B9262" s="1" t="n">
        <v>-13.8643741772186</v>
      </c>
    </row>
    <row r="9263" customFormat="false" ht="15" hidden="false" customHeight="false" outlineLevel="0" collapsed="false">
      <c r="A9263" s="1" t="n">
        <f aca="false">-24.3684663535535</f>
        <v>-24.3684663535535</v>
      </c>
      <c r="B9263" s="1" t="n">
        <v>-16.9224243323371</v>
      </c>
    </row>
    <row r="9264" customFormat="false" ht="15" hidden="false" customHeight="false" outlineLevel="0" collapsed="false">
      <c r="A9264" s="1" t="n">
        <f aca="false">-22.8838305189882</f>
        <v>-22.8838305189882</v>
      </c>
      <c r="B9264" s="1" t="n">
        <v>-13.3278088520417</v>
      </c>
    </row>
    <row r="9265" customFormat="false" ht="15" hidden="false" customHeight="false" outlineLevel="0" collapsed="false">
      <c r="A9265" s="1" t="n">
        <f aca="false">-34.889182434219</f>
        <v>-34.889182434219</v>
      </c>
      <c r="B9265" s="1" t="n">
        <v>-17.2848487470833</v>
      </c>
    </row>
    <row r="9266" customFormat="false" ht="15" hidden="false" customHeight="false" outlineLevel="0" collapsed="false">
      <c r="A9266" s="1" t="n">
        <v>5.55029175236522</v>
      </c>
      <c r="B9266" s="1" t="n">
        <v>5.46102478703508</v>
      </c>
    </row>
    <row r="9267" customFormat="false" ht="15" hidden="false" customHeight="false" outlineLevel="0" collapsed="false">
      <c r="A9267" s="1" t="n">
        <f aca="false">-34.0748419881226</f>
        <v>-34.0748419881226</v>
      </c>
      <c r="B9267" s="1" t="n">
        <v>-10.6074993557123</v>
      </c>
    </row>
    <row r="9268" customFormat="false" ht="15" hidden="false" customHeight="false" outlineLevel="0" collapsed="false">
      <c r="A9268" s="1" t="n">
        <f aca="false">-19.85452414207</f>
        <v>-19.85452414207</v>
      </c>
      <c r="B9268" s="1" t="n">
        <v>-14.0819881502016</v>
      </c>
    </row>
    <row r="9269" customFormat="false" ht="15" hidden="false" customHeight="false" outlineLevel="0" collapsed="false">
      <c r="A9269" s="1" t="n">
        <v>38.6297482459077</v>
      </c>
      <c r="B9269" s="1" t="n">
        <v>-3.96515656725146</v>
      </c>
    </row>
    <row r="9270" customFormat="false" ht="15" hidden="false" customHeight="false" outlineLevel="0" collapsed="false">
      <c r="A9270" s="1" t="n">
        <v>29.2366460339783</v>
      </c>
      <c r="B9270" s="1" t="n">
        <v>-4.8261616519539</v>
      </c>
    </row>
    <row r="9271" customFormat="false" ht="15" hidden="false" customHeight="false" outlineLevel="0" collapsed="false">
      <c r="A9271" s="1" t="n">
        <v>37.6213603260769</v>
      </c>
      <c r="B9271" s="1" t="n">
        <v>-1.89568052343879</v>
      </c>
    </row>
    <row r="9272" customFormat="false" ht="15" hidden="false" customHeight="false" outlineLevel="0" collapsed="false">
      <c r="A9272" s="1" t="n">
        <v>7.28777742271415</v>
      </c>
      <c r="B9272" s="1" t="n">
        <v>9.49691343623657</v>
      </c>
    </row>
    <row r="9273" customFormat="false" ht="15" hidden="false" customHeight="false" outlineLevel="0" collapsed="false">
      <c r="A9273" s="1" t="n">
        <v>-4.0688760009495</v>
      </c>
      <c r="B9273" s="1" t="n">
        <v>8.84337074320927</v>
      </c>
    </row>
    <row r="9274" customFormat="false" ht="15" hidden="false" customHeight="false" outlineLevel="0" collapsed="false">
      <c r="A9274" s="1" t="n">
        <v>6.64631333569348</v>
      </c>
      <c r="B9274" s="1" t="n">
        <v>9.55329830787167</v>
      </c>
    </row>
    <row r="9275" customFormat="false" ht="15" hidden="false" customHeight="false" outlineLevel="0" collapsed="false">
      <c r="A9275" s="1" t="n">
        <f aca="false">-20.0462865287006</f>
        <v>-20.0462865287006</v>
      </c>
      <c r="B9275" s="1" t="n">
        <v>-16.4719023135167</v>
      </c>
    </row>
    <row r="9276" customFormat="false" ht="15" hidden="false" customHeight="false" outlineLevel="0" collapsed="false">
      <c r="A9276" s="1" t="n">
        <v>8.53516783068065</v>
      </c>
      <c r="B9276" s="1" t="n">
        <v>6.87444462500063</v>
      </c>
    </row>
    <row r="9277" customFormat="false" ht="15" hidden="false" customHeight="false" outlineLevel="0" collapsed="false">
      <c r="A9277" s="1" t="n">
        <v>22.2917871022816</v>
      </c>
      <c r="B9277" s="1" t="n">
        <v>-0.988585845643433</v>
      </c>
    </row>
    <row r="9278" customFormat="false" ht="15" hidden="false" customHeight="false" outlineLevel="0" collapsed="false">
      <c r="A9278" s="1" t="n">
        <v>27.1596561982963</v>
      </c>
      <c r="B9278" s="1" t="n">
        <v>-2.94541416140423</v>
      </c>
    </row>
    <row r="9279" customFormat="false" ht="15" hidden="false" customHeight="false" outlineLevel="0" collapsed="false">
      <c r="A9279" s="1" t="n">
        <v>22.0570132076224</v>
      </c>
      <c r="B9279" s="1" t="n">
        <v>-6.25617975932038</v>
      </c>
    </row>
    <row r="9280" customFormat="false" ht="15" hidden="false" customHeight="false" outlineLevel="0" collapsed="false">
      <c r="A9280" s="1" t="n">
        <v>27.8585713817968</v>
      </c>
      <c r="B9280" s="1" t="n">
        <v>-6.57557949060552</v>
      </c>
    </row>
    <row r="9281" customFormat="false" ht="15" hidden="false" customHeight="false" outlineLevel="0" collapsed="false">
      <c r="A9281" s="1" t="n">
        <v>-0.288586599153112</v>
      </c>
      <c r="B9281" s="1" t="n">
        <v>2.556018833908</v>
      </c>
    </row>
    <row r="9282" customFormat="false" ht="15" hidden="false" customHeight="false" outlineLevel="0" collapsed="false">
      <c r="A9282" s="1" t="n">
        <f aca="false">-21.5200295504676</f>
        <v>-21.5200295504676</v>
      </c>
      <c r="B9282" s="1" t="n">
        <v>-9.85801039624027</v>
      </c>
    </row>
    <row r="9283" customFormat="false" ht="15" hidden="false" customHeight="false" outlineLevel="0" collapsed="false">
      <c r="A9283" s="1" t="n">
        <f aca="false">-34.7624998017178</f>
        <v>-34.7624998017178</v>
      </c>
      <c r="B9283" s="1" t="n">
        <v>-10.1084225409284</v>
      </c>
    </row>
    <row r="9284" customFormat="false" ht="15" hidden="false" customHeight="false" outlineLevel="0" collapsed="false">
      <c r="A9284" s="1" t="n">
        <v>-0.527674711028197</v>
      </c>
      <c r="B9284" s="1" t="n">
        <v>1.19345023443356</v>
      </c>
    </row>
    <row r="9285" customFormat="false" ht="15" hidden="false" customHeight="false" outlineLevel="0" collapsed="false">
      <c r="A9285" s="1" t="n">
        <f aca="false">-23.5007674781687</f>
        <v>-23.5007674781687</v>
      </c>
      <c r="B9285" s="1" t="n">
        <v>-13.5912216384653</v>
      </c>
    </row>
    <row r="9286" customFormat="false" ht="15" hidden="false" customHeight="false" outlineLevel="0" collapsed="false">
      <c r="A9286" s="1" t="n">
        <v>30.6841548459034</v>
      </c>
      <c r="B9286" s="1" t="n">
        <v>-1.44918867897166</v>
      </c>
    </row>
    <row r="9287" customFormat="false" ht="15" hidden="false" customHeight="false" outlineLevel="0" collapsed="false">
      <c r="A9287" s="1" t="n">
        <v>31.8641195697019</v>
      </c>
      <c r="B9287" s="1" t="n">
        <v>-6.07459116245902</v>
      </c>
    </row>
    <row r="9288" customFormat="false" ht="15" hidden="false" customHeight="false" outlineLevel="0" collapsed="false">
      <c r="A9288" s="1" t="n">
        <v>33.7004146132055</v>
      </c>
      <c r="B9288" s="1" t="n">
        <v>-1.01939934941757</v>
      </c>
    </row>
    <row r="9289" customFormat="false" ht="15" hidden="false" customHeight="false" outlineLevel="0" collapsed="false">
      <c r="A9289" s="1" t="n">
        <v>-2.63325377159101</v>
      </c>
      <c r="B9289" s="1" t="n">
        <v>2.65208040393336</v>
      </c>
    </row>
    <row r="9290" customFormat="false" ht="15" hidden="false" customHeight="false" outlineLevel="0" collapsed="false">
      <c r="A9290" s="1" t="n">
        <f aca="false">-24.2365468468947</f>
        <v>-24.2365468468947</v>
      </c>
      <c r="B9290" s="1" t="n">
        <v>-10.667200591857</v>
      </c>
    </row>
    <row r="9291" customFormat="false" ht="15" hidden="false" customHeight="false" outlineLevel="0" collapsed="false">
      <c r="A9291" s="1" t="n">
        <v>38.9292910790045</v>
      </c>
      <c r="B9291" s="1" t="n">
        <v>-8.82306721999076</v>
      </c>
    </row>
    <row r="9292" customFormat="false" ht="15" hidden="false" customHeight="false" outlineLevel="0" collapsed="false">
      <c r="A9292" s="1" t="n">
        <v>31.2525689396017</v>
      </c>
      <c r="B9292" s="1" t="n">
        <v>-6.49150227608413</v>
      </c>
    </row>
    <row r="9293" customFormat="false" ht="15" hidden="false" customHeight="false" outlineLevel="0" collapsed="false">
      <c r="A9293" s="1" t="n">
        <v>37.9929664468611</v>
      </c>
      <c r="B9293" s="1" t="n">
        <v>-6.98185424749037</v>
      </c>
    </row>
    <row r="9294" customFormat="false" ht="15" hidden="false" customHeight="false" outlineLevel="0" collapsed="false">
      <c r="A9294" s="1" t="n">
        <f aca="false">-19.2236139052872</f>
        <v>-19.2236139052872</v>
      </c>
      <c r="B9294" s="1" t="n">
        <v>-17.5561215083644</v>
      </c>
    </row>
    <row r="9295" customFormat="false" ht="15" hidden="false" customHeight="false" outlineLevel="0" collapsed="false">
      <c r="A9295" s="1" t="n">
        <v>23.5167527045075</v>
      </c>
      <c r="B9295" s="1" t="n">
        <v>-0.381823993118645</v>
      </c>
    </row>
    <row r="9296" customFormat="false" ht="15" hidden="false" customHeight="false" outlineLevel="0" collapsed="false">
      <c r="A9296" s="1" t="n">
        <f aca="false">-31.7870129145132</f>
        <v>-31.7870129145132</v>
      </c>
      <c r="B9296" s="1" t="n">
        <v>-16.6494727745225</v>
      </c>
    </row>
    <row r="9297" customFormat="false" ht="15" hidden="false" customHeight="false" outlineLevel="0" collapsed="false">
      <c r="A9297" s="1" t="n">
        <f aca="false">-22.4282920242487</f>
        <v>-22.4282920242487</v>
      </c>
      <c r="B9297" s="1" t="n">
        <v>-11.9466678480356</v>
      </c>
    </row>
    <row r="9298" customFormat="false" ht="15" hidden="false" customHeight="false" outlineLevel="0" collapsed="false">
      <c r="A9298" s="1" t="n">
        <f aca="false">-17.1054867898232</f>
        <v>-17.1054867898232</v>
      </c>
      <c r="B9298" s="1" t="n">
        <v>-16.7158872621422</v>
      </c>
    </row>
    <row r="9299" customFormat="false" ht="15" hidden="false" customHeight="false" outlineLevel="0" collapsed="false">
      <c r="A9299" s="1" t="n">
        <v>26.470142956983</v>
      </c>
      <c r="B9299" s="1" t="n">
        <v>-5.87461264655044</v>
      </c>
    </row>
    <row r="9300" customFormat="false" ht="15" hidden="false" customHeight="false" outlineLevel="0" collapsed="false">
      <c r="A9300" s="1" t="n">
        <f aca="false">-32.3453721824258</f>
        <v>-32.3453721824258</v>
      </c>
      <c r="B9300" s="1" t="n">
        <v>-9.68939891343114</v>
      </c>
    </row>
    <row r="9301" customFormat="false" ht="15" hidden="false" customHeight="false" outlineLevel="0" collapsed="false">
      <c r="A9301" s="1" t="n">
        <f aca="false">-28.8515600315144</f>
        <v>-28.8515600315144</v>
      </c>
      <c r="B9301" s="1" t="n">
        <v>-9.67040469944716</v>
      </c>
    </row>
    <row r="9302" customFormat="false" ht="15" hidden="false" customHeight="false" outlineLevel="0" collapsed="false">
      <c r="A9302" s="1" t="n">
        <v>30.0546187541575</v>
      </c>
      <c r="B9302" s="1" t="n">
        <v>-8.68104809097736</v>
      </c>
    </row>
    <row r="9303" customFormat="false" ht="15" hidden="false" customHeight="false" outlineLevel="0" collapsed="false">
      <c r="A9303" s="1" t="n">
        <f aca="false">-33.0319223279794</f>
        <v>-33.0319223279794</v>
      </c>
      <c r="B9303" s="1" t="n">
        <v>-18.2955662532557</v>
      </c>
    </row>
    <row r="9304" customFormat="false" ht="15" hidden="false" customHeight="false" outlineLevel="0" collapsed="false">
      <c r="A9304" s="1" t="n">
        <v>8.40085820886256</v>
      </c>
      <c r="B9304" s="1" t="n">
        <v>1.29082954656985</v>
      </c>
    </row>
    <row r="9305" customFormat="false" ht="15" hidden="false" customHeight="false" outlineLevel="0" collapsed="false">
      <c r="A9305" s="1" t="n">
        <v>1.1721833820874</v>
      </c>
      <c r="B9305" s="1" t="n">
        <v>8.47829256566313</v>
      </c>
    </row>
    <row r="9306" customFormat="false" ht="15" hidden="false" customHeight="false" outlineLevel="0" collapsed="false">
      <c r="A9306" s="1" t="n">
        <f aca="false">-29.3522268210966</f>
        <v>-29.3522268210966</v>
      </c>
      <c r="B9306" s="1" t="n">
        <v>-12.0023422869966</v>
      </c>
    </row>
    <row r="9307" customFormat="false" ht="15" hidden="false" customHeight="false" outlineLevel="0" collapsed="false">
      <c r="A9307" s="1" t="n">
        <v>39.9459282027662</v>
      </c>
      <c r="B9307" s="1" t="n">
        <v>-1.483860427935</v>
      </c>
    </row>
    <row r="9308" customFormat="false" ht="15" hidden="false" customHeight="false" outlineLevel="0" collapsed="false">
      <c r="A9308" s="1" t="n">
        <v>7.60481644267644</v>
      </c>
      <c r="B9308" s="1" t="n">
        <v>6.58328447718411</v>
      </c>
    </row>
    <row r="9309" customFormat="false" ht="15" hidden="false" customHeight="false" outlineLevel="0" collapsed="false">
      <c r="A9309" s="1" t="n">
        <f aca="false">-17.0568472102933</f>
        <v>-17.0568472102933</v>
      </c>
      <c r="B9309" s="1" t="n">
        <v>-16.9996317514863</v>
      </c>
    </row>
    <row r="9310" customFormat="false" ht="15" hidden="false" customHeight="false" outlineLevel="0" collapsed="false">
      <c r="A9310" s="1" t="n">
        <v>37.3820850363663</v>
      </c>
      <c r="B9310" s="1" t="n">
        <v>-4.7159645037794</v>
      </c>
    </row>
    <row r="9311" customFormat="false" ht="15" hidden="false" customHeight="false" outlineLevel="0" collapsed="false">
      <c r="A9311" s="1" t="n">
        <v>38.5205653102889</v>
      </c>
      <c r="B9311" s="1" t="n">
        <v>-3.68578344877481</v>
      </c>
    </row>
    <row r="9312" customFormat="false" ht="15" hidden="false" customHeight="false" outlineLevel="0" collapsed="false">
      <c r="A9312" s="1" t="n">
        <v>6.81562795116063</v>
      </c>
      <c r="B9312" s="1" t="n">
        <v>5.71670805970418</v>
      </c>
    </row>
    <row r="9313" customFormat="false" ht="15" hidden="false" customHeight="false" outlineLevel="0" collapsed="false">
      <c r="A9313" s="1" t="n">
        <v>30.1648473171179</v>
      </c>
      <c r="B9313" s="1" t="n">
        <v>-6.77542211276109</v>
      </c>
    </row>
    <row r="9314" customFormat="false" ht="15" hidden="false" customHeight="false" outlineLevel="0" collapsed="false">
      <c r="A9314" s="1" t="n">
        <f aca="false">-21.4285195600953</f>
        <v>-21.4285195600953</v>
      </c>
      <c r="B9314" s="1" t="n">
        <v>-14.0523709353644</v>
      </c>
    </row>
    <row r="9315" customFormat="false" ht="15" hidden="false" customHeight="false" outlineLevel="0" collapsed="false">
      <c r="A9315" s="1" t="n">
        <v>26.552947441208</v>
      </c>
      <c r="B9315" s="1" t="n">
        <v>-7.68343159608302</v>
      </c>
    </row>
    <row r="9316" customFormat="false" ht="15" hidden="false" customHeight="false" outlineLevel="0" collapsed="false">
      <c r="A9316" s="1" t="n">
        <v>-3.06748715557395</v>
      </c>
      <c r="B9316" s="1" t="n">
        <v>9.61353856161623</v>
      </c>
    </row>
    <row r="9317" customFormat="false" ht="15" hidden="false" customHeight="false" outlineLevel="0" collapsed="false">
      <c r="A9317" s="1" t="n">
        <v>32.3262970788202</v>
      </c>
      <c r="B9317" s="1" t="n">
        <v>-9.05858953186586</v>
      </c>
    </row>
    <row r="9318" customFormat="false" ht="15" hidden="false" customHeight="false" outlineLevel="0" collapsed="false">
      <c r="A9318" s="1" t="n">
        <f aca="false">-24.9954545834634</f>
        <v>-24.9954545834634</v>
      </c>
      <c r="B9318" s="1" t="n">
        <v>-14.862676080559</v>
      </c>
    </row>
    <row r="9319" customFormat="false" ht="15" hidden="false" customHeight="false" outlineLevel="0" collapsed="false">
      <c r="A9319" s="1" t="n">
        <f aca="false">-19.365887202588</f>
        <v>-19.365887202588</v>
      </c>
      <c r="B9319" s="1" t="n">
        <v>-17.4035157902529</v>
      </c>
    </row>
    <row r="9320" customFormat="false" ht="15" hidden="false" customHeight="false" outlineLevel="0" collapsed="false">
      <c r="A9320" s="1" t="n">
        <v>25.49787207428</v>
      </c>
      <c r="B9320" s="1" t="n">
        <v>-0.881741590341388</v>
      </c>
    </row>
    <row r="9321" customFormat="false" ht="15" hidden="false" customHeight="false" outlineLevel="0" collapsed="false">
      <c r="A9321" s="1" t="n">
        <v>-3.21806718105379</v>
      </c>
      <c r="B9321" s="1" t="n">
        <v>6.91576676480517</v>
      </c>
    </row>
    <row r="9322" customFormat="false" ht="15" hidden="false" customHeight="false" outlineLevel="0" collapsed="false">
      <c r="A9322" s="1" t="n">
        <v>-1.56650043458714</v>
      </c>
      <c r="B9322" s="1" t="n">
        <v>6.52285092335361</v>
      </c>
    </row>
    <row r="9323" customFormat="false" ht="15" hidden="false" customHeight="false" outlineLevel="0" collapsed="false">
      <c r="A9323" s="1" t="n">
        <v>4.82388659116524</v>
      </c>
      <c r="B9323" s="1" t="n">
        <v>6.98934829287101</v>
      </c>
    </row>
    <row r="9324" customFormat="false" ht="15" hidden="false" customHeight="false" outlineLevel="0" collapsed="false">
      <c r="A9324" s="1" t="n">
        <v>23.8357766501608</v>
      </c>
      <c r="B9324" s="1" t="n">
        <v>-2.9295187480241</v>
      </c>
    </row>
    <row r="9325" customFormat="false" ht="15" hidden="false" customHeight="false" outlineLevel="0" collapsed="false">
      <c r="A9325" s="1" t="n">
        <v>6.84831301746597</v>
      </c>
      <c r="B9325" s="1" t="n">
        <v>6.47467021842547</v>
      </c>
    </row>
    <row r="9326" customFormat="false" ht="15" hidden="false" customHeight="false" outlineLevel="0" collapsed="false">
      <c r="A9326" s="1" t="n">
        <f aca="false">-21.3007779302045</f>
        <v>-21.3007779302045</v>
      </c>
      <c r="B9326" s="1" t="n">
        <v>-12.1396516415984</v>
      </c>
    </row>
    <row r="9327" customFormat="false" ht="15" hidden="false" customHeight="false" outlineLevel="0" collapsed="false">
      <c r="A9327" s="1" t="n">
        <v>40.5178179006154</v>
      </c>
      <c r="B9327" s="1" t="n">
        <v>-2.96222287078513</v>
      </c>
    </row>
    <row r="9328" customFormat="false" ht="15" hidden="false" customHeight="false" outlineLevel="0" collapsed="false">
      <c r="A9328" s="1" t="n">
        <v>23.6248887581355</v>
      </c>
      <c r="B9328" s="1" t="n">
        <v>-3.52056812381586</v>
      </c>
    </row>
    <row r="9329" customFormat="false" ht="15" hidden="false" customHeight="false" outlineLevel="0" collapsed="false">
      <c r="A9329" s="1" t="n">
        <f aca="false">-28.9926058085439</f>
        <v>-28.9926058085439</v>
      </c>
      <c r="B9329" s="1" t="n">
        <v>-11.5407334269686</v>
      </c>
    </row>
    <row r="9330" customFormat="false" ht="15" hidden="false" customHeight="false" outlineLevel="0" collapsed="false">
      <c r="A9330" s="1" t="n">
        <v>36.6551411959634</v>
      </c>
      <c r="B9330" s="1" t="n">
        <v>-4.33701266797256</v>
      </c>
    </row>
    <row r="9331" customFormat="false" ht="15" hidden="false" customHeight="false" outlineLevel="0" collapsed="false">
      <c r="A9331" s="1" t="n">
        <v>31.0110010505651</v>
      </c>
      <c r="B9331" s="1" t="n">
        <v>-7.25745255756545</v>
      </c>
    </row>
    <row r="9332" customFormat="false" ht="15" hidden="false" customHeight="false" outlineLevel="0" collapsed="false">
      <c r="A9332" s="1" t="n">
        <f aca="false">-27.2500217825051</f>
        <v>-27.2500217825051</v>
      </c>
      <c r="B9332" s="1" t="n">
        <v>-15.0277836346916</v>
      </c>
    </row>
    <row r="9333" customFormat="false" ht="15" hidden="false" customHeight="false" outlineLevel="0" collapsed="false">
      <c r="A9333" s="1" t="n">
        <f aca="false">-31.5844884066756</f>
        <v>-31.5844884066756</v>
      </c>
      <c r="B9333" s="1" t="n">
        <v>-18.8122602445509</v>
      </c>
    </row>
    <row r="9334" customFormat="false" ht="15" hidden="false" customHeight="false" outlineLevel="0" collapsed="false">
      <c r="A9334" s="1" t="n">
        <f aca="false">-21.0941036122043</f>
        <v>-21.0941036122043</v>
      </c>
      <c r="B9334" s="1" t="n">
        <v>-13.7807668295648</v>
      </c>
    </row>
    <row r="9335" customFormat="false" ht="15" hidden="false" customHeight="false" outlineLevel="0" collapsed="false">
      <c r="A9335" s="1" t="n">
        <v>37.1690904318429</v>
      </c>
      <c r="B9335" s="1" t="n">
        <v>-5.50703083829234</v>
      </c>
    </row>
    <row r="9336" customFormat="false" ht="15" hidden="false" customHeight="false" outlineLevel="0" collapsed="false">
      <c r="A9336" s="1" t="n">
        <v>5.25448958335092</v>
      </c>
      <c r="B9336" s="1" t="n">
        <v>8.39728406524784</v>
      </c>
    </row>
    <row r="9337" customFormat="false" ht="15" hidden="false" customHeight="false" outlineLevel="0" collapsed="false">
      <c r="A9337" s="1" t="n">
        <f aca="false">-32.364627667487</f>
        <v>-32.364627667487</v>
      </c>
      <c r="B9337" s="1" t="n">
        <v>-10.1786081682107</v>
      </c>
    </row>
    <row r="9338" customFormat="false" ht="15" hidden="false" customHeight="false" outlineLevel="0" collapsed="false">
      <c r="A9338" s="1" t="n">
        <v>2.10396876471196</v>
      </c>
      <c r="B9338" s="1" t="n">
        <v>7.89196787699948</v>
      </c>
    </row>
    <row r="9339" customFormat="false" ht="15" hidden="false" customHeight="false" outlineLevel="0" collapsed="false">
      <c r="A9339" s="1" t="n">
        <v>40.0316154580143</v>
      </c>
      <c r="B9339" s="1" t="n">
        <v>-9.24331880456595</v>
      </c>
    </row>
    <row r="9340" customFormat="false" ht="15" hidden="false" customHeight="false" outlineLevel="0" collapsed="false">
      <c r="A9340" s="1" t="n">
        <v>40.5834404207868</v>
      </c>
      <c r="B9340" s="1" t="n">
        <v>-6.98227746372192</v>
      </c>
    </row>
    <row r="9341" customFormat="false" ht="15" hidden="false" customHeight="false" outlineLevel="0" collapsed="false">
      <c r="A9341" s="1" t="n">
        <v>37.981969640774</v>
      </c>
      <c r="B9341" s="1" t="n">
        <v>-5.63766397320239</v>
      </c>
    </row>
    <row r="9342" customFormat="false" ht="15" hidden="false" customHeight="false" outlineLevel="0" collapsed="false">
      <c r="A9342" s="1" t="n">
        <v>27.8652234030045</v>
      </c>
      <c r="B9342" s="1" t="n">
        <v>-2.90925511050511</v>
      </c>
    </row>
    <row r="9343" customFormat="false" ht="15" hidden="false" customHeight="false" outlineLevel="0" collapsed="false">
      <c r="A9343" s="1" t="n">
        <v>24.1611360005088</v>
      </c>
      <c r="B9343" s="1" t="n">
        <v>-3.1890269898649</v>
      </c>
    </row>
    <row r="9344" customFormat="false" ht="15" hidden="false" customHeight="false" outlineLevel="0" collapsed="false">
      <c r="A9344" s="1" t="n">
        <v>22.5774000111413</v>
      </c>
      <c r="B9344" s="1" t="n">
        <v>-2.91115777188781</v>
      </c>
    </row>
    <row r="9345" customFormat="false" ht="15" hidden="false" customHeight="false" outlineLevel="0" collapsed="false">
      <c r="A9345" s="1" t="n">
        <f aca="false">-31.7415387605996</f>
        <v>-31.7415387605996</v>
      </c>
      <c r="B9345" s="1" t="n">
        <v>-18.7693127683253</v>
      </c>
    </row>
    <row r="9346" customFormat="false" ht="15" hidden="false" customHeight="false" outlineLevel="0" collapsed="false">
      <c r="A9346" s="1" t="n">
        <f aca="false">-30.1255499857958</f>
        <v>-30.1255499857958</v>
      </c>
      <c r="B9346" s="1" t="n">
        <v>-18.8473185611753</v>
      </c>
    </row>
    <row r="9347" customFormat="false" ht="15" hidden="false" customHeight="false" outlineLevel="0" collapsed="false">
      <c r="A9347" s="1" t="n">
        <f aca="false">-18.896708391609</f>
        <v>-18.896708391609</v>
      </c>
      <c r="B9347" s="1" t="n">
        <v>-16.9833372532769</v>
      </c>
    </row>
    <row r="9348" customFormat="false" ht="15" hidden="false" customHeight="false" outlineLevel="0" collapsed="false">
      <c r="A9348" s="1" t="n">
        <v>-6.29479120153741</v>
      </c>
      <c r="B9348" s="1" t="n">
        <v>6.35503252412386</v>
      </c>
    </row>
    <row r="9349" customFormat="false" ht="15" hidden="false" customHeight="false" outlineLevel="0" collapsed="false">
      <c r="A9349" s="1" t="n">
        <v>-2.65052666668231</v>
      </c>
      <c r="B9349" s="1" t="n">
        <v>0.419314171507654</v>
      </c>
    </row>
    <row r="9350" customFormat="false" ht="15" hidden="false" customHeight="false" outlineLevel="0" collapsed="false">
      <c r="A9350" s="1" t="n">
        <f aca="false">-32.6324415098109</f>
        <v>-32.6324415098109</v>
      </c>
      <c r="B9350" s="1" t="n">
        <v>-14.1236795225511</v>
      </c>
    </row>
    <row r="9351" customFormat="false" ht="15" hidden="false" customHeight="false" outlineLevel="0" collapsed="false">
      <c r="A9351" s="1" t="n">
        <f aca="false">-29.9190511099217</f>
        <v>-29.9190511099217</v>
      </c>
      <c r="B9351" s="1" t="n">
        <v>-15.590489894754</v>
      </c>
    </row>
    <row r="9352" customFormat="false" ht="15" hidden="false" customHeight="false" outlineLevel="0" collapsed="false">
      <c r="A9352" s="1" t="n">
        <f aca="false">-25.783759649808</f>
        <v>-25.783759649808</v>
      </c>
      <c r="B9352" s="1" t="n">
        <v>-15.8581958886055</v>
      </c>
    </row>
    <row r="9353" customFormat="false" ht="15" hidden="false" customHeight="false" outlineLevel="0" collapsed="false">
      <c r="A9353" s="1" t="n">
        <v>33.8327830145035</v>
      </c>
      <c r="B9353" s="1" t="n">
        <v>-0.432092441802451</v>
      </c>
    </row>
    <row r="9354" customFormat="false" ht="15" hidden="false" customHeight="false" outlineLevel="0" collapsed="false">
      <c r="A9354" s="1" t="n">
        <v>10.0159006937848</v>
      </c>
      <c r="B9354" s="1" t="n">
        <v>-0.0950296447943819</v>
      </c>
    </row>
    <row r="9355" customFormat="false" ht="15" hidden="false" customHeight="false" outlineLevel="0" collapsed="false">
      <c r="A9355" s="1" t="n">
        <v>31.3974968369486</v>
      </c>
      <c r="B9355" s="1" t="n">
        <v>-3.97279939806802</v>
      </c>
    </row>
    <row r="9356" customFormat="false" ht="15" hidden="false" customHeight="false" outlineLevel="0" collapsed="false">
      <c r="A9356" s="1" t="n">
        <f aca="false">-31.5734139790082</f>
        <v>-31.5734139790082</v>
      </c>
      <c r="B9356" s="1" t="n">
        <v>-16.4639274943211</v>
      </c>
    </row>
    <row r="9357" customFormat="false" ht="15" hidden="false" customHeight="false" outlineLevel="0" collapsed="false">
      <c r="A9357" s="1" t="n">
        <f aca="false">-34.8251494154656</f>
        <v>-34.8251494154656</v>
      </c>
      <c r="B9357" s="1" t="n">
        <v>-13.408480698722</v>
      </c>
    </row>
    <row r="9358" customFormat="false" ht="15" hidden="false" customHeight="false" outlineLevel="0" collapsed="false">
      <c r="A9358" s="1" t="n">
        <v>5.60149335083343</v>
      </c>
      <c r="B9358" s="1" t="n">
        <v>4.45504498930641</v>
      </c>
    </row>
    <row r="9359" customFormat="false" ht="15" hidden="false" customHeight="false" outlineLevel="0" collapsed="false">
      <c r="A9359" s="1" t="n">
        <v>26.9986915103355</v>
      </c>
      <c r="B9359" s="1" t="n">
        <v>-4.50453178693637</v>
      </c>
    </row>
    <row r="9360" customFormat="false" ht="15" hidden="false" customHeight="false" outlineLevel="0" collapsed="false">
      <c r="A9360" s="1" t="n">
        <v>36.1062362082193</v>
      </c>
      <c r="B9360" s="1" t="n">
        <v>-0.95759588831976</v>
      </c>
    </row>
    <row r="9361" customFormat="false" ht="15" hidden="false" customHeight="false" outlineLevel="0" collapsed="false">
      <c r="A9361" s="1" t="n">
        <f aca="false">-22.7837022974237</f>
        <v>-22.7837022974237</v>
      </c>
      <c r="B9361" s="1" t="n">
        <v>-10.5469546702079</v>
      </c>
    </row>
    <row r="9362" customFormat="false" ht="15" hidden="false" customHeight="false" outlineLevel="0" collapsed="false">
      <c r="A9362" s="1" t="n">
        <v>1.21685541505456</v>
      </c>
      <c r="B9362" s="1" t="n">
        <v>9.0501205787636</v>
      </c>
    </row>
    <row r="9363" customFormat="false" ht="15" hidden="false" customHeight="false" outlineLevel="0" collapsed="false">
      <c r="A9363" s="1" t="n">
        <v>2.34221786829154</v>
      </c>
      <c r="B9363" s="1" t="n">
        <v>5.12150851971671</v>
      </c>
    </row>
    <row r="9364" customFormat="false" ht="15" hidden="false" customHeight="false" outlineLevel="0" collapsed="false">
      <c r="A9364" s="1" t="n">
        <f aca="false">-17.2897291829094</f>
        <v>-17.2897291829094</v>
      </c>
      <c r="B9364" s="1" t="n">
        <v>-12.3313222157442</v>
      </c>
    </row>
    <row r="9365" customFormat="false" ht="15" hidden="false" customHeight="false" outlineLevel="0" collapsed="false">
      <c r="A9365" s="1" t="n">
        <v>8.95412178640323</v>
      </c>
      <c r="B9365" s="1" t="n">
        <v>6.81090919069515</v>
      </c>
    </row>
    <row r="9366" customFormat="false" ht="15" hidden="false" customHeight="false" outlineLevel="0" collapsed="false">
      <c r="A9366" s="1" t="n">
        <v>25.3057473857263</v>
      </c>
      <c r="B9366" s="1" t="n">
        <v>-4.88779695212208</v>
      </c>
    </row>
    <row r="9367" customFormat="false" ht="15" hidden="false" customHeight="false" outlineLevel="0" collapsed="false">
      <c r="A9367" s="1" t="n">
        <f aca="false">-15.5265428548659</f>
        <v>-15.5265428548659</v>
      </c>
      <c r="B9367" s="1" t="n">
        <v>-14.8337833804923</v>
      </c>
    </row>
    <row r="9368" customFormat="false" ht="15" hidden="false" customHeight="false" outlineLevel="0" collapsed="false">
      <c r="A9368" s="1" t="n">
        <v>31.6595576901111</v>
      </c>
      <c r="B9368" s="1" t="n">
        <v>-5.11656226070062</v>
      </c>
    </row>
    <row r="9369" customFormat="false" ht="15" hidden="false" customHeight="false" outlineLevel="0" collapsed="false">
      <c r="A9369" s="1" t="n">
        <v>21.7690589582565</v>
      </c>
      <c r="B9369" s="1" t="n">
        <v>-6.57798133017776</v>
      </c>
    </row>
    <row r="9370" customFormat="false" ht="15" hidden="false" customHeight="false" outlineLevel="0" collapsed="false">
      <c r="A9370" s="1" t="n">
        <f aca="false">-30.6429002267087</f>
        <v>-30.6429002267087</v>
      </c>
      <c r="B9370" s="1" t="n">
        <v>-18.9070095831114</v>
      </c>
    </row>
    <row r="9371" customFormat="false" ht="15" hidden="false" customHeight="false" outlineLevel="0" collapsed="false">
      <c r="A9371" s="1" t="n">
        <v>31.7956230847962</v>
      </c>
      <c r="B9371" s="1" t="n">
        <v>-3.84036338603879</v>
      </c>
    </row>
    <row r="9372" customFormat="false" ht="15" hidden="false" customHeight="false" outlineLevel="0" collapsed="false">
      <c r="A9372" s="1" t="n">
        <v>30.8578224059374</v>
      </c>
      <c r="B9372" s="1" t="n">
        <v>-5.27157185145489</v>
      </c>
    </row>
    <row r="9373" customFormat="false" ht="15" hidden="false" customHeight="false" outlineLevel="0" collapsed="false">
      <c r="A9373" s="1" t="n">
        <f aca="false">-32.9678472683507</f>
        <v>-32.9678472683507</v>
      </c>
      <c r="B9373" s="1" t="n">
        <v>-15.1329551269598</v>
      </c>
    </row>
    <row r="9374" customFormat="false" ht="15" hidden="false" customHeight="false" outlineLevel="0" collapsed="false">
      <c r="A9374" s="1" t="n">
        <v>22.597541214067</v>
      </c>
      <c r="B9374" s="1" t="n">
        <v>-0.762317771493931</v>
      </c>
    </row>
    <row r="9375" customFormat="false" ht="15" hidden="false" customHeight="false" outlineLevel="0" collapsed="false">
      <c r="A9375" s="1" t="n">
        <f aca="false">-34.3852432464855</f>
        <v>-34.3852432464855</v>
      </c>
      <c r="B9375" s="1" t="n">
        <v>-16.7730512515206</v>
      </c>
    </row>
    <row r="9376" customFormat="false" ht="15" hidden="false" customHeight="false" outlineLevel="0" collapsed="false">
      <c r="A9376" s="1" t="n">
        <v>5.23065337985014</v>
      </c>
      <c r="B9376" s="1" t="n">
        <v>7.22078849868143</v>
      </c>
    </row>
    <row r="9377" customFormat="false" ht="15" hidden="false" customHeight="false" outlineLevel="0" collapsed="false">
      <c r="A9377" s="1" t="n">
        <v>23.3339133588084</v>
      </c>
      <c r="B9377" s="1" t="n">
        <v>-6.47414447455047</v>
      </c>
    </row>
    <row r="9378" customFormat="false" ht="15" hidden="false" customHeight="false" outlineLevel="0" collapsed="false">
      <c r="A9378" s="1" t="n">
        <f aca="false">-19.4814379978758</f>
        <v>-19.4814379978758</v>
      </c>
      <c r="B9378" s="1" t="n">
        <v>-16.3789351022599</v>
      </c>
    </row>
    <row r="9379" customFormat="false" ht="15" hidden="false" customHeight="false" outlineLevel="0" collapsed="false">
      <c r="A9379" s="1" t="n">
        <f aca="false">-19.681050171816</f>
        <v>-19.681050171816</v>
      </c>
      <c r="B9379" s="1" t="n">
        <v>-16.9617096469163</v>
      </c>
    </row>
    <row r="9380" customFormat="false" ht="15" hidden="false" customHeight="false" outlineLevel="0" collapsed="false">
      <c r="A9380" s="1" t="n">
        <v>3.57851954451781</v>
      </c>
      <c r="B9380" s="1" t="n">
        <v>5.20699902122381</v>
      </c>
    </row>
    <row r="9381" customFormat="false" ht="15" hidden="false" customHeight="false" outlineLevel="0" collapsed="false">
      <c r="A9381" s="1" t="n">
        <f aca="false">-29.6007036320594</f>
        <v>-29.6007036320594</v>
      </c>
      <c r="B9381" s="1" t="n">
        <v>-12.0564177497167</v>
      </c>
    </row>
    <row r="9382" customFormat="false" ht="15" hidden="false" customHeight="false" outlineLevel="0" collapsed="false">
      <c r="A9382" s="1" t="n">
        <v>-0.681782586304732</v>
      </c>
      <c r="B9382" s="1" t="n">
        <v>1.06884860943499</v>
      </c>
    </row>
    <row r="9383" customFormat="false" ht="15" hidden="false" customHeight="false" outlineLevel="0" collapsed="false">
      <c r="A9383" s="1" t="n">
        <v>6.70223757862093</v>
      </c>
      <c r="B9383" s="1" t="n">
        <v>4.19692117600389</v>
      </c>
    </row>
    <row r="9384" customFormat="false" ht="15" hidden="false" customHeight="false" outlineLevel="0" collapsed="false">
      <c r="A9384" s="1" t="n">
        <v>-3.3821318777637</v>
      </c>
      <c r="B9384" s="1" t="n">
        <v>1.17886383381218</v>
      </c>
    </row>
    <row r="9385" customFormat="false" ht="15" hidden="false" customHeight="false" outlineLevel="0" collapsed="false">
      <c r="A9385" s="1" t="n">
        <f aca="false">-15.3845527312217</f>
        <v>-15.3845527312217</v>
      </c>
      <c r="B9385" s="1" t="n">
        <v>-13.4593980585145</v>
      </c>
    </row>
    <row r="9386" customFormat="false" ht="15" hidden="false" customHeight="false" outlineLevel="0" collapsed="false">
      <c r="A9386" s="1" t="n">
        <v>24.5959811367133</v>
      </c>
      <c r="B9386" s="1" t="n">
        <v>-2.22897217746204</v>
      </c>
    </row>
    <row r="9387" customFormat="false" ht="15" hidden="false" customHeight="false" outlineLevel="0" collapsed="false">
      <c r="A9387" s="1" t="n">
        <f aca="false">-30.7984952130666</f>
        <v>-30.7984952130666</v>
      </c>
      <c r="B9387" s="1" t="n">
        <v>-17.0419210656295</v>
      </c>
    </row>
    <row r="9388" customFormat="false" ht="15" hidden="false" customHeight="false" outlineLevel="0" collapsed="false">
      <c r="A9388" s="1" t="n">
        <v>37.7201144478545</v>
      </c>
      <c r="B9388" s="1" t="n">
        <v>-8.72864738859995</v>
      </c>
    </row>
    <row r="9389" customFormat="false" ht="15" hidden="false" customHeight="false" outlineLevel="0" collapsed="false">
      <c r="A9389" s="1" t="n">
        <v>-2.69152274968886</v>
      </c>
      <c r="B9389" s="1" t="n">
        <v>6.28757111744295</v>
      </c>
    </row>
    <row r="9390" customFormat="false" ht="15" hidden="false" customHeight="false" outlineLevel="0" collapsed="false">
      <c r="A9390" s="1" t="n">
        <f aca="false">-26.8806374455492</f>
        <v>-26.8806374455492</v>
      </c>
      <c r="B9390" s="1" t="n">
        <v>-16.0921237428644</v>
      </c>
    </row>
    <row r="9391" customFormat="false" ht="15" hidden="false" customHeight="false" outlineLevel="0" collapsed="false">
      <c r="A9391" s="1" t="n">
        <v>22.2283145820955</v>
      </c>
      <c r="B9391" s="1" t="n">
        <v>-4.8808639577852</v>
      </c>
    </row>
    <row r="9392" customFormat="false" ht="15" hidden="false" customHeight="false" outlineLevel="0" collapsed="false">
      <c r="A9392" s="1" t="n">
        <v>-5.9455384995822</v>
      </c>
      <c r="B9392" s="1" t="n">
        <v>8.32560045822221</v>
      </c>
    </row>
    <row r="9393" customFormat="false" ht="15" hidden="false" customHeight="false" outlineLevel="0" collapsed="false">
      <c r="A9393" s="1" t="n">
        <v>-4.13900529496873</v>
      </c>
      <c r="B9393" s="1" t="n">
        <v>2.46344646724792</v>
      </c>
    </row>
    <row r="9394" customFormat="false" ht="15" hidden="false" customHeight="false" outlineLevel="0" collapsed="false">
      <c r="A9394" s="1" t="n">
        <v>-2.54154446438603</v>
      </c>
      <c r="B9394" s="1" t="n">
        <v>8.13181035686181</v>
      </c>
    </row>
    <row r="9395" customFormat="false" ht="15" hidden="false" customHeight="false" outlineLevel="0" collapsed="false">
      <c r="A9395" s="1" t="n">
        <v>-0.630431305204155</v>
      </c>
      <c r="B9395" s="1" t="n">
        <v>5.39112437422818</v>
      </c>
    </row>
    <row r="9396" customFormat="false" ht="15" hidden="false" customHeight="false" outlineLevel="0" collapsed="false">
      <c r="A9396" s="1" t="n">
        <v>9.97888545765284</v>
      </c>
      <c r="B9396" s="1" t="n">
        <v>5.64697942669348</v>
      </c>
    </row>
    <row r="9397" customFormat="false" ht="15" hidden="false" customHeight="false" outlineLevel="0" collapsed="false">
      <c r="A9397" s="1" t="n">
        <v>-3.55417662476226</v>
      </c>
      <c r="B9397" s="1" t="n">
        <v>2.17652750383498</v>
      </c>
    </row>
    <row r="9398" customFormat="false" ht="15" hidden="false" customHeight="false" outlineLevel="0" collapsed="false">
      <c r="A9398" s="1" t="n">
        <v>2.40070257376068</v>
      </c>
      <c r="B9398" s="1" t="n">
        <v>0.481693516479319</v>
      </c>
    </row>
    <row r="9399" customFormat="false" ht="15" hidden="false" customHeight="false" outlineLevel="0" collapsed="false">
      <c r="A9399" s="1" t="n">
        <v>32.2500767620416</v>
      </c>
      <c r="B9399" s="1" t="n">
        <v>-3.65758258412069</v>
      </c>
    </row>
    <row r="9400" customFormat="false" ht="15" hidden="false" customHeight="false" outlineLevel="0" collapsed="false">
      <c r="A9400" s="1" t="n">
        <f aca="false">-33.5724552884561</f>
        <v>-33.5724552884561</v>
      </c>
      <c r="B9400" s="1" t="n">
        <v>-11.920104219651</v>
      </c>
    </row>
    <row r="9401" customFormat="false" ht="15" hidden="false" customHeight="false" outlineLevel="0" collapsed="false">
      <c r="A9401" s="1" t="n">
        <f aca="false">-20.1283900958889</f>
        <v>-20.1283900958889</v>
      </c>
      <c r="B9401" s="1" t="n">
        <v>-18.9726632013812</v>
      </c>
    </row>
    <row r="9402" customFormat="false" ht="15" hidden="false" customHeight="false" outlineLevel="0" collapsed="false">
      <c r="A9402" s="1" t="n">
        <v>2.89858212502434</v>
      </c>
      <c r="B9402" s="1" t="n">
        <v>8.0354981110896</v>
      </c>
    </row>
    <row r="9403" customFormat="false" ht="15" hidden="false" customHeight="false" outlineLevel="0" collapsed="false">
      <c r="A9403" s="1" t="n">
        <f aca="false">-27.9582418890438</f>
        <v>-27.9582418890438</v>
      </c>
      <c r="B9403" s="1" t="n">
        <v>-16.3683769740508</v>
      </c>
    </row>
    <row r="9404" customFormat="false" ht="15" hidden="false" customHeight="false" outlineLevel="0" collapsed="false">
      <c r="A9404" s="1" t="n">
        <f aca="false">-17.6629955829784</f>
        <v>-17.6629955829784</v>
      </c>
      <c r="B9404" s="1" t="n">
        <v>-10.3753007100151</v>
      </c>
    </row>
    <row r="9405" customFormat="false" ht="15" hidden="false" customHeight="false" outlineLevel="0" collapsed="false">
      <c r="A9405" s="1" t="n">
        <v>11.9532421078006</v>
      </c>
      <c r="B9405" s="1" t="n">
        <v>2.24130182665321</v>
      </c>
    </row>
    <row r="9406" customFormat="false" ht="15" hidden="false" customHeight="false" outlineLevel="0" collapsed="false">
      <c r="A9406" s="1" t="n">
        <v>-3.84612277284775</v>
      </c>
      <c r="B9406" s="1" t="n">
        <v>6.39409463612618</v>
      </c>
    </row>
    <row r="9407" customFormat="false" ht="15" hidden="false" customHeight="false" outlineLevel="0" collapsed="false">
      <c r="A9407" s="1" t="n">
        <f aca="false">-32.4062379752227</f>
        <v>-32.4062379752227</v>
      </c>
      <c r="B9407" s="1" t="n">
        <v>-15.9035653252056</v>
      </c>
    </row>
    <row r="9408" customFormat="false" ht="15" hidden="false" customHeight="false" outlineLevel="0" collapsed="false">
      <c r="A9408" s="1" t="n">
        <v>4.01502710843067</v>
      </c>
      <c r="B9408" s="1" t="n">
        <v>7.19106958177379</v>
      </c>
    </row>
    <row r="9409" customFormat="false" ht="15" hidden="false" customHeight="false" outlineLevel="0" collapsed="false">
      <c r="A9409" s="1" t="n">
        <v>26.9216563645377</v>
      </c>
      <c r="B9409" s="1" t="n">
        <v>-5.58388529765814</v>
      </c>
    </row>
    <row r="9410" customFormat="false" ht="15" hidden="false" customHeight="false" outlineLevel="0" collapsed="false">
      <c r="A9410" s="1" t="n">
        <v>37.5668088583782</v>
      </c>
      <c r="B9410" s="1" t="n">
        <v>-5.66825785125223</v>
      </c>
    </row>
    <row r="9411" customFormat="false" ht="15" hidden="false" customHeight="false" outlineLevel="0" collapsed="false">
      <c r="A9411" s="1" t="n">
        <v>24.2234480409693</v>
      </c>
      <c r="B9411" s="1" t="n">
        <v>-9.10798037123976</v>
      </c>
    </row>
    <row r="9412" customFormat="false" ht="15" hidden="false" customHeight="false" outlineLevel="0" collapsed="false">
      <c r="A9412" s="1" t="n">
        <f aca="false">-20.2738372083711</f>
        <v>-20.2738372083711</v>
      </c>
      <c r="B9412" s="1" t="n">
        <v>-15.6793115771181</v>
      </c>
    </row>
    <row r="9413" customFormat="false" ht="15" hidden="false" customHeight="false" outlineLevel="0" collapsed="false">
      <c r="A9413" s="1" t="n">
        <v>11.5130435425612</v>
      </c>
      <c r="B9413" s="1" t="n">
        <v>4.71305524706592</v>
      </c>
    </row>
    <row r="9414" customFormat="false" ht="15" hidden="false" customHeight="false" outlineLevel="0" collapsed="false">
      <c r="A9414" s="1" t="n">
        <v>24.4769384288634</v>
      </c>
      <c r="B9414" s="1" t="n">
        <v>-1.98355606681808</v>
      </c>
    </row>
    <row r="9415" customFormat="false" ht="15" hidden="false" customHeight="false" outlineLevel="0" collapsed="false">
      <c r="A9415" s="1" t="n">
        <f aca="false">-35.2876514259369</f>
        <v>-35.2876514259369</v>
      </c>
      <c r="B9415" s="1" t="n">
        <v>-16.0517244116646</v>
      </c>
    </row>
    <row r="9416" customFormat="false" ht="15" hidden="false" customHeight="false" outlineLevel="0" collapsed="false">
      <c r="A9416" s="1" t="n">
        <f aca="false">-20.4926759076265</f>
        <v>-20.4926759076265</v>
      </c>
      <c r="B9416" s="1" t="n">
        <v>-18.4786488615843</v>
      </c>
    </row>
    <row r="9417" customFormat="false" ht="15" hidden="false" customHeight="false" outlineLevel="0" collapsed="false">
      <c r="A9417" s="1" t="n">
        <f aca="false">-29.1191216516916</f>
        <v>-29.1191216516916</v>
      </c>
      <c r="B9417" s="1" t="n">
        <v>-13.9089916047743</v>
      </c>
    </row>
    <row r="9418" customFormat="false" ht="15" hidden="false" customHeight="false" outlineLevel="0" collapsed="false">
      <c r="A9418" s="1" t="n">
        <f aca="false">-30.2289144608941</f>
        <v>-30.2289144608941</v>
      </c>
      <c r="B9418" s="1" t="n">
        <v>-18.4066930638561</v>
      </c>
    </row>
    <row r="9419" customFormat="false" ht="15" hidden="false" customHeight="false" outlineLevel="0" collapsed="false">
      <c r="A9419" s="1" t="n">
        <v>21.4992664608826</v>
      </c>
      <c r="B9419" s="1" t="n">
        <v>-8.99350063520789</v>
      </c>
    </row>
    <row r="9420" customFormat="false" ht="15" hidden="false" customHeight="false" outlineLevel="0" collapsed="false">
      <c r="A9420" s="1" t="n">
        <f aca="false">-24.2243889997791</f>
        <v>-24.2243889997791</v>
      </c>
      <c r="B9420" s="1" t="n">
        <v>-11.369300030592</v>
      </c>
    </row>
    <row r="9421" customFormat="false" ht="15" hidden="false" customHeight="false" outlineLevel="0" collapsed="false">
      <c r="A9421" s="1" t="n">
        <v>1.34066469607904</v>
      </c>
      <c r="B9421" s="1" t="n">
        <v>3.27653155836589</v>
      </c>
    </row>
    <row r="9422" customFormat="false" ht="15" hidden="false" customHeight="false" outlineLevel="0" collapsed="false">
      <c r="A9422" s="1" t="n">
        <f aca="false">-2.10020160955714</f>
        <v>-2.10020160955714</v>
      </c>
      <c r="B9422" s="1" t="n">
        <v>-0.0426741327055644</v>
      </c>
    </row>
    <row r="9423" customFormat="false" ht="15" hidden="false" customHeight="false" outlineLevel="0" collapsed="false">
      <c r="A9423" s="1" t="n">
        <f aca="false">-21.4755021501784</f>
        <v>-21.4755021501784</v>
      </c>
      <c r="B9423" s="1" t="n">
        <v>-11.6001376375449</v>
      </c>
    </row>
    <row r="9424" customFormat="false" ht="15" hidden="false" customHeight="false" outlineLevel="0" collapsed="false">
      <c r="A9424" s="1" t="n">
        <v>36.2852269114006</v>
      </c>
      <c r="B9424" s="1" t="n">
        <v>-8.60601934337423</v>
      </c>
    </row>
    <row r="9425" customFormat="false" ht="15" hidden="false" customHeight="false" outlineLevel="0" collapsed="false">
      <c r="A9425" s="1" t="n">
        <v>6.69460414167914</v>
      </c>
      <c r="B9425" s="1" t="n">
        <v>-0.310130431116319</v>
      </c>
    </row>
    <row r="9426" customFormat="false" ht="15" hidden="false" customHeight="false" outlineLevel="0" collapsed="false">
      <c r="A9426" s="1" t="n">
        <v>26.5811134258011</v>
      </c>
      <c r="B9426" s="1" t="n">
        <v>-3.71114226357831</v>
      </c>
    </row>
    <row r="9427" customFormat="false" ht="15" hidden="false" customHeight="false" outlineLevel="0" collapsed="false">
      <c r="A9427" s="1" t="n">
        <v>39.8509693064384</v>
      </c>
      <c r="B9427" s="1" t="n">
        <v>-0.868773126978144</v>
      </c>
    </row>
    <row r="9428" customFormat="false" ht="15" hidden="false" customHeight="false" outlineLevel="0" collapsed="false">
      <c r="A9428" s="1" t="n">
        <v>35.0387983150111</v>
      </c>
      <c r="B9428" s="1" t="n">
        <v>-1.81077643218273</v>
      </c>
    </row>
    <row r="9429" customFormat="false" ht="15" hidden="false" customHeight="false" outlineLevel="0" collapsed="false">
      <c r="A9429" s="1" t="n">
        <v>25.6637359655552</v>
      </c>
      <c r="B9429" s="1" t="n">
        <v>-8.95031391748411</v>
      </c>
    </row>
    <row r="9430" customFormat="false" ht="15" hidden="false" customHeight="false" outlineLevel="0" collapsed="false">
      <c r="A9430" s="1" t="n">
        <v>-1.14826713220809</v>
      </c>
      <c r="B9430" s="1" t="n">
        <v>6.77740874955711</v>
      </c>
    </row>
    <row r="9431" customFormat="false" ht="15" hidden="false" customHeight="false" outlineLevel="0" collapsed="false">
      <c r="A9431" s="1" t="n">
        <v>26.3966592859368</v>
      </c>
      <c r="B9431" s="1" t="n">
        <v>-0.459248584398929</v>
      </c>
    </row>
    <row r="9432" customFormat="false" ht="15" hidden="false" customHeight="false" outlineLevel="0" collapsed="false">
      <c r="A9432" s="1" t="n">
        <v>0.43991027497223</v>
      </c>
      <c r="B9432" s="1" t="n">
        <v>2.94979360443607</v>
      </c>
    </row>
    <row r="9433" customFormat="false" ht="15" hidden="false" customHeight="false" outlineLevel="0" collapsed="false">
      <c r="A9433" s="1" t="n">
        <v>3.73961227383115</v>
      </c>
      <c r="B9433" s="1" t="n">
        <v>-0.232983999453015</v>
      </c>
    </row>
    <row r="9434" customFormat="false" ht="15" hidden="false" customHeight="false" outlineLevel="0" collapsed="false">
      <c r="A9434" s="1" t="n">
        <f aca="false">-17.7386414625441</f>
        <v>-17.7386414625441</v>
      </c>
      <c r="B9434" s="1" t="n">
        <v>-17.0813180004737</v>
      </c>
    </row>
    <row r="9435" customFormat="false" ht="15" hidden="false" customHeight="false" outlineLevel="0" collapsed="false">
      <c r="A9435" s="1" t="n">
        <v>11.34757859394</v>
      </c>
      <c r="B9435" s="1" t="n">
        <v>5.66727425569144</v>
      </c>
    </row>
    <row r="9436" customFormat="false" ht="15" hidden="false" customHeight="false" outlineLevel="0" collapsed="false">
      <c r="A9436" s="1" t="n">
        <f aca="false">-31.8419105262597</f>
        <v>-31.8419105262597</v>
      </c>
      <c r="B9436" s="1" t="n">
        <v>-16.9946158410357</v>
      </c>
    </row>
    <row r="9437" customFormat="false" ht="15" hidden="false" customHeight="false" outlineLevel="0" collapsed="false">
      <c r="A9437" s="1" t="n">
        <v>39.4791008804851</v>
      </c>
      <c r="B9437" s="1" t="n">
        <v>-2.87764672605369</v>
      </c>
    </row>
    <row r="9438" customFormat="false" ht="15" hidden="false" customHeight="false" outlineLevel="0" collapsed="false">
      <c r="A9438" s="1" t="n">
        <v>30.8042010402827</v>
      </c>
      <c r="B9438" s="1" t="n">
        <v>-0.477051753525188</v>
      </c>
    </row>
    <row r="9439" customFormat="false" ht="15" hidden="false" customHeight="false" outlineLevel="0" collapsed="false">
      <c r="A9439" s="1" t="n">
        <v>-3.51894616793519</v>
      </c>
      <c r="B9439" s="1" t="n">
        <v>7.09268750577467</v>
      </c>
    </row>
    <row r="9440" customFormat="false" ht="15" hidden="false" customHeight="false" outlineLevel="0" collapsed="false">
      <c r="A9440" s="1" t="n">
        <v>20.9707476427224</v>
      </c>
      <c r="B9440" s="1" t="n">
        <v>-5.45385205268203</v>
      </c>
    </row>
    <row r="9441" customFormat="false" ht="15" hidden="false" customHeight="false" outlineLevel="0" collapsed="false">
      <c r="A9441" s="1" t="n">
        <v>5.77080919959921</v>
      </c>
      <c r="B9441" s="1" t="n">
        <v>0.471631236759444</v>
      </c>
    </row>
    <row r="9442" customFormat="false" ht="15" hidden="false" customHeight="false" outlineLevel="0" collapsed="false">
      <c r="A9442" s="1" t="n">
        <f aca="false">-32.9478285234922</f>
        <v>-32.9478285234922</v>
      </c>
      <c r="B9442" s="1" t="n">
        <v>-17.9498543454595</v>
      </c>
    </row>
    <row r="9443" customFormat="false" ht="15" hidden="false" customHeight="false" outlineLevel="0" collapsed="false">
      <c r="A9443" s="1" t="n">
        <v>38.7030328037606</v>
      </c>
      <c r="B9443" s="1" t="n">
        <v>-5.86897386566437</v>
      </c>
    </row>
    <row r="9444" customFormat="false" ht="15" hidden="false" customHeight="false" outlineLevel="0" collapsed="false">
      <c r="A9444" s="1" t="n">
        <v>33.4739262447139</v>
      </c>
      <c r="B9444" s="1" t="n">
        <v>-5.33725327096451</v>
      </c>
    </row>
    <row r="9445" customFormat="false" ht="15" hidden="false" customHeight="false" outlineLevel="0" collapsed="false">
      <c r="A9445" s="1" t="n">
        <f aca="false">-18.7305756748883</f>
        <v>-18.7305756748883</v>
      </c>
      <c r="B9445" s="1" t="n">
        <v>-12.9051715655594</v>
      </c>
    </row>
    <row r="9446" customFormat="false" ht="15" hidden="false" customHeight="false" outlineLevel="0" collapsed="false">
      <c r="A9446" s="1" t="n">
        <f aca="false">-18.2920904966666</f>
        <v>-18.2920904966666</v>
      </c>
      <c r="B9446" s="1" t="n">
        <v>-17.616052195136</v>
      </c>
    </row>
    <row r="9447" customFormat="false" ht="15" hidden="false" customHeight="false" outlineLevel="0" collapsed="false">
      <c r="A9447" s="1" t="n">
        <v>27.3279082542315</v>
      </c>
      <c r="B9447" s="1" t="n">
        <v>-6.03333706673087</v>
      </c>
    </row>
    <row r="9448" customFormat="false" ht="15" hidden="false" customHeight="false" outlineLevel="0" collapsed="false">
      <c r="A9448" s="1" t="n">
        <v>31.551532241919</v>
      </c>
      <c r="B9448" s="1" t="n">
        <v>-7.31138978460791</v>
      </c>
    </row>
    <row r="9449" customFormat="false" ht="15" hidden="false" customHeight="false" outlineLevel="0" collapsed="false">
      <c r="A9449" s="1" t="n">
        <v>-6.03916384438073</v>
      </c>
      <c r="B9449" s="1" t="n">
        <v>3.20166082453912</v>
      </c>
    </row>
    <row r="9450" customFormat="false" ht="15" hidden="false" customHeight="false" outlineLevel="0" collapsed="false">
      <c r="A9450" s="1" t="n">
        <f aca="false">-27.1149549446364</f>
        <v>-27.1149549446364</v>
      </c>
      <c r="B9450" s="1" t="n">
        <v>-12.3689958616834</v>
      </c>
    </row>
    <row r="9451" customFormat="false" ht="15" hidden="false" customHeight="false" outlineLevel="0" collapsed="false">
      <c r="A9451" s="1" t="n">
        <v>-2.17720670352891</v>
      </c>
      <c r="B9451" s="1" t="n">
        <v>5.91098472899798</v>
      </c>
    </row>
    <row r="9452" customFormat="false" ht="15" hidden="false" customHeight="false" outlineLevel="0" collapsed="false">
      <c r="A9452" s="1" t="n">
        <v>-0.878408432683646</v>
      </c>
      <c r="B9452" s="1" t="n">
        <v>6.84291224063857</v>
      </c>
    </row>
    <row r="9453" customFormat="false" ht="15" hidden="false" customHeight="false" outlineLevel="0" collapsed="false">
      <c r="A9453" s="1" t="n">
        <v>0.969197564134693</v>
      </c>
      <c r="B9453" s="1" t="n">
        <v>2.25354391304377</v>
      </c>
    </row>
    <row r="9454" customFormat="false" ht="15" hidden="false" customHeight="false" outlineLevel="0" collapsed="false">
      <c r="A9454" s="1" t="n">
        <v>9.02353023242228</v>
      </c>
      <c r="B9454" s="1" t="n">
        <v>2.35783515476776</v>
      </c>
    </row>
    <row r="9455" customFormat="false" ht="15" hidden="false" customHeight="false" outlineLevel="0" collapsed="false">
      <c r="A9455" s="1" t="n">
        <v>13.4866614573581</v>
      </c>
      <c r="B9455" s="1" t="n">
        <v>2.15517634105788</v>
      </c>
    </row>
    <row r="9456" customFormat="false" ht="15" hidden="false" customHeight="false" outlineLevel="0" collapsed="false">
      <c r="A9456" s="1" t="n">
        <f aca="false">-23.4287055970688</f>
        <v>-23.4287055970688</v>
      </c>
      <c r="B9456" s="1" t="n">
        <v>-13.1647663970227</v>
      </c>
    </row>
    <row r="9457" customFormat="false" ht="15" hidden="false" customHeight="false" outlineLevel="0" collapsed="false">
      <c r="A9457" s="1" t="n">
        <f aca="false">-33.0121237464053</f>
        <v>-33.0121237464053</v>
      </c>
      <c r="B9457" s="1" t="n">
        <v>-14.1096096832576</v>
      </c>
    </row>
    <row r="9458" customFormat="false" ht="15" hidden="false" customHeight="false" outlineLevel="0" collapsed="false">
      <c r="A9458" s="1" t="n">
        <v>1.8780142919901</v>
      </c>
      <c r="B9458" s="1" t="n">
        <v>9.02361482432222</v>
      </c>
    </row>
    <row r="9459" customFormat="false" ht="15" hidden="false" customHeight="false" outlineLevel="0" collapsed="false">
      <c r="A9459" s="1" t="n">
        <f aca="false">-24.845184058049</f>
        <v>-24.845184058049</v>
      </c>
      <c r="B9459" s="1" t="n">
        <v>-14.2859799796467</v>
      </c>
    </row>
    <row r="9460" customFormat="false" ht="15" hidden="false" customHeight="false" outlineLevel="0" collapsed="false">
      <c r="A9460" s="1" t="n">
        <v>12.9010484035871</v>
      </c>
      <c r="B9460" s="1" t="n">
        <v>9.42945286066636</v>
      </c>
    </row>
    <row r="9461" customFormat="false" ht="15" hidden="false" customHeight="false" outlineLevel="0" collapsed="false">
      <c r="A9461" s="1" t="n">
        <v>8.17200820555714</v>
      </c>
      <c r="B9461" s="1" t="n">
        <v>2.91393592573365</v>
      </c>
    </row>
    <row r="9462" customFormat="false" ht="15" hidden="false" customHeight="false" outlineLevel="0" collapsed="false">
      <c r="A9462" s="1" t="n">
        <v>30.0274553045993</v>
      </c>
      <c r="B9462" s="1" t="n">
        <v>-6.56138840137544</v>
      </c>
    </row>
    <row r="9463" customFormat="false" ht="15" hidden="false" customHeight="false" outlineLevel="0" collapsed="false">
      <c r="A9463" s="1" t="n">
        <f aca="false">-19.6558106370617</f>
        <v>-19.6558106370617</v>
      </c>
      <c r="B9463" s="1" t="n">
        <v>-18.6146204565842</v>
      </c>
    </row>
    <row r="9464" customFormat="false" ht="15" hidden="false" customHeight="false" outlineLevel="0" collapsed="false">
      <c r="A9464" s="1" t="n">
        <v>11.7797626440028</v>
      </c>
      <c r="B9464" s="1" t="n">
        <v>2.3518521337629</v>
      </c>
    </row>
    <row r="9465" customFormat="false" ht="15" hidden="false" customHeight="false" outlineLevel="0" collapsed="false">
      <c r="A9465" s="1" t="n">
        <v>9.90987670728266</v>
      </c>
      <c r="B9465" s="1" t="n">
        <v>2.12088662889285</v>
      </c>
    </row>
    <row r="9466" customFormat="false" ht="15" hidden="false" customHeight="false" outlineLevel="0" collapsed="false">
      <c r="A9466" s="1" t="n">
        <v>28.0629040573963</v>
      </c>
      <c r="B9466" s="1" t="n">
        <v>-9.29371193088724</v>
      </c>
    </row>
    <row r="9467" customFormat="false" ht="15" hidden="false" customHeight="false" outlineLevel="0" collapsed="false">
      <c r="A9467" s="1" t="n">
        <v>10.5735910334776</v>
      </c>
      <c r="B9467" s="1" t="n">
        <v>4.67199045023148</v>
      </c>
    </row>
    <row r="9468" customFormat="false" ht="15" hidden="false" customHeight="false" outlineLevel="0" collapsed="false">
      <c r="A9468" s="1" t="n">
        <f aca="false">-30.1884493719124</f>
        <v>-30.1884493719124</v>
      </c>
      <c r="B9468" s="1" t="n">
        <v>-11.2138414111875</v>
      </c>
    </row>
    <row r="9469" customFormat="false" ht="15" hidden="false" customHeight="false" outlineLevel="0" collapsed="false">
      <c r="A9469" s="1" t="n">
        <f aca="false">-24.2324245665226</f>
        <v>-24.2324245665226</v>
      </c>
      <c r="B9469" s="1" t="n">
        <v>-15.1986274293544</v>
      </c>
    </row>
    <row r="9470" customFormat="false" ht="15" hidden="false" customHeight="false" outlineLevel="0" collapsed="false">
      <c r="A9470" s="1" t="n">
        <v>35.9688949405016</v>
      </c>
      <c r="B9470" s="1" t="n">
        <v>-7.40708749924796</v>
      </c>
    </row>
    <row r="9471" customFormat="false" ht="15" hidden="false" customHeight="false" outlineLevel="0" collapsed="false">
      <c r="A9471" s="1" t="n">
        <v>4.81292008253163</v>
      </c>
      <c r="B9471" s="1" t="n">
        <v>0.344660632563796</v>
      </c>
    </row>
    <row r="9472" customFormat="false" ht="15" hidden="false" customHeight="false" outlineLevel="0" collapsed="false">
      <c r="A9472" s="1" t="n">
        <f aca="false">-26.7228768130055</f>
        <v>-26.7228768130055</v>
      </c>
      <c r="B9472" s="1" t="n">
        <v>-14.5386508978397</v>
      </c>
    </row>
    <row r="9473" customFormat="false" ht="15" hidden="false" customHeight="false" outlineLevel="0" collapsed="false">
      <c r="A9473" s="1" t="n">
        <v>22.0481043590801</v>
      </c>
      <c r="B9473" s="1" t="n">
        <v>-6.2145012017803</v>
      </c>
    </row>
    <row r="9474" customFormat="false" ht="15" hidden="false" customHeight="false" outlineLevel="0" collapsed="false">
      <c r="A9474" s="1" t="n">
        <v>3.32002650452933</v>
      </c>
      <c r="B9474" s="1" t="n">
        <v>2.69347684354158</v>
      </c>
    </row>
    <row r="9475" customFormat="false" ht="15" hidden="false" customHeight="false" outlineLevel="0" collapsed="false">
      <c r="A9475" s="1" t="n">
        <f aca="false">-24.0911718584044</f>
        <v>-24.0911718584044</v>
      </c>
      <c r="B9475" s="1" t="n">
        <v>-17.8291356920811</v>
      </c>
    </row>
    <row r="9476" customFormat="false" ht="15" hidden="false" customHeight="false" outlineLevel="0" collapsed="false">
      <c r="A9476" s="1" t="n">
        <v>13.2092745961529</v>
      </c>
      <c r="B9476" s="1" t="n">
        <v>5.60272525034638</v>
      </c>
    </row>
    <row r="9477" customFormat="false" ht="15" hidden="false" customHeight="false" outlineLevel="0" collapsed="false">
      <c r="A9477" s="1" t="n">
        <v>10.9478975664168</v>
      </c>
      <c r="B9477" s="1" t="n">
        <v>3.43247630290293</v>
      </c>
    </row>
    <row r="9478" customFormat="false" ht="15" hidden="false" customHeight="false" outlineLevel="0" collapsed="false">
      <c r="A9478" s="1" t="n">
        <v>-6.30786677765819</v>
      </c>
      <c r="B9478" s="1" t="n">
        <v>8.39611435403769</v>
      </c>
    </row>
    <row r="9479" customFormat="false" ht="15" hidden="false" customHeight="false" outlineLevel="0" collapsed="false">
      <c r="A9479" s="1" t="n">
        <v>23.6475864881418</v>
      </c>
      <c r="B9479" s="1" t="n">
        <v>-2.05820046770439</v>
      </c>
    </row>
    <row r="9480" customFormat="false" ht="15" hidden="false" customHeight="false" outlineLevel="0" collapsed="false">
      <c r="A9480" s="1" t="n">
        <v>25.8681502351573</v>
      </c>
      <c r="B9480" s="1" t="n">
        <v>-6.65225456774935</v>
      </c>
    </row>
    <row r="9481" customFormat="false" ht="15" hidden="false" customHeight="false" outlineLevel="0" collapsed="false">
      <c r="A9481" s="1" t="n">
        <f aca="false">-32.9060957632315</f>
        <v>-32.9060957632315</v>
      </c>
      <c r="B9481" s="1" t="n">
        <v>-10.0977719094718</v>
      </c>
    </row>
    <row r="9482" customFormat="false" ht="15" hidden="false" customHeight="false" outlineLevel="0" collapsed="false">
      <c r="A9482" s="1" t="n">
        <f aca="false">-24.8917333814529</f>
        <v>-24.8917333814529</v>
      </c>
      <c r="B9482" s="1" t="n">
        <v>-12.5193162952533</v>
      </c>
    </row>
    <row r="9483" customFormat="false" ht="15" hidden="false" customHeight="false" outlineLevel="0" collapsed="false">
      <c r="A9483" s="1" t="n">
        <v>26.0141401346597</v>
      </c>
      <c r="B9483" s="1" t="n">
        <v>-8.35549804788116</v>
      </c>
    </row>
    <row r="9484" customFormat="false" ht="15" hidden="false" customHeight="false" outlineLevel="0" collapsed="false">
      <c r="A9484" s="1" t="n">
        <f aca="false">-29.7183532064077</f>
        <v>-29.7183532064077</v>
      </c>
      <c r="B9484" s="1" t="n">
        <v>-11.8676256225055</v>
      </c>
    </row>
    <row r="9485" customFormat="false" ht="15" hidden="false" customHeight="false" outlineLevel="0" collapsed="false">
      <c r="A9485" s="1" t="n">
        <v>31.7984492622543</v>
      </c>
      <c r="B9485" s="1" t="n">
        <v>-9.36511548394892</v>
      </c>
    </row>
    <row r="9486" customFormat="false" ht="15" hidden="false" customHeight="false" outlineLevel="0" collapsed="false">
      <c r="A9486" s="1" t="n">
        <v>33.5895950164571</v>
      </c>
      <c r="B9486" s="1" t="n">
        <v>0.331621024036756</v>
      </c>
    </row>
    <row r="9487" customFormat="false" ht="15" hidden="false" customHeight="false" outlineLevel="0" collapsed="false">
      <c r="A9487" s="1" t="n">
        <f aca="false">-29.7297970581436</f>
        <v>-29.7297970581436</v>
      </c>
      <c r="B9487" s="1" t="n">
        <v>-12.0136592543322</v>
      </c>
    </row>
    <row r="9488" customFormat="false" ht="15" hidden="false" customHeight="false" outlineLevel="0" collapsed="false">
      <c r="A9488" s="1" t="n">
        <v>21.6398128471848</v>
      </c>
      <c r="B9488" s="1" t="n">
        <v>-8.08916829170553</v>
      </c>
    </row>
    <row r="9489" customFormat="false" ht="15" hidden="false" customHeight="false" outlineLevel="0" collapsed="false">
      <c r="A9489" s="1" t="n">
        <v>0.758784258626098</v>
      </c>
      <c r="B9489" s="1" t="n">
        <v>3.24477542881177</v>
      </c>
    </row>
    <row r="9490" customFormat="false" ht="15" hidden="false" customHeight="false" outlineLevel="0" collapsed="false">
      <c r="A9490" s="1" t="n">
        <v>34.8987961401308</v>
      </c>
      <c r="B9490" s="1" t="n">
        <v>-7.59945176846733</v>
      </c>
    </row>
    <row r="9491" customFormat="false" ht="15" hidden="false" customHeight="false" outlineLevel="0" collapsed="false">
      <c r="A9491" s="1" t="n">
        <v>5.96242581537544</v>
      </c>
      <c r="B9491" s="1" t="n">
        <v>2.38847305520454</v>
      </c>
    </row>
    <row r="9492" customFormat="false" ht="15" hidden="false" customHeight="false" outlineLevel="0" collapsed="false">
      <c r="A9492" s="1" t="n">
        <v>39.9577242868172</v>
      </c>
      <c r="B9492" s="1" t="n">
        <v>-4.74598986438014</v>
      </c>
    </row>
    <row r="9493" customFormat="false" ht="15" hidden="false" customHeight="false" outlineLevel="0" collapsed="false">
      <c r="A9493" s="1" t="n">
        <v>-2.37196178071319</v>
      </c>
      <c r="B9493" s="1" t="n">
        <v>7.82405148076693</v>
      </c>
    </row>
    <row r="9494" customFormat="false" ht="15" hidden="false" customHeight="false" outlineLevel="0" collapsed="false">
      <c r="A9494" s="1" t="n">
        <v>1.8128503959621</v>
      </c>
      <c r="B9494" s="1" t="n">
        <v>2.55709256565679</v>
      </c>
    </row>
    <row r="9495" customFormat="false" ht="15" hidden="false" customHeight="false" outlineLevel="0" collapsed="false">
      <c r="A9495" s="1" t="n">
        <f aca="false">-23.7422883879597</f>
        <v>-23.7422883879597</v>
      </c>
      <c r="B9495" s="1" t="n">
        <v>-17.5258430374623</v>
      </c>
    </row>
    <row r="9496" customFormat="false" ht="15" hidden="false" customHeight="false" outlineLevel="0" collapsed="false">
      <c r="A9496" s="1" t="n">
        <f aca="false">-23.2557053486129</f>
        <v>-23.2557053486129</v>
      </c>
      <c r="B9496" s="1" t="n">
        <v>-15.4144636118179</v>
      </c>
    </row>
    <row r="9497" customFormat="false" ht="15" hidden="false" customHeight="false" outlineLevel="0" collapsed="false">
      <c r="A9497" s="1" t="n">
        <v>0.0663464463497289</v>
      </c>
      <c r="B9497" s="1" t="n">
        <v>5.74153823897696</v>
      </c>
    </row>
    <row r="9498" customFormat="false" ht="15" hidden="false" customHeight="false" outlineLevel="0" collapsed="false">
      <c r="A9498" s="1" t="n">
        <v>27.3482034133998</v>
      </c>
      <c r="B9498" s="1" t="n">
        <v>-2.80492095297528</v>
      </c>
    </row>
    <row r="9499" customFormat="false" ht="15" hidden="false" customHeight="false" outlineLevel="0" collapsed="false">
      <c r="A9499" s="1" t="n">
        <v>29.2673068398874</v>
      </c>
      <c r="B9499" s="1" t="n">
        <v>-3.11825560808545</v>
      </c>
    </row>
    <row r="9500" customFormat="false" ht="15" hidden="false" customHeight="false" outlineLevel="0" collapsed="false">
      <c r="A9500" s="1" t="n">
        <v>33.9135409344489</v>
      </c>
      <c r="B9500" s="1" t="n">
        <v>-4.97487093611722</v>
      </c>
    </row>
    <row r="9501" customFormat="false" ht="15" hidden="false" customHeight="false" outlineLevel="0" collapsed="false">
      <c r="A9501" s="1" t="n">
        <f aca="false">-29.9921774757714</f>
        <v>-29.9921774757714</v>
      </c>
      <c r="B9501" s="1" t="n">
        <v>-13.2762986833329</v>
      </c>
    </row>
    <row r="9502" customFormat="false" ht="15" hidden="false" customHeight="false" outlineLevel="0" collapsed="false">
      <c r="A9502" s="1" t="n">
        <v>23.5080848826196</v>
      </c>
      <c r="B9502" s="1" t="n">
        <v>-3.16412722239127</v>
      </c>
    </row>
    <row r="9503" customFormat="false" ht="15" hidden="false" customHeight="false" outlineLevel="0" collapsed="false">
      <c r="A9503" s="1" t="n">
        <v>26.8961335687718</v>
      </c>
      <c r="B9503" s="1" t="n">
        <v>-3.94951164172209</v>
      </c>
    </row>
    <row r="9504" customFormat="false" ht="15" hidden="false" customHeight="false" outlineLevel="0" collapsed="false">
      <c r="A9504" s="1" t="n">
        <f aca="false">-28.4477640237558</f>
        <v>-28.4477640237558</v>
      </c>
      <c r="B9504" s="1" t="n">
        <v>-15.4681163086502</v>
      </c>
    </row>
    <row r="9505" customFormat="false" ht="15" hidden="false" customHeight="false" outlineLevel="0" collapsed="false">
      <c r="A9505" s="1" t="n">
        <f aca="false">-28.1367401809795</f>
        <v>-28.1367401809795</v>
      </c>
      <c r="B9505" s="1" t="n">
        <v>-11.0879003437921</v>
      </c>
    </row>
    <row r="9506" customFormat="false" ht="15" hidden="false" customHeight="false" outlineLevel="0" collapsed="false">
      <c r="A9506" s="1" t="n">
        <f aca="false">-18.4639047285229</f>
        <v>-18.4639047285229</v>
      </c>
      <c r="B9506" s="1" t="n">
        <v>-14.4491323217682</v>
      </c>
    </row>
    <row r="9507" customFormat="false" ht="15" hidden="false" customHeight="false" outlineLevel="0" collapsed="false">
      <c r="A9507" s="1" t="n">
        <f aca="false">-21.5560730917262</f>
        <v>-21.5560730917262</v>
      </c>
      <c r="B9507" s="1" t="n">
        <v>-18.0536349068767</v>
      </c>
    </row>
    <row r="9508" customFormat="false" ht="15" hidden="false" customHeight="false" outlineLevel="0" collapsed="false">
      <c r="A9508" s="1" t="n">
        <v>26.8975901745249</v>
      </c>
      <c r="B9508" s="1" t="n">
        <v>-5.7248799932196</v>
      </c>
    </row>
    <row r="9509" customFormat="false" ht="15" hidden="false" customHeight="false" outlineLevel="0" collapsed="false">
      <c r="A9509" s="1" t="n">
        <v>-5.52302164943462</v>
      </c>
      <c r="B9509" s="1" t="n">
        <v>7.58947374774034</v>
      </c>
    </row>
    <row r="9510" customFormat="false" ht="15" hidden="false" customHeight="false" outlineLevel="0" collapsed="false">
      <c r="A9510" s="1" t="n">
        <v>33.62909721431</v>
      </c>
      <c r="B9510" s="1" t="n">
        <v>-6.77974632783673</v>
      </c>
    </row>
    <row r="9511" customFormat="false" ht="15" hidden="false" customHeight="false" outlineLevel="0" collapsed="false">
      <c r="A9511" s="1" t="n">
        <v>11.3527390190453</v>
      </c>
      <c r="B9511" s="1" t="n">
        <v>0.693364150526195</v>
      </c>
    </row>
    <row r="9512" customFormat="false" ht="15" hidden="false" customHeight="false" outlineLevel="0" collapsed="false">
      <c r="A9512" s="1" t="n">
        <f aca="false">-34.7543062283608</f>
        <v>-34.7543062283608</v>
      </c>
      <c r="B9512" s="1" t="n">
        <v>-18.5957634655671</v>
      </c>
    </row>
    <row r="9513" customFormat="false" ht="15" hidden="false" customHeight="false" outlineLevel="0" collapsed="false">
      <c r="A9513" s="1" t="n">
        <v>0.514696864696918</v>
      </c>
      <c r="B9513" s="1" t="n">
        <v>-0.224690937174138</v>
      </c>
    </row>
    <row r="9514" customFormat="false" ht="15" hidden="false" customHeight="false" outlineLevel="0" collapsed="false">
      <c r="A9514" s="1" t="n">
        <v>25.0641251406279</v>
      </c>
      <c r="B9514" s="1" t="n">
        <v>-2.44705826478111</v>
      </c>
    </row>
    <row r="9515" customFormat="false" ht="15" hidden="false" customHeight="false" outlineLevel="0" collapsed="false">
      <c r="A9515" s="1" t="n">
        <v>36.5752305919023</v>
      </c>
      <c r="B9515" s="1" t="n">
        <v>-3.45076203598133</v>
      </c>
    </row>
    <row r="9516" customFormat="false" ht="15" hidden="false" customHeight="false" outlineLevel="0" collapsed="false">
      <c r="A9516" s="1" t="n">
        <v>34.6861560187492</v>
      </c>
      <c r="B9516" s="1" t="n">
        <v>-8.90288429796564</v>
      </c>
    </row>
    <row r="9517" customFormat="false" ht="15" hidden="false" customHeight="false" outlineLevel="0" collapsed="false">
      <c r="A9517" s="1" t="n">
        <v>33.1361838101036</v>
      </c>
      <c r="B9517" s="1" t="n">
        <v>-9.24248408923547</v>
      </c>
    </row>
    <row r="9518" customFormat="false" ht="15" hidden="false" customHeight="false" outlineLevel="0" collapsed="false">
      <c r="A9518" s="1" t="n">
        <f aca="false">-30.9299979081946</f>
        <v>-30.9299979081946</v>
      </c>
      <c r="B9518" s="1" t="n">
        <v>-18.1453767534088</v>
      </c>
    </row>
    <row r="9519" customFormat="false" ht="15" hidden="false" customHeight="false" outlineLevel="0" collapsed="false">
      <c r="A9519" s="1" t="n">
        <f aca="false">-16.602182338973</f>
        <v>-16.602182338973</v>
      </c>
      <c r="B9519" s="1" t="n">
        <v>-11.6914989425268</v>
      </c>
    </row>
    <row r="9520" customFormat="false" ht="15" hidden="false" customHeight="false" outlineLevel="0" collapsed="false">
      <c r="A9520" s="1" t="n">
        <v>3.09815199917169</v>
      </c>
      <c r="B9520" s="1" t="n">
        <v>6.18470669356255</v>
      </c>
    </row>
    <row r="9521" customFormat="false" ht="15" hidden="false" customHeight="false" outlineLevel="0" collapsed="false">
      <c r="A9521" s="1" t="n">
        <f aca="false">-21.8444017445591</f>
        <v>-21.8444017445591</v>
      </c>
      <c r="B9521" s="1" t="n">
        <v>-13.1055395580544</v>
      </c>
    </row>
    <row r="9522" customFormat="false" ht="15" hidden="false" customHeight="false" outlineLevel="0" collapsed="false">
      <c r="A9522" s="1" t="n">
        <v>34.474618075717</v>
      </c>
      <c r="B9522" s="1" t="n">
        <v>-5.28558588342376</v>
      </c>
    </row>
    <row r="9523" customFormat="false" ht="15" hidden="false" customHeight="false" outlineLevel="0" collapsed="false">
      <c r="A9523" s="1" t="n">
        <v>35.1524105527969</v>
      </c>
      <c r="B9523" s="1" t="n">
        <v>-6.68889636417689</v>
      </c>
    </row>
    <row r="9524" customFormat="false" ht="15" hidden="false" customHeight="false" outlineLevel="0" collapsed="false">
      <c r="A9524" s="1" t="n">
        <v>-5.96965236569311</v>
      </c>
      <c r="B9524" s="1" t="n">
        <v>7.68524382386653</v>
      </c>
    </row>
    <row r="9525" customFormat="false" ht="15" hidden="false" customHeight="false" outlineLevel="0" collapsed="false">
      <c r="A9525" s="1" t="n">
        <v>-0.656557941152012</v>
      </c>
      <c r="B9525" s="1" t="n">
        <v>8.88645776522654</v>
      </c>
    </row>
    <row r="9526" customFormat="false" ht="15" hidden="false" customHeight="false" outlineLevel="0" collapsed="false">
      <c r="A9526" s="1" t="n">
        <v>0.35469819078875</v>
      </c>
      <c r="B9526" s="1" t="n">
        <v>4.46686338451418</v>
      </c>
    </row>
    <row r="9527" customFormat="false" ht="15" hidden="false" customHeight="false" outlineLevel="0" collapsed="false">
      <c r="A9527" s="1" t="n">
        <v>-6.20569450852594</v>
      </c>
      <c r="B9527" s="1" t="n">
        <v>6.16966080831843</v>
      </c>
    </row>
    <row r="9528" customFormat="false" ht="15" hidden="false" customHeight="false" outlineLevel="0" collapsed="false">
      <c r="A9528" s="1" t="n">
        <f aca="false">-34.1703504018731</f>
        <v>-34.1703504018731</v>
      </c>
      <c r="B9528" s="1" t="n">
        <v>-10.1638370302091</v>
      </c>
    </row>
    <row r="9529" customFormat="false" ht="15" hidden="false" customHeight="false" outlineLevel="0" collapsed="false">
      <c r="A9529" s="1" t="n">
        <v>0.912054324860418</v>
      </c>
      <c r="B9529" s="1" t="n">
        <v>-0.113470668985038</v>
      </c>
    </row>
    <row r="9530" customFormat="false" ht="15" hidden="false" customHeight="false" outlineLevel="0" collapsed="false">
      <c r="A9530" s="1" t="n">
        <f aca="false">-23.272308899371</f>
        <v>-23.272308899371</v>
      </c>
      <c r="B9530" s="1" t="n">
        <v>-11.6627012927983</v>
      </c>
    </row>
    <row r="9531" customFormat="false" ht="15" hidden="false" customHeight="false" outlineLevel="0" collapsed="false">
      <c r="A9531" s="1" t="n">
        <v>-6.1062553290249</v>
      </c>
      <c r="B9531" s="1" t="n">
        <v>8.04874735522764</v>
      </c>
    </row>
    <row r="9532" customFormat="false" ht="15" hidden="false" customHeight="false" outlineLevel="0" collapsed="false">
      <c r="A9532" s="1" t="n">
        <f aca="false">-32.7052766960928</f>
        <v>-32.7052766960928</v>
      </c>
      <c r="B9532" s="1" t="n">
        <v>-14.287060617846</v>
      </c>
    </row>
    <row r="9533" customFormat="false" ht="15" hidden="false" customHeight="false" outlineLevel="0" collapsed="false">
      <c r="A9533" s="1" t="n">
        <f aca="false">-33.5478043979768</f>
        <v>-33.5478043979768</v>
      </c>
      <c r="B9533" s="1" t="n">
        <v>-14.5716664147612</v>
      </c>
    </row>
    <row r="9534" customFormat="false" ht="15" hidden="false" customHeight="false" outlineLevel="0" collapsed="false">
      <c r="A9534" s="1" t="n">
        <f aca="false">-34.2417608979189</f>
        <v>-34.2417608979189</v>
      </c>
      <c r="B9534" s="1" t="n">
        <v>-16.6561143312063</v>
      </c>
    </row>
    <row r="9535" customFormat="false" ht="15" hidden="false" customHeight="false" outlineLevel="0" collapsed="false">
      <c r="A9535" s="1" t="n">
        <v>2.389429157437</v>
      </c>
      <c r="B9535" s="1" t="n">
        <v>3.87446407952862</v>
      </c>
    </row>
    <row r="9536" customFormat="false" ht="15" hidden="false" customHeight="false" outlineLevel="0" collapsed="false">
      <c r="A9536" s="1" t="n">
        <v>6.33486744189329</v>
      </c>
      <c r="B9536" s="1" t="n">
        <v>5.04880121805149</v>
      </c>
    </row>
    <row r="9537" customFormat="false" ht="15" hidden="false" customHeight="false" outlineLevel="0" collapsed="false">
      <c r="A9537" s="1" t="n">
        <v>11.9080526048236</v>
      </c>
      <c r="B9537" s="1" t="n">
        <v>-0.068575269784826</v>
      </c>
    </row>
    <row r="9538" customFormat="false" ht="15" hidden="false" customHeight="false" outlineLevel="0" collapsed="false">
      <c r="A9538" s="1" t="n">
        <f aca="false">-33.9726285825323</f>
        <v>-33.9726285825323</v>
      </c>
      <c r="B9538" s="1" t="n">
        <v>-16.7212710928195</v>
      </c>
    </row>
    <row r="9539" customFormat="false" ht="15" hidden="false" customHeight="false" outlineLevel="0" collapsed="false">
      <c r="A9539" s="1" t="n">
        <v>30.2548852778215</v>
      </c>
      <c r="B9539" s="1" t="n">
        <v>-9.0202631346528</v>
      </c>
    </row>
    <row r="9540" customFormat="false" ht="15" hidden="false" customHeight="false" outlineLevel="0" collapsed="false">
      <c r="A9540" s="1" t="n">
        <v>34.8626334685968</v>
      </c>
      <c r="B9540" s="1" t="n">
        <v>-6.31620146301348</v>
      </c>
    </row>
    <row r="9541" customFormat="false" ht="15" hidden="false" customHeight="false" outlineLevel="0" collapsed="false">
      <c r="A9541" s="1" t="n">
        <f aca="false">-27.6857646418331</f>
        <v>-27.6857646418331</v>
      </c>
      <c r="B9541" s="1" t="n">
        <v>-13.4401660548291</v>
      </c>
    </row>
    <row r="9542" customFormat="false" ht="15" hidden="false" customHeight="false" outlineLevel="0" collapsed="false">
      <c r="A9542" s="1" t="n">
        <v>36.7040988584223</v>
      </c>
      <c r="B9542" s="1" t="n">
        <v>-0.129014923101042</v>
      </c>
    </row>
    <row r="9543" customFormat="false" ht="15" hidden="false" customHeight="false" outlineLevel="0" collapsed="false">
      <c r="A9543" s="1" t="n">
        <v>0.676092345135846</v>
      </c>
      <c r="B9543" s="1" t="n">
        <v>0.268576814578189</v>
      </c>
    </row>
    <row r="9544" customFormat="false" ht="15" hidden="false" customHeight="false" outlineLevel="0" collapsed="false">
      <c r="A9544" s="1" t="n">
        <v>36.461406981192</v>
      </c>
      <c r="B9544" s="1" t="n">
        <v>-1.83340483308126</v>
      </c>
    </row>
    <row r="9545" customFormat="false" ht="15" hidden="false" customHeight="false" outlineLevel="0" collapsed="false">
      <c r="A9545" s="1" t="n">
        <f aca="false">-30.708062809389</f>
        <v>-30.708062809389</v>
      </c>
      <c r="B9545" s="1" t="n">
        <v>-14.6422621021339</v>
      </c>
    </row>
    <row r="9546" customFormat="false" ht="15" hidden="false" customHeight="false" outlineLevel="0" collapsed="false">
      <c r="A9546" s="1" t="n">
        <v>-4.71914527632648</v>
      </c>
      <c r="B9546" s="1" t="n">
        <v>4.57635033876267</v>
      </c>
    </row>
    <row r="9547" customFormat="false" ht="15" hidden="false" customHeight="false" outlineLevel="0" collapsed="false">
      <c r="A9547" s="1" t="n">
        <f aca="false">-24.4365756387328</f>
        <v>-24.4365756387328</v>
      </c>
      <c r="B9547" s="1" t="n">
        <v>-15.997943374664</v>
      </c>
    </row>
    <row r="9548" customFormat="false" ht="15" hidden="false" customHeight="false" outlineLevel="0" collapsed="false">
      <c r="A9548" s="1" t="n">
        <v>11.9205046062324</v>
      </c>
      <c r="B9548" s="1" t="n">
        <v>3.66338195894519</v>
      </c>
    </row>
    <row r="9549" customFormat="false" ht="15" hidden="false" customHeight="false" outlineLevel="0" collapsed="false">
      <c r="A9549" s="1" t="n">
        <v>28.8994984497212</v>
      </c>
      <c r="B9549" s="1" t="n">
        <v>-0.427758085527209</v>
      </c>
    </row>
    <row r="9550" customFormat="false" ht="15" hidden="false" customHeight="false" outlineLevel="0" collapsed="false">
      <c r="A9550" s="1" t="n">
        <f aca="false">-28.9289409347236</f>
        <v>-28.9289409347236</v>
      </c>
      <c r="B9550" s="1" t="n">
        <v>-19.1476013215382</v>
      </c>
    </row>
    <row r="9551" customFormat="false" ht="15" hidden="false" customHeight="false" outlineLevel="0" collapsed="false">
      <c r="A9551" s="1" t="n">
        <v>22.6167028560144</v>
      </c>
      <c r="B9551" s="1" t="n">
        <v>0.0683425505276105</v>
      </c>
    </row>
    <row r="9552" customFormat="false" ht="15" hidden="false" customHeight="false" outlineLevel="0" collapsed="false">
      <c r="A9552" s="1" t="n">
        <f aca="false">-34.3587870990933</f>
        <v>-34.3587870990933</v>
      </c>
      <c r="B9552" s="1" t="n">
        <v>-11.9779676106046</v>
      </c>
    </row>
    <row r="9553" customFormat="false" ht="15" hidden="false" customHeight="false" outlineLevel="0" collapsed="false">
      <c r="A9553" s="1" t="n">
        <f aca="false">-18.5672154796003</f>
        <v>-18.5672154796003</v>
      </c>
      <c r="B9553" s="1" t="n">
        <v>-17.6579463765929</v>
      </c>
    </row>
    <row r="9554" customFormat="false" ht="15" hidden="false" customHeight="false" outlineLevel="0" collapsed="false">
      <c r="A9554" s="1" t="n">
        <f aca="false">-31.1140363793302</f>
        <v>-31.1140363793302</v>
      </c>
      <c r="B9554" s="1" t="n">
        <v>-12.6968973613346</v>
      </c>
    </row>
    <row r="9555" customFormat="false" ht="15" hidden="false" customHeight="false" outlineLevel="0" collapsed="false">
      <c r="A9555" s="1" t="n">
        <v>12.8168544864503</v>
      </c>
      <c r="B9555" s="1" t="n">
        <v>4.57595828488944</v>
      </c>
    </row>
    <row r="9556" customFormat="false" ht="15" hidden="false" customHeight="false" outlineLevel="0" collapsed="false">
      <c r="A9556" s="1" t="n">
        <f aca="false">-16.5985095297899</f>
        <v>-16.5985095297899</v>
      </c>
      <c r="B9556" s="1" t="n">
        <v>-10.5837760891051</v>
      </c>
    </row>
    <row r="9557" customFormat="false" ht="15" hidden="false" customHeight="false" outlineLevel="0" collapsed="false">
      <c r="A9557" s="1" t="n">
        <v>35.8254691847315</v>
      </c>
      <c r="B9557" s="1" t="n">
        <v>-0.759032343277819</v>
      </c>
    </row>
    <row r="9558" customFormat="false" ht="15" hidden="false" customHeight="false" outlineLevel="0" collapsed="false">
      <c r="A9558" s="1" t="n">
        <f aca="false">-30.7696783402981</f>
        <v>-30.7696783402981</v>
      </c>
      <c r="B9558" s="1" t="n">
        <v>-14.4575954313074</v>
      </c>
    </row>
    <row r="9559" customFormat="false" ht="15" hidden="false" customHeight="false" outlineLevel="0" collapsed="false">
      <c r="A9559" s="1" t="n">
        <v>2.15610672327444</v>
      </c>
      <c r="B9559" s="1" t="n">
        <v>2.21952248951086</v>
      </c>
    </row>
    <row r="9560" customFormat="false" ht="15" hidden="false" customHeight="false" outlineLevel="0" collapsed="false">
      <c r="A9560" s="1" t="n">
        <f aca="false">-24.5329894603373</f>
        <v>-24.5329894603373</v>
      </c>
      <c r="B9560" s="1" t="n">
        <v>-12.1172479372765</v>
      </c>
    </row>
    <row r="9561" customFormat="false" ht="15" hidden="false" customHeight="false" outlineLevel="0" collapsed="false">
      <c r="A9561" s="1" t="n">
        <v>30.783014702638</v>
      </c>
      <c r="B9561" s="1" t="n">
        <v>-8.45410354388785</v>
      </c>
    </row>
    <row r="9562" customFormat="false" ht="15" hidden="false" customHeight="false" outlineLevel="0" collapsed="false">
      <c r="A9562" s="1" t="n">
        <v>-1.47025973957955</v>
      </c>
      <c r="B9562" s="1" t="n">
        <v>0.902957368362851</v>
      </c>
    </row>
    <row r="9563" customFormat="false" ht="15" hidden="false" customHeight="false" outlineLevel="0" collapsed="false">
      <c r="A9563" s="1" t="n">
        <v>24.0821623409471</v>
      </c>
      <c r="B9563" s="1" t="n">
        <v>-0.828791615851702</v>
      </c>
    </row>
    <row r="9564" customFormat="false" ht="15" hidden="false" customHeight="false" outlineLevel="0" collapsed="false">
      <c r="A9564" s="1" t="n">
        <v>10.2307584883844</v>
      </c>
      <c r="B9564" s="1" t="n">
        <v>3.35403917654263</v>
      </c>
    </row>
    <row r="9565" customFormat="false" ht="15" hidden="false" customHeight="false" outlineLevel="0" collapsed="false">
      <c r="A9565" s="1" t="n">
        <v>13.6209325853029</v>
      </c>
      <c r="B9565" s="1" t="n">
        <v>2.34153380204204</v>
      </c>
    </row>
    <row r="9566" customFormat="false" ht="15" hidden="false" customHeight="false" outlineLevel="0" collapsed="false">
      <c r="A9566" s="1" t="n">
        <v>38.7925771084416</v>
      </c>
      <c r="B9566" s="1" t="n">
        <v>-2.54672403400614</v>
      </c>
    </row>
    <row r="9567" customFormat="false" ht="15" hidden="false" customHeight="false" outlineLevel="0" collapsed="false">
      <c r="A9567" s="1" t="n">
        <f aca="false">-30.744394648587</f>
        <v>-30.744394648587</v>
      </c>
      <c r="B9567" s="1" t="n">
        <v>-11.6867178184412</v>
      </c>
    </row>
    <row r="9568" customFormat="false" ht="15" hidden="false" customHeight="false" outlineLevel="0" collapsed="false">
      <c r="A9568" s="1" t="n">
        <v>9.83321759968416</v>
      </c>
      <c r="B9568" s="1" t="n">
        <v>2.38583940398918</v>
      </c>
    </row>
    <row r="9569" customFormat="false" ht="15" hidden="false" customHeight="false" outlineLevel="0" collapsed="false">
      <c r="A9569" s="1" t="n">
        <f aca="false">-21.2755360269677</f>
        <v>-21.2755360269677</v>
      </c>
      <c r="B9569" s="1" t="n">
        <v>-10.0778250131028</v>
      </c>
    </row>
    <row r="9570" customFormat="false" ht="15" hidden="false" customHeight="false" outlineLevel="0" collapsed="false">
      <c r="A9570" s="1" t="n">
        <f aca="false">-29.5669535326307</f>
        <v>-29.5669535326307</v>
      </c>
      <c r="B9570" s="1" t="n">
        <v>-14.6603229014182</v>
      </c>
    </row>
    <row r="9571" customFormat="false" ht="15" hidden="false" customHeight="false" outlineLevel="0" collapsed="false">
      <c r="A9571" s="1" t="n">
        <v>7.8206795826171</v>
      </c>
      <c r="B9571" s="1" t="n">
        <v>0.540663217129685</v>
      </c>
    </row>
    <row r="9572" customFormat="false" ht="15" hidden="false" customHeight="false" outlineLevel="0" collapsed="false">
      <c r="A9572" s="1" t="n">
        <f aca="false">-34.6082006270548</f>
        <v>-34.6082006270548</v>
      </c>
      <c r="B9572" s="1" t="n">
        <v>-17.9211075726951</v>
      </c>
    </row>
    <row r="9573" customFormat="false" ht="15" hidden="false" customHeight="false" outlineLevel="0" collapsed="false">
      <c r="A9573" s="1" t="n">
        <f aca="false">-19.3121711490904</f>
        <v>-19.3121711490904</v>
      </c>
      <c r="B9573" s="1" t="n">
        <v>-18.1810686452215</v>
      </c>
    </row>
    <row r="9574" customFormat="false" ht="15" hidden="false" customHeight="false" outlineLevel="0" collapsed="false">
      <c r="A9574" s="1" t="n">
        <v>33.6468594777323</v>
      </c>
      <c r="B9574" s="1" t="n">
        <v>-6.50418803519848</v>
      </c>
    </row>
    <row r="9575" customFormat="false" ht="15" hidden="false" customHeight="false" outlineLevel="0" collapsed="false">
      <c r="A9575" s="1" t="n">
        <f aca="false">-22.7018691963646</f>
        <v>-22.7018691963646</v>
      </c>
      <c r="B9575" s="1" t="n">
        <v>-17.833530861801</v>
      </c>
    </row>
    <row r="9576" customFormat="false" ht="15" hidden="false" customHeight="false" outlineLevel="0" collapsed="false">
      <c r="A9576" s="1" t="n">
        <v>33.1292146287472</v>
      </c>
      <c r="B9576" s="1" t="n">
        <v>-8.42009059691178</v>
      </c>
    </row>
    <row r="9577" customFormat="false" ht="15" hidden="false" customHeight="false" outlineLevel="0" collapsed="false">
      <c r="A9577" s="1" t="n">
        <f aca="false">-24.1819253847341</f>
        <v>-24.1819253847341</v>
      </c>
      <c r="B9577" s="1" t="n">
        <v>-15.5977636369717</v>
      </c>
    </row>
    <row r="9578" customFormat="false" ht="15" hidden="false" customHeight="false" outlineLevel="0" collapsed="false">
      <c r="A9578" s="1" t="n">
        <v>11.7601266836996</v>
      </c>
      <c r="B9578" s="1" t="n">
        <v>6.84187933931895</v>
      </c>
    </row>
    <row r="9579" customFormat="false" ht="15" hidden="false" customHeight="false" outlineLevel="0" collapsed="false">
      <c r="A9579" s="1" t="n">
        <f aca="false">-19.9386608902486</f>
        <v>-19.9386608902486</v>
      </c>
      <c r="B9579" s="1" t="n">
        <v>-18.5278201355965</v>
      </c>
    </row>
    <row r="9580" customFormat="false" ht="15" hidden="false" customHeight="false" outlineLevel="0" collapsed="false">
      <c r="A9580" s="1" t="n">
        <f aca="false">-15.6996829807916</f>
        <v>-15.6996829807916</v>
      </c>
      <c r="B9580" s="1" t="n">
        <v>-10.2992875186763</v>
      </c>
    </row>
    <row r="9581" customFormat="false" ht="15" hidden="false" customHeight="false" outlineLevel="0" collapsed="false">
      <c r="A9581" s="1" t="n">
        <f aca="false">-33.367805741141</f>
        <v>-33.367805741141</v>
      </c>
      <c r="B9581" s="1" t="n">
        <v>-17.9167332939686</v>
      </c>
    </row>
    <row r="9582" customFormat="false" ht="15" hidden="false" customHeight="false" outlineLevel="0" collapsed="false">
      <c r="A9582" s="1" t="n">
        <f aca="false">-3.99547037710526</f>
        <v>-3.99547037710526</v>
      </c>
      <c r="B9582" s="1" t="n">
        <v>-0.334197813994187</v>
      </c>
    </row>
    <row r="9583" customFormat="false" ht="15" hidden="false" customHeight="false" outlineLevel="0" collapsed="false">
      <c r="A9583" s="1" t="n">
        <v>-4.21083475256976</v>
      </c>
      <c r="B9583" s="1" t="n">
        <v>7.37911704619643</v>
      </c>
    </row>
    <row r="9584" customFormat="false" ht="15" hidden="false" customHeight="false" outlineLevel="0" collapsed="false">
      <c r="A9584" s="1" t="n">
        <f aca="false">-30.2444016259996</f>
        <v>-30.2444016259996</v>
      </c>
      <c r="B9584" s="1" t="n">
        <v>-17.2202086185968</v>
      </c>
    </row>
    <row r="9585" customFormat="false" ht="15" hidden="false" customHeight="false" outlineLevel="0" collapsed="false">
      <c r="A9585" s="1" t="n">
        <f aca="false">-32.991165533227</f>
        <v>-32.991165533227</v>
      </c>
      <c r="B9585" s="1" t="n">
        <v>-16.473880539635</v>
      </c>
    </row>
    <row r="9586" customFormat="false" ht="15" hidden="false" customHeight="false" outlineLevel="0" collapsed="false">
      <c r="A9586" s="1" t="n">
        <v>25.7888762230812</v>
      </c>
      <c r="B9586" s="1" t="n">
        <v>-1.05810088902427</v>
      </c>
    </row>
    <row r="9587" customFormat="false" ht="15" hidden="false" customHeight="false" outlineLevel="0" collapsed="false">
      <c r="A9587" s="1" t="n">
        <f aca="false">-18.774898121009</f>
        <v>-18.774898121009</v>
      </c>
      <c r="B9587" s="1" t="n">
        <v>-13.4738824037584</v>
      </c>
    </row>
    <row r="9588" customFormat="false" ht="15" hidden="false" customHeight="false" outlineLevel="0" collapsed="false">
      <c r="A9588" s="1" t="n">
        <v>39.1290567577594</v>
      </c>
      <c r="B9588" s="1" t="n">
        <v>-4.11972359008259</v>
      </c>
    </row>
    <row r="9589" customFormat="false" ht="15" hidden="false" customHeight="false" outlineLevel="0" collapsed="false">
      <c r="A9589" s="1" t="n">
        <v>38.5633487006858</v>
      </c>
      <c r="B9589" s="1" t="n">
        <v>-9.3796524451115</v>
      </c>
    </row>
    <row r="9590" customFormat="false" ht="15" hidden="false" customHeight="false" outlineLevel="0" collapsed="false">
      <c r="A9590" s="1" t="n">
        <v>7.14456203488369</v>
      </c>
      <c r="B9590" s="1" t="n">
        <v>0.118970860530916</v>
      </c>
    </row>
    <row r="9591" customFormat="false" ht="15" hidden="false" customHeight="false" outlineLevel="0" collapsed="false">
      <c r="A9591" s="1" t="n">
        <v>0.677367147496432</v>
      </c>
      <c r="B9591" s="1" t="n">
        <v>2.09702471916731</v>
      </c>
    </row>
    <row r="9592" customFormat="false" ht="15" hidden="false" customHeight="false" outlineLevel="0" collapsed="false">
      <c r="A9592" s="1" t="n">
        <v>22.5797951714259</v>
      </c>
      <c r="B9592" s="1" t="n">
        <v>-3.64825616262398</v>
      </c>
    </row>
    <row r="9593" customFormat="false" ht="15" hidden="false" customHeight="false" outlineLevel="0" collapsed="false">
      <c r="A9593" s="1" t="n">
        <v>32.955668884982</v>
      </c>
      <c r="B9593" s="1" t="n">
        <v>-8.28188798062508</v>
      </c>
    </row>
    <row r="9594" customFormat="false" ht="15" hidden="false" customHeight="false" outlineLevel="0" collapsed="false">
      <c r="A9594" s="1" t="n">
        <v>-1.95273291447151</v>
      </c>
      <c r="B9594" s="1" t="n">
        <v>8.97181173518633</v>
      </c>
    </row>
    <row r="9595" customFormat="false" ht="15" hidden="false" customHeight="false" outlineLevel="0" collapsed="false">
      <c r="A9595" s="1" t="n">
        <v>31.3216940025142</v>
      </c>
      <c r="B9595" s="1" t="n">
        <v>-3.86370535405343</v>
      </c>
    </row>
    <row r="9596" customFormat="false" ht="15" hidden="false" customHeight="false" outlineLevel="0" collapsed="false">
      <c r="A9596" s="1" t="n">
        <v>13.1940053352745</v>
      </c>
      <c r="B9596" s="1" t="n">
        <v>9.37683238032244</v>
      </c>
    </row>
    <row r="9597" customFormat="false" ht="15" hidden="false" customHeight="false" outlineLevel="0" collapsed="false">
      <c r="A9597" s="1" t="n">
        <v>24.1022290250822</v>
      </c>
      <c r="B9597" s="1" t="n">
        <v>-2.26998473390897</v>
      </c>
    </row>
    <row r="9598" customFormat="false" ht="15" hidden="false" customHeight="false" outlineLevel="0" collapsed="false">
      <c r="A9598" s="1" t="n">
        <v>37.5050680191123</v>
      </c>
      <c r="B9598" s="1" t="n">
        <v>-9.29696005174173</v>
      </c>
    </row>
    <row r="9599" customFormat="false" ht="15" hidden="false" customHeight="false" outlineLevel="0" collapsed="false">
      <c r="A9599" s="1" t="n">
        <v>37.4744056083008</v>
      </c>
      <c r="B9599" s="1" t="n">
        <v>-8.51664177316796</v>
      </c>
    </row>
    <row r="9600" customFormat="false" ht="15" hidden="false" customHeight="false" outlineLevel="0" collapsed="false">
      <c r="A9600" s="1" t="n">
        <v>28.2167211574026</v>
      </c>
      <c r="B9600" s="1" t="n">
        <v>-4.53864043273288</v>
      </c>
    </row>
    <row r="9601" customFormat="false" ht="15" hidden="false" customHeight="false" outlineLevel="0" collapsed="false">
      <c r="A9601" s="1" t="n">
        <f aca="false">-33.4649391525906</f>
        <v>-33.4649391525906</v>
      </c>
      <c r="B9601" s="1" t="n">
        <v>-10.5428136253346</v>
      </c>
    </row>
    <row r="9602" customFormat="false" ht="15" hidden="false" customHeight="false" outlineLevel="0" collapsed="false">
      <c r="A9602" s="1" t="n">
        <v>23.9330759896588</v>
      </c>
      <c r="B9602" s="1" t="n">
        <v>-3.15183152890823</v>
      </c>
    </row>
    <row r="9603" customFormat="false" ht="15" hidden="false" customHeight="false" outlineLevel="0" collapsed="false">
      <c r="A9603" s="1" t="n">
        <v>34.2440877183369</v>
      </c>
      <c r="B9603" s="1" t="n">
        <v>-3.38012260589712</v>
      </c>
    </row>
    <row r="9604" customFormat="false" ht="15" hidden="false" customHeight="false" outlineLevel="0" collapsed="false">
      <c r="A9604" s="1" t="n">
        <v>31.8897136953144</v>
      </c>
      <c r="B9604" s="1" t="n">
        <v>-5.44836348108342</v>
      </c>
    </row>
    <row r="9605" customFormat="false" ht="15" hidden="false" customHeight="false" outlineLevel="0" collapsed="false">
      <c r="A9605" s="1" t="n">
        <f aca="false">-22.406364916814</f>
        <v>-22.406364916814</v>
      </c>
      <c r="B9605" s="1" t="n">
        <v>-9.5378222760242</v>
      </c>
    </row>
    <row r="9606" customFormat="false" ht="15" hidden="false" customHeight="false" outlineLevel="0" collapsed="false">
      <c r="A9606" s="1" t="n">
        <v>1.10187728439214</v>
      </c>
      <c r="B9606" s="1" t="n">
        <v>3.79059915255975</v>
      </c>
    </row>
    <row r="9607" customFormat="false" ht="15" hidden="false" customHeight="false" outlineLevel="0" collapsed="false">
      <c r="A9607" s="1" t="n">
        <v>38.0035245669551</v>
      </c>
      <c r="B9607" s="1" t="n">
        <v>-5.32518361813974</v>
      </c>
    </row>
    <row r="9608" customFormat="false" ht="15" hidden="false" customHeight="false" outlineLevel="0" collapsed="false">
      <c r="A9608" s="1" t="n">
        <v>39.8961846522012</v>
      </c>
      <c r="B9608" s="1" t="n">
        <v>-2.36363570920898</v>
      </c>
    </row>
    <row r="9609" customFormat="false" ht="15" hidden="false" customHeight="false" outlineLevel="0" collapsed="false">
      <c r="A9609" s="1" t="n">
        <v>31.5012952408231</v>
      </c>
      <c r="B9609" s="1" t="n">
        <v>0.327626843508717</v>
      </c>
    </row>
    <row r="9610" customFormat="false" ht="15" hidden="false" customHeight="false" outlineLevel="0" collapsed="false">
      <c r="A9610" s="1" t="n">
        <v>-3.01909249083065</v>
      </c>
      <c r="B9610" s="1" t="n">
        <v>6.24124760835757</v>
      </c>
    </row>
    <row r="9611" customFormat="false" ht="15" hidden="false" customHeight="false" outlineLevel="0" collapsed="false">
      <c r="A9611" s="1" t="n">
        <f aca="false">-21.2948779990666</f>
        <v>-21.2948779990666</v>
      </c>
      <c r="B9611" s="1" t="n">
        <v>-16.8534059424233</v>
      </c>
    </row>
    <row r="9612" customFormat="false" ht="15" hidden="false" customHeight="false" outlineLevel="0" collapsed="false">
      <c r="A9612" s="1" t="n">
        <f aca="false">-16.9683094545863</f>
        <v>-16.9683094545863</v>
      </c>
      <c r="B9612" s="1" t="n">
        <v>-12.2358820341102</v>
      </c>
    </row>
    <row r="9613" customFormat="false" ht="15" hidden="false" customHeight="false" outlineLevel="0" collapsed="false">
      <c r="A9613" s="1" t="n">
        <f aca="false">-25.2466395219455</f>
        <v>-25.2466395219455</v>
      </c>
      <c r="B9613" s="1" t="n">
        <v>-10.624444719464</v>
      </c>
    </row>
    <row r="9614" customFormat="false" ht="15" hidden="false" customHeight="false" outlineLevel="0" collapsed="false">
      <c r="A9614" s="1" t="n">
        <f aca="false">-33.7324944602924</f>
        <v>-33.7324944602924</v>
      </c>
      <c r="B9614" s="1" t="n">
        <v>-10.6693887145609</v>
      </c>
    </row>
    <row r="9615" customFormat="false" ht="15" hidden="false" customHeight="false" outlineLevel="0" collapsed="false">
      <c r="A9615" s="1" t="n">
        <f aca="false">-17.2759055947156</f>
        <v>-17.2759055947156</v>
      </c>
      <c r="B9615" s="1" t="n">
        <v>-15.248579412367</v>
      </c>
    </row>
    <row r="9616" customFormat="false" ht="15" hidden="false" customHeight="false" outlineLevel="0" collapsed="false">
      <c r="A9616" s="1" t="n">
        <v>-0.384787103634606</v>
      </c>
      <c r="B9616" s="1" t="n">
        <v>1.33014929423167</v>
      </c>
    </row>
    <row r="9617" customFormat="false" ht="15" hidden="false" customHeight="false" outlineLevel="0" collapsed="false">
      <c r="A9617" s="1" t="n">
        <f aca="false">-26.9351119173128</f>
        <v>-26.9351119173128</v>
      </c>
      <c r="B9617" s="1" t="n">
        <v>-10.3159324339699</v>
      </c>
    </row>
    <row r="9618" customFormat="false" ht="15" hidden="false" customHeight="false" outlineLevel="0" collapsed="false">
      <c r="A9618" s="1" t="n">
        <f aca="false">-22.3013496659851</f>
        <v>-22.3013496659851</v>
      </c>
      <c r="B9618" s="1" t="n">
        <v>-19.023333590797</v>
      </c>
    </row>
    <row r="9619" customFormat="false" ht="15" hidden="false" customHeight="false" outlineLevel="0" collapsed="false">
      <c r="A9619" s="1" t="n">
        <v>27.0266978875012</v>
      </c>
      <c r="B9619" s="1" t="n">
        <v>-4.49951675686145</v>
      </c>
    </row>
    <row r="9620" customFormat="false" ht="15" hidden="false" customHeight="false" outlineLevel="0" collapsed="false">
      <c r="A9620" s="1" t="n">
        <v>-3.52634973961882</v>
      </c>
      <c r="B9620" s="1" t="n">
        <v>6.19489794609642</v>
      </c>
    </row>
    <row r="9621" customFormat="false" ht="15" hidden="false" customHeight="false" outlineLevel="0" collapsed="false">
      <c r="A9621" s="1" t="n">
        <f aca="false">-19.9042538303983</f>
        <v>-19.9042538303983</v>
      </c>
      <c r="B9621" s="1" t="n">
        <v>-13.922044787888</v>
      </c>
    </row>
    <row r="9622" customFormat="false" ht="15" hidden="false" customHeight="false" outlineLevel="0" collapsed="false">
      <c r="A9622" s="1" t="n">
        <v>40.1447964218677</v>
      </c>
      <c r="B9622" s="1" t="n">
        <v>-6.3013655709935</v>
      </c>
    </row>
    <row r="9623" customFormat="false" ht="15" hidden="false" customHeight="false" outlineLevel="0" collapsed="false">
      <c r="A9623" s="1" t="n">
        <f aca="false">-17.7462332494843</f>
        <v>-17.7462332494843</v>
      </c>
      <c r="B9623" s="1" t="n">
        <v>-16.4041225558998</v>
      </c>
    </row>
    <row r="9624" customFormat="false" ht="15" hidden="false" customHeight="false" outlineLevel="0" collapsed="false">
      <c r="A9624" s="1" t="n">
        <v>3.48837836800154</v>
      </c>
      <c r="B9624" s="1" t="n">
        <v>1.85123364119936</v>
      </c>
    </row>
    <row r="9625" customFormat="false" ht="15" hidden="false" customHeight="false" outlineLevel="0" collapsed="false">
      <c r="A9625" s="1" t="n">
        <v>26.1368941682231</v>
      </c>
      <c r="B9625" s="1" t="n">
        <v>-3.77706825483889</v>
      </c>
    </row>
    <row r="9626" customFormat="false" ht="15" hidden="false" customHeight="false" outlineLevel="0" collapsed="false">
      <c r="A9626" s="1" t="n">
        <v>-3.06060895922626</v>
      </c>
      <c r="B9626" s="1" t="n">
        <v>6.55188684502618</v>
      </c>
    </row>
    <row r="9627" customFormat="false" ht="15" hidden="false" customHeight="false" outlineLevel="0" collapsed="false">
      <c r="A9627" s="1" t="n">
        <f aca="false">-17.0001367674061</f>
        <v>-17.0001367674061</v>
      </c>
      <c r="B9627" s="1" t="n">
        <v>-14.7576979887522</v>
      </c>
    </row>
    <row r="9628" customFormat="false" ht="15" hidden="false" customHeight="false" outlineLevel="0" collapsed="false">
      <c r="A9628" s="1" t="n">
        <v>33.4923239538843</v>
      </c>
      <c r="B9628" s="1" t="n">
        <v>-3.90976797694281</v>
      </c>
    </row>
    <row r="9629" customFormat="false" ht="15" hidden="false" customHeight="false" outlineLevel="0" collapsed="false">
      <c r="A9629" s="1" t="n">
        <v>26.4894390124913</v>
      </c>
      <c r="B9629" s="1" t="n">
        <v>-3.51496967213045</v>
      </c>
    </row>
    <row r="9630" customFormat="false" ht="15" hidden="false" customHeight="false" outlineLevel="0" collapsed="false">
      <c r="A9630" s="1" t="n">
        <f aca="false">-16.706003462285</f>
        <v>-16.706003462285</v>
      </c>
      <c r="B9630" s="1" t="n">
        <v>-15.3771526564621</v>
      </c>
    </row>
    <row r="9631" customFormat="false" ht="15" hidden="false" customHeight="false" outlineLevel="0" collapsed="false">
      <c r="A9631" s="1" t="n">
        <f aca="false">-22.2260591827814</f>
        <v>-22.2260591827814</v>
      </c>
      <c r="B9631" s="1" t="n">
        <v>-17.8535340301981</v>
      </c>
    </row>
    <row r="9632" customFormat="false" ht="15" hidden="false" customHeight="false" outlineLevel="0" collapsed="false">
      <c r="A9632" s="1" t="n">
        <v>27.1168232074823</v>
      </c>
      <c r="B9632" s="1" t="n">
        <v>-1.86904442859376</v>
      </c>
    </row>
    <row r="9633" customFormat="false" ht="15" hidden="false" customHeight="false" outlineLevel="0" collapsed="false">
      <c r="A9633" s="1" t="n">
        <v>-0.356953753722536</v>
      </c>
      <c r="B9633" s="1" t="n">
        <v>2.67365362656935</v>
      </c>
    </row>
    <row r="9634" customFormat="false" ht="15" hidden="false" customHeight="false" outlineLevel="0" collapsed="false">
      <c r="A9634" s="1" t="n">
        <f aca="false">-25.7768182012439</f>
        <v>-25.7768182012439</v>
      </c>
      <c r="B9634" s="1" t="n">
        <v>-11.5479587961586</v>
      </c>
    </row>
    <row r="9635" customFormat="false" ht="15" hidden="false" customHeight="false" outlineLevel="0" collapsed="false">
      <c r="A9635" s="1" t="n">
        <v>35.8553753625197</v>
      </c>
      <c r="B9635" s="1" t="n">
        <v>-1.27298592706562</v>
      </c>
    </row>
    <row r="9636" customFormat="false" ht="15" hidden="false" customHeight="false" outlineLevel="0" collapsed="false">
      <c r="A9636" s="1" t="n">
        <f aca="false">-17.0062865889309</f>
        <v>-17.0062865889309</v>
      </c>
      <c r="B9636" s="1" t="n">
        <v>-14.2686443066051</v>
      </c>
    </row>
    <row r="9637" customFormat="false" ht="15" hidden="false" customHeight="false" outlineLevel="0" collapsed="false">
      <c r="A9637" s="1" t="n">
        <f aca="false">-25.0467284296253</f>
        <v>-25.0467284296253</v>
      </c>
      <c r="B9637" s="1" t="n">
        <v>-9.44023244761374</v>
      </c>
    </row>
    <row r="9638" customFormat="false" ht="15" hidden="false" customHeight="false" outlineLevel="0" collapsed="false">
      <c r="A9638" s="1" t="n">
        <v>40.0865068902776</v>
      </c>
      <c r="B9638" s="1" t="n">
        <v>-4.74309031059161</v>
      </c>
    </row>
    <row r="9639" customFormat="false" ht="15" hidden="false" customHeight="false" outlineLevel="0" collapsed="false">
      <c r="A9639" s="1" t="n">
        <v>32.9979568550213</v>
      </c>
      <c r="B9639" s="1" t="n">
        <v>-1.68704991826969</v>
      </c>
    </row>
    <row r="9640" customFormat="false" ht="15" hidden="false" customHeight="false" outlineLevel="0" collapsed="false">
      <c r="A9640" s="1" t="n">
        <v>33.4353084686543</v>
      </c>
      <c r="B9640" s="1" t="n">
        <v>-8.49333905200033</v>
      </c>
    </row>
    <row r="9641" customFormat="false" ht="15" hidden="false" customHeight="false" outlineLevel="0" collapsed="false">
      <c r="A9641" s="1" t="n">
        <v>40.229659728571</v>
      </c>
      <c r="B9641" s="1" t="n">
        <v>-6.35107328316086</v>
      </c>
    </row>
    <row r="9642" customFormat="false" ht="15" hidden="false" customHeight="false" outlineLevel="0" collapsed="false">
      <c r="A9642" s="1" t="n">
        <v>30.3758655759617</v>
      </c>
      <c r="B9642" s="1" t="n">
        <v>-2.22114777898143</v>
      </c>
    </row>
    <row r="9643" customFormat="false" ht="15" hidden="false" customHeight="false" outlineLevel="0" collapsed="false">
      <c r="A9643" s="1" t="n">
        <v>36.4910430635013</v>
      </c>
      <c r="B9643" s="1" t="n">
        <v>0.149449529809311</v>
      </c>
    </row>
    <row r="9644" customFormat="false" ht="15" hidden="false" customHeight="false" outlineLevel="0" collapsed="false">
      <c r="A9644" s="1" t="n">
        <v>8.13754281194834</v>
      </c>
      <c r="B9644" s="1" t="n">
        <v>3.53480016399364</v>
      </c>
    </row>
    <row r="9645" customFormat="false" ht="15" hidden="false" customHeight="false" outlineLevel="0" collapsed="false">
      <c r="A9645" s="1" t="n">
        <f aca="false">-19.0836664786041</f>
        <v>-19.0836664786041</v>
      </c>
      <c r="B9645" s="1" t="n">
        <v>-14.7702687955827</v>
      </c>
    </row>
    <row r="9646" customFormat="false" ht="15" hidden="false" customHeight="false" outlineLevel="0" collapsed="false">
      <c r="A9646" s="1" t="n">
        <v>13.2525279370341</v>
      </c>
      <c r="B9646" s="1" t="n">
        <v>5.43952275524946</v>
      </c>
    </row>
    <row r="9647" customFormat="false" ht="15" hidden="false" customHeight="false" outlineLevel="0" collapsed="false">
      <c r="A9647" s="1" t="n">
        <f aca="false">-20.4672001878499</f>
        <v>-20.4672001878499</v>
      </c>
      <c r="B9647" s="1" t="n">
        <v>-17.879483828175</v>
      </c>
    </row>
    <row r="9648" customFormat="false" ht="15" hidden="false" customHeight="false" outlineLevel="0" collapsed="false">
      <c r="A9648" s="1" t="n">
        <v>12.3047534272729</v>
      </c>
      <c r="B9648" s="1" t="n">
        <v>2.85563929433173</v>
      </c>
    </row>
    <row r="9649" customFormat="false" ht="15" hidden="false" customHeight="false" outlineLevel="0" collapsed="false">
      <c r="A9649" s="1" t="n">
        <v>10.9449457135199</v>
      </c>
      <c r="B9649" s="1" t="n">
        <v>8.91973589218916</v>
      </c>
    </row>
    <row r="9650" customFormat="false" ht="15" hidden="false" customHeight="false" outlineLevel="0" collapsed="false">
      <c r="A9650" s="1" t="n">
        <v>3.62149106178275</v>
      </c>
      <c r="B9650" s="1" t="n">
        <v>9.11184984019507</v>
      </c>
    </row>
    <row r="9651" customFormat="false" ht="15" hidden="false" customHeight="false" outlineLevel="0" collapsed="false">
      <c r="A9651" s="1" t="n">
        <v>39.5126284341627</v>
      </c>
      <c r="B9651" s="1" t="n">
        <v>-8.49754017225257</v>
      </c>
    </row>
    <row r="9652" customFormat="false" ht="15" hidden="false" customHeight="false" outlineLevel="0" collapsed="false">
      <c r="A9652" s="1" t="n">
        <v>31.1041909790938</v>
      </c>
      <c r="B9652" s="1" t="n">
        <v>-4.70527837363761</v>
      </c>
    </row>
    <row r="9653" customFormat="false" ht="15" hidden="false" customHeight="false" outlineLevel="0" collapsed="false">
      <c r="A9653" s="1" t="n">
        <f aca="false">-29.3474131651848</f>
        <v>-29.3474131651848</v>
      </c>
      <c r="B9653" s="1" t="n">
        <v>-15.3653549443913</v>
      </c>
    </row>
    <row r="9654" customFormat="false" ht="15" hidden="false" customHeight="false" outlineLevel="0" collapsed="false">
      <c r="A9654" s="1" t="n">
        <v>4.36390733249338</v>
      </c>
      <c r="B9654" s="1" t="n">
        <v>9.3945874163916</v>
      </c>
    </row>
    <row r="9655" customFormat="false" ht="15" hidden="false" customHeight="false" outlineLevel="0" collapsed="false">
      <c r="A9655" s="1" t="n">
        <f aca="false">-28.5405868453671</f>
        <v>-28.5405868453671</v>
      </c>
      <c r="B9655" s="1" t="n">
        <v>-15.5827364702247</v>
      </c>
    </row>
    <row r="9656" customFormat="false" ht="15" hidden="false" customHeight="false" outlineLevel="0" collapsed="false">
      <c r="A9656" s="1" t="n">
        <v>7.71223822860808</v>
      </c>
      <c r="B9656" s="1" t="n">
        <v>8.84238024727798</v>
      </c>
    </row>
    <row r="9657" customFormat="false" ht="15" hidden="false" customHeight="false" outlineLevel="0" collapsed="false">
      <c r="A9657" s="1" t="n">
        <f aca="false">-33.9406986649315</f>
        <v>-33.9406986649315</v>
      </c>
      <c r="B9657" s="1" t="n">
        <v>-19.2341343062407</v>
      </c>
    </row>
    <row r="9658" customFormat="false" ht="15" hidden="false" customHeight="false" outlineLevel="0" collapsed="false">
      <c r="A9658" s="1" t="n">
        <v>10.4876934176971</v>
      </c>
      <c r="B9658" s="1" t="n">
        <v>8.79482709208089</v>
      </c>
    </row>
    <row r="9659" customFormat="false" ht="15" hidden="false" customHeight="false" outlineLevel="0" collapsed="false">
      <c r="A9659" s="1" t="n">
        <v>8.03320262625736</v>
      </c>
      <c r="B9659" s="1" t="n">
        <v>4.30985277108261</v>
      </c>
    </row>
    <row r="9660" customFormat="false" ht="15" hidden="false" customHeight="false" outlineLevel="0" collapsed="false">
      <c r="A9660" s="1" t="n">
        <v>39.9414150264672</v>
      </c>
      <c r="B9660" s="1" t="n">
        <v>-0.314025034643302</v>
      </c>
    </row>
    <row r="9661" customFormat="false" ht="15" hidden="false" customHeight="false" outlineLevel="0" collapsed="false">
      <c r="A9661" s="1" t="n">
        <f aca="false">-28.160081488903</f>
        <v>-28.160081488903</v>
      </c>
      <c r="B9661" s="1" t="n">
        <v>-11.8788731568299</v>
      </c>
    </row>
    <row r="9662" customFormat="false" ht="15" hidden="false" customHeight="false" outlineLevel="0" collapsed="false">
      <c r="A9662" s="1" t="n">
        <f aca="false">-16.1060656009198</f>
        <v>-16.1060656009198</v>
      </c>
      <c r="B9662" s="1" t="n">
        <v>-17.5424823669807</v>
      </c>
    </row>
    <row r="9663" customFormat="false" ht="15" hidden="false" customHeight="false" outlineLevel="0" collapsed="false">
      <c r="A9663" s="1" t="n">
        <v>-1.58616428145044</v>
      </c>
      <c r="B9663" s="1" t="n">
        <v>3.60034159612931</v>
      </c>
    </row>
    <row r="9664" customFormat="false" ht="15" hidden="false" customHeight="false" outlineLevel="0" collapsed="false">
      <c r="A9664" s="1" t="n">
        <v>36.4574496694201</v>
      </c>
      <c r="B9664" s="1" t="n">
        <v>-9.44712470270423</v>
      </c>
    </row>
    <row r="9665" customFormat="false" ht="15" hidden="false" customHeight="false" outlineLevel="0" collapsed="false">
      <c r="A9665" s="1" t="n">
        <v>9.34109905812775</v>
      </c>
      <c r="B9665" s="1" t="n">
        <v>5.36221078848495</v>
      </c>
    </row>
    <row r="9666" customFormat="false" ht="15" hidden="false" customHeight="false" outlineLevel="0" collapsed="false">
      <c r="A9666" s="1" t="n">
        <v>37.9642404561864</v>
      </c>
      <c r="B9666" s="1" t="n">
        <v>-2.38344178668341</v>
      </c>
    </row>
    <row r="9667" customFormat="false" ht="15" hidden="false" customHeight="false" outlineLevel="0" collapsed="false">
      <c r="A9667" s="1" t="n">
        <v>34.0726863482284</v>
      </c>
      <c r="B9667" s="1" t="n">
        <v>-9.07797566918526</v>
      </c>
    </row>
    <row r="9668" customFormat="false" ht="15" hidden="false" customHeight="false" outlineLevel="0" collapsed="false">
      <c r="A9668" s="1" t="n">
        <f aca="false">-33.2402985003022</f>
        <v>-33.2402985003022</v>
      </c>
      <c r="B9668" s="1" t="n">
        <v>-9.47741843718732</v>
      </c>
    </row>
    <row r="9669" customFormat="false" ht="15" hidden="false" customHeight="false" outlineLevel="0" collapsed="false">
      <c r="A9669" s="1" t="n">
        <v>9.68612425240765</v>
      </c>
      <c r="B9669" s="1" t="n">
        <v>5.17850064343219</v>
      </c>
    </row>
    <row r="9670" customFormat="false" ht="15" hidden="false" customHeight="false" outlineLevel="0" collapsed="false">
      <c r="A9670" s="1" t="n">
        <f aca="false">-28.5978799133422</f>
        <v>-28.5978799133422</v>
      </c>
      <c r="B9670" s="1" t="n">
        <v>-15.5190595795706</v>
      </c>
    </row>
    <row r="9671" customFormat="false" ht="15" hidden="false" customHeight="false" outlineLevel="0" collapsed="false">
      <c r="A9671" s="1" t="n">
        <f aca="false">-22.7102980586019</f>
        <v>-22.7102980586019</v>
      </c>
      <c r="B9671" s="1" t="n">
        <v>-10.0613441637148</v>
      </c>
    </row>
    <row r="9672" customFormat="false" ht="15" hidden="false" customHeight="false" outlineLevel="0" collapsed="false">
      <c r="A9672" s="1" t="n">
        <v>6.64723357450866</v>
      </c>
      <c r="B9672" s="1" t="n">
        <v>9.42449916888993</v>
      </c>
    </row>
    <row r="9673" customFormat="false" ht="15" hidden="false" customHeight="false" outlineLevel="0" collapsed="false">
      <c r="A9673" s="1" t="n">
        <v>-4.58895451916523</v>
      </c>
      <c r="B9673" s="1" t="n">
        <v>1.61625202505693</v>
      </c>
    </row>
    <row r="9674" customFormat="false" ht="15" hidden="false" customHeight="false" outlineLevel="0" collapsed="false">
      <c r="A9674" s="1" t="n">
        <f aca="false">-19.4555672813865</f>
        <v>-19.4555672813865</v>
      </c>
      <c r="B9674" s="1" t="n">
        <v>-17.1252128485489</v>
      </c>
    </row>
    <row r="9675" customFormat="false" ht="15" hidden="false" customHeight="false" outlineLevel="0" collapsed="false">
      <c r="A9675" s="1" t="n">
        <f aca="false">-15.840240549282</f>
        <v>-15.840240549282</v>
      </c>
      <c r="B9675" s="1" t="n">
        <v>-13.9521123313651</v>
      </c>
    </row>
    <row r="9676" customFormat="false" ht="15" hidden="false" customHeight="false" outlineLevel="0" collapsed="false">
      <c r="A9676" s="1" t="n">
        <v>-3.82975769235141</v>
      </c>
      <c r="B9676" s="1" t="n">
        <v>5.99410259341409</v>
      </c>
    </row>
    <row r="9677" customFormat="false" ht="15" hidden="false" customHeight="false" outlineLevel="0" collapsed="false">
      <c r="A9677" s="1" t="n">
        <v>38.0470889862662</v>
      </c>
      <c r="B9677" s="1" t="n">
        <v>-5.78573935331613</v>
      </c>
    </row>
    <row r="9678" customFormat="false" ht="15" hidden="false" customHeight="false" outlineLevel="0" collapsed="false">
      <c r="A9678" s="1" t="n">
        <f aca="false">-29.4398963860884</f>
        <v>-29.4398963860884</v>
      </c>
      <c r="B9678" s="1" t="n">
        <v>-9.76157247416601</v>
      </c>
    </row>
    <row r="9679" customFormat="false" ht="15" hidden="false" customHeight="false" outlineLevel="0" collapsed="false">
      <c r="A9679" s="1" t="n">
        <f aca="false">-31.6535783940924</f>
        <v>-31.6535783940924</v>
      </c>
      <c r="B9679" s="1" t="n">
        <v>-11.0579430876946</v>
      </c>
    </row>
    <row r="9680" customFormat="false" ht="15" hidden="false" customHeight="false" outlineLevel="0" collapsed="false">
      <c r="A9680" s="1" t="n">
        <f aca="false">-25.4907880755527</f>
        <v>-25.4907880755527</v>
      </c>
      <c r="B9680" s="1" t="n">
        <v>-12.2415542900476</v>
      </c>
    </row>
    <row r="9681" customFormat="false" ht="15" hidden="false" customHeight="false" outlineLevel="0" collapsed="false">
      <c r="A9681" s="1" t="n">
        <v>28.6449131099601</v>
      </c>
      <c r="B9681" s="1" t="n">
        <v>-8.27887686305243</v>
      </c>
    </row>
    <row r="9682" customFormat="false" ht="15" hidden="false" customHeight="false" outlineLevel="0" collapsed="false">
      <c r="A9682" s="1" t="n">
        <v>11.6504959527744</v>
      </c>
      <c r="B9682" s="1" t="n">
        <v>1.70854246019563</v>
      </c>
    </row>
    <row r="9683" customFormat="false" ht="15" hidden="false" customHeight="false" outlineLevel="0" collapsed="false">
      <c r="A9683" s="1" t="n">
        <f aca="false">-33.8389240173175</f>
        <v>-33.8389240173175</v>
      </c>
      <c r="B9683" s="1" t="n">
        <v>-10.1127971232081</v>
      </c>
    </row>
    <row r="9684" customFormat="false" ht="15" hidden="false" customHeight="false" outlineLevel="0" collapsed="false">
      <c r="A9684" s="1" t="n">
        <v>24.654142208099</v>
      </c>
      <c r="B9684" s="1" t="n">
        <v>-1.71731231286198</v>
      </c>
    </row>
    <row r="9685" customFormat="false" ht="15" hidden="false" customHeight="false" outlineLevel="0" collapsed="false">
      <c r="A9685" s="1" t="n">
        <v>26.8317805749396</v>
      </c>
      <c r="B9685" s="1" t="n">
        <v>-1.90226050641435</v>
      </c>
    </row>
    <row r="9686" customFormat="false" ht="15" hidden="false" customHeight="false" outlineLevel="0" collapsed="false">
      <c r="A9686" s="1" t="n">
        <f aca="false">-24.6457495822789</f>
        <v>-24.6457495822789</v>
      </c>
      <c r="B9686" s="1" t="n">
        <v>-15.2324965910954</v>
      </c>
    </row>
    <row r="9687" customFormat="false" ht="15" hidden="false" customHeight="false" outlineLevel="0" collapsed="false">
      <c r="A9687" s="1" t="n">
        <v>-5.07042098375191</v>
      </c>
      <c r="B9687" s="1" t="n">
        <v>8.17299476240281</v>
      </c>
    </row>
    <row r="9688" customFormat="false" ht="15" hidden="false" customHeight="false" outlineLevel="0" collapsed="false">
      <c r="A9688" s="1" t="n">
        <v>25.0268036045797</v>
      </c>
      <c r="B9688" s="1" t="n">
        <v>-3.41529112646673</v>
      </c>
    </row>
    <row r="9689" customFormat="false" ht="15" hidden="false" customHeight="false" outlineLevel="0" collapsed="false">
      <c r="A9689" s="1" t="n">
        <v>0.739422353570006</v>
      </c>
      <c r="B9689" s="1" t="n">
        <v>5.2453909102119</v>
      </c>
    </row>
    <row r="9690" customFormat="false" ht="15" hidden="false" customHeight="false" outlineLevel="0" collapsed="false">
      <c r="A9690" s="1" t="n">
        <f aca="false">-24.75901726757</f>
        <v>-24.75901726757</v>
      </c>
      <c r="B9690" s="1" t="n">
        <v>-15.0819718900137</v>
      </c>
    </row>
    <row r="9691" customFormat="false" ht="15" hidden="false" customHeight="false" outlineLevel="0" collapsed="false">
      <c r="A9691" s="1" t="n">
        <f aca="false">-25.5857929484457</f>
        <v>-25.5857929484457</v>
      </c>
      <c r="B9691" s="1" t="n">
        <v>-19.12370744257</v>
      </c>
    </row>
    <row r="9692" customFormat="false" ht="15" hidden="false" customHeight="false" outlineLevel="0" collapsed="false">
      <c r="A9692" s="1" t="n">
        <f aca="false">-34.9487631942509</f>
        <v>-34.9487631942509</v>
      </c>
      <c r="B9692" s="1" t="n">
        <v>-14.1558938582579</v>
      </c>
    </row>
    <row r="9693" customFormat="false" ht="15" hidden="false" customHeight="false" outlineLevel="0" collapsed="false">
      <c r="A9693" s="1" t="n">
        <f aca="false">-30.3687184685207</f>
        <v>-30.3687184685207</v>
      </c>
      <c r="B9693" s="1" t="n">
        <v>-9.68587758503179</v>
      </c>
    </row>
    <row r="9694" customFormat="false" ht="15" hidden="false" customHeight="false" outlineLevel="0" collapsed="false">
      <c r="A9694" s="1" t="n">
        <v>0.789131513733999</v>
      </c>
      <c r="B9694" s="1" t="n">
        <v>6.69090588919442</v>
      </c>
    </row>
    <row r="9695" customFormat="false" ht="15" hidden="false" customHeight="false" outlineLevel="0" collapsed="false">
      <c r="A9695" s="1" t="n">
        <v>29.3213966715348</v>
      </c>
      <c r="B9695" s="1" t="n">
        <v>-3.17548531613956</v>
      </c>
    </row>
    <row r="9696" customFormat="false" ht="15" hidden="false" customHeight="false" outlineLevel="0" collapsed="false">
      <c r="A9696" s="1" t="n">
        <f aca="false">-32.7829400516257</f>
        <v>-32.7829400516257</v>
      </c>
      <c r="B9696" s="1" t="n">
        <v>-15.9759830833919</v>
      </c>
    </row>
    <row r="9697" customFormat="false" ht="15" hidden="false" customHeight="false" outlineLevel="0" collapsed="false">
      <c r="A9697" s="1" t="n">
        <v>7.05986451381385</v>
      </c>
      <c r="B9697" s="1" t="n">
        <v>4.94702201083675</v>
      </c>
    </row>
    <row r="9698" customFormat="false" ht="15" hidden="false" customHeight="false" outlineLevel="0" collapsed="false">
      <c r="A9698" s="1" t="n">
        <f aca="false">-20.0054352291909</f>
        <v>-20.0054352291909</v>
      </c>
      <c r="B9698" s="1" t="n">
        <v>-19.1512238383983</v>
      </c>
    </row>
    <row r="9699" customFormat="false" ht="15" hidden="false" customHeight="false" outlineLevel="0" collapsed="false">
      <c r="A9699" s="1" t="n">
        <v>21.0280956424042</v>
      </c>
      <c r="B9699" s="1" t="n">
        <v>-7.02843475663776</v>
      </c>
    </row>
    <row r="9700" customFormat="false" ht="15" hidden="false" customHeight="false" outlineLevel="0" collapsed="false">
      <c r="A9700" s="1" t="n">
        <v>33.7310844121976</v>
      </c>
      <c r="B9700" s="1" t="n">
        <v>0.069195531314385</v>
      </c>
    </row>
    <row r="9701" customFormat="false" ht="15" hidden="false" customHeight="false" outlineLevel="0" collapsed="false">
      <c r="A9701" s="1" t="n">
        <v>36.5588593238712</v>
      </c>
      <c r="B9701" s="1" t="n">
        <v>-8.58241470036017</v>
      </c>
    </row>
    <row r="9702" customFormat="false" ht="15" hidden="false" customHeight="false" outlineLevel="0" collapsed="false">
      <c r="A9702" s="1" t="n">
        <v>13.5565815646419</v>
      </c>
      <c r="B9702" s="1" t="n">
        <v>-0.290735070521196</v>
      </c>
    </row>
    <row r="9703" customFormat="false" ht="15" hidden="false" customHeight="false" outlineLevel="0" collapsed="false">
      <c r="A9703" s="1" t="n">
        <v>36.2417687541203</v>
      </c>
      <c r="B9703" s="1" t="n">
        <v>-3.14028675975774</v>
      </c>
    </row>
    <row r="9704" customFormat="false" ht="15" hidden="false" customHeight="false" outlineLevel="0" collapsed="false">
      <c r="A9704" s="1" t="n">
        <f aca="false">-33.9735981591417</f>
        <v>-33.9735981591417</v>
      </c>
      <c r="B9704" s="1" t="n">
        <v>-11.0227065464691</v>
      </c>
    </row>
    <row r="9705" customFormat="false" ht="15" hidden="false" customHeight="false" outlineLevel="0" collapsed="false">
      <c r="A9705" s="1" t="n">
        <v>7.54755280765554</v>
      </c>
      <c r="B9705" s="1" t="n">
        <v>6.79471744073576</v>
      </c>
    </row>
    <row r="9706" customFormat="false" ht="15" hidden="false" customHeight="false" outlineLevel="0" collapsed="false">
      <c r="A9706" s="1" t="n">
        <v>20.8308076537306</v>
      </c>
      <c r="B9706" s="1" t="n">
        <v>-1.23984263363883</v>
      </c>
    </row>
    <row r="9707" customFormat="false" ht="15" hidden="false" customHeight="false" outlineLevel="0" collapsed="false">
      <c r="A9707" s="1" t="n">
        <f aca="false">-16.7881198196201</f>
        <v>-16.7881198196201</v>
      </c>
      <c r="B9707" s="1" t="n">
        <v>-13.7440617432615</v>
      </c>
    </row>
    <row r="9708" customFormat="false" ht="15" hidden="false" customHeight="false" outlineLevel="0" collapsed="false">
      <c r="A9708" s="1" t="n">
        <v>9.34194012167068</v>
      </c>
      <c r="B9708" s="1" t="n">
        <v>6.68031255601959</v>
      </c>
    </row>
    <row r="9709" customFormat="false" ht="15" hidden="false" customHeight="false" outlineLevel="0" collapsed="false">
      <c r="A9709" s="1" t="n">
        <v>28.8522356612249</v>
      </c>
      <c r="B9709" s="1" t="n">
        <v>-4.2814281241992</v>
      </c>
    </row>
    <row r="9710" customFormat="false" ht="15" hidden="false" customHeight="false" outlineLevel="0" collapsed="false">
      <c r="A9710" s="1" t="n">
        <v>10.8450617103765</v>
      </c>
      <c r="B9710" s="1" t="n">
        <v>0.624230969996968</v>
      </c>
    </row>
    <row r="9711" customFormat="false" ht="15" hidden="false" customHeight="false" outlineLevel="0" collapsed="false">
      <c r="A9711" s="1" t="n">
        <v>-2.45936881596794</v>
      </c>
      <c r="B9711" s="1" t="n">
        <v>4.38393331404369</v>
      </c>
    </row>
    <row r="9712" customFormat="false" ht="15" hidden="false" customHeight="false" outlineLevel="0" collapsed="false">
      <c r="A9712" s="1" t="n">
        <v>26.329446503285</v>
      </c>
      <c r="B9712" s="1" t="n">
        <v>-5.4084412713438</v>
      </c>
    </row>
    <row r="9713" customFormat="false" ht="15" hidden="false" customHeight="false" outlineLevel="0" collapsed="false">
      <c r="A9713" s="1" t="n">
        <f aca="false">-30.7629750053619</f>
        <v>-30.7629750053619</v>
      </c>
      <c r="B9713" s="1" t="n">
        <v>-13.4863839946031</v>
      </c>
    </row>
    <row r="9714" customFormat="false" ht="15" hidden="false" customHeight="false" outlineLevel="0" collapsed="false">
      <c r="A9714" s="1" t="n">
        <f aca="false">-33.4454868006809</f>
        <v>-33.4454868006809</v>
      </c>
      <c r="B9714" s="1" t="n">
        <v>-18.2848453334792</v>
      </c>
    </row>
    <row r="9715" customFormat="false" ht="15" hidden="false" customHeight="false" outlineLevel="0" collapsed="false">
      <c r="A9715" s="1" t="n">
        <v>-2.43621905493735</v>
      </c>
      <c r="B9715" s="1" t="n">
        <v>1.95357117544884</v>
      </c>
    </row>
    <row r="9716" customFormat="false" ht="15" hidden="false" customHeight="false" outlineLevel="0" collapsed="false">
      <c r="A9716" s="1" t="n">
        <v>11.5811058225185</v>
      </c>
      <c r="B9716" s="1" t="n">
        <v>6.83110067224989</v>
      </c>
    </row>
    <row r="9717" customFormat="false" ht="15" hidden="false" customHeight="false" outlineLevel="0" collapsed="false">
      <c r="A9717" s="1" t="n">
        <v>22.7107735297829</v>
      </c>
      <c r="B9717" s="1" t="n">
        <v>-6.39362779317299</v>
      </c>
    </row>
    <row r="9718" customFormat="false" ht="15" hidden="false" customHeight="false" outlineLevel="0" collapsed="false">
      <c r="A9718" s="1" t="n">
        <v>24.3165488051952</v>
      </c>
      <c r="B9718" s="1" t="n">
        <v>-4.02982868140709</v>
      </c>
    </row>
    <row r="9719" customFormat="false" ht="15" hidden="false" customHeight="false" outlineLevel="0" collapsed="false">
      <c r="A9719" s="1" t="n">
        <v>33.6071406698058</v>
      </c>
      <c r="B9719" s="1" t="n">
        <v>-4.05652089820807</v>
      </c>
    </row>
    <row r="9720" customFormat="false" ht="15" hidden="false" customHeight="false" outlineLevel="0" collapsed="false">
      <c r="A9720" s="1" t="n">
        <v>2.23990487400663</v>
      </c>
      <c r="B9720" s="1" t="n">
        <v>8.73663600793994</v>
      </c>
    </row>
    <row r="9721" customFormat="false" ht="15" hidden="false" customHeight="false" outlineLevel="0" collapsed="false">
      <c r="A9721" s="1" t="n">
        <v>25.895064009456</v>
      </c>
      <c r="B9721" s="1" t="n">
        <v>-8.800793860119</v>
      </c>
    </row>
    <row r="9722" customFormat="false" ht="15" hidden="false" customHeight="false" outlineLevel="0" collapsed="false">
      <c r="A9722" s="1" t="n">
        <f aca="false">-29.3147542136567</f>
        <v>-29.3147542136567</v>
      </c>
      <c r="B9722" s="1" t="n">
        <v>-10.1168469402973</v>
      </c>
    </row>
    <row r="9723" customFormat="false" ht="15" hidden="false" customHeight="false" outlineLevel="0" collapsed="false">
      <c r="A9723" s="1" t="n">
        <v>12.4735936706989</v>
      </c>
      <c r="B9723" s="1" t="n">
        <v>2.4517261988919</v>
      </c>
    </row>
    <row r="9724" customFormat="false" ht="15" hidden="false" customHeight="false" outlineLevel="0" collapsed="false">
      <c r="A9724" s="1" t="n">
        <v>-4.02463208688269</v>
      </c>
      <c r="B9724" s="1" t="n">
        <v>5.3611378811967</v>
      </c>
    </row>
    <row r="9725" customFormat="false" ht="15" hidden="false" customHeight="false" outlineLevel="0" collapsed="false">
      <c r="A9725" s="1" t="n">
        <v>40.4816704152195</v>
      </c>
      <c r="B9725" s="1" t="n">
        <v>-8.76166417333211</v>
      </c>
    </row>
    <row r="9726" customFormat="false" ht="15" hidden="false" customHeight="false" outlineLevel="0" collapsed="false">
      <c r="A9726" s="1" t="n">
        <f aca="false">-28.8302459359221</f>
        <v>-28.8302459359221</v>
      </c>
      <c r="B9726" s="1" t="n">
        <v>-18.7932332415916</v>
      </c>
    </row>
    <row r="9727" customFormat="false" ht="15" hidden="false" customHeight="false" outlineLevel="0" collapsed="false">
      <c r="A9727" s="1" t="n">
        <v>-0.309317055573584</v>
      </c>
      <c r="B9727" s="1" t="n">
        <v>6.14290164862771</v>
      </c>
    </row>
    <row r="9728" customFormat="false" ht="15" hidden="false" customHeight="false" outlineLevel="0" collapsed="false">
      <c r="A9728" s="1" t="n">
        <f aca="false">-28.0366615771696</f>
        <v>-28.0366615771696</v>
      </c>
      <c r="B9728" s="1" t="n">
        <v>-13.5758969685209</v>
      </c>
    </row>
    <row r="9729" customFormat="false" ht="15" hidden="false" customHeight="false" outlineLevel="0" collapsed="false">
      <c r="A9729" s="1" t="n">
        <v>24.4022276512308</v>
      </c>
      <c r="B9729" s="1" t="n">
        <v>-9.11662421548094</v>
      </c>
    </row>
    <row r="9730" customFormat="false" ht="15" hidden="false" customHeight="false" outlineLevel="0" collapsed="false">
      <c r="A9730" s="1" t="n">
        <v>0.608629313749483</v>
      </c>
      <c r="B9730" s="1" t="n">
        <v>5.41130083691099</v>
      </c>
    </row>
    <row r="9731" customFormat="false" ht="15" hidden="false" customHeight="false" outlineLevel="0" collapsed="false">
      <c r="A9731" s="1" t="n">
        <v>7.69307269064749</v>
      </c>
      <c r="B9731" s="1" t="n">
        <v>8.24533730778926</v>
      </c>
    </row>
    <row r="9732" customFormat="false" ht="15" hidden="false" customHeight="false" outlineLevel="0" collapsed="false">
      <c r="A9732" s="1" t="n">
        <v>35.8083790073665</v>
      </c>
      <c r="B9732" s="1" t="n">
        <v>-5.77011007391517</v>
      </c>
    </row>
    <row r="9733" customFormat="false" ht="15" hidden="false" customHeight="false" outlineLevel="0" collapsed="false">
      <c r="A9733" s="1" t="n">
        <f aca="false">-29.7322129817503</f>
        <v>-29.7322129817503</v>
      </c>
      <c r="B9733" s="1" t="n">
        <v>-14.1751357951156</v>
      </c>
    </row>
    <row r="9734" customFormat="false" ht="15" hidden="false" customHeight="false" outlineLevel="0" collapsed="false">
      <c r="A9734" s="1" t="n">
        <v>36.6798947072381</v>
      </c>
      <c r="B9734" s="1" t="n">
        <v>-8.60367678004424</v>
      </c>
    </row>
    <row r="9735" customFormat="false" ht="15" hidden="false" customHeight="false" outlineLevel="0" collapsed="false">
      <c r="A9735" s="1" t="n">
        <v>3.27614264008461</v>
      </c>
      <c r="B9735" s="1" t="n">
        <v>7.81116270984176</v>
      </c>
    </row>
    <row r="9736" customFormat="false" ht="15" hidden="false" customHeight="false" outlineLevel="0" collapsed="false">
      <c r="A9736" s="1" t="n">
        <v>28.8317528575853</v>
      </c>
      <c r="B9736" s="1" t="n">
        <v>-5.56730853452262</v>
      </c>
    </row>
    <row r="9737" customFormat="false" ht="15" hidden="false" customHeight="false" outlineLevel="0" collapsed="false">
      <c r="A9737" s="1" t="n">
        <v>-1.60899580503624</v>
      </c>
      <c r="B9737" s="1" t="n">
        <v>0.206785469773692</v>
      </c>
    </row>
    <row r="9738" customFormat="false" ht="15" hidden="false" customHeight="false" outlineLevel="0" collapsed="false">
      <c r="A9738" s="1" t="n">
        <v>4.52424330160374</v>
      </c>
      <c r="B9738" s="1" t="n">
        <v>7.39743315266924</v>
      </c>
    </row>
    <row r="9739" customFormat="false" ht="15" hidden="false" customHeight="false" outlineLevel="0" collapsed="false">
      <c r="A9739" s="1" t="n">
        <v>25.1316093792609</v>
      </c>
      <c r="B9739" s="1" t="n">
        <v>-7.15665962803767</v>
      </c>
    </row>
    <row r="9740" customFormat="false" ht="15" hidden="false" customHeight="false" outlineLevel="0" collapsed="false">
      <c r="A9740" s="1" t="n">
        <v>39.3839725168046</v>
      </c>
      <c r="B9740" s="1" t="n">
        <v>-5.91515260057749</v>
      </c>
    </row>
    <row r="9741" customFormat="false" ht="15" hidden="false" customHeight="false" outlineLevel="0" collapsed="false">
      <c r="A9741" s="1" t="n">
        <v>23.4134631906467</v>
      </c>
      <c r="B9741" s="1" t="n">
        <v>-2.38810356615586</v>
      </c>
    </row>
    <row r="9742" customFormat="false" ht="15" hidden="false" customHeight="false" outlineLevel="0" collapsed="false">
      <c r="A9742" s="1" t="n">
        <v>12.8884183294378</v>
      </c>
      <c r="B9742" s="1" t="n">
        <v>4.19857153820656</v>
      </c>
    </row>
    <row r="9743" customFormat="false" ht="15" hidden="false" customHeight="false" outlineLevel="0" collapsed="false">
      <c r="A9743" s="1" t="n">
        <v>23.6439773597746</v>
      </c>
      <c r="B9743" s="1" t="n">
        <v>-2.23051624006418</v>
      </c>
    </row>
    <row r="9744" customFormat="false" ht="15" hidden="false" customHeight="false" outlineLevel="0" collapsed="false">
      <c r="A9744" s="1" t="n">
        <v>7.55616363766832</v>
      </c>
      <c r="B9744" s="1" t="n">
        <v>7.83757186617591</v>
      </c>
    </row>
    <row r="9745" customFormat="false" ht="15" hidden="false" customHeight="false" outlineLevel="0" collapsed="false">
      <c r="A9745" s="1" t="n">
        <f aca="false">-24.2195942011556</f>
        <v>-24.2195942011556</v>
      </c>
      <c r="B9745" s="1" t="n">
        <v>-18.0482880257523</v>
      </c>
    </row>
    <row r="9746" customFormat="false" ht="15" hidden="false" customHeight="false" outlineLevel="0" collapsed="false">
      <c r="A9746" s="1" t="n">
        <f aca="false">-20.2693694351733</f>
        <v>-20.2693694351733</v>
      </c>
      <c r="B9746" s="1" t="n">
        <v>-15.5436404499691</v>
      </c>
    </row>
    <row r="9747" customFormat="false" ht="15" hidden="false" customHeight="false" outlineLevel="0" collapsed="false">
      <c r="A9747" s="1" t="n">
        <v>11.5874796345903</v>
      </c>
      <c r="B9747" s="1" t="n">
        <v>2.49149578337433</v>
      </c>
    </row>
    <row r="9748" customFormat="false" ht="15" hidden="false" customHeight="false" outlineLevel="0" collapsed="false">
      <c r="A9748" s="1" t="n">
        <v>5.86999244874039</v>
      </c>
      <c r="B9748" s="1" t="n">
        <v>0.402970409881524</v>
      </c>
    </row>
    <row r="9749" customFormat="false" ht="15" hidden="false" customHeight="false" outlineLevel="0" collapsed="false">
      <c r="A9749" s="1" t="n">
        <v>21.8040948975019</v>
      </c>
      <c r="B9749" s="1" t="n">
        <v>-4.27617969698545</v>
      </c>
    </row>
    <row r="9750" customFormat="false" ht="15" hidden="false" customHeight="false" outlineLevel="0" collapsed="false">
      <c r="A9750" s="1" t="n">
        <v>0.212645725039767</v>
      </c>
      <c r="B9750" s="1" t="n">
        <v>0.429219089753201</v>
      </c>
    </row>
    <row r="9751" customFormat="false" ht="15" hidden="false" customHeight="false" outlineLevel="0" collapsed="false">
      <c r="A9751" s="1" t="n">
        <v>10.059642411283</v>
      </c>
      <c r="B9751" s="1" t="n">
        <v>4.54292794105667</v>
      </c>
    </row>
    <row r="9752" customFormat="false" ht="15" hidden="false" customHeight="false" outlineLevel="0" collapsed="false">
      <c r="A9752" s="1" t="n">
        <v>31.5338100445875</v>
      </c>
      <c r="B9752" s="1" t="n">
        <v>-0.668671172913706</v>
      </c>
    </row>
    <row r="9753" customFormat="false" ht="15" hidden="false" customHeight="false" outlineLevel="0" collapsed="false">
      <c r="A9753" s="1" t="n">
        <f aca="false">-32.7764415126008</f>
        <v>-32.7764415126008</v>
      </c>
      <c r="B9753" s="1" t="n">
        <v>-11.6814940249595</v>
      </c>
    </row>
    <row r="9754" customFormat="false" ht="15" hidden="false" customHeight="false" outlineLevel="0" collapsed="false">
      <c r="A9754" s="1" t="n">
        <v>32.5845193341471</v>
      </c>
      <c r="B9754" s="1" t="n">
        <v>-8.51031684531161</v>
      </c>
    </row>
    <row r="9755" customFormat="false" ht="15" hidden="false" customHeight="false" outlineLevel="0" collapsed="false">
      <c r="A9755" s="1" t="n">
        <v>33.9810936265719</v>
      </c>
      <c r="B9755" s="1" t="n">
        <v>-6.70046039400191</v>
      </c>
    </row>
    <row r="9756" customFormat="false" ht="15" hidden="false" customHeight="false" outlineLevel="0" collapsed="false">
      <c r="A9756" s="1" t="n">
        <v>39.0804063974836</v>
      </c>
      <c r="B9756" s="1" t="n">
        <v>-1.89370425618735</v>
      </c>
    </row>
    <row r="9757" customFormat="false" ht="15" hidden="false" customHeight="false" outlineLevel="0" collapsed="false">
      <c r="A9757" s="1" t="n">
        <v>8.14485726092283</v>
      </c>
      <c r="B9757" s="1" t="n">
        <v>9.28370324554877</v>
      </c>
    </row>
    <row r="9758" customFormat="false" ht="15" hidden="false" customHeight="false" outlineLevel="0" collapsed="false">
      <c r="A9758" s="1" t="n">
        <v>30.2176655145707</v>
      </c>
      <c r="B9758" s="1" t="n">
        <v>-7.06392229537984</v>
      </c>
    </row>
    <row r="9759" customFormat="false" ht="15" hidden="false" customHeight="false" outlineLevel="0" collapsed="false">
      <c r="A9759" s="1" t="n">
        <v>-0.750383860486333</v>
      </c>
      <c r="B9759" s="1" t="n">
        <v>0.22022161245744</v>
      </c>
    </row>
    <row r="9760" customFormat="false" ht="15" hidden="false" customHeight="false" outlineLevel="0" collapsed="false">
      <c r="A9760" s="1" t="n">
        <f aca="false">-16.0247811309907</f>
        <v>-16.0247811309907</v>
      </c>
      <c r="B9760" s="1" t="n">
        <v>-9.90429802070413</v>
      </c>
    </row>
    <row r="9761" customFormat="false" ht="15" hidden="false" customHeight="false" outlineLevel="0" collapsed="false">
      <c r="A9761" s="1" t="n">
        <v>25.9772863597742</v>
      </c>
      <c r="B9761" s="1" t="n">
        <v>-4.11766293791773</v>
      </c>
    </row>
    <row r="9762" customFormat="false" ht="15" hidden="false" customHeight="false" outlineLevel="0" collapsed="false">
      <c r="A9762" s="1" t="n">
        <f aca="false">-18.1444410023407</f>
        <v>-18.1444410023407</v>
      </c>
      <c r="B9762" s="1" t="n">
        <v>-16.8339653171559</v>
      </c>
    </row>
    <row r="9763" customFormat="false" ht="15" hidden="false" customHeight="false" outlineLevel="0" collapsed="false">
      <c r="A9763" s="1" t="n">
        <v>-4.91001038574147</v>
      </c>
      <c r="B9763" s="1" t="n">
        <v>0.853027378607256</v>
      </c>
    </row>
    <row r="9764" customFormat="false" ht="15" hidden="false" customHeight="false" outlineLevel="0" collapsed="false">
      <c r="A9764" s="1" t="n">
        <v>-1.69454071140621</v>
      </c>
      <c r="B9764" s="1" t="n">
        <v>1.90704619961077</v>
      </c>
    </row>
    <row r="9765" customFormat="false" ht="15" hidden="false" customHeight="false" outlineLevel="0" collapsed="false">
      <c r="A9765" s="1" t="n">
        <v>1.80699629224956</v>
      </c>
      <c r="B9765" s="1" t="n">
        <v>9.46221773900016</v>
      </c>
    </row>
    <row r="9766" customFormat="false" ht="15" hidden="false" customHeight="false" outlineLevel="0" collapsed="false">
      <c r="A9766" s="1" t="n">
        <v>30.764434581214</v>
      </c>
      <c r="B9766" s="1" t="n">
        <v>-3.02154814587392</v>
      </c>
    </row>
    <row r="9767" customFormat="false" ht="15" hidden="false" customHeight="false" outlineLevel="0" collapsed="false">
      <c r="A9767" s="1" t="n">
        <f aca="false">-18.0411389890648</f>
        <v>-18.0411389890648</v>
      </c>
      <c r="B9767" s="1" t="n">
        <v>-10.6709046233807</v>
      </c>
    </row>
    <row r="9768" customFormat="false" ht="15" hidden="false" customHeight="false" outlineLevel="0" collapsed="false">
      <c r="A9768" s="1" t="n">
        <v>34.4811056428112</v>
      </c>
      <c r="B9768" s="1" t="n">
        <v>-3.46485699101956</v>
      </c>
    </row>
    <row r="9769" customFormat="false" ht="15" hidden="false" customHeight="false" outlineLevel="0" collapsed="false">
      <c r="A9769" s="1" t="n">
        <v>13.4554408984359</v>
      </c>
      <c r="B9769" s="1" t="n">
        <v>3.01745874018127</v>
      </c>
    </row>
    <row r="9770" customFormat="false" ht="15" hidden="false" customHeight="false" outlineLevel="0" collapsed="false">
      <c r="A9770" s="1" t="n">
        <v>-3.3468975939463</v>
      </c>
      <c r="B9770" s="1" t="n">
        <v>1.91775635968476</v>
      </c>
    </row>
    <row r="9771" customFormat="false" ht="15" hidden="false" customHeight="false" outlineLevel="0" collapsed="false">
      <c r="A9771" s="1" t="n">
        <f aca="false">-33.4946293798962</f>
        <v>-33.4946293798962</v>
      </c>
      <c r="B9771" s="1" t="n">
        <v>-9.7776775008862</v>
      </c>
    </row>
    <row r="9772" customFormat="false" ht="15" hidden="false" customHeight="false" outlineLevel="0" collapsed="false">
      <c r="A9772" s="1" t="n">
        <v>-2.78832555851983</v>
      </c>
      <c r="B9772" s="1" t="n">
        <v>5.90344862383223</v>
      </c>
    </row>
    <row r="9773" customFormat="false" ht="15" hidden="false" customHeight="false" outlineLevel="0" collapsed="false">
      <c r="A9773" s="1" t="n">
        <v>23.4610135510731</v>
      </c>
      <c r="B9773" s="1" t="n">
        <v>-7.7804261046386</v>
      </c>
    </row>
    <row r="9774" customFormat="false" ht="15" hidden="false" customHeight="false" outlineLevel="0" collapsed="false">
      <c r="A9774" s="1" t="n">
        <v>-1.49964769647948</v>
      </c>
      <c r="B9774" s="1" t="n">
        <v>4.81872221691372</v>
      </c>
    </row>
    <row r="9775" customFormat="false" ht="15" hidden="false" customHeight="false" outlineLevel="0" collapsed="false">
      <c r="A9775" s="1" t="n">
        <f aca="false">-24.4003163686374</f>
        <v>-24.4003163686374</v>
      </c>
      <c r="B9775" s="1" t="n">
        <v>-14.3783052357011</v>
      </c>
    </row>
    <row r="9776" customFormat="false" ht="15" hidden="false" customHeight="false" outlineLevel="0" collapsed="false">
      <c r="A9776" s="1" t="n">
        <v>40.2649484758996</v>
      </c>
      <c r="B9776" s="1" t="n">
        <v>-7.25196557013227</v>
      </c>
    </row>
    <row r="9777" customFormat="false" ht="15" hidden="false" customHeight="false" outlineLevel="0" collapsed="false">
      <c r="A9777" s="1" t="n">
        <v>12.5770171222253</v>
      </c>
      <c r="B9777" s="1" t="n">
        <v>8.59005625478321</v>
      </c>
    </row>
    <row r="9778" customFormat="false" ht="15" hidden="false" customHeight="false" outlineLevel="0" collapsed="false">
      <c r="A9778" s="1" t="n">
        <f aca="false">-32.6261830254098</f>
        <v>-32.6261830254098</v>
      </c>
      <c r="B9778" s="1" t="n">
        <v>-17.5939114324357</v>
      </c>
    </row>
    <row r="9779" customFormat="false" ht="15" hidden="false" customHeight="false" outlineLevel="0" collapsed="false">
      <c r="A9779" s="1" t="n">
        <v>1.90772136635541</v>
      </c>
      <c r="B9779" s="1" t="n">
        <v>1.9275047930592</v>
      </c>
    </row>
    <row r="9780" customFormat="false" ht="15" hidden="false" customHeight="false" outlineLevel="0" collapsed="false">
      <c r="A9780" s="1" t="n">
        <f aca="false">-34.3430403832951</f>
        <v>-34.3430403832951</v>
      </c>
      <c r="B9780" s="1" t="n">
        <v>-19.0030482604358</v>
      </c>
    </row>
    <row r="9781" customFormat="false" ht="15" hidden="false" customHeight="false" outlineLevel="0" collapsed="false">
      <c r="A9781" s="1" t="n">
        <v>4.12871532348847</v>
      </c>
      <c r="B9781" s="1" t="n">
        <v>5.03098579475334</v>
      </c>
    </row>
    <row r="9782" customFormat="false" ht="15" hidden="false" customHeight="false" outlineLevel="0" collapsed="false">
      <c r="A9782" s="1" t="n">
        <f aca="false">-28.7307507726412</f>
        <v>-28.7307507726412</v>
      </c>
      <c r="B9782" s="1" t="n">
        <v>-15.7660375202504</v>
      </c>
    </row>
    <row r="9783" customFormat="false" ht="15" hidden="false" customHeight="false" outlineLevel="0" collapsed="false">
      <c r="A9783" s="1" t="n">
        <f aca="false">-23.7138002481309</f>
        <v>-23.7138002481309</v>
      </c>
      <c r="B9783" s="1" t="n">
        <v>-12.9917783757332</v>
      </c>
    </row>
    <row r="9784" customFormat="false" ht="15" hidden="false" customHeight="false" outlineLevel="0" collapsed="false">
      <c r="A9784" s="1" t="n">
        <v>2.18581987766598</v>
      </c>
      <c r="B9784" s="1" t="n">
        <v>7.05960965880934</v>
      </c>
    </row>
    <row r="9785" customFormat="false" ht="15" hidden="false" customHeight="false" outlineLevel="0" collapsed="false">
      <c r="A9785" s="1" t="n">
        <f aca="false">-16.4510185285742</f>
        <v>-16.4510185285742</v>
      </c>
      <c r="B9785" s="1" t="n">
        <v>-9.95180642857639</v>
      </c>
    </row>
    <row r="9786" customFormat="false" ht="15" hidden="false" customHeight="false" outlineLevel="0" collapsed="false">
      <c r="A9786" s="1" t="n">
        <v>29.7813142912183</v>
      </c>
      <c r="B9786" s="1" t="n">
        <v>-2.42284093215394</v>
      </c>
    </row>
    <row r="9787" customFormat="false" ht="15" hidden="false" customHeight="false" outlineLevel="0" collapsed="false">
      <c r="A9787" s="1" t="n">
        <v>2.53932332149004</v>
      </c>
      <c r="B9787" s="1" t="n">
        <v>7.99257592673446</v>
      </c>
    </row>
    <row r="9788" customFormat="false" ht="15" hidden="false" customHeight="false" outlineLevel="0" collapsed="false">
      <c r="A9788" s="1" t="n">
        <v>20.7784580082013</v>
      </c>
      <c r="B9788" s="1" t="n">
        <v>-3.90951694614429</v>
      </c>
    </row>
    <row r="9789" customFormat="false" ht="15" hidden="false" customHeight="false" outlineLevel="0" collapsed="false">
      <c r="A9789" s="1" t="n">
        <v>34.429064560414</v>
      </c>
      <c r="B9789" s="1" t="n">
        <v>-3.87556948510469</v>
      </c>
    </row>
    <row r="9790" customFormat="false" ht="15" hidden="false" customHeight="false" outlineLevel="0" collapsed="false">
      <c r="A9790" s="1" t="n">
        <f aca="false">-32.6525643550929</f>
        <v>-32.6525643550929</v>
      </c>
      <c r="B9790" s="1" t="n">
        <v>-16.6854550866194</v>
      </c>
    </row>
    <row r="9791" customFormat="false" ht="15" hidden="false" customHeight="false" outlineLevel="0" collapsed="false">
      <c r="A9791" s="1" t="n">
        <v>21.8547871971171</v>
      </c>
      <c r="B9791" s="1" t="n">
        <v>-3.77407510068621</v>
      </c>
    </row>
    <row r="9792" customFormat="false" ht="15" hidden="false" customHeight="false" outlineLevel="0" collapsed="false">
      <c r="A9792" s="1" t="n">
        <v>10.2741146196835</v>
      </c>
      <c r="B9792" s="1" t="n">
        <v>8.82045520412998</v>
      </c>
    </row>
    <row r="9793" customFormat="false" ht="15" hidden="false" customHeight="false" outlineLevel="0" collapsed="false">
      <c r="A9793" s="1" t="n">
        <f aca="false">-32.0355288586507</f>
        <v>-32.0355288586507</v>
      </c>
      <c r="B9793" s="1" t="n">
        <v>-10.5778518432474</v>
      </c>
    </row>
    <row r="9794" customFormat="false" ht="15" hidden="false" customHeight="false" outlineLevel="0" collapsed="false">
      <c r="A9794" s="1" t="n">
        <f aca="false">-15.4606337629973</f>
        <v>-15.4606337629973</v>
      </c>
      <c r="B9794" s="1" t="n">
        <v>-13.4174982056445</v>
      </c>
    </row>
    <row r="9795" customFormat="false" ht="15" hidden="false" customHeight="false" outlineLevel="0" collapsed="false">
      <c r="A9795" s="1" t="n">
        <f aca="false">-25.1682952366108</f>
        <v>-25.1682952366108</v>
      </c>
      <c r="B9795" s="1" t="n">
        <v>-14.3209429543143</v>
      </c>
    </row>
    <row r="9796" customFormat="false" ht="15" hidden="false" customHeight="false" outlineLevel="0" collapsed="false">
      <c r="A9796" s="1" t="n">
        <f aca="false">-22.8832220085941</f>
        <v>-22.8832220085941</v>
      </c>
      <c r="B9796" s="1" t="n">
        <v>-14.8097359324177</v>
      </c>
    </row>
    <row r="9797" customFormat="false" ht="15" hidden="false" customHeight="false" outlineLevel="0" collapsed="false">
      <c r="A9797" s="1" t="n">
        <v>27.8690724825952</v>
      </c>
      <c r="B9797" s="1" t="n">
        <v>-9.13233355559829</v>
      </c>
    </row>
    <row r="9798" customFormat="false" ht="15" hidden="false" customHeight="false" outlineLevel="0" collapsed="false">
      <c r="A9798" s="1" t="n">
        <v>1.42553833466812</v>
      </c>
      <c r="B9798" s="1" t="n">
        <v>0.40349737776682</v>
      </c>
    </row>
    <row r="9799" customFormat="false" ht="15" hidden="false" customHeight="false" outlineLevel="0" collapsed="false">
      <c r="A9799" s="1" t="n">
        <v>33.206925462765</v>
      </c>
      <c r="B9799" s="1" t="n">
        <v>0.200258872966363</v>
      </c>
    </row>
    <row r="9800" customFormat="false" ht="15" hidden="false" customHeight="false" outlineLevel="0" collapsed="false">
      <c r="A9800" s="1" t="n">
        <v>27.4377059331678</v>
      </c>
      <c r="B9800" s="1" t="n">
        <v>-3.81689469382133</v>
      </c>
    </row>
    <row r="9801" customFormat="false" ht="15" hidden="false" customHeight="false" outlineLevel="0" collapsed="false">
      <c r="A9801" s="1" t="n">
        <f aca="false">-24.0374161082669</f>
        <v>-24.0374161082669</v>
      </c>
      <c r="B9801" s="1" t="n">
        <v>-9.99176763089091</v>
      </c>
    </row>
    <row r="9802" customFormat="false" ht="15" hidden="false" customHeight="false" outlineLevel="0" collapsed="false">
      <c r="A9802" s="1" t="n">
        <f aca="false">-31.4596473569538</f>
        <v>-31.4596473569538</v>
      </c>
      <c r="B9802" s="1" t="n">
        <v>-18.1763973680617</v>
      </c>
    </row>
    <row r="9803" customFormat="false" ht="15" hidden="false" customHeight="false" outlineLevel="0" collapsed="false">
      <c r="A9803" s="1" t="n">
        <v>-5.94012266732958</v>
      </c>
      <c r="B9803" s="1" t="n">
        <v>4.24163199914662</v>
      </c>
    </row>
    <row r="9804" customFormat="false" ht="15" hidden="false" customHeight="false" outlineLevel="0" collapsed="false">
      <c r="A9804" s="1" t="n">
        <f aca="false">-17.5765850246355</f>
        <v>-17.5765850246355</v>
      </c>
      <c r="B9804" s="1" t="n">
        <v>-15.7354361623374</v>
      </c>
    </row>
    <row r="9805" customFormat="false" ht="15" hidden="false" customHeight="false" outlineLevel="0" collapsed="false">
      <c r="A9805" s="1" t="n">
        <v>-0.754518045449573</v>
      </c>
      <c r="B9805" s="1" t="n">
        <v>4.76862662895173</v>
      </c>
    </row>
    <row r="9806" customFormat="false" ht="15" hidden="false" customHeight="false" outlineLevel="0" collapsed="false">
      <c r="A9806" s="1" t="n">
        <v>29.1403803299473</v>
      </c>
      <c r="B9806" s="1" t="n">
        <v>-4.9915582975817</v>
      </c>
    </row>
    <row r="9807" customFormat="false" ht="15" hidden="false" customHeight="false" outlineLevel="0" collapsed="false">
      <c r="A9807" s="1" t="n">
        <v>5.02916036467699</v>
      </c>
      <c r="B9807" s="1" t="n">
        <v>5.48843883806117</v>
      </c>
    </row>
    <row r="9808" customFormat="false" ht="15" hidden="false" customHeight="false" outlineLevel="0" collapsed="false">
      <c r="A9808" s="1" t="n">
        <v>36.0409141902374</v>
      </c>
      <c r="B9808" s="1" t="n">
        <v>-2.09459377018651</v>
      </c>
    </row>
    <row r="9809" customFormat="false" ht="15" hidden="false" customHeight="false" outlineLevel="0" collapsed="false">
      <c r="A9809" s="1" t="n">
        <f aca="false">-6.34201040814213</f>
        <v>-6.34201040814213</v>
      </c>
      <c r="B9809" s="1" t="n">
        <v>-0.183020114786327</v>
      </c>
    </row>
    <row r="9810" customFormat="false" ht="15" hidden="false" customHeight="false" outlineLevel="0" collapsed="false">
      <c r="A9810" s="1" t="n">
        <v>38.6611219540393</v>
      </c>
      <c r="B9810" s="1" t="n">
        <v>-9.00275537714111</v>
      </c>
    </row>
    <row r="9811" customFormat="false" ht="15" hidden="false" customHeight="false" outlineLevel="0" collapsed="false">
      <c r="A9811" s="1" t="n">
        <v>10.4937097088409</v>
      </c>
      <c r="B9811" s="1" t="n">
        <v>2.8733637635708</v>
      </c>
    </row>
    <row r="9812" customFormat="false" ht="15" hidden="false" customHeight="false" outlineLevel="0" collapsed="false">
      <c r="A9812" s="1" t="n">
        <f aca="false">-24.2216110269814</f>
        <v>-24.2216110269814</v>
      </c>
      <c r="B9812" s="1" t="n">
        <v>-10.7001730677637</v>
      </c>
    </row>
    <row r="9813" customFormat="false" ht="15" hidden="false" customHeight="false" outlineLevel="0" collapsed="false">
      <c r="A9813" s="1" t="n">
        <v>-1.64481782414871</v>
      </c>
      <c r="B9813" s="1" t="n">
        <v>4.16383542854589</v>
      </c>
    </row>
    <row r="9814" customFormat="false" ht="15" hidden="false" customHeight="false" outlineLevel="0" collapsed="false">
      <c r="A9814" s="1" t="n">
        <f aca="false">-16.1945679159501</f>
        <v>-16.1945679159501</v>
      </c>
      <c r="B9814" s="1" t="n">
        <v>-15.5875306585433</v>
      </c>
    </row>
    <row r="9815" customFormat="false" ht="15" hidden="false" customHeight="false" outlineLevel="0" collapsed="false">
      <c r="A9815" s="1" t="n">
        <f aca="false">-27.9489709239756</f>
        <v>-27.9489709239756</v>
      </c>
      <c r="B9815" s="1" t="n">
        <v>-9.47657020930582</v>
      </c>
    </row>
    <row r="9816" customFormat="false" ht="15" hidden="false" customHeight="false" outlineLevel="0" collapsed="false">
      <c r="A9816" s="1" t="n">
        <v>-1.85089024513083</v>
      </c>
      <c r="B9816" s="1" t="n">
        <v>4.5972409996967</v>
      </c>
    </row>
    <row r="9817" customFormat="false" ht="15" hidden="false" customHeight="false" outlineLevel="0" collapsed="false">
      <c r="A9817" s="1" t="n">
        <v>29.9148762994262</v>
      </c>
      <c r="B9817" s="1" t="n">
        <v>-4.16235072676888</v>
      </c>
    </row>
    <row r="9818" customFormat="false" ht="15" hidden="false" customHeight="false" outlineLevel="0" collapsed="false">
      <c r="A9818" s="1" t="n">
        <v>-1.12486542000452</v>
      </c>
      <c r="B9818" s="1" t="n">
        <v>3.27633038298955</v>
      </c>
    </row>
    <row r="9819" customFormat="false" ht="15" hidden="false" customHeight="false" outlineLevel="0" collapsed="false">
      <c r="A9819" s="1" t="n">
        <v>29.1559311046883</v>
      </c>
      <c r="B9819" s="1" t="n">
        <v>-3.07476663913365</v>
      </c>
    </row>
    <row r="9820" customFormat="false" ht="15" hidden="false" customHeight="false" outlineLevel="0" collapsed="false">
      <c r="A9820" s="1" t="n">
        <f aca="false">-34.1165421906645</f>
        <v>-34.1165421906645</v>
      </c>
      <c r="B9820" s="1" t="n">
        <v>-18.1298281797061</v>
      </c>
    </row>
    <row r="9821" customFormat="false" ht="15" hidden="false" customHeight="false" outlineLevel="0" collapsed="false">
      <c r="A9821" s="1" t="n">
        <v>2.2655230099971</v>
      </c>
      <c r="B9821" s="1" t="n">
        <v>7.6937331877338</v>
      </c>
    </row>
    <row r="9822" customFormat="false" ht="15" hidden="false" customHeight="false" outlineLevel="0" collapsed="false">
      <c r="A9822" s="1" t="n">
        <v>31.6943345921416</v>
      </c>
      <c r="B9822" s="1" t="n">
        <v>-3.11899753684913</v>
      </c>
    </row>
    <row r="9823" customFormat="false" ht="15" hidden="false" customHeight="false" outlineLevel="0" collapsed="false">
      <c r="A9823" s="1" t="n">
        <v>23.3743142294736</v>
      </c>
      <c r="B9823" s="1" t="n">
        <v>0.299854610942952</v>
      </c>
    </row>
    <row r="9824" customFormat="false" ht="15" hidden="false" customHeight="false" outlineLevel="0" collapsed="false">
      <c r="A9824" s="1" t="n">
        <v>30.9716701172605</v>
      </c>
      <c r="B9824" s="1" t="n">
        <v>-0.65406544309639</v>
      </c>
    </row>
    <row r="9825" customFormat="false" ht="15" hidden="false" customHeight="false" outlineLevel="0" collapsed="false">
      <c r="A9825" s="1" t="n">
        <v>29.5930843460306</v>
      </c>
      <c r="B9825" s="1" t="n">
        <v>-4.73533619846404</v>
      </c>
    </row>
    <row r="9826" customFormat="false" ht="15" hidden="false" customHeight="false" outlineLevel="0" collapsed="false">
      <c r="A9826" s="1" t="n">
        <f aca="false">-32.8328125255728</f>
        <v>-32.8328125255728</v>
      </c>
      <c r="B9826" s="1" t="n">
        <v>-15.9470246536397</v>
      </c>
    </row>
    <row r="9827" customFormat="false" ht="15" hidden="false" customHeight="false" outlineLevel="0" collapsed="false">
      <c r="A9827" s="1" t="n">
        <v>32.8283369028699</v>
      </c>
      <c r="B9827" s="1" t="n">
        <v>-6.08714650500351</v>
      </c>
    </row>
    <row r="9828" customFormat="false" ht="15" hidden="false" customHeight="false" outlineLevel="0" collapsed="false">
      <c r="A9828" s="1" t="n">
        <v>36.8256905511864</v>
      </c>
      <c r="B9828" s="1" t="n">
        <v>-9.38323004694518</v>
      </c>
    </row>
    <row r="9829" customFormat="false" ht="15" hidden="false" customHeight="false" outlineLevel="0" collapsed="false">
      <c r="A9829" s="1" t="n">
        <f aca="false">-20.5880879609546</f>
        <v>-20.5880879609546</v>
      </c>
      <c r="B9829" s="1" t="n">
        <v>-18.2923913293566</v>
      </c>
    </row>
    <row r="9830" customFormat="false" ht="15" hidden="false" customHeight="false" outlineLevel="0" collapsed="false">
      <c r="A9830" s="1" t="n">
        <v>1.35486034507679</v>
      </c>
      <c r="B9830" s="1" t="n">
        <v>6.80019112755118</v>
      </c>
    </row>
    <row r="9831" customFormat="false" ht="15" hidden="false" customHeight="false" outlineLevel="0" collapsed="false">
      <c r="A9831" s="1" t="n">
        <v>38.7079945640105</v>
      </c>
      <c r="B9831" s="1" t="n">
        <v>-0.079136526917324</v>
      </c>
    </row>
    <row r="9832" customFormat="false" ht="15" hidden="false" customHeight="false" outlineLevel="0" collapsed="false">
      <c r="A9832" s="1" t="n">
        <v>-3.20101523263301</v>
      </c>
      <c r="B9832" s="1" t="n">
        <v>0.154609313881907</v>
      </c>
    </row>
    <row r="9833" customFormat="false" ht="15" hidden="false" customHeight="false" outlineLevel="0" collapsed="false">
      <c r="A9833" s="1" t="n">
        <f aca="false">-20.567766651542</f>
        <v>-20.567766651542</v>
      </c>
      <c r="B9833" s="1" t="n">
        <v>-14.6446620721596</v>
      </c>
    </row>
    <row r="9834" customFormat="false" ht="15" hidden="false" customHeight="false" outlineLevel="0" collapsed="false">
      <c r="A9834" s="1" t="n">
        <v>27.6529303098473</v>
      </c>
      <c r="B9834" s="1" t="n">
        <v>-1.18236736395111</v>
      </c>
    </row>
    <row r="9835" customFormat="false" ht="15" hidden="false" customHeight="false" outlineLevel="0" collapsed="false">
      <c r="A9835" s="1" t="n">
        <v>36.1499409446132</v>
      </c>
      <c r="B9835" s="1" t="n">
        <v>-2.88895038815636</v>
      </c>
    </row>
    <row r="9836" customFormat="false" ht="15" hidden="false" customHeight="false" outlineLevel="0" collapsed="false">
      <c r="A9836" s="1" t="n">
        <v>23.1706376401116</v>
      </c>
      <c r="B9836" s="1" t="n">
        <v>-7.13836537019112</v>
      </c>
    </row>
    <row r="9837" customFormat="false" ht="15" hidden="false" customHeight="false" outlineLevel="0" collapsed="false">
      <c r="A9837" s="1" t="n">
        <f aca="false">-28.7833986660765</f>
        <v>-28.7833986660765</v>
      </c>
      <c r="B9837" s="1" t="n">
        <v>-14.6021360579594</v>
      </c>
    </row>
    <row r="9838" customFormat="false" ht="15" hidden="false" customHeight="false" outlineLevel="0" collapsed="false">
      <c r="A9838" s="1" t="n">
        <f aca="false">-33.4225467417744</f>
        <v>-33.4225467417744</v>
      </c>
      <c r="B9838" s="1" t="n">
        <v>-18.9021966925411</v>
      </c>
    </row>
    <row r="9839" customFormat="false" ht="15" hidden="false" customHeight="false" outlineLevel="0" collapsed="false">
      <c r="A9839" s="1" t="n">
        <v>-1.71939889199463</v>
      </c>
      <c r="B9839" s="1" t="n">
        <v>8.71111924896711</v>
      </c>
    </row>
    <row r="9840" customFormat="false" ht="15" hidden="false" customHeight="false" outlineLevel="0" collapsed="false">
      <c r="A9840" s="1" t="n">
        <v>3.70129519772955</v>
      </c>
      <c r="B9840" s="1" t="n">
        <v>5.77690575676743</v>
      </c>
    </row>
    <row r="9841" customFormat="false" ht="15" hidden="false" customHeight="false" outlineLevel="0" collapsed="false">
      <c r="A9841" s="1" t="n">
        <f aca="false">-24.7143864238921</f>
        <v>-24.7143864238921</v>
      </c>
      <c r="B9841" s="1" t="n">
        <v>-13.4837715294072</v>
      </c>
    </row>
    <row r="9842" customFormat="false" ht="15" hidden="false" customHeight="false" outlineLevel="0" collapsed="false">
      <c r="A9842" s="1" t="n">
        <f aca="false">-19.7017533891303</f>
        <v>-19.7017533891303</v>
      </c>
      <c r="B9842" s="1" t="n">
        <v>-11.1026409917693</v>
      </c>
    </row>
    <row r="9843" customFormat="false" ht="15" hidden="false" customHeight="false" outlineLevel="0" collapsed="false">
      <c r="A9843" s="1" t="n">
        <f aca="false">-23.3265416041071</f>
        <v>-23.3265416041071</v>
      </c>
      <c r="B9843" s="1" t="n">
        <v>-14.9857843652477</v>
      </c>
    </row>
    <row r="9844" customFormat="false" ht="15" hidden="false" customHeight="false" outlineLevel="0" collapsed="false">
      <c r="A9844" s="1" t="n">
        <f aca="false">-35.19610540965</f>
        <v>-35.19610540965</v>
      </c>
      <c r="B9844" s="1" t="n">
        <v>-18.9258483382555</v>
      </c>
    </row>
    <row r="9845" customFormat="false" ht="15" hidden="false" customHeight="false" outlineLevel="0" collapsed="false">
      <c r="A9845" s="1" t="n">
        <v>8.28188258074494</v>
      </c>
      <c r="B9845" s="1" t="n">
        <v>8.61547455950405</v>
      </c>
    </row>
    <row r="9846" customFormat="false" ht="15" hidden="false" customHeight="false" outlineLevel="0" collapsed="false">
      <c r="A9846" s="1" t="n">
        <f aca="false">-23.3088231096368</f>
        <v>-23.3088231096368</v>
      </c>
      <c r="B9846" s="1" t="n">
        <v>-17.9276876044143</v>
      </c>
    </row>
    <row r="9847" customFormat="false" ht="15" hidden="false" customHeight="false" outlineLevel="0" collapsed="false">
      <c r="A9847" s="1" t="n">
        <v>40.1249142833446</v>
      </c>
      <c r="B9847" s="1" t="n">
        <v>-0.95959612576496</v>
      </c>
    </row>
    <row r="9848" customFormat="false" ht="15" hidden="false" customHeight="false" outlineLevel="0" collapsed="false">
      <c r="A9848" s="1" t="n">
        <v>0.660958475108681</v>
      </c>
      <c r="B9848" s="1" t="n">
        <v>7.67310637372322</v>
      </c>
    </row>
    <row r="9849" customFormat="false" ht="15" hidden="false" customHeight="false" outlineLevel="0" collapsed="false">
      <c r="A9849" s="1" t="n">
        <v>3.97178155553951</v>
      </c>
      <c r="B9849" s="1" t="n">
        <v>3.38647701974406</v>
      </c>
    </row>
    <row r="9850" customFormat="false" ht="15" hidden="false" customHeight="false" outlineLevel="0" collapsed="false">
      <c r="A9850" s="1" t="n">
        <f aca="false">-22.5712290147476</f>
        <v>-22.5712290147476</v>
      </c>
      <c r="B9850" s="1" t="n">
        <v>-15.281467180885</v>
      </c>
    </row>
    <row r="9851" customFormat="false" ht="15" hidden="false" customHeight="false" outlineLevel="0" collapsed="false">
      <c r="A9851" s="1" t="n">
        <v>27.9092912857125</v>
      </c>
      <c r="B9851" s="1" t="n">
        <v>-6.48816352683094</v>
      </c>
    </row>
    <row r="9852" customFormat="false" ht="15" hidden="false" customHeight="false" outlineLevel="0" collapsed="false">
      <c r="A9852" s="1" t="n">
        <v>35.6407967510432</v>
      </c>
      <c r="B9852" s="1" t="n">
        <v>-0.0159639331903154</v>
      </c>
    </row>
    <row r="9853" customFormat="false" ht="15" hidden="false" customHeight="false" outlineLevel="0" collapsed="false">
      <c r="A9853" s="1" t="n">
        <v>1.12281587562273</v>
      </c>
      <c r="B9853" s="1" t="n">
        <v>-0.253905187548683</v>
      </c>
    </row>
    <row r="9854" customFormat="false" ht="15" hidden="false" customHeight="false" outlineLevel="0" collapsed="false">
      <c r="A9854" s="1" t="n">
        <v>7.06906301309537</v>
      </c>
      <c r="B9854" s="1" t="n">
        <v>5.32329583720735</v>
      </c>
    </row>
    <row r="9855" customFormat="false" ht="15" hidden="false" customHeight="false" outlineLevel="0" collapsed="false">
      <c r="A9855" s="1" t="n">
        <v>29.5893559594151</v>
      </c>
      <c r="B9855" s="1" t="n">
        <v>-6.1335056977337</v>
      </c>
    </row>
    <row r="9856" customFormat="false" ht="15" hidden="false" customHeight="false" outlineLevel="0" collapsed="false">
      <c r="A9856" s="1" t="n">
        <v>38.7656058328317</v>
      </c>
      <c r="B9856" s="1" t="n">
        <v>-7.04978034691442</v>
      </c>
    </row>
    <row r="9857" customFormat="false" ht="15" hidden="false" customHeight="false" outlineLevel="0" collapsed="false">
      <c r="A9857" s="1" t="n">
        <v>38.2561253682475</v>
      </c>
      <c r="B9857" s="1" t="n">
        <v>-2.1654536996658</v>
      </c>
    </row>
    <row r="9858" customFormat="false" ht="15" hidden="false" customHeight="false" outlineLevel="0" collapsed="false">
      <c r="A9858" s="1" t="n">
        <f aca="false">-23.157236727318</f>
        <v>-23.157236727318</v>
      </c>
      <c r="B9858" s="1" t="n">
        <v>-11.9435464755736</v>
      </c>
    </row>
    <row r="9859" customFormat="false" ht="15" hidden="false" customHeight="false" outlineLevel="0" collapsed="false">
      <c r="A9859" s="1" t="n">
        <v>6.86979080645295</v>
      </c>
      <c r="B9859" s="1" t="n">
        <v>0.683892548931001</v>
      </c>
    </row>
    <row r="9860" customFormat="false" ht="15" hidden="false" customHeight="false" outlineLevel="0" collapsed="false">
      <c r="A9860" s="1" t="n">
        <v>11.6861366296906</v>
      </c>
      <c r="B9860" s="1" t="n">
        <v>5.55666226501876</v>
      </c>
    </row>
    <row r="9861" customFormat="false" ht="15" hidden="false" customHeight="false" outlineLevel="0" collapsed="false">
      <c r="A9861" s="1" t="n">
        <v>0.0906372791662581</v>
      </c>
      <c r="B9861" s="1" t="n">
        <v>4.0895523939049</v>
      </c>
    </row>
    <row r="9862" customFormat="false" ht="15" hidden="false" customHeight="false" outlineLevel="0" collapsed="false">
      <c r="A9862" s="1" t="n">
        <v>23.8468544728309</v>
      </c>
      <c r="B9862" s="1" t="n">
        <v>-5.1889191914807</v>
      </c>
    </row>
    <row r="9863" customFormat="false" ht="15" hidden="false" customHeight="false" outlineLevel="0" collapsed="false">
      <c r="A9863" s="1" t="n">
        <f aca="false">-24.7543495177934</f>
        <v>-24.7543495177934</v>
      </c>
      <c r="B9863" s="1" t="n">
        <v>-16.3889154051161</v>
      </c>
    </row>
    <row r="9864" customFormat="false" ht="15" hidden="false" customHeight="false" outlineLevel="0" collapsed="false">
      <c r="A9864" s="1" t="n">
        <f aca="false">-35.097795929103</f>
        <v>-35.097795929103</v>
      </c>
      <c r="B9864" s="1" t="n">
        <v>-19.4191437514973</v>
      </c>
    </row>
    <row r="9865" customFormat="false" ht="15" hidden="false" customHeight="false" outlineLevel="0" collapsed="false">
      <c r="A9865" s="1" t="n">
        <v>38.9793421176426</v>
      </c>
      <c r="B9865" s="1" t="n">
        <v>-3.9392439020915</v>
      </c>
    </row>
    <row r="9866" customFormat="false" ht="15" hidden="false" customHeight="false" outlineLevel="0" collapsed="false">
      <c r="A9866" s="1" t="n">
        <v>7.00400004538459</v>
      </c>
      <c r="B9866" s="1" t="n">
        <v>8.64267013182745</v>
      </c>
    </row>
    <row r="9867" customFormat="false" ht="15" hidden="false" customHeight="false" outlineLevel="0" collapsed="false">
      <c r="A9867" s="1" t="n">
        <v>25.6061240102318</v>
      </c>
      <c r="B9867" s="1" t="n">
        <v>0.265292524140672</v>
      </c>
    </row>
    <row r="9868" customFormat="false" ht="15" hidden="false" customHeight="false" outlineLevel="0" collapsed="false">
      <c r="A9868" s="1" t="n">
        <v>-2.88928698786247</v>
      </c>
      <c r="B9868" s="1" t="n">
        <v>5.74645426892894</v>
      </c>
    </row>
    <row r="9869" customFormat="false" ht="15" hidden="false" customHeight="false" outlineLevel="0" collapsed="false">
      <c r="A9869" s="1" t="n">
        <f aca="false">-24.2358075890943</f>
        <v>-24.2358075890943</v>
      </c>
      <c r="B9869" s="1" t="n">
        <v>-17.3589421671321</v>
      </c>
    </row>
    <row r="9870" customFormat="false" ht="15" hidden="false" customHeight="false" outlineLevel="0" collapsed="false">
      <c r="A9870" s="1" t="n">
        <f aca="false">-33.0714758683749</f>
        <v>-33.0714758683749</v>
      </c>
      <c r="B9870" s="1" t="n">
        <v>-17.0115120643442</v>
      </c>
    </row>
    <row r="9871" customFormat="false" ht="15" hidden="false" customHeight="false" outlineLevel="0" collapsed="false">
      <c r="A9871" s="1" t="n">
        <v>33.2085154989902</v>
      </c>
      <c r="B9871" s="1" t="n">
        <v>-8.24793251715198</v>
      </c>
    </row>
    <row r="9872" customFormat="false" ht="15" hidden="false" customHeight="false" outlineLevel="0" collapsed="false">
      <c r="A9872" s="1" t="n">
        <v>23.6793754647309</v>
      </c>
      <c r="B9872" s="1" t="n">
        <v>-9.5278704132557</v>
      </c>
    </row>
    <row r="9873" customFormat="false" ht="15" hidden="false" customHeight="false" outlineLevel="0" collapsed="false">
      <c r="A9873" s="1" t="n">
        <v>35.6307239784147</v>
      </c>
      <c r="B9873" s="1" t="n">
        <v>-0.284368612023259</v>
      </c>
    </row>
    <row r="9874" customFormat="false" ht="15" hidden="false" customHeight="false" outlineLevel="0" collapsed="false">
      <c r="A9874" s="1" t="n">
        <v>31.2818877892543</v>
      </c>
      <c r="B9874" s="1" t="n">
        <v>-2.4022930334323</v>
      </c>
    </row>
    <row r="9875" customFormat="false" ht="15" hidden="false" customHeight="false" outlineLevel="0" collapsed="false">
      <c r="A9875" s="1" t="n">
        <v>36.7607709173881</v>
      </c>
      <c r="B9875" s="1" t="n">
        <v>-6.74721611711411</v>
      </c>
    </row>
    <row r="9876" customFormat="false" ht="15" hidden="false" customHeight="false" outlineLevel="0" collapsed="false">
      <c r="A9876" s="1" t="n">
        <f aca="false">-31.1990181779421</f>
        <v>-31.1990181779421</v>
      </c>
      <c r="B9876" s="1" t="n">
        <v>-13.2753018700109</v>
      </c>
    </row>
    <row r="9877" customFormat="false" ht="15" hidden="false" customHeight="false" outlineLevel="0" collapsed="false">
      <c r="A9877" s="1" t="n">
        <f aca="false">-27.6595951561706</f>
        <v>-27.6595951561706</v>
      </c>
      <c r="B9877" s="1" t="n">
        <v>-18.8115187868895</v>
      </c>
    </row>
    <row r="9878" customFormat="false" ht="15" hidden="false" customHeight="false" outlineLevel="0" collapsed="false">
      <c r="A9878" s="1" t="n">
        <f aca="false">-27.750260499548</f>
        <v>-27.750260499548</v>
      </c>
      <c r="B9878" s="1" t="n">
        <v>-9.64184641917705</v>
      </c>
    </row>
    <row r="9879" customFormat="false" ht="15" hidden="false" customHeight="false" outlineLevel="0" collapsed="false">
      <c r="A9879" s="1" t="n">
        <v>-5.69778256627295</v>
      </c>
      <c r="B9879" s="1" t="n">
        <v>9.50707663078333</v>
      </c>
    </row>
    <row r="9880" customFormat="false" ht="15" hidden="false" customHeight="false" outlineLevel="0" collapsed="false">
      <c r="A9880" s="1" t="n">
        <v>30.7463103265349</v>
      </c>
      <c r="B9880" s="1" t="n">
        <v>-7.72781350469353</v>
      </c>
    </row>
    <row r="9881" customFormat="false" ht="15" hidden="false" customHeight="false" outlineLevel="0" collapsed="false">
      <c r="A9881" s="1" t="n">
        <v>37.7483171234137</v>
      </c>
      <c r="B9881" s="1" t="n">
        <v>-7.82752504726273</v>
      </c>
    </row>
    <row r="9882" customFormat="false" ht="15" hidden="false" customHeight="false" outlineLevel="0" collapsed="false">
      <c r="A9882" s="1" t="n">
        <v>39.0354427099947</v>
      </c>
      <c r="B9882" s="1" t="n">
        <v>-5.47029757202702</v>
      </c>
    </row>
    <row r="9883" customFormat="false" ht="15" hidden="false" customHeight="false" outlineLevel="0" collapsed="false">
      <c r="A9883" s="1" t="n">
        <v>35.9981971411132</v>
      </c>
      <c r="B9883" s="1" t="n">
        <v>-2.67986228155097</v>
      </c>
    </row>
    <row r="9884" customFormat="false" ht="15" hidden="false" customHeight="false" outlineLevel="0" collapsed="false">
      <c r="A9884" s="1" t="n">
        <v>38.0640695050571</v>
      </c>
      <c r="B9884" s="1" t="n">
        <v>-6.37981309470504</v>
      </c>
    </row>
    <row r="9885" customFormat="false" ht="15" hidden="false" customHeight="false" outlineLevel="0" collapsed="false">
      <c r="A9885" s="1" t="n">
        <v>21.0466983607974</v>
      </c>
      <c r="B9885" s="1" t="n">
        <v>-9.35783431114404</v>
      </c>
    </row>
    <row r="9886" customFormat="false" ht="15" hidden="false" customHeight="false" outlineLevel="0" collapsed="false">
      <c r="A9886" s="1" t="n">
        <f aca="false">-28.6207813877977</f>
        <v>-28.6207813877977</v>
      </c>
      <c r="B9886" s="1" t="n">
        <v>-11.3334812799482</v>
      </c>
    </row>
    <row r="9887" customFormat="false" ht="15" hidden="false" customHeight="false" outlineLevel="0" collapsed="false">
      <c r="A9887" s="1" t="n">
        <f aca="false">-26.0393995529282</f>
        <v>-26.0393995529282</v>
      </c>
      <c r="B9887" s="1" t="n">
        <v>-13.1215292869195</v>
      </c>
    </row>
    <row r="9888" customFormat="false" ht="15" hidden="false" customHeight="false" outlineLevel="0" collapsed="false">
      <c r="A9888" s="1" t="n">
        <v>22.882818115306</v>
      </c>
      <c r="B9888" s="1" t="n">
        <v>-4.61521086628296</v>
      </c>
    </row>
    <row r="9889" customFormat="false" ht="15" hidden="false" customHeight="false" outlineLevel="0" collapsed="false">
      <c r="A9889" s="1" t="n">
        <v>9.85453255917752</v>
      </c>
      <c r="B9889" s="1" t="n">
        <v>2.58678111633207</v>
      </c>
    </row>
    <row r="9890" customFormat="false" ht="15" hidden="false" customHeight="false" outlineLevel="0" collapsed="false">
      <c r="A9890" s="1" t="n">
        <v>7.81406245051479</v>
      </c>
      <c r="B9890" s="1" t="n">
        <v>4.42249965939311</v>
      </c>
    </row>
    <row r="9891" customFormat="false" ht="15" hidden="false" customHeight="false" outlineLevel="0" collapsed="false">
      <c r="A9891" s="1" t="n">
        <v>-1.19610285635878</v>
      </c>
      <c r="B9891" s="1" t="n">
        <v>6.22078962801534</v>
      </c>
    </row>
    <row r="9892" customFormat="false" ht="15" hidden="false" customHeight="false" outlineLevel="0" collapsed="false">
      <c r="A9892" s="1" t="n">
        <v>10.4630399278181</v>
      </c>
      <c r="B9892" s="1" t="n">
        <v>1.2962301823567</v>
      </c>
    </row>
    <row r="9893" customFormat="false" ht="15" hidden="false" customHeight="false" outlineLevel="0" collapsed="false">
      <c r="A9893" s="1" t="n">
        <f aca="false">-22.2353561834197</f>
        <v>-22.2353561834197</v>
      </c>
      <c r="B9893" s="1" t="n">
        <v>-17.5689028789644</v>
      </c>
    </row>
    <row r="9894" customFormat="false" ht="15" hidden="false" customHeight="false" outlineLevel="0" collapsed="false">
      <c r="A9894" s="1" t="n">
        <v>32.8113770935059</v>
      </c>
      <c r="B9894" s="1" t="n">
        <v>-6.46316332852803</v>
      </c>
    </row>
    <row r="9895" customFormat="false" ht="15" hidden="false" customHeight="false" outlineLevel="0" collapsed="false">
      <c r="A9895" s="1" t="n">
        <v>22.1556337052358</v>
      </c>
      <c r="B9895" s="1" t="n">
        <v>-7.00220741791189</v>
      </c>
    </row>
    <row r="9896" customFormat="false" ht="15" hidden="false" customHeight="false" outlineLevel="0" collapsed="false">
      <c r="A9896" s="1" t="n">
        <f aca="false">-26.5436955596534</f>
        <v>-26.5436955596534</v>
      </c>
      <c r="B9896" s="1" t="n">
        <v>-18.9097524454037</v>
      </c>
    </row>
    <row r="9897" customFormat="false" ht="15" hidden="false" customHeight="false" outlineLevel="0" collapsed="false">
      <c r="A9897" s="1" t="n">
        <v>10.8503230174901</v>
      </c>
      <c r="B9897" s="1" t="n">
        <v>5.01011357204053</v>
      </c>
    </row>
    <row r="9898" customFormat="false" ht="15" hidden="false" customHeight="false" outlineLevel="0" collapsed="false">
      <c r="A9898" s="1" t="n">
        <v>8.33215343829356</v>
      </c>
      <c r="B9898" s="1" t="n">
        <v>5.44699320579016</v>
      </c>
    </row>
    <row r="9899" customFormat="false" ht="15" hidden="false" customHeight="false" outlineLevel="0" collapsed="false">
      <c r="A9899" s="1" t="n">
        <v>4.85559353284967</v>
      </c>
      <c r="B9899" s="1" t="n">
        <v>9.46566055795259</v>
      </c>
    </row>
    <row r="9900" customFormat="false" ht="15" hidden="false" customHeight="false" outlineLevel="0" collapsed="false">
      <c r="A9900" s="1" t="n">
        <v>36.5315745946745</v>
      </c>
      <c r="B9900" s="1" t="n">
        <v>-8.338772562572</v>
      </c>
    </row>
    <row r="9901" customFormat="false" ht="15" hidden="false" customHeight="false" outlineLevel="0" collapsed="false">
      <c r="A9901" s="1" t="n">
        <v>5.22490832417211</v>
      </c>
      <c r="B9901" s="1" t="n">
        <v>4.34229876033643</v>
      </c>
    </row>
    <row r="9902" customFormat="false" ht="15" hidden="false" customHeight="false" outlineLevel="0" collapsed="false">
      <c r="A9902" s="1" t="n">
        <v>39.2315045224595</v>
      </c>
      <c r="B9902" s="1" t="n">
        <v>-0.50645230511127</v>
      </c>
    </row>
    <row r="9903" customFormat="false" ht="15" hidden="false" customHeight="false" outlineLevel="0" collapsed="false">
      <c r="A9903" s="1" t="n">
        <v>10.4293371870807</v>
      </c>
      <c r="B9903" s="1" t="n">
        <v>6.41959301656088</v>
      </c>
    </row>
    <row r="9904" customFormat="false" ht="15" hidden="false" customHeight="false" outlineLevel="0" collapsed="false">
      <c r="A9904" s="1" t="n">
        <v>-0.150375656843595</v>
      </c>
      <c r="B9904" s="1" t="n">
        <v>6.76342541811666</v>
      </c>
    </row>
    <row r="9905" customFormat="false" ht="15" hidden="false" customHeight="false" outlineLevel="0" collapsed="false">
      <c r="A9905" s="1" t="n">
        <f aca="false">-18.3765908456118</f>
        <v>-18.3765908456118</v>
      </c>
      <c r="B9905" s="1" t="n">
        <v>-18.1222090599535</v>
      </c>
    </row>
    <row r="9906" customFormat="false" ht="15" hidden="false" customHeight="false" outlineLevel="0" collapsed="false">
      <c r="A9906" s="1" t="n">
        <v>28.3824140909613</v>
      </c>
      <c r="B9906" s="1" t="n">
        <v>-3.68940948368514</v>
      </c>
    </row>
    <row r="9907" customFormat="false" ht="15" hidden="false" customHeight="false" outlineLevel="0" collapsed="false">
      <c r="A9907" s="1" t="n">
        <f aca="false">-29.8836196248074</f>
        <v>-29.8836196248074</v>
      </c>
      <c r="B9907" s="1" t="n">
        <v>-15.6177800245153</v>
      </c>
    </row>
    <row r="9908" customFormat="false" ht="15" hidden="false" customHeight="false" outlineLevel="0" collapsed="false">
      <c r="A9908" s="1" t="n">
        <v>37.4715463004563</v>
      </c>
      <c r="B9908" s="1" t="n">
        <v>-4.02186369165431</v>
      </c>
    </row>
    <row r="9909" customFormat="false" ht="15" hidden="false" customHeight="false" outlineLevel="0" collapsed="false">
      <c r="A9909" s="1" t="n">
        <v>-4.04024159737215</v>
      </c>
      <c r="B9909" s="1" t="n">
        <v>0.792193730082209</v>
      </c>
    </row>
    <row r="9910" customFormat="false" ht="15" hidden="false" customHeight="false" outlineLevel="0" collapsed="false">
      <c r="A9910" s="1" t="n">
        <v>25.1117923003049</v>
      </c>
      <c r="B9910" s="1" t="n">
        <v>0.174195594419098</v>
      </c>
    </row>
    <row r="9911" customFormat="false" ht="15" hidden="false" customHeight="false" outlineLevel="0" collapsed="false">
      <c r="A9911" s="1" t="n">
        <v>4.24165915622074</v>
      </c>
      <c r="B9911" s="1" t="n">
        <v>-0.174175879146779</v>
      </c>
    </row>
    <row r="9912" customFormat="false" ht="15" hidden="false" customHeight="false" outlineLevel="0" collapsed="false">
      <c r="A9912" s="1" t="n">
        <v>21.4548708528104</v>
      </c>
      <c r="B9912" s="1" t="n">
        <v>-1.34570939602953</v>
      </c>
    </row>
    <row r="9913" customFormat="false" ht="15" hidden="false" customHeight="false" outlineLevel="0" collapsed="false">
      <c r="A9913" s="1" t="n">
        <f aca="false">-34.8664294273605</f>
        <v>-34.8664294273605</v>
      </c>
      <c r="B9913" s="1" t="n">
        <v>-17.0567394231485</v>
      </c>
    </row>
    <row r="9914" customFormat="false" ht="15" hidden="false" customHeight="false" outlineLevel="0" collapsed="false">
      <c r="A9914" s="1" t="n">
        <f aca="false">-17.9778760420739</f>
        <v>-17.9778760420739</v>
      </c>
      <c r="B9914" s="1" t="n">
        <v>-15.2387161024602</v>
      </c>
    </row>
    <row r="9915" customFormat="false" ht="15" hidden="false" customHeight="false" outlineLevel="0" collapsed="false">
      <c r="A9915" s="1" t="n">
        <v>-4.51053347924239</v>
      </c>
      <c r="B9915" s="1" t="n">
        <v>5.48097877636878</v>
      </c>
    </row>
    <row r="9916" customFormat="false" ht="15" hidden="false" customHeight="false" outlineLevel="0" collapsed="false">
      <c r="A9916" s="1" t="n">
        <f aca="false">-34.3068534957768</f>
        <v>-34.3068534957768</v>
      </c>
      <c r="B9916" s="1" t="n">
        <v>-18.3755228654057</v>
      </c>
    </row>
    <row r="9917" customFormat="false" ht="15" hidden="false" customHeight="false" outlineLevel="0" collapsed="false">
      <c r="A9917" s="1" t="n">
        <v>6.77140855296322</v>
      </c>
      <c r="B9917" s="1" t="n">
        <v>1.95876556725798</v>
      </c>
    </row>
    <row r="9918" customFormat="false" ht="15" hidden="false" customHeight="false" outlineLevel="0" collapsed="false">
      <c r="A9918" s="1" t="n">
        <f aca="false">-24.341107456251</f>
        <v>-24.341107456251</v>
      </c>
      <c r="B9918" s="1" t="n">
        <v>-11.9759202383243</v>
      </c>
    </row>
    <row r="9919" customFormat="false" ht="15" hidden="false" customHeight="false" outlineLevel="0" collapsed="false">
      <c r="A9919" s="1" t="n">
        <f aca="false">-16.9469508420938</f>
        <v>-16.9469508420938</v>
      </c>
      <c r="B9919" s="1" t="n">
        <v>-9.61282057963093</v>
      </c>
    </row>
    <row r="9920" customFormat="false" ht="15" hidden="false" customHeight="false" outlineLevel="0" collapsed="false">
      <c r="A9920" s="1" t="n">
        <v>11.805320454198</v>
      </c>
      <c r="B9920" s="1" t="n">
        <v>2.97774146231875</v>
      </c>
    </row>
    <row r="9921" customFormat="false" ht="15" hidden="false" customHeight="false" outlineLevel="0" collapsed="false">
      <c r="A9921" s="1" t="n">
        <f aca="false">-15.7399554640346</f>
        <v>-15.7399554640346</v>
      </c>
      <c r="B9921" s="1" t="n">
        <v>-17.918625709429</v>
      </c>
    </row>
    <row r="9922" customFormat="false" ht="15" hidden="false" customHeight="false" outlineLevel="0" collapsed="false">
      <c r="A9922" s="1" t="n">
        <f aca="false">-30.7373372144865</f>
        <v>-30.7373372144865</v>
      </c>
      <c r="B9922" s="1" t="n">
        <v>-19.1164112061067</v>
      </c>
    </row>
    <row r="9923" customFormat="false" ht="15" hidden="false" customHeight="false" outlineLevel="0" collapsed="false">
      <c r="A9923" s="1" t="n">
        <f aca="false">-18.5523468182478</f>
        <v>-18.5523468182478</v>
      </c>
      <c r="B9923" s="1" t="n">
        <v>-15.6912445364135</v>
      </c>
    </row>
    <row r="9924" customFormat="false" ht="15" hidden="false" customHeight="false" outlineLevel="0" collapsed="false">
      <c r="A9924" s="1" t="n">
        <v>13.3375271765417</v>
      </c>
      <c r="B9924" s="1" t="n">
        <v>4.8710225725118</v>
      </c>
    </row>
    <row r="9925" customFormat="false" ht="15" hidden="false" customHeight="false" outlineLevel="0" collapsed="false">
      <c r="A9925" s="1" t="n">
        <v>-3.618732301615</v>
      </c>
      <c r="B9925" s="1" t="n">
        <v>1.22438710758788</v>
      </c>
    </row>
    <row r="9926" customFormat="false" ht="15" hidden="false" customHeight="false" outlineLevel="0" collapsed="false">
      <c r="A9926" s="1" t="n">
        <f aca="false">-19.9543122882798</f>
        <v>-19.9543122882798</v>
      </c>
      <c r="B9926" s="1" t="n">
        <v>-19.2657406321162</v>
      </c>
    </row>
    <row r="9927" customFormat="false" ht="15" hidden="false" customHeight="false" outlineLevel="0" collapsed="false">
      <c r="A9927" s="1" t="n">
        <v>27.3524882153765</v>
      </c>
      <c r="B9927" s="1" t="n">
        <v>-2.1228232127791</v>
      </c>
    </row>
    <row r="9928" customFormat="false" ht="15" hidden="false" customHeight="false" outlineLevel="0" collapsed="false">
      <c r="A9928" s="1" t="n">
        <v>-5.06040128828075</v>
      </c>
      <c r="B9928" s="1" t="n">
        <v>3.98074235870047</v>
      </c>
    </row>
    <row r="9929" customFormat="false" ht="15" hidden="false" customHeight="false" outlineLevel="0" collapsed="false">
      <c r="A9929" s="1" t="n">
        <f aca="false">-25.0950479899004</f>
        <v>-25.0950479899004</v>
      </c>
      <c r="B9929" s="1" t="n">
        <v>-17.157679726735</v>
      </c>
    </row>
    <row r="9930" customFormat="false" ht="15" hidden="false" customHeight="false" outlineLevel="0" collapsed="false">
      <c r="A9930" s="1" t="n">
        <v>-4.01856272720768</v>
      </c>
      <c r="B9930" s="1" t="n">
        <v>5.08921172843209</v>
      </c>
    </row>
    <row r="9931" customFormat="false" ht="15" hidden="false" customHeight="false" outlineLevel="0" collapsed="false">
      <c r="A9931" s="1" t="n">
        <f aca="false">-25.5062099436631</f>
        <v>-25.5062099436631</v>
      </c>
      <c r="B9931" s="1" t="n">
        <v>-9.51402388426688</v>
      </c>
    </row>
    <row r="9932" customFormat="false" ht="15" hidden="false" customHeight="false" outlineLevel="0" collapsed="false">
      <c r="A9932" s="1" t="n">
        <v>39.5021625881701</v>
      </c>
      <c r="B9932" s="1" t="n">
        <v>-6.23191569190936</v>
      </c>
    </row>
    <row r="9933" customFormat="false" ht="15" hidden="false" customHeight="false" outlineLevel="0" collapsed="false">
      <c r="A9933" s="1" t="n">
        <f aca="false">-31.9933347193045</f>
        <v>-31.9933347193045</v>
      </c>
      <c r="B9933" s="1" t="n">
        <v>-12.6128560792331</v>
      </c>
    </row>
    <row r="9934" customFormat="false" ht="15" hidden="false" customHeight="false" outlineLevel="0" collapsed="false">
      <c r="A9934" s="1" t="n">
        <v>-6.347569014858</v>
      </c>
      <c r="B9934" s="1" t="n">
        <v>9.23404349676032</v>
      </c>
    </row>
    <row r="9935" customFormat="false" ht="15" hidden="false" customHeight="false" outlineLevel="0" collapsed="false">
      <c r="A9935" s="1" t="n">
        <f aca="false">-18.3302577317308</f>
        <v>-18.3302577317308</v>
      </c>
      <c r="B9935" s="1" t="n">
        <v>-19.4202961445364</v>
      </c>
    </row>
    <row r="9936" customFormat="false" ht="15" hidden="false" customHeight="false" outlineLevel="0" collapsed="false">
      <c r="A9936" s="1" t="n">
        <v>30.8533480685573</v>
      </c>
      <c r="B9936" s="1" t="n">
        <v>-2.00804578238532</v>
      </c>
    </row>
    <row r="9937" customFormat="false" ht="15" hidden="false" customHeight="false" outlineLevel="0" collapsed="false">
      <c r="A9937" s="1" t="n">
        <v>29.582087953747</v>
      </c>
      <c r="B9937" s="1" t="n">
        <v>-3.06403164197962</v>
      </c>
    </row>
    <row r="9938" customFormat="false" ht="15" hidden="false" customHeight="false" outlineLevel="0" collapsed="false">
      <c r="A9938" s="1" t="n">
        <v>31.4257059117091</v>
      </c>
      <c r="B9938" s="1" t="n">
        <v>-2.00425769122537</v>
      </c>
    </row>
    <row r="9939" customFormat="false" ht="15" hidden="false" customHeight="false" outlineLevel="0" collapsed="false">
      <c r="A9939" s="1" t="n">
        <v>33.1799212086969</v>
      </c>
      <c r="B9939" s="1" t="n">
        <v>-2.55024352709626</v>
      </c>
    </row>
    <row r="9940" customFormat="false" ht="15" hidden="false" customHeight="false" outlineLevel="0" collapsed="false">
      <c r="A9940" s="1" t="n">
        <v>11.0090093377808</v>
      </c>
      <c r="B9940" s="1" t="n">
        <v>4.54447085285894</v>
      </c>
    </row>
    <row r="9941" customFormat="false" ht="15" hidden="false" customHeight="false" outlineLevel="0" collapsed="false">
      <c r="A9941" s="1" t="n">
        <v>13.0310905339152</v>
      </c>
      <c r="B9941" s="1" t="n">
        <v>9.33897157219775</v>
      </c>
    </row>
    <row r="9942" customFormat="false" ht="15" hidden="false" customHeight="false" outlineLevel="0" collapsed="false">
      <c r="A9942" s="1" t="n">
        <v>5.71108665773236</v>
      </c>
      <c r="B9942" s="1" t="n">
        <v>3.92323430105858</v>
      </c>
    </row>
    <row r="9943" customFormat="false" ht="15" hidden="false" customHeight="false" outlineLevel="0" collapsed="false">
      <c r="A9943" s="1" t="n">
        <f aca="false">-16.7191145304523</f>
        <v>-16.7191145304523</v>
      </c>
      <c r="B9943" s="1" t="n">
        <v>-13.0868835539041</v>
      </c>
    </row>
    <row r="9944" customFormat="false" ht="15" hidden="false" customHeight="false" outlineLevel="0" collapsed="false">
      <c r="A9944" s="1" t="n">
        <v>40.2404943529875</v>
      </c>
      <c r="B9944" s="1" t="n">
        <v>-4.85045274835286</v>
      </c>
    </row>
    <row r="9945" customFormat="false" ht="15" hidden="false" customHeight="false" outlineLevel="0" collapsed="false">
      <c r="A9945" s="1" t="n">
        <v>30.951765414291</v>
      </c>
      <c r="B9945" s="1" t="n">
        <v>-1.34003515292651</v>
      </c>
    </row>
    <row r="9946" customFormat="false" ht="15" hidden="false" customHeight="false" outlineLevel="0" collapsed="false">
      <c r="A9946" s="1" t="n">
        <f aca="false">-29.1333556534058</f>
        <v>-29.1333556534058</v>
      </c>
      <c r="B9946" s="1" t="n">
        <v>-11.2606757100776</v>
      </c>
    </row>
    <row r="9947" customFormat="false" ht="15" hidden="false" customHeight="false" outlineLevel="0" collapsed="false">
      <c r="A9947" s="1" t="n">
        <v>-3.6134174140397</v>
      </c>
      <c r="B9947" s="1" t="n">
        <v>0.135584933732382</v>
      </c>
    </row>
    <row r="9948" customFormat="false" ht="15" hidden="false" customHeight="false" outlineLevel="0" collapsed="false">
      <c r="A9948" s="1" t="n">
        <v>8.79715977409611</v>
      </c>
      <c r="B9948" s="1" t="n">
        <v>4.71594517937185</v>
      </c>
    </row>
    <row r="9949" customFormat="false" ht="15" hidden="false" customHeight="false" outlineLevel="0" collapsed="false">
      <c r="A9949" s="1" t="n">
        <v>27.2649564137929</v>
      </c>
      <c r="B9949" s="1" t="n">
        <v>-6.97563682367864</v>
      </c>
    </row>
    <row r="9950" customFormat="false" ht="15" hidden="false" customHeight="false" outlineLevel="0" collapsed="false">
      <c r="A9950" s="1" t="n">
        <f aca="false">-18.201173779687</f>
        <v>-18.201173779687</v>
      </c>
      <c r="B9950" s="1" t="n">
        <v>-17.520737034983</v>
      </c>
    </row>
    <row r="9951" customFormat="false" ht="15" hidden="false" customHeight="false" outlineLevel="0" collapsed="false">
      <c r="A9951" s="1" t="n">
        <v>12.1904620067759</v>
      </c>
      <c r="B9951" s="1" t="n">
        <v>4.14377602161949</v>
      </c>
    </row>
    <row r="9952" customFormat="false" ht="15" hidden="false" customHeight="false" outlineLevel="0" collapsed="false">
      <c r="A9952" s="1" t="n">
        <v>-5.02507350497772</v>
      </c>
      <c r="B9952" s="1" t="n">
        <v>5.70815040115065</v>
      </c>
    </row>
    <row r="9953" customFormat="false" ht="15" hidden="false" customHeight="false" outlineLevel="0" collapsed="false">
      <c r="A9953" s="1" t="n">
        <f aca="false">-34.0811455335558</f>
        <v>-34.0811455335558</v>
      </c>
      <c r="B9953" s="1" t="n">
        <v>-9.83698898627546</v>
      </c>
    </row>
    <row r="9954" customFormat="false" ht="15" hidden="false" customHeight="false" outlineLevel="0" collapsed="false">
      <c r="A9954" s="1" t="n">
        <f aca="false">-29.0553011198756</f>
        <v>-29.0553011198756</v>
      </c>
      <c r="B9954" s="1" t="n">
        <v>-11.8838038296668</v>
      </c>
    </row>
    <row r="9955" customFormat="false" ht="15" hidden="false" customHeight="false" outlineLevel="0" collapsed="false">
      <c r="A9955" s="1" t="n">
        <v>21.7498518445313</v>
      </c>
      <c r="B9955" s="1" t="n">
        <v>-3.99613194468816</v>
      </c>
    </row>
    <row r="9956" customFormat="false" ht="15" hidden="false" customHeight="false" outlineLevel="0" collapsed="false">
      <c r="A9956" s="1" t="n">
        <v>31.9687648445957</v>
      </c>
      <c r="B9956" s="1" t="n">
        <v>0.209798380638581</v>
      </c>
    </row>
    <row r="9957" customFormat="false" ht="15" hidden="false" customHeight="false" outlineLevel="0" collapsed="false">
      <c r="A9957" s="1" t="n">
        <v>25.0291563559406</v>
      </c>
      <c r="B9957" s="1" t="n">
        <v>-8.03503801032846</v>
      </c>
    </row>
    <row r="9958" customFormat="false" ht="15" hidden="false" customHeight="false" outlineLevel="0" collapsed="false">
      <c r="A9958" s="1" t="n">
        <v>0.328531067379639</v>
      </c>
      <c r="B9958" s="1" t="n">
        <v>0.0908268155059257</v>
      </c>
    </row>
    <row r="9959" customFormat="false" ht="15" hidden="false" customHeight="false" outlineLevel="0" collapsed="false">
      <c r="A9959" s="1" t="n">
        <f aca="false">-33.6370090028371</f>
        <v>-33.6370090028371</v>
      </c>
      <c r="B9959" s="1" t="n">
        <v>-11.7912545176384</v>
      </c>
    </row>
    <row r="9960" customFormat="false" ht="15" hidden="false" customHeight="false" outlineLevel="0" collapsed="false">
      <c r="A9960" s="1" t="n">
        <f aca="false">-23.4513252516365</f>
        <v>-23.4513252516365</v>
      </c>
      <c r="B9960" s="1" t="n">
        <v>-13.1772546696521</v>
      </c>
    </row>
    <row r="9961" customFormat="false" ht="15" hidden="false" customHeight="false" outlineLevel="0" collapsed="false">
      <c r="A9961" s="1" t="n">
        <v>5.25903856739321</v>
      </c>
      <c r="B9961" s="1" t="n">
        <v>6.12488320981134</v>
      </c>
    </row>
    <row r="9962" customFormat="false" ht="15" hidden="false" customHeight="false" outlineLevel="0" collapsed="false">
      <c r="A9962" s="1" t="n">
        <f aca="false">-18.7170134313964</f>
        <v>-18.7170134313964</v>
      </c>
      <c r="B9962" s="1" t="n">
        <v>-13.7253068128333</v>
      </c>
    </row>
    <row r="9963" customFormat="false" ht="15" hidden="false" customHeight="false" outlineLevel="0" collapsed="false">
      <c r="A9963" s="1" t="n">
        <v>36.5147602472094</v>
      </c>
      <c r="B9963" s="1" t="n">
        <v>-4.88459770453189</v>
      </c>
    </row>
    <row r="9964" customFormat="false" ht="15" hidden="false" customHeight="false" outlineLevel="0" collapsed="false">
      <c r="A9964" s="1" t="n">
        <f aca="false">-29.0146298631076</f>
        <v>-29.0146298631076</v>
      </c>
      <c r="B9964" s="1" t="n">
        <v>-16.0474530485717</v>
      </c>
    </row>
    <row r="9965" customFormat="false" ht="15" hidden="false" customHeight="false" outlineLevel="0" collapsed="false">
      <c r="A9965" s="1" t="n">
        <f aca="false">-23.8261939091489</f>
        <v>-23.8261939091489</v>
      </c>
      <c r="B9965" s="1" t="n">
        <v>-15.6849174408432</v>
      </c>
    </row>
    <row r="9966" customFormat="false" ht="15" hidden="false" customHeight="false" outlineLevel="0" collapsed="false">
      <c r="A9966" s="1" t="n">
        <f aca="false">-28.2383892852481</f>
        <v>-28.2383892852481</v>
      </c>
      <c r="B9966" s="1" t="n">
        <v>-14.6626264166956</v>
      </c>
    </row>
    <row r="9967" customFormat="false" ht="15" hidden="false" customHeight="false" outlineLevel="0" collapsed="false">
      <c r="A9967" s="1" t="n">
        <v>-5.56888496237886</v>
      </c>
      <c r="B9967" s="1" t="n">
        <v>7.54308756502035</v>
      </c>
    </row>
    <row r="9968" customFormat="false" ht="15" hidden="false" customHeight="false" outlineLevel="0" collapsed="false">
      <c r="A9968" s="1" t="n">
        <v>22.6877441351643</v>
      </c>
      <c r="B9968" s="1" t="n">
        <v>-5.51253395189478</v>
      </c>
    </row>
    <row r="9969" customFormat="false" ht="15" hidden="false" customHeight="false" outlineLevel="0" collapsed="false">
      <c r="A9969" s="1" t="n">
        <v>2.21076706615517</v>
      </c>
      <c r="B9969" s="1" t="n">
        <v>6.72455614608931</v>
      </c>
    </row>
    <row r="9970" customFormat="false" ht="15" hidden="false" customHeight="false" outlineLevel="0" collapsed="false">
      <c r="A9970" s="1" t="n">
        <v>-3.48060309436426</v>
      </c>
      <c r="B9970" s="1" t="n">
        <v>0.312520282758886</v>
      </c>
    </row>
    <row r="9971" customFormat="false" ht="15" hidden="false" customHeight="false" outlineLevel="0" collapsed="false">
      <c r="A9971" s="1" t="n">
        <f aca="false">-22.4712491138262</f>
        <v>-22.4712491138262</v>
      </c>
      <c r="B9971" s="1" t="n">
        <v>-12.8440958831426</v>
      </c>
    </row>
    <row r="9972" customFormat="false" ht="15" hidden="false" customHeight="false" outlineLevel="0" collapsed="false">
      <c r="A9972" s="1" t="n">
        <v>7.01530076233995</v>
      </c>
      <c r="B9972" s="1" t="n">
        <v>9.05980618428297</v>
      </c>
    </row>
    <row r="9973" customFormat="false" ht="15" hidden="false" customHeight="false" outlineLevel="0" collapsed="false">
      <c r="A9973" s="1" t="n">
        <f aca="false">-19.844638738029</f>
        <v>-19.844638738029</v>
      </c>
      <c r="B9973" s="1" t="n">
        <v>-10.5619721901614</v>
      </c>
    </row>
    <row r="9974" customFormat="false" ht="15" hidden="false" customHeight="false" outlineLevel="0" collapsed="false">
      <c r="A9974" s="1" t="n">
        <f aca="false">-23.6012504050803</f>
        <v>-23.6012504050803</v>
      </c>
      <c r="B9974" s="1" t="n">
        <v>-10.1042409890977</v>
      </c>
    </row>
    <row r="9975" customFormat="false" ht="15" hidden="false" customHeight="false" outlineLevel="0" collapsed="false">
      <c r="A9975" s="1" t="n">
        <v>21.9863197025245</v>
      </c>
      <c r="B9975" s="1" t="n">
        <v>-5.12777493954647</v>
      </c>
    </row>
    <row r="9976" customFormat="false" ht="15" hidden="false" customHeight="false" outlineLevel="0" collapsed="false">
      <c r="A9976" s="1" t="n">
        <f aca="false">-23.7744477194631</f>
        <v>-23.7744477194631</v>
      </c>
      <c r="B9976" s="1" t="n">
        <v>-15.2965947895202</v>
      </c>
    </row>
    <row r="9977" customFormat="false" ht="15" hidden="false" customHeight="false" outlineLevel="0" collapsed="false">
      <c r="A9977" s="1" t="n">
        <v>-1.72801355776518</v>
      </c>
      <c r="B9977" s="1" t="n">
        <v>4.42734240146313</v>
      </c>
    </row>
    <row r="9978" customFormat="false" ht="15" hidden="false" customHeight="false" outlineLevel="0" collapsed="false">
      <c r="A9978" s="1" t="n">
        <v>28.4881245398156</v>
      </c>
      <c r="B9978" s="1" t="n">
        <v>-4.8033354937505</v>
      </c>
    </row>
    <row r="9979" customFormat="false" ht="15" hidden="false" customHeight="false" outlineLevel="0" collapsed="false">
      <c r="A9979" s="1" t="n">
        <v>31.9846726799453</v>
      </c>
      <c r="B9979" s="1" t="n">
        <v>-1.38997198050489</v>
      </c>
    </row>
    <row r="9980" customFormat="false" ht="15" hidden="false" customHeight="false" outlineLevel="0" collapsed="false">
      <c r="A9980" s="1" t="n">
        <v>1.74367994696678</v>
      </c>
      <c r="B9980" s="1" t="n">
        <v>0.966404075935093</v>
      </c>
    </row>
    <row r="9981" customFormat="false" ht="15" hidden="false" customHeight="false" outlineLevel="0" collapsed="false">
      <c r="A9981" s="1" t="n">
        <f aca="false">-29.2625518334948</f>
        <v>-29.2625518334948</v>
      </c>
      <c r="B9981" s="1" t="n">
        <v>-15.9143200039871</v>
      </c>
    </row>
    <row r="9982" customFormat="false" ht="15" hidden="false" customHeight="false" outlineLevel="0" collapsed="false">
      <c r="A9982" s="1" t="n">
        <v>0.863334582168841</v>
      </c>
      <c r="B9982" s="1" t="n">
        <v>4.35244357161402</v>
      </c>
    </row>
    <row r="9983" customFormat="false" ht="15" hidden="false" customHeight="false" outlineLevel="0" collapsed="false">
      <c r="A9983" s="1" t="n">
        <f aca="false">-22.4421771156303</f>
        <v>-22.4421771156303</v>
      </c>
      <c r="B9983" s="1" t="n">
        <v>-18.0369997017424</v>
      </c>
    </row>
    <row r="9984" customFormat="false" ht="15" hidden="false" customHeight="false" outlineLevel="0" collapsed="false">
      <c r="A9984" s="1" t="n">
        <f aca="false">-34.4690911993291</f>
        <v>-34.4690911993291</v>
      </c>
      <c r="B9984" s="1" t="n">
        <v>-12.8309524736662</v>
      </c>
    </row>
    <row r="9985" customFormat="false" ht="15" hidden="false" customHeight="false" outlineLevel="0" collapsed="false">
      <c r="A9985" s="1" t="n">
        <f aca="false">-33.8377139366846</f>
        <v>-33.8377139366846</v>
      </c>
      <c r="B9985" s="1" t="n">
        <v>-17.9568559366445</v>
      </c>
    </row>
    <row r="9986" customFormat="false" ht="15" hidden="false" customHeight="false" outlineLevel="0" collapsed="false">
      <c r="A9986" s="1" t="n">
        <f aca="false">-19.104024833274</f>
        <v>-19.104024833274</v>
      </c>
      <c r="B9986" s="1" t="n">
        <v>-9.57503325601145</v>
      </c>
    </row>
    <row r="9987" customFormat="false" ht="15" hidden="false" customHeight="false" outlineLevel="0" collapsed="false">
      <c r="A9987" s="1" t="n">
        <v>25.8560642245244</v>
      </c>
      <c r="B9987" s="1" t="n">
        <v>-5.68726230506947</v>
      </c>
    </row>
    <row r="9988" customFormat="false" ht="15" hidden="false" customHeight="false" outlineLevel="0" collapsed="false">
      <c r="A9988" s="1" t="n">
        <v>36.5958039265928</v>
      </c>
      <c r="B9988" s="1" t="n">
        <v>-4.26459907902808</v>
      </c>
    </row>
    <row r="9989" customFormat="false" ht="15" hidden="false" customHeight="false" outlineLevel="0" collapsed="false">
      <c r="A9989" s="1" t="n">
        <v>10.5518693022043</v>
      </c>
      <c r="B9989" s="1" t="n">
        <v>2.02240502634433</v>
      </c>
    </row>
    <row r="9990" customFormat="false" ht="15" hidden="false" customHeight="false" outlineLevel="0" collapsed="false">
      <c r="A9990" s="1" t="n">
        <v>27.2658054150438</v>
      </c>
      <c r="B9990" s="1" t="n">
        <v>-5.81094446922483</v>
      </c>
    </row>
    <row r="9991" customFormat="false" ht="15" hidden="false" customHeight="false" outlineLevel="0" collapsed="false">
      <c r="A9991" s="1" t="n">
        <v>1.36010672948903</v>
      </c>
      <c r="B9991" s="1" t="n">
        <v>3.60196459046408</v>
      </c>
    </row>
    <row r="9992" customFormat="false" ht="15" hidden="false" customHeight="false" outlineLevel="0" collapsed="false">
      <c r="A9992" s="1" t="n">
        <f aca="false">-25.4938002366952</f>
        <v>-25.4938002366952</v>
      </c>
      <c r="B9992" s="1" t="n">
        <v>-11.3736013092083</v>
      </c>
    </row>
    <row r="9993" customFormat="false" ht="15" hidden="false" customHeight="false" outlineLevel="0" collapsed="false">
      <c r="A9993" s="1" t="n">
        <f aca="false">-28.830521953139</f>
        <v>-28.830521953139</v>
      </c>
      <c r="B9993" s="1" t="n">
        <v>-11.7308733539975</v>
      </c>
    </row>
    <row r="9994" customFormat="false" ht="15" hidden="false" customHeight="false" outlineLevel="0" collapsed="false">
      <c r="A9994" s="1" t="n">
        <v>8.91663468433838</v>
      </c>
      <c r="B9994" s="1" t="n">
        <v>3.56827651290753</v>
      </c>
    </row>
    <row r="9995" customFormat="false" ht="15" hidden="false" customHeight="false" outlineLevel="0" collapsed="false">
      <c r="A9995" s="1" t="n">
        <f aca="false">-27.1797790524566</f>
        <v>-27.1797790524566</v>
      </c>
      <c r="B9995" s="1" t="n">
        <v>-14.5677045627108</v>
      </c>
    </row>
    <row r="9996" customFormat="false" ht="15" hidden="false" customHeight="false" outlineLevel="0" collapsed="false">
      <c r="A9996" s="1" t="n">
        <v>32.1335338056485</v>
      </c>
      <c r="B9996" s="1" t="n">
        <v>-5.87959600711026</v>
      </c>
    </row>
    <row r="9997" customFormat="false" ht="15" hidden="false" customHeight="false" outlineLevel="0" collapsed="false">
      <c r="A9997" s="1" t="n">
        <v>-2.73494891418085</v>
      </c>
      <c r="B9997" s="1" t="n">
        <v>4.95701809580867</v>
      </c>
    </row>
    <row r="9998" customFormat="false" ht="15" hidden="false" customHeight="false" outlineLevel="0" collapsed="false">
      <c r="A9998" s="1" t="n">
        <f aca="false">-24.1492812756788</f>
        <v>-24.1492812756788</v>
      </c>
      <c r="B9998" s="1" t="n">
        <v>-9.70503572164537</v>
      </c>
    </row>
    <row r="9999" customFormat="false" ht="15" hidden="false" customHeight="false" outlineLevel="0" collapsed="false">
      <c r="A9999" s="1" t="n">
        <f aca="false">-22.9942016123124</f>
        <v>-22.9942016123124</v>
      </c>
      <c r="B9999" s="1" t="n">
        <v>-16.4368551330913</v>
      </c>
    </row>
    <row r="10000" customFormat="false" ht="15" hidden="false" customHeight="false" outlineLevel="0" collapsed="false">
      <c r="A10000" s="1" t="n">
        <f aca="false">-31.8433676570438</f>
        <v>-31.8433676570438</v>
      </c>
      <c r="B10000" s="1" t="n">
        <v>-13.7286431159811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LibreOffice/25.8.1.1$Windows_X86_64 LibreOffice_project/54047653041915e595ad4e45cccea684809c77b5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Denis</dc:creator>
  <dc:description/>
  <dc:language>ru-RU</dc:language>
  <cp:lastModifiedBy/>
  <dcterms:modified xsi:type="dcterms:W3CDTF">2025-10-08T12:04:10Z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