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ject-digitale-besturing\Documentatie\Urenverantwoording\Dirk\"/>
    </mc:Choice>
  </mc:AlternateContent>
  <xr:revisionPtr revIDLastSave="0" documentId="13_ncr:1_{04C99FFC-23DD-406E-8161-D98E1C6C27E9}" xr6:coauthVersionLast="47" xr6:coauthVersionMax="47" xr10:uidLastSave="{00000000-0000-0000-0000-000000000000}"/>
  <bookViews>
    <workbookView xWindow="31320" yWindow="0" windowWidth="20385" windowHeight="20985" xr2:uid="{00000000-000D-0000-FFFF-FFFF00000000}"/>
  </bookViews>
  <sheets>
    <sheet name="week 1" sheetId="5" r:id="rId1"/>
    <sheet name="week 2" sheetId="1" r:id="rId2"/>
    <sheet name="week 3" sheetId="7" r:id="rId3"/>
    <sheet name="week 4" sheetId="8" r:id="rId4"/>
    <sheet name="week 5" sheetId="9" r:id="rId5"/>
    <sheet name="week 7" sheetId="11" r:id="rId6"/>
    <sheet name="week 8" sheetId="12" r:id="rId7"/>
    <sheet name="algemeene data." sheetId="13" r:id="rId8"/>
    <sheet name="week 6" sheetId="10" r:id="rId9"/>
    <sheet name="datum data." sheetId="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1" l="1"/>
  <c r="B13" i="10"/>
  <c r="B15" i="10"/>
  <c r="B17" i="9"/>
  <c r="A12" i="8"/>
  <c r="A14" i="8" s="1"/>
  <c r="A16" i="8" s="1"/>
  <c r="A18" i="8" s="1"/>
  <c r="A20" i="8" s="1"/>
  <c r="F2" i="5" l="1"/>
  <c r="C6" i="13"/>
  <c r="L2" i="1"/>
  <c r="B19" i="12"/>
  <c r="AE8" i="13" s="1"/>
  <c r="B17" i="12"/>
  <c r="AE7" i="13" s="1"/>
  <c r="B15" i="12"/>
  <c r="AE6" i="13" s="1"/>
  <c r="B13" i="12"/>
  <c r="AE5" i="13" s="1"/>
  <c r="B11" i="12"/>
  <c r="AE4" i="13" s="1"/>
  <c r="B19" i="11"/>
  <c r="AA8" i="13" s="1"/>
  <c r="B17" i="11"/>
  <c r="AA7" i="13" s="1"/>
  <c r="B15" i="11"/>
  <c r="AA6" i="13" s="1"/>
  <c r="B13" i="11"/>
  <c r="AA5" i="13" s="1"/>
  <c r="AA4" i="13"/>
  <c r="B19" i="10"/>
  <c r="W8" i="13" s="1"/>
  <c r="B17" i="10"/>
  <c r="W7" i="13" s="1"/>
  <c r="W6" i="13"/>
  <c r="W5" i="13"/>
  <c r="B11" i="10"/>
  <c r="W4" i="13" s="1"/>
  <c r="B19" i="9"/>
  <c r="S8" i="13" s="1"/>
  <c r="S7" i="13"/>
  <c r="B15" i="9"/>
  <c r="S6" i="13" s="1"/>
  <c r="B13" i="9"/>
  <c r="S5" i="13" s="1"/>
  <c r="B11" i="9"/>
  <c r="B19" i="8"/>
  <c r="O8" i="13" s="1"/>
  <c r="B17" i="8"/>
  <c r="O7" i="13" s="1"/>
  <c r="B15" i="8"/>
  <c r="O6" i="13" s="1"/>
  <c r="B13" i="8"/>
  <c r="O5" i="13" s="1"/>
  <c r="B11" i="8"/>
  <c r="B19" i="7"/>
  <c r="K8" i="13" s="1"/>
  <c r="B17" i="7"/>
  <c r="K7" i="13" s="1"/>
  <c r="B15" i="7"/>
  <c r="K6" i="13" s="1"/>
  <c r="B13" i="7"/>
  <c r="K5" i="13" s="1"/>
  <c r="B11" i="7"/>
  <c r="B19" i="1"/>
  <c r="G8" i="13" s="1"/>
  <c r="B17" i="1"/>
  <c r="G7" i="13" s="1"/>
  <c r="B15" i="1"/>
  <c r="G6" i="13" s="1"/>
  <c r="B13" i="1"/>
  <c r="G5" i="13" s="1"/>
  <c r="B11" i="1"/>
  <c r="L2" i="12"/>
  <c r="L2" i="11"/>
  <c r="L2" i="10"/>
  <c r="L2" i="9"/>
  <c r="L2" i="8"/>
  <c r="L2" i="7"/>
  <c r="B19" i="5"/>
  <c r="C8" i="13" s="1"/>
  <c r="B17" i="5"/>
  <c r="C7" i="13" s="1"/>
  <c r="B13" i="5"/>
  <c r="C5" i="13" s="1"/>
  <c r="B11" i="5"/>
  <c r="C4" i="13" s="1"/>
  <c r="C3" i="13"/>
  <c r="I28" i="5"/>
  <c r="I28" i="1" s="1"/>
  <c r="I28" i="7" s="1"/>
  <c r="I28" i="8" s="1"/>
  <c r="I28" i="9" s="1"/>
  <c r="I28" i="10" s="1"/>
  <c r="I28" i="11" s="1"/>
  <c r="I28" i="12" s="1"/>
  <c r="J6" i="12"/>
  <c r="J6" i="11"/>
  <c r="J6" i="10"/>
  <c r="J6" i="9"/>
  <c r="J6" i="8"/>
  <c r="J6" i="7"/>
  <c r="J6" i="1"/>
  <c r="J4" i="12"/>
  <c r="J4" i="11"/>
  <c r="J4" i="10"/>
  <c r="J4" i="9"/>
  <c r="J4" i="8"/>
  <c r="J4" i="7"/>
  <c r="J4" i="1"/>
  <c r="C6" i="12"/>
  <c r="C6" i="11"/>
  <c r="C6" i="10"/>
  <c r="C6" i="9"/>
  <c r="C6" i="8"/>
  <c r="C6" i="7"/>
  <c r="C6" i="1"/>
  <c r="C4" i="12"/>
  <c r="C4" i="11"/>
  <c r="C4" i="10"/>
  <c r="C4" i="9"/>
  <c r="C4" i="8"/>
  <c r="C4" i="7"/>
  <c r="C4" i="1"/>
  <c r="D2" i="1"/>
  <c r="D4" i="4"/>
  <c r="D6" i="4" s="1"/>
  <c r="D8" i="4" s="1"/>
  <c r="D10" i="4" s="1"/>
  <c r="D12" i="4" s="1"/>
  <c r="D14" i="4" s="1"/>
  <c r="D16" i="4" s="1"/>
  <c r="D18" i="4" s="1"/>
  <c r="I2" i="4" l="1"/>
  <c r="F2" i="1"/>
  <c r="I2" i="1" s="1"/>
  <c r="I2" i="5"/>
  <c r="D28" i="12"/>
  <c r="H24" i="13" s="1"/>
  <c r="D28" i="11"/>
  <c r="G24" i="13" s="1"/>
  <c r="D28" i="10"/>
  <c r="F24" i="13" s="1"/>
  <c r="D28" i="9"/>
  <c r="E24" i="13" s="1"/>
  <c r="S4" i="13"/>
  <c r="D28" i="8"/>
  <c r="D24" i="13" s="1"/>
  <c r="O4" i="13"/>
  <c r="R24" i="13"/>
  <c r="D28" i="7"/>
  <c r="C24" i="13" s="1"/>
  <c r="K4" i="13"/>
  <c r="S24" i="13"/>
  <c r="Q24" i="13"/>
  <c r="D28" i="1"/>
  <c r="B24" i="13" s="1"/>
  <c r="P24" i="13"/>
  <c r="G4" i="13"/>
  <c r="G3" i="13"/>
  <c r="D28" i="5"/>
  <c r="A24" i="13" s="1"/>
  <c r="D27" i="5"/>
  <c r="D27" i="1" s="1"/>
  <c r="D2" i="7"/>
  <c r="A12" i="1" l="1"/>
  <c r="A14" i="1" s="1"/>
  <c r="A12" i="5"/>
  <c r="A14" i="5" s="1"/>
  <c r="A16" i="5" s="1"/>
  <c r="O24" i="13"/>
  <c r="F2" i="7"/>
  <c r="A12" i="7" s="1"/>
  <c r="K3" i="13"/>
  <c r="D27" i="7"/>
  <c r="D27" i="8" s="1"/>
  <c r="D27" i="9" s="1"/>
  <c r="D27" i="10" s="1"/>
  <c r="D27" i="11" s="1"/>
  <c r="D27" i="12" s="1"/>
  <c r="D2" i="8"/>
  <c r="F4" i="13" l="1"/>
  <c r="B4" i="13"/>
  <c r="B5" i="13"/>
  <c r="A18" i="5"/>
  <c r="B6" i="13"/>
  <c r="F2" i="8"/>
  <c r="O3" i="13"/>
  <c r="I2" i="7"/>
  <c r="D2" i="9"/>
  <c r="S3" i="13" s="1"/>
  <c r="A14" i="7"/>
  <c r="J4" i="13"/>
  <c r="A16" i="1"/>
  <c r="F5" i="13"/>
  <c r="A20" i="5" l="1"/>
  <c r="B8" i="13" s="1"/>
  <c r="B7" i="13"/>
  <c r="A16" i="7"/>
  <c r="J5" i="13"/>
  <c r="I2" i="8"/>
  <c r="A18" i="1"/>
  <c r="F6" i="13"/>
  <c r="F2" i="9"/>
  <c r="A12" i="9" s="1"/>
  <c r="D2" i="10"/>
  <c r="W3" i="13" s="1"/>
  <c r="N4" i="13"/>
  <c r="A14" i="9" l="1"/>
  <c r="R4" i="13"/>
  <c r="I2" i="9"/>
  <c r="D2" i="11"/>
  <c r="AA3" i="13" s="1"/>
  <c r="A20" i="1"/>
  <c r="F8" i="13" s="1"/>
  <c r="F7" i="13"/>
  <c r="N5" i="13"/>
  <c r="F2" i="10"/>
  <c r="A12" i="10" s="1"/>
  <c r="A18" i="7"/>
  <c r="J6" i="13"/>
  <c r="F2" i="11" l="1"/>
  <c r="I2" i="11" s="1"/>
  <c r="D2" i="12"/>
  <c r="AE3" i="13" s="1"/>
  <c r="A14" i="10"/>
  <c r="V4" i="13"/>
  <c r="A16" i="9"/>
  <c r="R5" i="13"/>
  <c r="N6" i="13"/>
  <c r="I2" i="10"/>
  <c r="A20" i="7"/>
  <c r="J8" i="13" s="1"/>
  <c r="J7" i="13"/>
  <c r="F2" i="12" l="1"/>
  <c r="A12" i="12" s="1"/>
  <c r="A14" i="12" s="1"/>
  <c r="A12" i="11"/>
  <c r="A14" i="11" s="1"/>
  <c r="A16" i="10"/>
  <c r="V5" i="13"/>
  <c r="N8" i="13"/>
  <c r="N7" i="13"/>
  <c r="A18" i="9"/>
  <c r="R6" i="13"/>
  <c r="AD4" i="13" l="1"/>
  <c r="I2" i="12"/>
  <c r="Z4" i="13"/>
  <c r="A20" i="9"/>
  <c r="R8" i="13" s="1"/>
  <c r="R7" i="13"/>
  <c r="A16" i="12"/>
  <c r="AD5" i="13"/>
  <c r="A16" i="11"/>
  <c r="Z5" i="13"/>
  <c r="A18" i="10"/>
  <c r="V6" i="13"/>
  <c r="A20" i="10" l="1"/>
  <c r="V8" i="13" s="1"/>
  <c r="V7" i="13"/>
  <c r="A18" i="12"/>
  <c r="AD6" i="13"/>
  <c r="A18" i="11"/>
  <c r="Z6" i="13"/>
  <c r="A20" i="11" l="1"/>
  <c r="Z8" i="13" s="1"/>
  <c r="Z7" i="13"/>
  <c r="A20" i="12"/>
  <c r="AD8" i="13" s="1"/>
  <c r="AD7" i="13"/>
</calcChain>
</file>

<file path=xl/sharedStrings.xml><?xml version="1.0" encoding="utf-8"?>
<sst xmlns="http://schemas.openxmlformats.org/spreadsheetml/2006/main" count="328" uniqueCount="65">
  <si>
    <t>Urenverantwoordingsformulier</t>
  </si>
  <si>
    <t xml:space="preserve">Urenverantwoording weeknr. </t>
  </si>
  <si>
    <t>van:</t>
  </si>
  <si>
    <t>t/m</t>
  </si>
  <si>
    <t>Jaar:</t>
  </si>
  <si>
    <t>Naam deelnemer:</t>
  </si>
  <si>
    <t>Naam school:</t>
  </si>
  <si>
    <t>praktijkopleider</t>
  </si>
  <si>
    <t>Naam BPV-docent:</t>
  </si>
  <si>
    <t>Paraaf en datum voor akkoord:</t>
  </si>
  <si>
    <t>Paraaf voor akkoord:</t>
  </si>
  <si>
    <t>Dag</t>
  </si>
  <si>
    <t>Uren</t>
  </si>
  <si>
    <t>tijden</t>
  </si>
  <si>
    <t>Omschrijving werkzaamheden:</t>
  </si>
  <si>
    <t>maandag</t>
  </si>
  <si>
    <t>dinsdag</t>
  </si>
  <si>
    <t>woensdag</t>
  </si>
  <si>
    <t>donderdag</t>
  </si>
  <si>
    <t>vrijdag</t>
  </si>
  <si>
    <t>Week reflacie</t>
  </si>
  <si>
    <t>Wat ging goed?</t>
  </si>
  <si>
    <t>Wat kon beter?</t>
  </si>
  <si>
    <t>Gewerkte uren cumulatief:</t>
  </si>
  <si>
    <t>ziek deze week</t>
  </si>
  <si>
    <t>uren deze week</t>
  </si>
  <si>
    <t>Ziekte uren cumulatief:</t>
  </si>
  <si>
    <t>week</t>
  </si>
  <si>
    <t>datum</t>
  </si>
  <si>
    <t>dag</t>
  </si>
  <si>
    <t xml:space="preserve">productieste dagen </t>
  </si>
  <si>
    <t>produciefste week</t>
  </si>
  <si>
    <t>welke dag van de week het productiefs</t>
  </si>
  <si>
    <t>do</t>
  </si>
  <si>
    <t>di</t>
  </si>
  <si>
    <t>wo</t>
  </si>
  <si>
    <t>ma</t>
  </si>
  <si>
    <t>vr</t>
  </si>
  <si>
    <t>pause tijd</t>
  </si>
  <si>
    <t>NHL stenden</t>
  </si>
  <si>
    <t>Week reflactie</t>
  </si>
  <si>
    <t>Naam Tutor</t>
  </si>
  <si>
    <t>Cees Draaier</t>
  </si>
  <si>
    <t>Hendrik Bijlsma</t>
  </si>
  <si>
    <t>Dirk Bouma</t>
  </si>
  <si>
    <t>We hebben een uitgebreid pakket van eisen gemaakt en we hebben een takenverdeling gemaakt.</t>
  </si>
  <si>
    <t>We zijn bezig geweest met het beoordelen van een handleiding van een robotgrasmaaier</t>
  </si>
  <si>
    <t>We hebben een project vergadering gehad en we zijn bezig geweest met het beoorelen van een handleiding</t>
  </si>
  <si>
    <t>Uitleg over het project</t>
  </si>
  <si>
    <t>We zijn verder gegaan met de review van de handleiding en hebben een takenverdeling gemaakt voor het programeren</t>
  </si>
  <si>
    <t>Tutor gesprek met Cees en documentatie</t>
  </si>
  <si>
    <t>Bezig met review en PVA</t>
  </si>
  <si>
    <t>Ammaar geholpen met top down</t>
  </si>
  <si>
    <t>Vakantie</t>
  </si>
  <si>
    <t>overleg en top-down in hdl gezet</t>
  </si>
  <si>
    <t>Perijn en ik zijn bezig geweest met het verbeteren van het top-down architectuur.</t>
  </si>
  <si>
    <t>Tutor gesprek</t>
  </si>
  <si>
    <t>Bezig geweest met de VHDL state diagrammen</t>
  </si>
  <si>
    <t>Perijn, Ammaar en ik hebben samen gezeten om de state diagrams te verbeteren zodat wij beter met elkaar konden overleggen</t>
  </si>
  <si>
    <t>Bezig geweest met het maken van de VHDL state diagrams</t>
  </si>
  <si>
    <t>Testen van de vhdl code met de testopstelling</t>
  </si>
  <si>
    <t>Uitleg over testopstelling en bezig geweest met journaal en andere documentatie</t>
  </si>
  <si>
    <t>Testplan gemaakt samen met perijn</t>
  </si>
  <si>
    <t>Ziek</t>
  </si>
  <si>
    <t>Laatste check of alles volledig werkt mbv testopstelling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</si>
</sst>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dddd"/>
    <numFmt numFmtId="165" formatCode="h:mm;@"/>
    <numFmt numFmtId="166" formatCode="[$-F400]h:mm:ss\ AM/PM"/>
    <numFmt numFmtId="167" formatCode="[h]:mm:ss;@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38">
    <border>
      <left/>
      <right/>
      <top/>
      <bottom/>
      <diagonal/>
    </border>
    <border>
      <left/>
      <right/>
      <top/>
      <bottom style="medium">
        <color theme="3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5" fillId="5" borderId="0" applyNumberFormat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85">
    <xf numFmtId="0" fontId="0" fillId="0" borderId="0" xfId="0"/>
    <xf numFmtId="0" fontId="1" fillId="2" borderId="0" xfId="0" applyFont="1" applyFill="1" applyAlignment="1">
      <alignment vertical="center"/>
    </xf>
    <xf numFmtId="0" fontId="0" fillId="2" borderId="0" xfId="0" applyFill="1"/>
    <xf numFmtId="0" fontId="2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2" borderId="2" xfId="0" applyFill="1" applyBorder="1"/>
    <xf numFmtId="164" fontId="0" fillId="2" borderId="3" xfId="0" applyNumberFormat="1" applyFill="1" applyBorder="1" applyAlignment="1">
      <alignment horizontal="center"/>
    </xf>
    <xf numFmtId="14" fontId="0" fillId="2" borderId="5" xfId="0" applyNumberFormat="1" applyFill="1" applyBorder="1" applyAlignment="1">
      <alignment horizontal="center" vertical="top"/>
    </xf>
    <xf numFmtId="0" fontId="0" fillId="2" borderId="6" xfId="0" applyFill="1" applyBorder="1"/>
    <xf numFmtId="0" fontId="0" fillId="2" borderId="7" xfId="0" applyFill="1" applyBorder="1"/>
    <xf numFmtId="0" fontId="0" fillId="0" borderId="8" xfId="0" applyBorder="1"/>
    <xf numFmtId="0" fontId="0" fillId="2" borderId="8" xfId="0" applyFill="1" applyBorder="1"/>
    <xf numFmtId="14" fontId="0" fillId="0" borderId="0" xfId="0" applyNumberForma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4" fontId="0" fillId="0" borderId="21" xfId="0" applyNumberFormat="1" applyBorder="1"/>
    <xf numFmtId="165" fontId="0" fillId="2" borderId="4" xfId="0" applyNumberFormat="1" applyFill="1" applyBorder="1" applyAlignment="1">
      <alignment horizontal="left"/>
    </xf>
    <xf numFmtId="165" fontId="0" fillId="2" borderId="4" xfId="0" applyNumberFormat="1" applyFill="1" applyBorder="1"/>
    <xf numFmtId="165" fontId="0" fillId="2" borderId="22" xfId="0" applyNumberFormat="1" applyFill="1" applyBorder="1" applyAlignment="1">
      <alignment horizontal="left"/>
    </xf>
    <xf numFmtId="0" fontId="3" fillId="2" borderId="15" xfId="0" applyFont="1" applyFill="1" applyBorder="1" applyAlignment="1">
      <alignment vertical="center"/>
    </xf>
    <xf numFmtId="164" fontId="0" fillId="2" borderId="9" xfId="0" applyNumberFormat="1" applyFill="1" applyBorder="1" applyAlignment="1">
      <alignment horizont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5" fillId="5" borderId="0" xfId="1"/>
    <xf numFmtId="14" fontId="0" fillId="0" borderId="5" xfId="0" applyNumberFormat="1" applyBorder="1" applyAlignment="1">
      <alignment horizontal="center" vertical="top"/>
    </xf>
    <xf numFmtId="0" fontId="5" fillId="0" borderId="0" xfId="1" applyFill="1"/>
    <xf numFmtId="9" fontId="0" fillId="0" borderId="0" xfId="2" applyFont="1"/>
    <xf numFmtId="166" fontId="0" fillId="0" borderId="0" xfId="0" applyNumberFormat="1"/>
    <xf numFmtId="166" fontId="0" fillId="0" borderId="16" xfId="0" applyNumberFormat="1" applyBorder="1"/>
    <xf numFmtId="166" fontId="0" fillId="0" borderId="17" xfId="0" applyNumberFormat="1" applyBorder="1"/>
    <xf numFmtId="166" fontId="0" fillId="0" borderId="18" xfId="0" applyNumberFormat="1" applyBorder="1"/>
    <xf numFmtId="14" fontId="0" fillId="0" borderId="16" xfId="0" applyNumberFormat="1" applyBorder="1"/>
    <xf numFmtId="14" fontId="0" fillId="0" borderId="17" xfId="0" applyNumberFormat="1" applyBorder="1"/>
    <xf numFmtId="14" fontId="0" fillId="0" borderId="18" xfId="0" applyNumberFormat="1" applyBorder="1"/>
    <xf numFmtId="0" fontId="0" fillId="0" borderId="15" xfId="0" applyBorder="1"/>
    <xf numFmtId="166" fontId="0" fillId="0" borderId="32" xfId="0" applyNumberFormat="1" applyBorder="1"/>
    <xf numFmtId="166" fontId="0" fillId="0" borderId="33" xfId="0" applyNumberFormat="1" applyBorder="1"/>
    <xf numFmtId="166" fontId="0" fillId="0" borderId="34" xfId="0" applyNumberFormat="1" applyBorder="1"/>
    <xf numFmtId="166" fontId="0" fillId="0" borderId="36" xfId="0" applyNumberFormat="1" applyBorder="1"/>
    <xf numFmtId="166" fontId="6" fillId="0" borderId="0" xfId="0" applyNumberFormat="1" applyFont="1"/>
    <xf numFmtId="167" fontId="5" fillId="5" borderId="0" xfId="1" applyNumberFormat="1"/>
    <xf numFmtId="165" fontId="0" fillId="2" borderId="9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3" fillId="2" borderId="3" xfId="0" applyFont="1" applyFill="1" applyBorder="1" applyAlignment="1">
      <alignment horizontal="center" textRotation="45"/>
    </xf>
    <xf numFmtId="0" fontId="3" fillId="2" borderId="9" xfId="0" applyFont="1" applyFill="1" applyBorder="1" applyAlignment="1">
      <alignment horizontal="center" textRotation="45"/>
    </xf>
    <xf numFmtId="0" fontId="3" fillId="2" borderId="5" xfId="0" applyFont="1" applyFill="1" applyBorder="1" applyAlignment="1">
      <alignment horizontal="center" textRotation="45"/>
    </xf>
    <xf numFmtId="0" fontId="0" fillId="4" borderId="10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11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165" fontId="0" fillId="2" borderId="3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4" fillId="2" borderId="20" xfId="0" applyFont="1" applyFill="1" applyBorder="1" applyAlignment="1">
      <alignment horizontal="center" vertical="center"/>
    </xf>
    <xf numFmtId="166" fontId="5" fillId="6" borderId="37" xfId="3" applyNumberFormat="1" applyFill="1" applyBorder="1" applyAlignment="1">
      <alignment horizontal="center"/>
    </xf>
    <xf numFmtId="166" fontId="5" fillId="6" borderId="5" xfId="3" applyNumberFormat="1" applyFill="1" applyBorder="1" applyAlignment="1">
      <alignment horizontal="center"/>
    </xf>
    <xf numFmtId="0" fontId="4" fillId="2" borderId="21" xfId="0" applyFont="1" applyFill="1" applyBorder="1" applyAlignment="1">
      <alignment horizontal="center" vertical="center"/>
    </xf>
    <xf numFmtId="166" fontId="5" fillId="6" borderId="3" xfId="3" applyNumberForma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4">
    <cellStyle name="20% - Accent1" xfId="1" builtinId="30"/>
    <cellStyle name="Komma" xfId="3" builtinId="3"/>
    <cellStyle name="Procent" xfId="2" builtinId="5"/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4"/>
          <c:order val="0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29-4BD1-8EB3-3E511C2D78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29-4BD1-8EB3-3E511C2D78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29-4BD1-8EB3-3E511C2D78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29-4BD1-8EB3-3E511C2D78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0.1875</c:v>
                </c:pt>
                <c:pt idx="3">
                  <c:v>0.10416666666666663</c:v>
                </c:pt>
                <c:pt idx="4">
                  <c:v>5.208333333333337E-2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2BF-4FC7-A3F5-E378081F275B}"/>
            </c:ext>
          </c:extLst>
        </c:ser>
        <c:ser>
          <c:idx val="6"/>
          <c:order val="2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82BF-4FC7-A3F5-E378081F27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82BF-4FC7-A3F5-E378081F27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82BF-4FC7-A3F5-E378081F27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82BF-4FC7-A3F5-E378081F27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0.1875</c:v>
                </c:pt>
                <c:pt idx="3">
                  <c:v>0.10416666666666663</c:v>
                </c:pt>
                <c:pt idx="4">
                  <c:v>5.208333333333337E-2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2BF-4FC7-A3F5-E378081F275B}"/>
            </c:ext>
          </c:extLst>
        </c:ser>
        <c:ser>
          <c:idx val="7"/>
          <c:order val="3"/>
          <c:tx>
            <c:strRef>
              <c:f>'algemeene data.'!$B$4:$B$8</c:f>
              <c:strCache>
                <c:ptCount val="5"/>
                <c:pt idx="0">
                  <c:v>03/02/2025</c:v>
                </c:pt>
                <c:pt idx="1">
                  <c:v>04/02/2025</c:v>
                </c:pt>
                <c:pt idx="2">
                  <c:v>05/02/2025</c:v>
                </c:pt>
                <c:pt idx="3">
                  <c:v>06/02/2025</c:v>
                </c:pt>
                <c:pt idx="4">
                  <c:v>07/02/2025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30-82BF-4FC7-A3F5-E378081F275B}"/>
            </c:ext>
          </c:extLst>
        </c:ser>
        <c:ser>
          <c:idx val="2"/>
          <c:order val="4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829-4BD1-8EB3-3E511C2D78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829-4BD1-8EB3-3E511C2D78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829-4BD1-8EB3-3E511C2D78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829-4BD1-8EB3-3E511C2D78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0.1875</c:v>
                </c:pt>
                <c:pt idx="3">
                  <c:v>0.10416666666666663</c:v>
                </c:pt>
                <c:pt idx="4">
                  <c:v>5.208333333333337E-2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2BF-4FC7-A3F5-E378081F275B}"/>
            </c:ext>
          </c:extLst>
        </c:ser>
        <c:ser>
          <c:idx val="3"/>
          <c:order val="5"/>
          <c:tx>
            <c:strRef>
              <c:f>'algemeene data.'!$B$4:$B$8</c:f>
              <c:strCache>
                <c:ptCount val="5"/>
                <c:pt idx="0">
                  <c:v>03/02/2025</c:v>
                </c:pt>
                <c:pt idx="1">
                  <c:v>04/02/2025</c:v>
                </c:pt>
                <c:pt idx="2">
                  <c:v>05/02/2025</c:v>
                </c:pt>
                <c:pt idx="3">
                  <c:v>06/02/2025</c:v>
                </c:pt>
                <c:pt idx="4">
                  <c:v>07/02/2025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  <c:extLst xmlns:c15="http://schemas.microsoft.com/office/drawing/2012/chart"/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7-82BF-4FC7-A3F5-E378081F275B}"/>
            </c:ext>
          </c:extLst>
        </c:ser>
        <c:ser>
          <c:idx val="0"/>
          <c:order val="6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82BF-4FC7-A3F5-E378081F27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82BF-4FC7-A3F5-E378081F27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82BF-4FC7-A3F5-E378081F27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82BF-4FC7-A3F5-E378081F27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0.1875</c:v>
                </c:pt>
                <c:pt idx="3">
                  <c:v>0.10416666666666663</c:v>
                </c:pt>
                <c:pt idx="4">
                  <c:v>5.208333333333337E-2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2BF-4FC7-A3F5-E378081F275B}"/>
            </c:ext>
          </c:extLst>
        </c:ser>
        <c:ser>
          <c:idx val="1"/>
          <c:order val="7"/>
          <c:tx>
            <c:strRef>
              <c:f>'algemeene data.'!$B$4:$B$8</c:f>
              <c:strCache>
                <c:ptCount val="5"/>
                <c:pt idx="0">
                  <c:v>03/02/2025</c:v>
                </c:pt>
                <c:pt idx="1">
                  <c:v>04/02/2025</c:v>
                </c:pt>
                <c:pt idx="2">
                  <c:v>05/02/2025</c:v>
                </c:pt>
                <c:pt idx="3">
                  <c:v>06/02/2025</c:v>
                </c:pt>
                <c:pt idx="4">
                  <c:v>07/02/2025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45691</c:v>
                </c:pt>
                <c:pt idx="1">
                  <c:v>45692</c:v>
                </c:pt>
                <c:pt idx="2">
                  <c:v>45693</c:v>
                </c:pt>
                <c:pt idx="3">
                  <c:v>45694</c:v>
                </c:pt>
                <c:pt idx="4">
                  <c:v>45695</c:v>
                </c:pt>
              </c:numCache>
              <c:extLst xmlns:c15="http://schemas.microsoft.com/office/drawing/2012/chart"/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5-82BF-4FC7-A3F5-E378081F275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'algemeene data.'!$B$4:$B$8</c15:sqref>
                        </c15:formulaRef>
                      </c:ext>
                    </c:extLst>
                    <c:strCache>
                      <c:ptCount val="5"/>
                      <c:pt idx="0">
                        <c:v>03/02/2025</c:v>
                      </c:pt>
                      <c:pt idx="1">
                        <c:v>04/02/2025</c:v>
                      </c:pt>
                      <c:pt idx="2">
                        <c:v>05/02/2025</c:v>
                      </c:pt>
                      <c:pt idx="3">
                        <c:v>06/02/2025</c:v>
                      </c:pt>
                      <c:pt idx="4">
                        <c:v>07/02/2025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2829-4BD1-8EB3-3E511C2D78D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NL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'algemeene data.'!$B$4:$B$8</c15:sqref>
                        </c15:formulaRef>
                      </c:ext>
                    </c:extLst>
                    <c:numCache>
                      <c:formatCode>m/d/yyyy</c:formatCode>
                      <c:ptCount val="5"/>
                      <c:pt idx="0">
                        <c:v>45691</c:v>
                      </c:pt>
                      <c:pt idx="1">
                        <c:v>45692</c:v>
                      </c:pt>
                      <c:pt idx="2">
                        <c:v>45693</c:v>
                      </c:pt>
                      <c:pt idx="3">
                        <c:v>45694</c:v>
                      </c:pt>
                      <c:pt idx="4">
                        <c:v>45695</c:v>
                      </c:pt>
                    </c:numCache>
                  </c:num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29-82BF-4FC7-A3F5-E378081F275B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63-4455-A74E-42CA71602C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63-4455-A74E-42CA71602C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63-4455-A74E-42CA71602C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63-4455-A74E-42CA71602C3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863-4455-A74E-42CA71602C3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863-4455-A74E-42CA71602C3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863-4455-A74E-42CA71602C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('algemeene data.'!$C$3,'algemeene data.'!$G$3,'algemeene data.'!$K$3,'algemeene data.'!$O$3,'algemeene data.'!$S$3,'algemeene data.'!$W$3,'algemeene data.'!$AA$3)</c15:sqref>
                  </c15:fullRef>
                </c:ext>
              </c:extLst>
              <c:f>('algemeene data.'!$C$3,'algemeene data.'!$G$3,'algemeene data.'!$K$3,'algemeene data.'!$O$3,'algemeene data.'!$S$3,'algemeene data.'!$W$3,'algemeene data.'!$AA$3)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'algemeene data.'!$A$24:$H$24</c15:sqref>
                  </c15:fullRef>
                </c:ext>
              </c:extLst>
              <c:f>'algemeene data.'!$A$24:$G$24</c:f>
              <c:numCache>
                <c:formatCode>[$-F400]h:mm:ss\ am/pm</c:formatCode>
                <c:ptCount val="7"/>
                <c:pt idx="0">
                  <c:v>0.34375</c:v>
                </c:pt>
                <c:pt idx="1">
                  <c:v>0.29166666666666663</c:v>
                </c:pt>
                <c:pt idx="2">
                  <c:v>8.333333333333337E-2</c:v>
                </c:pt>
                <c:pt idx="3">
                  <c:v>0.40624999999999994</c:v>
                </c:pt>
                <c:pt idx="4">
                  <c:v>0.29166666666666663</c:v>
                </c:pt>
                <c:pt idx="5">
                  <c:v>0.36458333333333337</c:v>
                </c:pt>
                <c:pt idx="6">
                  <c:v>8.333333333333337E-2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6-F969-405D-AD2B-16E5BDFDDFE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28454021728296619"/>
          <c:y val="0.1795039664468738"/>
          <c:w val="0.45792351905378914"/>
          <c:h val="0.65655108708120036"/>
        </c:manualLayout>
      </c:layout>
      <c:pieChart>
        <c:varyColors val="1"/>
        <c:ser>
          <c:idx val="0"/>
          <c:order val="0"/>
          <c:tx>
            <c:v>welke dag is het productiefs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A8-4CB4-94CE-FC6D3B14B6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A8-4CB4-94CE-FC6D3B14B6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A8-4CB4-94CE-FC6D3B14B6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A8-4CB4-94CE-FC6D3B14B6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A8-4CB4-94CE-FC6D3B14B6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'algemeene data.'!$O$25:$S$25</c:f>
              <c:strCache>
                <c:ptCount val="5"/>
                <c:pt idx="0">
                  <c:v>ma</c:v>
                </c:pt>
                <c:pt idx="1">
                  <c:v>di</c:v>
                </c:pt>
                <c:pt idx="2">
                  <c:v>wo</c:v>
                </c:pt>
                <c:pt idx="3">
                  <c:v>do</c:v>
                </c:pt>
                <c:pt idx="4">
                  <c:v>vr</c:v>
                </c:pt>
              </c:strCache>
            </c:strRef>
          </c:cat>
          <c:val>
            <c:numRef>
              <c:f>'algemeene data.'!$O$24:$S$24</c:f>
              <c:numCache>
                <c:formatCode>[$-F400]h:mm:ss\ am/pm</c:formatCode>
                <c:ptCount val="5"/>
                <c:pt idx="0">
                  <c:v>0.49999999999999989</c:v>
                </c:pt>
                <c:pt idx="1">
                  <c:v>0.34375000000000006</c:v>
                </c:pt>
                <c:pt idx="2">
                  <c:v>0.48958333333333337</c:v>
                </c:pt>
                <c:pt idx="3">
                  <c:v>0.22916666666666663</c:v>
                </c:pt>
                <c:pt idx="4">
                  <c:v>0.30208333333333337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61-4C27-A4ED-13BA9C5A108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data.'!$G$3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02-4F31-A789-85B39B61D5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02-4F31-A789-85B39B61D5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02-4F31-A789-85B39B61D5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02-4F31-A789-85B39B61D5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C02-4F31-A789-85B39B61D5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data.'!$F$4:$F$8</c:f>
              <c:numCache>
                <c:formatCode>m/d/yyyy</c:formatCode>
                <c:ptCount val="5"/>
                <c:pt idx="0">
                  <c:v>45698</c:v>
                </c:pt>
                <c:pt idx="1">
                  <c:v>45699</c:v>
                </c:pt>
                <c:pt idx="2">
                  <c:v>45700</c:v>
                </c:pt>
                <c:pt idx="3">
                  <c:v>45701</c:v>
                </c:pt>
                <c:pt idx="4">
                  <c:v>45702</c:v>
                </c:pt>
              </c:numCache>
            </c:numRef>
          </c:cat>
          <c:val>
            <c:numRef>
              <c:f>'algemeene data.'!$G$4:$G$8</c:f>
              <c:numCache>
                <c:formatCode>[$-F400]h:mm:ss\ am/pm</c:formatCode>
                <c:ptCount val="5"/>
                <c:pt idx="0">
                  <c:v>0.10416666666666663</c:v>
                </c:pt>
                <c:pt idx="1">
                  <c:v>6.25E-2</c:v>
                </c:pt>
                <c:pt idx="2">
                  <c:v>0</c:v>
                </c:pt>
                <c:pt idx="3">
                  <c:v>0</c:v>
                </c:pt>
                <c:pt idx="4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E-46C7-8237-66AE81004C0E}"/>
            </c:ext>
          </c:extLst>
        </c:ser>
        <c:ser>
          <c:idx val="1"/>
          <c:order val="1"/>
          <c:tx>
            <c:strRef>
              <c:f>'algemeene data.'!$G$3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C02-4F31-A789-85B39B61D5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data.'!$F$4:$F$8</c:f>
              <c:numCache>
                <c:formatCode>m/d/yyyy</c:formatCode>
                <c:ptCount val="5"/>
                <c:pt idx="0">
                  <c:v>45698</c:v>
                </c:pt>
                <c:pt idx="1">
                  <c:v>45699</c:v>
                </c:pt>
                <c:pt idx="2">
                  <c:v>45700</c:v>
                </c:pt>
                <c:pt idx="3">
                  <c:v>45701</c:v>
                </c:pt>
                <c:pt idx="4">
                  <c:v>45702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346E-46C7-8237-66AE81004C0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data.'!$K$3</c:f>
              <c:strCache>
                <c:ptCount val="1"/>
                <c:pt idx="0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60-4C50-A31E-4B6A66A770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60-4C50-A31E-4B6A66A770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60-4C50-A31E-4B6A66A770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60-4C50-A31E-4B6A66A770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60-4C50-A31E-4B6A66A770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data.'!$J$4:$J$8</c:f>
              <c:numCache>
                <c:formatCode>m/d/yyyy</c:formatCode>
                <c:ptCount val="5"/>
                <c:pt idx="0">
                  <c:v>45705</c:v>
                </c:pt>
                <c:pt idx="1">
                  <c:v>45706</c:v>
                </c:pt>
                <c:pt idx="2">
                  <c:v>45707</c:v>
                </c:pt>
                <c:pt idx="3">
                  <c:v>45708</c:v>
                </c:pt>
                <c:pt idx="4">
                  <c:v>45709</c:v>
                </c:pt>
              </c:numCache>
            </c:numRef>
          </c:cat>
          <c:val>
            <c:numRef>
              <c:f>'algemeene data.'!$K$4:$K$8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8.333333333333337E-2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A-4D8A-9E52-336EBB4EEBCA}"/>
            </c:ext>
          </c:extLst>
        </c:ser>
        <c:ser>
          <c:idx val="1"/>
          <c:order val="1"/>
          <c:tx>
            <c:strRef>
              <c:f>'algemeene data.'!$K$3</c:f>
              <c:strCache>
                <c:ptCount val="1"/>
                <c:pt idx="0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660-4C50-A31E-4B6A66A770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data.'!$J$4:$J$8</c:f>
              <c:numCache>
                <c:formatCode>m/d/yyyy</c:formatCode>
                <c:ptCount val="5"/>
                <c:pt idx="0">
                  <c:v>45705</c:v>
                </c:pt>
                <c:pt idx="1">
                  <c:v>45706</c:v>
                </c:pt>
                <c:pt idx="2">
                  <c:v>45707</c:v>
                </c:pt>
                <c:pt idx="3">
                  <c:v>45708</c:v>
                </c:pt>
                <c:pt idx="4">
                  <c:v>45709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C77A-4D8A-9E52-336EBB4EEB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data.'!$O$3</c:f>
              <c:strCache>
                <c:ptCount val="1"/>
                <c:pt idx="0">
                  <c:v>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F1-47CE-BFC0-1507990D9C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F1-47CE-BFC0-1507990D9C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F1-47CE-BFC0-1507990D9C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AF1-47CE-BFC0-1507990D9C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AF1-47CE-BFC0-1507990D9C51}"/>
              </c:ext>
            </c:extLst>
          </c:dPt>
          <c:cat>
            <c:numRef>
              <c:f>'algemeene data.'!$N$4:$N$8</c:f>
              <c:numCache>
                <c:formatCode>m/d/yyyy</c:formatCode>
                <c:ptCount val="5"/>
                <c:pt idx="0">
                  <c:v>45712</c:v>
                </c:pt>
                <c:pt idx="1">
                  <c:v>45713</c:v>
                </c:pt>
                <c:pt idx="2">
                  <c:v>45714</c:v>
                </c:pt>
                <c:pt idx="3">
                  <c:v>45715</c:v>
                </c:pt>
                <c:pt idx="4">
                  <c:v>45716</c:v>
                </c:pt>
              </c:numCache>
            </c:numRef>
          </c:cat>
          <c:val>
            <c:numRef>
              <c:f>'algemeene data.'!$O$4:$O$8</c:f>
              <c:numCache>
                <c:formatCode>[$-F400]h:mm:ss\ am/pm</c:formatCode>
                <c:ptCount val="5"/>
                <c:pt idx="0">
                  <c:v>0.10416666666666663</c:v>
                </c:pt>
                <c:pt idx="1">
                  <c:v>0.19791666666666669</c:v>
                </c:pt>
                <c:pt idx="2">
                  <c:v>6.25E-2</c:v>
                </c:pt>
                <c:pt idx="3">
                  <c:v>4.166666666666663E-2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3-4CDE-B714-C859843BD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data.'!$S$3</c:f>
              <c:strCache>
                <c:ptCount val="1"/>
                <c:pt idx="0">
                  <c:v>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39-4C37-8F3C-B0B3708E62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39-4C37-8F3C-B0B3708E62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39-4C37-8F3C-B0B3708E62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739-4C37-8F3C-B0B3708E62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739-4C37-8F3C-B0B3708E6292}"/>
              </c:ext>
            </c:extLst>
          </c:dPt>
          <c:cat>
            <c:numRef>
              <c:f>'algemeene data.'!$R$4:$R$8</c:f>
              <c:numCache>
                <c:formatCode>m/d/yyyy</c:formatCode>
                <c:ptCount val="5"/>
                <c:pt idx="0">
                  <c:v>45719</c:v>
                </c:pt>
                <c:pt idx="1">
                  <c:v>45720</c:v>
                </c:pt>
                <c:pt idx="2">
                  <c:v>45721</c:v>
                </c:pt>
                <c:pt idx="3">
                  <c:v>45722</c:v>
                </c:pt>
                <c:pt idx="4">
                  <c:v>45723</c:v>
                </c:pt>
              </c:numCache>
            </c:numRef>
          </c:cat>
          <c:val>
            <c:numRef>
              <c:f>'algemeene data.'!$S$4:$S$8</c:f>
              <c:numCache>
                <c:formatCode>[$-F400]h:mm:ss\ am/pm</c:formatCode>
                <c:ptCount val="5"/>
                <c:pt idx="0">
                  <c:v>0.13541666666666663</c:v>
                </c:pt>
                <c:pt idx="1">
                  <c:v>0</c:v>
                </c:pt>
                <c:pt idx="2">
                  <c:v>0.15625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F-4B7C-B7CB-23A5F3A7F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data.'!$W$3</c:f>
              <c:strCache>
                <c:ptCount val="1"/>
                <c:pt idx="0">
                  <c:v>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D4-4C69-9B54-885C0C41A7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D4-4C69-9B54-885C0C41A7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D4-4C69-9B54-885C0C41A7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D4-4C69-9B54-885C0C41A7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DD4-4C69-9B54-885C0C41A733}"/>
              </c:ext>
            </c:extLst>
          </c:dPt>
          <c:cat>
            <c:numRef>
              <c:f>'algemeene data.'!$V$4:$V$8</c:f>
              <c:numCache>
                <c:formatCode>m/d/yyyy</c:formatCode>
                <c:ptCount val="5"/>
                <c:pt idx="0">
                  <c:v>45726</c:v>
                </c:pt>
                <c:pt idx="1">
                  <c:v>45727</c:v>
                </c:pt>
                <c:pt idx="2">
                  <c:v>45728</c:v>
                </c:pt>
                <c:pt idx="3">
                  <c:v>45729</c:v>
                </c:pt>
                <c:pt idx="4">
                  <c:v>45730</c:v>
                </c:pt>
              </c:numCache>
            </c:numRef>
          </c:cat>
          <c:val>
            <c:numRef>
              <c:f>'algemeene data.'!$W$4:$W$8</c:f>
              <c:numCache>
                <c:formatCode>[$-F400]h:mm:ss\ am/pm</c:formatCode>
                <c:ptCount val="5"/>
                <c:pt idx="0">
                  <c:v>7.291666666666663E-2</c:v>
                </c:pt>
                <c:pt idx="1">
                  <c:v>8.333333333333337E-2</c:v>
                </c:pt>
                <c:pt idx="2">
                  <c:v>0</c:v>
                </c:pt>
                <c:pt idx="3">
                  <c:v>8.333333333333337E-2</c:v>
                </c:pt>
                <c:pt idx="4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E-43FE-AB85-14EDA68EC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data.'!$AA$3</c:f>
              <c:strCache>
                <c:ptCount val="1"/>
                <c:pt idx="0">
                  <c:v>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D8-41B5-848B-3FA340FE37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D8-41B5-848B-3FA340FE37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D8-41B5-848B-3FA340FE37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6D8-41B5-848B-3FA340FE37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6D8-41B5-848B-3FA340FE3705}"/>
              </c:ext>
            </c:extLst>
          </c:dPt>
          <c:cat>
            <c:numRef>
              <c:f>'algemeene data.'!$Z$4:$Z$8</c:f>
              <c:numCache>
                <c:formatCode>m/d/yyyy</c:formatCode>
                <c:ptCount val="5"/>
                <c:pt idx="0">
                  <c:v>45733</c:v>
                </c:pt>
                <c:pt idx="1">
                  <c:v>45734</c:v>
                </c:pt>
                <c:pt idx="2">
                  <c:v>45735</c:v>
                </c:pt>
                <c:pt idx="3">
                  <c:v>45736</c:v>
                </c:pt>
                <c:pt idx="4">
                  <c:v>45737</c:v>
                </c:pt>
              </c:numCache>
            </c:numRef>
          </c:cat>
          <c:val>
            <c:numRef>
              <c:f>'algemeene data.'!$AA$4:$AA$8</c:f>
              <c:numCache>
                <c:formatCode>[$-F400]h:mm:ss\ am/pm</c:formatCode>
                <c:ptCount val="5"/>
                <c:pt idx="0">
                  <c:v>8.333333333333337E-2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0-4C34-A2C8-80FBDF96C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data.'!$AE$3</c:f>
              <c:strCache>
                <c:ptCount val="1"/>
                <c:pt idx="0">
                  <c:v>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2-4F8C-BF47-9E03EC7A34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2-4F8C-BF47-9E03EC7A34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2-4F8C-BF47-9E03EC7A34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2-4F8C-BF47-9E03EC7A345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02-4F8C-BF47-9E03EC7A3450}"/>
              </c:ext>
            </c:extLst>
          </c:dPt>
          <c:cat>
            <c:numRef>
              <c:f>'algemeene data.'!$AD$4:$AD$8</c:f>
              <c:numCache>
                <c:formatCode>m/d/yyyy</c:formatCode>
                <c:ptCount val="5"/>
                <c:pt idx="0">
                  <c:v>45740</c:v>
                </c:pt>
                <c:pt idx="1">
                  <c:v>45741</c:v>
                </c:pt>
                <c:pt idx="2">
                  <c:v>45742</c:v>
                </c:pt>
                <c:pt idx="3">
                  <c:v>45743</c:v>
                </c:pt>
                <c:pt idx="4">
                  <c:v>45744</c:v>
                </c:pt>
              </c:numCache>
            </c:numRef>
          </c:cat>
          <c:val>
            <c:numRef>
              <c:f>'algemeene data.'!$AE$4:$AE$8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E-45F5-97AE-6A0D88D7C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v>datum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03-4F0A-BCB0-338183DA3C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03-4F0A-BCB0-338183DA3C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03-4F0A-BCB0-338183DA3C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03-4F0A-BCB0-338183DA3C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F03-4F0A-BCB0-338183DA3C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F03-4F0A-BCB0-338183DA3C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F03-4F0A-BCB0-338183DA3CC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F03-4F0A-BCB0-338183DA3CC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F03-4F0A-BCB0-338183DA3CC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F03-4F0A-BCB0-338183DA3CC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F03-4F0A-BCB0-338183DA3CC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F03-4F0A-BCB0-338183DA3CC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F03-4F0A-BCB0-338183DA3CC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F03-4F0A-BCB0-338183DA3CC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F03-4F0A-BCB0-338183DA3CC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F03-4F0A-BCB0-338183DA3CC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F03-4F0A-BCB0-338183DA3CC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F03-4F0A-BCB0-338183DA3CC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F03-4F0A-BCB0-338183DA3CC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F03-4F0A-BCB0-338183DA3CC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F03-4F0A-BCB0-338183DA3CC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F03-4F0A-BCB0-338183DA3CC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F03-4F0A-BCB0-338183DA3CC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BF03-4F0A-BCB0-338183DA3CC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BF03-4F0A-BCB0-338183DA3CC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BF03-4F0A-BCB0-338183DA3CC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BF03-4F0A-BCB0-338183DA3CC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BF03-4F0A-BCB0-338183DA3CC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BF03-4F0A-BCB0-338183DA3CC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BF03-4F0A-BCB0-338183DA3CC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BF03-4F0A-BCB0-338183DA3CC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BF03-4F0A-BCB0-338183DA3CC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BF03-4F0A-BCB0-338183DA3CC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BF03-4F0A-BCB0-338183DA3CC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BF03-4F0A-BCB0-338183DA3CC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BF03-4F0A-BCB0-338183DA3CC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BF03-4F0A-BCB0-338183DA3CC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BF03-4F0A-BCB0-338183DA3CC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BF03-4F0A-BCB0-338183DA3CC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BF03-4F0A-BCB0-338183DA3C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('algemeene data.'!$AD$4:$AD$8,'algemeene data.'!$Z$4:$Z$8,'algemeene data.'!$V$4:$V$8,'algemeene data.'!$R$4:$R$8,'algemeene data.'!$N$4:$N$8,'algemeene data.'!$J$4:$J$8,'algemeene data.'!$F$4:$F$8,'algemeene data.'!$B$4:$B$8)</c:f>
              <c:numCache>
                <c:formatCode>m/d/yyyy</c:formatCode>
                <c:ptCount val="40"/>
                <c:pt idx="0">
                  <c:v>45740</c:v>
                </c:pt>
                <c:pt idx="1">
                  <c:v>45741</c:v>
                </c:pt>
                <c:pt idx="2">
                  <c:v>45742</c:v>
                </c:pt>
                <c:pt idx="3">
                  <c:v>45743</c:v>
                </c:pt>
                <c:pt idx="4">
                  <c:v>45744</c:v>
                </c:pt>
                <c:pt idx="5">
                  <c:v>45733</c:v>
                </c:pt>
                <c:pt idx="6">
                  <c:v>45734</c:v>
                </c:pt>
                <c:pt idx="7">
                  <c:v>45735</c:v>
                </c:pt>
                <c:pt idx="8">
                  <c:v>45736</c:v>
                </c:pt>
                <c:pt idx="9">
                  <c:v>45737</c:v>
                </c:pt>
                <c:pt idx="10">
                  <c:v>45726</c:v>
                </c:pt>
                <c:pt idx="11">
                  <c:v>45727</c:v>
                </c:pt>
                <c:pt idx="12">
                  <c:v>45728</c:v>
                </c:pt>
                <c:pt idx="13">
                  <c:v>45729</c:v>
                </c:pt>
                <c:pt idx="14">
                  <c:v>45730</c:v>
                </c:pt>
                <c:pt idx="15">
                  <c:v>45719</c:v>
                </c:pt>
                <c:pt idx="16">
                  <c:v>45720</c:v>
                </c:pt>
                <c:pt idx="17">
                  <c:v>45721</c:v>
                </c:pt>
                <c:pt idx="18">
                  <c:v>45722</c:v>
                </c:pt>
                <c:pt idx="19">
                  <c:v>45723</c:v>
                </c:pt>
                <c:pt idx="20">
                  <c:v>45712</c:v>
                </c:pt>
                <c:pt idx="21">
                  <c:v>45713</c:v>
                </c:pt>
                <c:pt idx="22">
                  <c:v>45714</c:v>
                </c:pt>
                <c:pt idx="23">
                  <c:v>45715</c:v>
                </c:pt>
                <c:pt idx="24">
                  <c:v>45716</c:v>
                </c:pt>
                <c:pt idx="25">
                  <c:v>45705</c:v>
                </c:pt>
                <c:pt idx="26">
                  <c:v>45706</c:v>
                </c:pt>
                <c:pt idx="27">
                  <c:v>45707</c:v>
                </c:pt>
                <c:pt idx="28">
                  <c:v>45708</c:v>
                </c:pt>
                <c:pt idx="29">
                  <c:v>45709</c:v>
                </c:pt>
                <c:pt idx="30">
                  <c:v>45698</c:v>
                </c:pt>
                <c:pt idx="31">
                  <c:v>45699</c:v>
                </c:pt>
                <c:pt idx="32">
                  <c:v>45700</c:v>
                </c:pt>
                <c:pt idx="33">
                  <c:v>45701</c:v>
                </c:pt>
                <c:pt idx="34">
                  <c:v>45702</c:v>
                </c:pt>
                <c:pt idx="35">
                  <c:v>45691</c:v>
                </c:pt>
                <c:pt idx="36">
                  <c:v>45692</c:v>
                </c:pt>
                <c:pt idx="37">
                  <c:v>45693</c:v>
                </c:pt>
                <c:pt idx="38">
                  <c:v>45694</c:v>
                </c:pt>
                <c:pt idx="39">
                  <c:v>45695</c:v>
                </c:pt>
              </c:numCache>
            </c:numRef>
          </c:cat>
          <c:val>
            <c:numRef>
              <c:f>('algemeene data.'!$C$4:$C$8,'algemeene data.'!$G$4:$G$8,'algemeene data.'!$K$4:$K$8,'algemeene data.'!$O$4:$O$8,'algemeene data.'!$S$4:$S$8,'algemeene data.'!$W$4:$W$8,'algemeene data.'!$AA$4:$AA$8,'algemeene data.'!$AE$4:$AE$8)</c:f>
              <c:numCache>
                <c:formatCode>[$-F400]h:mm:ss\ am/pm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0.1875</c:v>
                </c:pt>
                <c:pt idx="3">
                  <c:v>0.10416666666666663</c:v>
                </c:pt>
                <c:pt idx="4">
                  <c:v>5.208333333333337E-2</c:v>
                </c:pt>
                <c:pt idx="5">
                  <c:v>0.10416666666666663</c:v>
                </c:pt>
                <c:pt idx="6">
                  <c:v>6.25E-2</c:v>
                </c:pt>
                <c:pt idx="7">
                  <c:v>0</c:v>
                </c:pt>
                <c:pt idx="8">
                  <c:v>0</c:v>
                </c:pt>
                <c:pt idx="9">
                  <c:v>0.125</c:v>
                </c:pt>
                <c:pt idx="10">
                  <c:v>0</c:v>
                </c:pt>
                <c:pt idx="11">
                  <c:v>0</c:v>
                </c:pt>
                <c:pt idx="12">
                  <c:v>8.333333333333337E-2</c:v>
                </c:pt>
                <c:pt idx="13">
                  <c:v>0</c:v>
                </c:pt>
                <c:pt idx="14">
                  <c:v>0</c:v>
                </c:pt>
                <c:pt idx="15">
                  <c:v>0.10416666666666663</c:v>
                </c:pt>
                <c:pt idx="16">
                  <c:v>0.19791666666666669</c:v>
                </c:pt>
                <c:pt idx="17">
                  <c:v>6.25E-2</c:v>
                </c:pt>
                <c:pt idx="18">
                  <c:v>4.166666666666663E-2</c:v>
                </c:pt>
                <c:pt idx="19">
                  <c:v>0</c:v>
                </c:pt>
                <c:pt idx="20">
                  <c:v>0.13541666666666663</c:v>
                </c:pt>
                <c:pt idx="21">
                  <c:v>0</c:v>
                </c:pt>
                <c:pt idx="22">
                  <c:v>0.15625</c:v>
                </c:pt>
                <c:pt idx="23">
                  <c:v>0</c:v>
                </c:pt>
                <c:pt idx="24">
                  <c:v>0</c:v>
                </c:pt>
                <c:pt idx="25">
                  <c:v>7.291666666666663E-2</c:v>
                </c:pt>
                <c:pt idx="26">
                  <c:v>8.333333333333337E-2</c:v>
                </c:pt>
                <c:pt idx="27">
                  <c:v>0</c:v>
                </c:pt>
                <c:pt idx="28">
                  <c:v>8.333333333333337E-2</c:v>
                </c:pt>
                <c:pt idx="29">
                  <c:v>0.125</c:v>
                </c:pt>
                <c:pt idx="30">
                  <c:v>8.333333333333337E-2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9-4731-9215-9BF412884C5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28574</xdr:rowOff>
    </xdr:from>
    <xdr:to>
      <xdr:col>2</xdr:col>
      <xdr:colOff>600074</xdr:colOff>
      <xdr:row>22</xdr:row>
      <xdr:rowOff>76200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CF00FFF4-008B-E4BC-6799-D59065A32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561975</xdr:colOff>
      <xdr:row>8</xdr:row>
      <xdr:rowOff>23812</xdr:rowOff>
    </xdr:from>
    <xdr:to>
      <xdr:col>6</xdr:col>
      <xdr:colOff>571500</xdr:colOff>
      <xdr:row>22</xdr:row>
      <xdr:rowOff>85725</xdr:rowOff>
    </xdr:to>
    <xdr:graphicFrame macro="">
      <xdr:nvGraphicFramePr>
        <xdr:cNvPr id="18" name="Grafiek 17">
          <a:extLst>
            <a:ext uri="{FF2B5EF4-FFF2-40B4-BE49-F238E27FC236}">
              <a16:creationId xmlns:a16="http://schemas.microsoft.com/office/drawing/2014/main" id="{1100CB06-092C-96F2-4FE0-89B47EB26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581025</xdr:colOff>
      <xdr:row>8</xdr:row>
      <xdr:rowOff>0</xdr:rowOff>
    </xdr:from>
    <xdr:to>
      <xdr:col>11</xdr:col>
      <xdr:colOff>19050</xdr:colOff>
      <xdr:row>23</xdr:row>
      <xdr:rowOff>19050</xdr:rowOff>
    </xdr:to>
    <xdr:graphicFrame macro="">
      <xdr:nvGraphicFramePr>
        <xdr:cNvPr id="19" name="Grafiek 18">
          <a:extLst>
            <a:ext uri="{FF2B5EF4-FFF2-40B4-BE49-F238E27FC236}">
              <a16:creationId xmlns:a16="http://schemas.microsoft.com/office/drawing/2014/main" id="{BF02CE98-943F-4707-9DE6-08B389B1B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8</xdr:row>
      <xdr:rowOff>4762</xdr:rowOff>
    </xdr:from>
    <xdr:to>
      <xdr:col>15</xdr:col>
      <xdr:colOff>9525</xdr:colOff>
      <xdr:row>22</xdr:row>
      <xdr:rowOff>66675</xdr:rowOff>
    </xdr:to>
    <xdr:graphicFrame macro="">
      <xdr:nvGraphicFramePr>
        <xdr:cNvPr id="20" name="Grafiek 19">
          <a:extLst>
            <a:ext uri="{FF2B5EF4-FFF2-40B4-BE49-F238E27FC236}">
              <a16:creationId xmlns:a16="http://schemas.microsoft.com/office/drawing/2014/main" id="{791C7B51-E69D-1567-0D60-C788CD0BB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38100</xdr:colOff>
      <xdr:row>8</xdr:row>
      <xdr:rowOff>23812</xdr:rowOff>
    </xdr:from>
    <xdr:to>
      <xdr:col>19</xdr:col>
      <xdr:colOff>47625</xdr:colOff>
      <xdr:row>22</xdr:row>
      <xdr:rowOff>95250</xdr:rowOff>
    </xdr:to>
    <xdr:graphicFrame macro="">
      <xdr:nvGraphicFramePr>
        <xdr:cNvPr id="21" name="Grafiek 20">
          <a:extLst>
            <a:ext uri="{FF2B5EF4-FFF2-40B4-BE49-F238E27FC236}">
              <a16:creationId xmlns:a16="http://schemas.microsoft.com/office/drawing/2014/main" id="{D23896BC-7853-E57E-29BD-73299CA69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600075</xdr:colOff>
      <xdr:row>8</xdr:row>
      <xdr:rowOff>23812</xdr:rowOff>
    </xdr:from>
    <xdr:to>
      <xdr:col>23</xdr:col>
      <xdr:colOff>19050</xdr:colOff>
      <xdr:row>22</xdr:row>
      <xdr:rowOff>95250</xdr:rowOff>
    </xdr:to>
    <xdr:graphicFrame macro="">
      <xdr:nvGraphicFramePr>
        <xdr:cNvPr id="22" name="Grafiek 21">
          <a:extLst>
            <a:ext uri="{FF2B5EF4-FFF2-40B4-BE49-F238E27FC236}">
              <a16:creationId xmlns:a16="http://schemas.microsoft.com/office/drawing/2014/main" id="{3B8C3FB0-AD48-D125-EDE3-4C8DFE223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8</xdr:row>
      <xdr:rowOff>14286</xdr:rowOff>
    </xdr:from>
    <xdr:to>
      <xdr:col>26</xdr:col>
      <xdr:colOff>561975</xdr:colOff>
      <xdr:row>22</xdr:row>
      <xdr:rowOff>114300</xdr:rowOff>
    </xdr:to>
    <xdr:graphicFrame macro="">
      <xdr:nvGraphicFramePr>
        <xdr:cNvPr id="23" name="Grafiek 22">
          <a:extLst>
            <a:ext uri="{FF2B5EF4-FFF2-40B4-BE49-F238E27FC236}">
              <a16:creationId xmlns:a16="http://schemas.microsoft.com/office/drawing/2014/main" id="{A2FB1757-F525-4AD0-269A-281D094A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38100</xdr:colOff>
      <xdr:row>8</xdr:row>
      <xdr:rowOff>28575</xdr:rowOff>
    </xdr:from>
    <xdr:to>
      <xdr:col>30</xdr:col>
      <xdr:colOff>590550</xdr:colOff>
      <xdr:row>22</xdr:row>
      <xdr:rowOff>61911</xdr:rowOff>
    </xdr:to>
    <xdr:graphicFrame macro="">
      <xdr:nvGraphicFramePr>
        <xdr:cNvPr id="24" name="Grafiek 23">
          <a:extLst>
            <a:ext uri="{FF2B5EF4-FFF2-40B4-BE49-F238E27FC236}">
              <a16:creationId xmlns:a16="http://schemas.microsoft.com/office/drawing/2014/main" id="{177FEDAC-FF13-6408-8FCD-350BFC9FD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28</xdr:row>
      <xdr:rowOff>14286</xdr:rowOff>
    </xdr:from>
    <xdr:to>
      <xdr:col>11</xdr:col>
      <xdr:colOff>600074</xdr:colOff>
      <xdr:row>50</xdr:row>
      <xdr:rowOff>76199</xdr:rowOff>
    </xdr:to>
    <xdr:graphicFrame macro="">
      <xdr:nvGraphicFramePr>
        <xdr:cNvPr id="25" name="Grafiek 24">
          <a:extLst>
            <a:ext uri="{FF2B5EF4-FFF2-40B4-BE49-F238E27FC236}">
              <a16:creationId xmlns:a16="http://schemas.microsoft.com/office/drawing/2014/main" id="{D18E5F1B-8603-1A53-94C9-2301F1C12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38100</xdr:colOff>
      <xdr:row>28</xdr:row>
      <xdr:rowOff>14288</xdr:rowOff>
    </xdr:from>
    <xdr:to>
      <xdr:col>19</xdr:col>
      <xdr:colOff>600075</xdr:colOff>
      <xdr:row>42</xdr:row>
      <xdr:rowOff>28576</xdr:rowOff>
    </xdr:to>
    <xdr:graphicFrame macro="">
      <xdr:nvGraphicFramePr>
        <xdr:cNvPr id="26" name="Grafiek 25">
          <a:extLst>
            <a:ext uri="{FF2B5EF4-FFF2-40B4-BE49-F238E27FC236}">
              <a16:creationId xmlns:a16="http://schemas.microsoft.com/office/drawing/2014/main" id="{A25092A7-13CD-E9EC-317C-2E0481C59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581025</xdr:colOff>
      <xdr:row>28</xdr:row>
      <xdr:rowOff>28574</xdr:rowOff>
    </xdr:from>
    <xdr:to>
      <xdr:col>27</xdr:col>
      <xdr:colOff>38100</xdr:colOff>
      <xdr:row>42</xdr:row>
      <xdr:rowOff>28575</xdr:rowOff>
    </xdr:to>
    <xdr:graphicFrame macro="">
      <xdr:nvGraphicFramePr>
        <xdr:cNvPr id="27" name="Grafiek 26">
          <a:extLst>
            <a:ext uri="{FF2B5EF4-FFF2-40B4-BE49-F238E27FC236}">
              <a16:creationId xmlns:a16="http://schemas.microsoft.com/office/drawing/2014/main" id="{9777774D-FDE3-A2A6-5D4D-35BEEB80B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9343-F25C-4113-91C2-55F3CD415179}">
  <sheetPr codeName="Blad1"/>
  <dimension ref="A1:Q28"/>
  <sheetViews>
    <sheetView tabSelected="1" zoomScaleNormal="100" workbookViewId="0">
      <selection activeCell="A11" sqref="A11:A12"/>
    </sheetView>
  </sheetViews>
  <sheetFormatPr defaultRowHeight="15" x14ac:dyDescent="0.25"/>
  <cols>
    <col min="1" max="1" width="11.7109375" customWidth="1"/>
    <col min="6" max="6" width="10.5703125" bestFit="1" customWidth="1"/>
    <col min="9" max="9" width="10.85546875" customWidth="1"/>
    <col min="17" max="17" width="9.42578125" bestFit="1" customWidth="1"/>
  </cols>
  <sheetData>
    <row r="1" spans="1:17" ht="18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7" ht="15.75" thickBot="1" x14ac:dyDescent="0.3">
      <c r="A2" s="3" t="s">
        <v>1</v>
      </c>
      <c r="B2" s="4"/>
      <c r="C2" s="4"/>
      <c r="D2" s="5">
        <v>1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1'!D2='datum data.'!B10,'datum data.'!D10,IF(D2='datum data.'!B12,'datum data.'!D12,IF(D2='datum data.'!B12,'datum data.'!D12,IF(D2='datum data.'!B14,'datum data.'!D14,IF(D2='datum data.'!B16,'datum data.'!D16,IF(D2='datum data.'!B18,'datum data.'!D18))))))))))</f>
        <v>45691</v>
      </c>
      <c r="G2" s="8"/>
      <c r="H2" s="9" t="s">
        <v>3</v>
      </c>
      <c r="I2" s="7">
        <f>F2+4</f>
        <v>45695</v>
      </c>
      <c r="J2" s="8"/>
      <c r="K2" s="10" t="s">
        <v>4</v>
      </c>
      <c r="L2" s="10">
        <v>2025</v>
      </c>
      <c r="M2" s="10"/>
      <c r="N2" s="10"/>
    </row>
    <row r="3" spans="1:1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7" x14ac:dyDescent="0.25">
      <c r="A4" s="2" t="s">
        <v>5</v>
      </c>
      <c r="B4" s="2"/>
      <c r="C4" s="72" t="s">
        <v>44</v>
      </c>
      <c r="D4" s="72"/>
      <c r="E4" s="2"/>
      <c r="F4" s="2"/>
      <c r="G4" s="2"/>
      <c r="H4" s="2" t="s">
        <v>6</v>
      </c>
      <c r="I4" s="2"/>
      <c r="J4" s="72" t="s">
        <v>39</v>
      </c>
      <c r="K4" s="72"/>
      <c r="L4" s="2"/>
      <c r="M4" s="2"/>
      <c r="N4" s="2"/>
    </row>
    <row r="5" spans="1:17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7" x14ac:dyDescent="0.25">
      <c r="A6" s="2" t="s">
        <v>7</v>
      </c>
      <c r="B6" s="2"/>
      <c r="C6" s="72" t="s">
        <v>43</v>
      </c>
      <c r="D6" s="72"/>
      <c r="E6" s="2"/>
      <c r="F6" s="2"/>
      <c r="G6" s="2"/>
      <c r="H6" s="2" t="s">
        <v>41</v>
      </c>
      <c r="I6" s="2"/>
      <c r="J6" s="72" t="s">
        <v>42</v>
      </c>
      <c r="K6" s="72"/>
      <c r="L6" s="2"/>
      <c r="M6" s="2"/>
      <c r="N6" s="2"/>
    </row>
    <row r="7" spans="1:17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7" x14ac:dyDescent="0.25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7" ht="15.75" thickBot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7" ht="19.5" thickBot="1" x14ac:dyDescent="0.3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43" t="s">
        <v>38</v>
      </c>
    </row>
    <row r="11" spans="1:17" x14ac:dyDescent="0.25">
      <c r="A11" s="29" t="s">
        <v>15</v>
      </c>
      <c r="B11" s="50">
        <f>C12-C11-O11</f>
        <v>0</v>
      </c>
      <c r="C11" s="27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  <c r="P11" s="35"/>
      <c r="Q11" s="18"/>
    </row>
    <row r="12" spans="1:17" ht="15.75" thickBot="1" x14ac:dyDescent="0.3">
      <c r="A12" s="33">
        <f>F2</f>
        <v>45691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  <c r="P12" s="35"/>
      <c r="Q12" s="18"/>
    </row>
    <row r="13" spans="1:17" x14ac:dyDescent="0.25">
      <c r="A13" s="12" t="s">
        <v>16</v>
      </c>
      <c r="B13" s="71">
        <f>C14-C13-O13</f>
        <v>0</v>
      </c>
      <c r="C13" s="27">
        <v>0</v>
      </c>
      <c r="D13" s="58" t="s">
        <v>48</v>
      </c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4">
        <v>0</v>
      </c>
      <c r="P13" s="35"/>
      <c r="Q13" s="18"/>
    </row>
    <row r="14" spans="1:17" ht="15.75" thickBot="1" x14ac:dyDescent="0.3">
      <c r="A14" s="13">
        <f>A12+1</f>
        <v>45692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  <c r="P14" s="35"/>
      <c r="Q14" s="18"/>
    </row>
    <row r="15" spans="1:17" x14ac:dyDescent="0.25">
      <c r="A15" s="12" t="s">
        <v>17</v>
      </c>
      <c r="B15" s="71">
        <v>0.1875</v>
      </c>
      <c r="C15" s="27">
        <v>0.47916666666666669</v>
      </c>
      <c r="D15" s="58" t="s">
        <v>45</v>
      </c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4">
        <v>0</v>
      </c>
      <c r="P15" s="35"/>
      <c r="Q15" s="18"/>
    </row>
    <row r="16" spans="1:17" ht="15.75" thickBot="1" x14ac:dyDescent="0.3">
      <c r="A16" s="13">
        <f>A14+1</f>
        <v>45693</v>
      </c>
      <c r="B16" s="51"/>
      <c r="C16" s="26">
        <v>0.66666666666666663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25">
      <c r="A17" s="12" t="s">
        <v>18</v>
      </c>
      <c r="B17" s="71">
        <f>C18-C17-O17</f>
        <v>0.10416666666666663</v>
      </c>
      <c r="C17" s="27">
        <v>0.4375</v>
      </c>
      <c r="D17" s="58" t="s">
        <v>46</v>
      </c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4">
        <v>0</v>
      </c>
    </row>
    <row r="18" spans="1:15" ht="15.75" thickBot="1" x14ac:dyDescent="0.3">
      <c r="A18" s="13">
        <f>A16+1</f>
        <v>45694</v>
      </c>
      <c r="B18" s="51"/>
      <c r="C18" s="26">
        <v>0.54166666666666663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25">
      <c r="A19" s="12" t="s">
        <v>19</v>
      </c>
      <c r="B19" s="71">
        <f>C20-C19-O19</f>
        <v>5.208333333333337E-2</v>
      </c>
      <c r="C19" s="27">
        <v>0.39583333333333331</v>
      </c>
      <c r="D19" s="58" t="s">
        <v>47</v>
      </c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4">
        <v>0</v>
      </c>
    </row>
    <row r="20" spans="1:15" x14ac:dyDescent="0.25">
      <c r="A20" s="13">
        <f>A18+1</f>
        <v>45695</v>
      </c>
      <c r="B20" s="51"/>
      <c r="C20" s="26">
        <v>0.44791666666666669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25">
      <c r="A22" s="61" t="s">
        <v>40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25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25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25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25">
      <c r="A27" s="2" t="s">
        <v>23</v>
      </c>
      <c r="B27" s="2"/>
      <c r="C27" s="2"/>
      <c r="D27" s="49">
        <f>B11+B13+B15+B17+B19</f>
        <v>0.34375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25">
      <c r="A28" s="2" t="s">
        <v>25</v>
      </c>
      <c r="B28" s="2"/>
      <c r="C28" s="2"/>
      <c r="D28" s="49">
        <f>SUM(B11:B20)</f>
        <v>0.34375</v>
      </c>
      <c r="E28" s="2"/>
      <c r="F28" s="2" t="s">
        <v>26</v>
      </c>
      <c r="G28" s="2"/>
      <c r="H28" s="2"/>
      <c r="I28" s="32">
        <f>I27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4A24DD-688F-4DE3-9379-4305B466E1C8}">
          <x14:formula1>
            <xm:f>'datum data.'!$G$2:$G$10</xm:f>
          </x14:formula1>
          <xm:sqref>D2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5975-55AC-45E4-92CE-5608F7FB2A02}">
  <sheetPr codeName="Blad3">
    <tabColor theme="7"/>
  </sheetPr>
  <dimension ref="A1:I18"/>
  <sheetViews>
    <sheetView workbookViewId="0">
      <selection activeCell="D2" sqref="D2"/>
    </sheetView>
  </sheetViews>
  <sheetFormatPr defaultRowHeight="15" x14ac:dyDescent="0.25"/>
  <cols>
    <col min="2" max="2" width="9.42578125" bestFit="1" customWidth="1"/>
    <col min="4" max="4" width="10.5703125" bestFit="1" customWidth="1"/>
    <col min="6" max="6" width="9.42578125" bestFit="1" customWidth="1"/>
  </cols>
  <sheetData>
    <row r="1" spans="1:9" ht="15.75" thickBot="1" x14ac:dyDescent="0.3"/>
    <row r="2" spans="1:9" ht="15.75" thickBot="1" x14ac:dyDescent="0.3">
      <c r="A2" s="22" t="s">
        <v>27</v>
      </c>
      <c r="B2" s="23">
        <v>1</v>
      </c>
      <c r="C2" s="23"/>
      <c r="D2" s="24">
        <v>45691</v>
      </c>
      <c r="F2" s="18"/>
      <c r="G2" s="19">
        <v>1</v>
      </c>
      <c r="I2" t="e">
        <f>WEEKNUM(B2,D4)</f>
        <v>#NUM!</v>
      </c>
    </row>
    <row r="3" spans="1:9" ht="15.75" thickBot="1" x14ac:dyDescent="0.3">
      <c r="G3" s="20">
        <v>2</v>
      </c>
    </row>
    <row r="4" spans="1:9" ht="15.75" thickBot="1" x14ac:dyDescent="0.3">
      <c r="A4" s="22" t="s">
        <v>27</v>
      </c>
      <c r="B4" s="23">
        <v>2</v>
      </c>
      <c r="C4" s="23"/>
      <c r="D4" s="24">
        <f>D2+7</f>
        <v>45698</v>
      </c>
      <c r="G4" s="20">
        <v>3</v>
      </c>
    </row>
    <row r="5" spans="1:9" ht="15.75" thickBot="1" x14ac:dyDescent="0.3">
      <c r="G5" s="20">
        <v>4</v>
      </c>
    </row>
    <row r="6" spans="1:9" ht="15.75" thickBot="1" x14ac:dyDescent="0.3">
      <c r="A6" s="22" t="s">
        <v>27</v>
      </c>
      <c r="B6" s="23">
        <v>3</v>
      </c>
      <c r="C6" s="23"/>
      <c r="D6" s="24">
        <f>D4+7</f>
        <v>45705</v>
      </c>
      <c r="G6" s="20">
        <v>5</v>
      </c>
    </row>
    <row r="7" spans="1:9" ht="15.75" thickBot="1" x14ac:dyDescent="0.3">
      <c r="G7" s="20">
        <v>6</v>
      </c>
    </row>
    <row r="8" spans="1:9" ht="15.75" thickBot="1" x14ac:dyDescent="0.3">
      <c r="A8" s="22" t="s">
        <v>27</v>
      </c>
      <c r="B8" s="23">
        <v>4</v>
      </c>
      <c r="C8" s="23"/>
      <c r="D8" s="24">
        <f>D6+7</f>
        <v>45712</v>
      </c>
      <c r="G8" s="20">
        <v>7</v>
      </c>
    </row>
    <row r="9" spans="1:9" ht="15.75" thickBot="1" x14ac:dyDescent="0.3">
      <c r="G9" s="20">
        <v>8</v>
      </c>
    </row>
    <row r="10" spans="1:9" ht="15.75" thickBot="1" x14ac:dyDescent="0.3">
      <c r="A10" s="22" t="s">
        <v>27</v>
      </c>
      <c r="B10" s="23">
        <v>5</v>
      </c>
      <c r="C10" s="23"/>
      <c r="D10" s="24">
        <f>D8+7</f>
        <v>45719</v>
      </c>
      <c r="G10" s="21">
        <v>9</v>
      </c>
    </row>
    <row r="11" spans="1:9" ht="15.75" thickBot="1" x14ac:dyDescent="0.3"/>
    <row r="12" spans="1:9" ht="15.75" thickBot="1" x14ac:dyDescent="0.3">
      <c r="A12" s="22" t="s">
        <v>27</v>
      </c>
      <c r="B12" s="23">
        <v>6</v>
      </c>
      <c r="C12" s="23"/>
      <c r="D12" s="24">
        <f>D10+7</f>
        <v>45726</v>
      </c>
    </row>
    <row r="13" spans="1:9" ht="15.75" thickBot="1" x14ac:dyDescent="0.3"/>
    <row r="14" spans="1:9" ht="15.75" thickBot="1" x14ac:dyDescent="0.3">
      <c r="A14" s="22" t="s">
        <v>27</v>
      </c>
      <c r="B14" s="23">
        <v>7</v>
      </c>
      <c r="C14" s="23"/>
      <c r="D14" s="24">
        <f>D12+7</f>
        <v>45733</v>
      </c>
    </row>
    <row r="15" spans="1:9" ht="15.75" thickBot="1" x14ac:dyDescent="0.3"/>
    <row r="16" spans="1:9" ht="15.75" thickBot="1" x14ac:dyDescent="0.3">
      <c r="A16" s="22" t="s">
        <v>27</v>
      </c>
      <c r="B16" s="23">
        <v>8</v>
      </c>
      <c r="C16" s="23"/>
      <c r="D16" s="24">
        <f>D14+7</f>
        <v>45740</v>
      </c>
    </row>
    <row r="17" spans="1:4" ht="15.75" thickBot="1" x14ac:dyDescent="0.3"/>
    <row r="18" spans="1:4" ht="15.75" thickBot="1" x14ac:dyDescent="0.3">
      <c r="A18" s="22" t="s">
        <v>27</v>
      </c>
      <c r="B18" s="23">
        <v>9</v>
      </c>
      <c r="C18" s="23"/>
      <c r="D18" s="24">
        <f>D16+7</f>
        <v>45747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2"/>
  <dimension ref="A1:O33"/>
  <sheetViews>
    <sheetView zoomScaleNormal="100" workbookViewId="0">
      <selection activeCell="B54" sqref="B54"/>
    </sheetView>
  </sheetViews>
  <sheetFormatPr defaultRowHeight="15" x14ac:dyDescent="0.25"/>
  <cols>
    <col min="1" max="1" width="10.42578125" customWidth="1"/>
    <col min="6" max="6" width="10" bestFit="1" customWidth="1"/>
    <col min="9" max="9" width="10.28515625" customWidth="1"/>
    <col min="14" max="14" width="16.28515625" customWidth="1"/>
  </cols>
  <sheetData>
    <row r="1" spans="1:15" ht="18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x14ac:dyDescent="0.25">
      <c r="A2" s="3" t="s">
        <v>1</v>
      </c>
      <c r="B2" s="4"/>
      <c r="C2" s="4"/>
      <c r="D2" s="5">
        <f>'week 1'!D2+1</f>
        <v>2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2'!D2='datum data.'!B10,'datum data.'!D10,IF(D2='datum data.'!B12,'datum data.'!D12,IF(D2='datum data.'!B12,'datum data.'!D12,IF(D2='datum data.'!B14,'datum data.'!D14,IF(D2='datum data.'!B16,'datum data.'!D16,IF(D2='datum data.'!B18,'datum data.'!D18))))))))))</f>
        <v>45698</v>
      </c>
      <c r="G2" s="8"/>
      <c r="H2" s="9" t="s">
        <v>3</v>
      </c>
      <c r="I2" s="7">
        <f>F2+4</f>
        <v>45702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25">
      <c r="A4" s="2" t="s">
        <v>5</v>
      </c>
      <c r="B4" s="2"/>
      <c r="C4" s="72" t="str">
        <f>'week 1'!C4</f>
        <v>Dirk Bouma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25">
      <c r="A6" s="2" t="s">
        <v>7</v>
      </c>
      <c r="B6" s="2"/>
      <c r="C6" s="72" t="str">
        <f>'week 1'!C6</f>
        <v>Hendrik Bijlsma</v>
      </c>
      <c r="D6" s="72"/>
      <c r="E6" s="2"/>
      <c r="F6" s="2"/>
      <c r="G6" s="2"/>
      <c r="H6" s="2" t="s">
        <v>8</v>
      </c>
      <c r="I6" s="2"/>
      <c r="J6" s="72" t="str">
        <f>'week 1'!J6</f>
        <v>Cees Draaier</v>
      </c>
      <c r="K6" s="72"/>
      <c r="L6" s="2"/>
      <c r="M6" s="2"/>
      <c r="N6" s="2"/>
    </row>
    <row r="7" spans="1:1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25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.75" thickBot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9.5" thickBot="1" x14ac:dyDescent="0.3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25">
      <c r="A11" s="12" t="s">
        <v>15</v>
      </c>
      <c r="B11" s="71">
        <f>C12-C11-O11</f>
        <v>0.10416666666666663</v>
      </c>
      <c r="C11" s="27">
        <v>0.4375</v>
      </c>
      <c r="D11" s="52" t="s">
        <v>49</v>
      </c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ht="15.75" thickBot="1" x14ac:dyDescent="0.3">
      <c r="A12" s="33">
        <f>F2</f>
        <v>45698</v>
      </c>
      <c r="B12" s="51"/>
      <c r="C12" s="26">
        <v>0.54166666666666663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25">
      <c r="A13" s="12" t="s">
        <v>16</v>
      </c>
      <c r="B13" s="71">
        <f>C14-C13-O13</f>
        <v>6.25E-2</v>
      </c>
      <c r="C13" s="27">
        <v>0.38541666666666669</v>
      </c>
      <c r="D13" s="58" t="s">
        <v>51</v>
      </c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4">
        <v>0</v>
      </c>
    </row>
    <row r="14" spans="1:15" ht="15.75" thickBot="1" x14ac:dyDescent="0.3">
      <c r="A14" s="13">
        <f>A12+1</f>
        <v>45699</v>
      </c>
      <c r="B14" s="51"/>
      <c r="C14" s="26">
        <v>0.44791666666666669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25">
      <c r="A15" s="12" t="s">
        <v>17</v>
      </c>
      <c r="B15" s="71">
        <f>C16-C15-O15</f>
        <v>0</v>
      </c>
      <c r="C15" s="27">
        <v>0</v>
      </c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4">
        <v>0</v>
      </c>
    </row>
    <row r="16" spans="1:15" ht="15.75" thickBot="1" x14ac:dyDescent="0.3">
      <c r="A16" s="13">
        <f>A14+1</f>
        <v>45700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25">
      <c r="A17" s="12" t="s">
        <v>18</v>
      </c>
      <c r="B17" s="71">
        <f>C18-C17-O17</f>
        <v>0</v>
      </c>
      <c r="C17" s="27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4">
        <v>0</v>
      </c>
    </row>
    <row r="18" spans="1:15" ht="15.75" thickBot="1" x14ac:dyDescent="0.3">
      <c r="A18" s="13">
        <f>A16+1</f>
        <v>45701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25">
      <c r="A19" s="12" t="s">
        <v>19</v>
      </c>
      <c r="B19" s="71">
        <f>C20-C19-O19</f>
        <v>0.125</v>
      </c>
      <c r="C19" s="27">
        <v>0.54166666666666663</v>
      </c>
      <c r="D19" s="58" t="s">
        <v>50</v>
      </c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4">
        <v>0</v>
      </c>
    </row>
    <row r="20" spans="1:15" x14ac:dyDescent="0.25">
      <c r="A20" s="13">
        <f>A18+1</f>
        <v>45702</v>
      </c>
      <c r="B20" s="51"/>
      <c r="C20" s="26">
        <v>0.66666666666666663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25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25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25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25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25">
      <c r="A27" s="2" t="s">
        <v>23</v>
      </c>
      <c r="B27" s="2"/>
      <c r="C27" s="2"/>
      <c r="D27" s="49">
        <f>SUM(B11:B20,'week 1'!D27)</f>
        <v>0.63541666666666663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25">
      <c r="A28" s="2" t="s">
        <v>25</v>
      </c>
      <c r="B28" s="2"/>
      <c r="C28" s="2"/>
      <c r="D28" s="49">
        <f>SUM(B11:B20)</f>
        <v>0.29166666666666663</v>
      </c>
      <c r="E28" s="2"/>
      <c r="F28" s="2" t="s">
        <v>26</v>
      </c>
      <c r="G28" s="2"/>
      <c r="H28" s="2"/>
      <c r="I28" s="32">
        <f>I27+'week 1'!I28</f>
        <v>0</v>
      </c>
      <c r="J28" s="2"/>
      <c r="K28" s="2"/>
      <c r="L28" s="2"/>
      <c r="M28" s="2"/>
      <c r="N28" s="2"/>
    </row>
    <row r="33" spans="4:4" x14ac:dyDescent="0.25">
      <c r="D33" s="34"/>
    </row>
  </sheetData>
  <mergeCells count="23">
    <mergeCell ref="O11:O12"/>
    <mergeCell ref="O13:O14"/>
    <mergeCell ref="O15:O16"/>
    <mergeCell ref="O17:O18"/>
    <mergeCell ref="O19:O20"/>
    <mergeCell ref="D15:N16"/>
    <mergeCell ref="D17:N18"/>
    <mergeCell ref="D19:N20"/>
    <mergeCell ref="A22:A25"/>
    <mergeCell ref="B23:G25"/>
    <mergeCell ref="H23:M25"/>
    <mergeCell ref="B15:B16"/>
    <mergeCell ref="B17:B18"/>
    <mergeCell ref="B19:B20"/>
    <mergeCell ref="J4:K4"/>
    <mergeCell ref="J6:K6"/>
    <mergeCell ref="C4:D4"/>
    <mergeCell ref="B11:B12"/>
    <mergeCell ref="B13:B14"/>
    <mergeCell ref="C6:D6"/>
    <mergeCell ref="D10:N10"/>
    <mergeCell ref="D11:N12"/>
    <mergeCell ref="D13:N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7BBA4-B6D5-4772-A472-316E42DA83E3}">
  <sheetPr codeName="Blad4"/>
  <dimension ref="A1:O28"/>
  <sheetViews>
    <sheetView zoomScale="115" zoomScaleNormal="115" workbookViewId="0">
      <selection activeCell="C46" sqref="C46"/>
    </sheetView>
  </sheetViews>
  <sheetFormatPr defaultRowHeight="15" x14ac:dyDescent="0.25"/>
  <cols>
    <col min="1" max="1" width="11.7109375" customWidth="1"/>
    <col min="6" max="6" width="10" bestFit="1" customWidth="1"/>
  </cols>
  <sheetData>
    <row r="1" spans="1:15" ht="18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.75" thickBot="1" x14ac:dyDescent="0.3">
      <c r="A2" s="3" t="s">
        <v>1</v>
      </c>
      <c r="B2" s="4"/>
      <c r="C2" s="4"/>
      <c r="D2" s="5">
        <f>'week 2'!D2+1</f>
        <v>3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3'!D2='datum data.'!B10,'datum data.'!D10,IF(D2='datum data.'!B12,'datum data.'!D12,IF(D2='datum data.'!B12,'datum data.'!D12,IF(D2='datum data.'!B14,'datum data.'!D14,IF(D2='datum data.'!B16,'datum data.'!D16,IF(D2='datum data.'!B18,'datum data.'!D18))))))))))</f>
        <v>45705</v>
      </c>
      <c r="G2" s="8"/>
      <c r="H2" s="9" t="s">
        <v>3</v>
      </c>
      <c r="I2" s="7">
        <f>F2+4</f>
        <v>45709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25">
      <c r="A4" s="2" t="s">
        <v>5</v>
      </c>
      <c r="B4" s="2"/>
      <c r="C4" s="72" t="str">
        <f>'week 1'!C4</f>
        <v>Dirk Bouma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25">
      <c r="A6" s="2" t="s">
        <v>7</v>
      </c>
      <c r="B6" s="2"/>
      <c r="C6" s="72" t="str">
        <f>'week 1'!C6</f>
        <v>Hendrik Bijlsma</v>
      </c>
      <c r="D6" s="72"/>
      <c r="E6" s="2"/>
      <c r="F6" s="2"/>
      <c r="G6" s="2"/>
      <c r="H6" s="2" t="s">
        <v>8</v>
      </c>
      <c r="I6" s="2"/>
      <c r="J6" s="72" t="str">
        <f>'week 1'!J6</f>
        <v>Cees Draaier</v>
      </c>
      <c r="K6" s="72"/>
      <c r="L6" s="2"/>
      <c r="M6" s="2"/>
      <c r="N6" s="2"/>
    </row>
    <row r="7" spans="1:1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25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.75" thickBot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9.5" thickBot="1" x14ac:dyDescent="0.3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25">
      <c r="A11" s="12" t="s">
        <v>15</v>
      </c>
      <c r="B11" s="71">
        <f>C12-C11-O11</f>
        <v>0</v>
      </c>
      <c r="C11" s="27">
        <v>0</v>
      </c>
      <c r="D11" s="52" t="s">
        <v>53</v>
      </c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ht="15.75" thickBot="1" x14ac:dyDescent="0.3">
      <c r="A12" s="33">
        <f>F2</f>
        <v>45705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25">
      <c r="A13" s="12" t="s">
        <v>16</v>
      </c>
      <c r="B13" s="71">
        <f>C14-C13-O13</f>
        <v>0</v>
      </c>
      <c r="C13" s="27">
        <v>0</v>
      </c>
      <c r="D13" s="58" t="s">
        <v>53</v>
      </c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4">
        <v>0</v>
      </c>
    </row>
    <row r="14" spans="1:15" ht="15.75" thickBot="1" x14ac:dyDescent="0.3">
      <c r="A14" s="13">
        <f>A12+1</f>
        <v>45706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25">
      <c r="A15" s="12" t="s">
        <v>17</v>
      </c>
      <c r="B15" s="71">
        <f>C16-C15-O15</f>
        <v>8.333333333333337E-2</v>
      </c>
      <c r="C15" s="27">
        <v>0.5</v>
      </c>
      <c r="D15" s="58" t="s">
        <v>52</v>
      </c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4">
        <v>0</v>
      </c>
    </row>
    <row r="16" spans="1:15" ht="15.75" thickBot="1" x14ac:dyDescent="0.3">
      <c r="A16" s="13">
        <f>A14+1</f>
        <v>45707</v>
      </c>
      <c r="B16" s="51"/>
      <c r="C16" s="26">
        <v>0.58333333333333337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25">
      <c r="A17" s="12" t="s">
        <v>18</v>
      </c>
      <c r="B17" s="71">
        <f>C18-C17-O17</f>
        <v>0</v>
      </c>
      <c r="C17" s="27">
        <v>0</v>
      </c>
      <c r="D17" s="58" t="s">
        <v>53</v>
      </c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4">
        <v>0</v>
      </c>
    </row>
    <row r="18" spans="1:15" ht="15.75" thickBot="1" x14ac:dyDescent="0.3">
      <c r="A18" s="13">
        <f>A16+1</f>
        <v>45708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25">
      <c r="A19" s="12" t="s">
        <v>19</v>
      </c>
      <c r="B19" s="71">
        <f>C20-C19-O19</f>
        <v>0</v>
      </c>
      <c r="C19" s="27">
        <v>0</v>
      </c>
      <c r="D19" s="58" t="s">
        <v>53</v>
      </c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4">
        <v>0</v>
      </c>
    </row>
    <row r="20" spans="1:15" x14ac:dyDescent="0.25">
      <c r="A20" s="13">
        <f>A18+1</f>
        <v>45709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25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25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25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25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25">
      <c r="A27" s="2" t="s">
        <v>23</v>
      </c>
      <c r="B27" s="2"/>
      <c r="C27" s="2"/>
      <c r="D27" s="49">
        <f>SUM(B11:B20,'week 2'!D27)</f>
        <v>0.71875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25">
      <c r="A28" s="2" t="s">
        <v>25</v>
      </c>
      <c r="B28" s="2"/>
      <c r="C28" s="2"/>
      <c r="D28" s="49">
        <f>SUM(B11:B20)</f>
        <v>8.333333333333337E-2</v>
      </c>
      <c r="E28" s="2"/>
      <c r="F28" s="2" t="s">
        <v>26</v>
      </c>
      <c r="G28" s="2"/>
      <c r="H28" s="2"/>
      <c r="I28" s="32">
        <f>I27+'week 2'!I28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BE6FD-DE14-4E37-9446-6799554FAD1A}">
  <sheetPr codeName="Blad5"/>
  <dimension ref="A1:O28"/>
  <sheetViews>
    <sheetView zoomScale="130" zoomScaleNormal="130" workbookViewId="0">
      <selection activeCell="F36" sqref="F36"/>
    </sheetView>
  </sheetViews>
  <sheetFormatPr defaultRowHeight="15" x14ac:dyDescent="0.25"/>
  <cols>
    <col min="1" max="1" width="10.42578125" customWidth="1"/>
    <col min="6" max="6" width="10" bestFit="1" customWidth="1"/>
  </cols>
  <sheetData>
    <row r="1" spans="1:15" ht="18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.75" thickBot="1" x14ac:dyDescent="0.3">
      <c r="A2" s="3" t="s">
        <v>1</v>
      </c>
      <c r="B2" s="4"/>
      <c r="C2" s="4"/>
      <c r="D2" s="5">
        <f>'week 3'!D2+1</f>
        <v>4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4'!D2='datum data.'!B10,'datum data.'!D10,IF(D2='datum data.'!B12,'datum data.'!D12,IF(D2='datum data.'!B12,'datum data.'!D12,IF(D2='datum data.'!B14,'datum data.'!D14,IF(D2='datum data.'!B16,'datum data.'!D16,IF(D2='datum data.'!B18,'datum data.'!D18))))))))))</f>
        <v>45712</v>
      </c>
      <c r="G2" s="8"/>
      <c r="H2" s="9" t="s">
        <v>3</v>
      </c>
      <c r="I2" s="7">
        <f>F2+4</f>
        <v>45716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25">
      <c r="A4" s="2" t="s">
        <v>5</v>
      </c>
      <c r="B4" s="2"/>
      <c r="C4" s="72" t="str">
        <f>'week 1'!C4</f>
        <v>Dirk Bouma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25">
      <c r="A6" s="2" t="s">
        <v>7</v>
      </c>
      <c r="B6" s="2"/>
      <c r="C6" s="72" t="str">
        <f>'week 1'!C6</f>
        <v>Hendrik Bijlsma</v>
      </c>
      <c r="D6" s="72"/>
      <c r="E6" s="2"/>
      <c r="F6" s="2"/>
      <c r="G6" s="2"/>
      <c r="H6" s="2" t="s">
        <v>8</v>
      </c>
      <c r="I6" s="2"/>
      <c r="J6" s="72" t="str">
        <f>'week 1'!J6</f>
        <v>Cees Draaier</v>
      </c>
      <c r="K6" s="72"/>
      <c r="L6" s="2"/>
      <c r="M6" s="2"/>
      <c r="N6" s="2"/>
    </row>
    <row r="7" spans="1:1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25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.75" thickBot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9.5" thickBot="1" x14ac:dyDescent="0.3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25">
      <c r="A11" s="12" t="s">
        <v>15</v>
      </c>
      <c r="B11" s="71">
        <f>C12-C11-O11</f>
        <v>0.10416666666666663</v>
      </c>
      <c r="C11" s="25">
        <v>0.4375</v>
      </c>
      <c r="D11" s="52" t="s">
        <v>54</v>
      </c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ht="15.75" thickBot="1" x14ac:dyDescent="0.3">
      <c r="A12" s="33">
        <f>F2</f>
        <v>45712</v>
      </c>
      <c r="B12" s="51"/>
      <c r="C12" s="26">
        <v>0.54166666666666663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25">
      <c r="A13" s="12" t="s">
        <v>16</v>
      </c>
      <c r="B13" s="71">
        <f>C14-C13-O13</f>
        <v>0.19791666666666669</v>
      </c>
      <c r="C13" s="25">
        <v>0.38541666666666669</v>
      </c>
      <c r="D13" s="58" t="s">
        <v>55</v>
      </c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4">
        <v>0</v>
      </c>
    </row>
    <row r="14" spans="1:15" ht="15.75" thickBot="1" x14ac:dyDescent="0.3">
      <c r="A14" s="13">
        <f>A12+1</f>
        <v>45713</v>
      </c>
      <c r="B14" s="51"/>
      <c r="C14" s="26">
        <v>0.58333333333333337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25">
      <c r="A15" s="12" t="s">
        <v>17</v>
      </c>
      <c r="B15" s="71">
        <f>C16-C15-O15</f>
        <v>6.25E-2</v>
      </c>
      <c r="C15" s="25">
        <v>0.4375</v>
      </c>
      <c r="D15" s="58" t="s">
        <v>57</v>
      </c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4">
        <v>0</v>
      </c>
    </row>
    <row r="16" spans="1:15" x14ac:dyDescent="0.25">
      <c r="A16" s="13">
        <f>A14+1</f>
        <v>45714</v>
      </c>
      <c r="B16" s="51"/>
      <c r="C16" s="26">
        <v>0.5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25">
      <c r="A17" s="12" t="s">
        <v>18</v>
      </c>
      <c r="B17" s="71">
        <f>C18-C17-O17</f>
        <v>4.166666666666663E-2</v>
      </c>
      <c r="C17" s="25">
        <v>0.41666666666666669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7">
        <v>0</v>
      </c>
    </row>
    <row r="18" spans="1:15" x14ac:dyDescent="0.25">
      <c r="A18" s="13">
        <f>A16+1</f>
        <v>45715</v>
      </c>
      <c r="B18" s="51"/>
      <c r="C18" s="26">
        <v>0.45833333333333331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25">
      <c r="A19" s="12" t="s">
        <v>19</v>
      </c>
      <c r="B19" s="71">
        <f>C20-C19-O19</f>
        <v>0</v>
      </c>
      <c r="C19" s="25">
        <v>0</v>
      </c>
      <c r="D19" s="58" t="s">
        <v>56</v>
      </c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7">
        <v>0</v>
      </c>
    </row>
    <row r="20" spans="1:15" x14ac:dyDescent="0.25">
      <c r="A20" s="13">
        <f>A18+1</f>
        <v>45716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25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25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25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25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25">
      <c r="A27" s="2" t="s">
        <v>23</v>
      </c>
      <c r="B27" s="2"/>
      <c r="C27" s="2"/>
      <c r="D27" s="49">
        <f>SUM(B11:B20,'week 3'!D27)</f>
        <v>1.125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25">
      <c r="A28" s="2" t="s">
        <v>25</v>
      </c>
      <c r="B28" s="2"/>
      <c r="C28" s="2"/>
      <c r="D28" s="49">
        <f>SUM(B11:B20)</f>
        <v>0.40624999999999994</v>
      </c>
      <c r="E28" s="2"/>
      <c r="F28" s="2" t="s">
        <v>26</v>
      </c>
      <c r="G28" s="2"/>
      <c r="H28" s="2"/>
      <c r="I28" s="32">
        <f>I27+'week 3'!I28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71C4-ACF6-4715-8E96-8668253ECAEB}">
  <sheetPr codeName="Blad6"/>
  <dimension ref="A1:O28"/>
  <sheetViews>
    <sheetView zoomScale="130" zoomScaleNormal="130" workbookViewId="0">
      <selection activeCell="D17" sqref="D17:N18"/>
    </sheetView>
  </sheetViews>
  <sheetFormatPr defaultRowHeight="15" x14ac:dyDescent="0.25"/>
  <cols>
    <col min="1" max="1" width="11.7109375" customWidth="1"/>
    <col min="6" max="6" width="10.7109375" customWidth="1"/>
    <col min="9" max="9" width="10.5703125" customWidth="1"/>
    <col min="14" max="14" width="30.42578125" customWidth="1"/>
  </cols>
  <sheetData>
    <row r="1" spans="1:15" ht="18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.75" thickBot="1" x14ac:dyDescent="0.3">
      <c r="A2" s="3" t="s">
        <v>1</v>
      </c>
      <c r="B2" s="4"/>
      <c r="C2" s="4"/>
      <c r="D2" s="5">
        <f>'week 4'!D2+1</f>
        <v>5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5'!D2='datum data.'!B10,'datum data.'!D10,IF(D2='datum data.'!B12,'datum data.'!D12,IF(D2='datum data.'!B12,'datum data.'!D12,IF(D2='datum data.'!B14,'datum data.'!D14,IF(D2='datum data.'!B16,'datum data.'!D16,IF(D2='datum data.'!B18,'datum data.'!D18))))))))))</f>
        <v>45719</v>
      </c>
      <c r="G2" s="8"/>
      <c r="H2" s="9" t="s">
        <v>3</v>
      </c>
      <c r="I2" s="7">
        <f>F2+4</f>
        <v>45723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25">
      <c r="A4" s="2" t="s">
        <v>5</v>
      </c>
      <c r="B4" s="2"/>
      <c r="C4" s="72" t="str">
        <f>'week 1'!C4</f>
        <v>Dirk Bouma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25">
      <c r="A6" s="2" t="s">
        <v>7</v>
      </c>
      <c r="B6" s="2"/>
      <c r="C6" s="72" t="str">
        <f>'week 1'!C6</f>
        <v>Hendrik Bijlsma</v>
      </c>
      <c r="D6" s="72"/>
      <c r="E6" s="2"/>
      <c r="F6" s="2"/>
      <c r="G6" s="2"/>
      <c r="H6" s="2" t="s">
        <v>8</v>
      </c>
      <c r="I6" s="2"/>
      <c r="J6" s="72" t="str">
        <f>'week 1'!J6</f>
        <v>Cees Draaier</v>
      </c>
      <c r="K6" s="72"/>
      <c r="L6" s="2"/>
      <c r="M6" s="2"/>
      <c r="N6" s="2"/>
    </row>
    <row r="7" spans="1:1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25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.75" thickBot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9.5" thickBot="1" x14ac:dyDescent="0.3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25">
      <c r="A11" s="12" t="s">
        <v>15</v>
      </c>
      <c r="B11" s="71">
        <f>C12-C11-O11</f>
        <v>0.13541666666666663</v>
      </c>
      <c r="C11" s="25">
        <v>0.46875</v>
      </c>
      <c r="D11" s="52" t="s">
        <v>59</v>
      </c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x14ac:dyDescent="0.25">
      <c r="A12" s="33">
        <f>F2</f>
        <v>45719</v>
      </c>
      <c r="B12" s="51"/>
      <c r="C12" s="26">
        <v>0.60416666666666663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25">
      <c r="A13" s="12" t="s">
        <v>16</v>
      </c>
      <c r="B13" s="71">
        <f>C14-C13-O13</f>
        <v>0</v>
      </c>
      <c r="C13" s="25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7">
        <v>0</v>
      </c>
    </row>
    <row r="14" spans="1:15" x14ac:dyDescent="0.25">
      <c r="A14" s="13">
        <f>A12+1</f>
        <v>45720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25">
      <c r="A15" s="12" t="s">
        <v>17</v>
      </c>
      <c r="B15" s="71">
        <f>C16-C15-O15</f>
        <v>0.15625</v>
      </c>
      <c r="C15" s="25">
        <v>0.52083333333333337</v>
      </c>
      <c r="D15" s="58" t="s">
        <v>58</v>
      </c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7">
        <v>0</v>
      </c>
    </row>
    <row r="16" spans="1:15" x14ac:dyDescent="0.25">
      <c r="A16" s="13">
        <f>A14+1</f>
        <v>45721</v>
      </c>
      <c r="B16" s="51"/>
      <c r="C16" s="26">
        <v>0.67708333333333337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25">
      <c r="A17" s="12" t="s">
        <v>18</v>
      </c>
      <c r="B17" s="71">
        <f>C18-C17-O17</f>
        <v>0</v>
      </c>
      <c r="C17" s="25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7">
        <v>0</v>
      </c>
    </row>
    <row r="18" spans="1:15" x14ac:dyDescent="0.25">
      <c r="A18" s="13">
        <f>A16+1</f>
        <v>45722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25">
      <c r="A19" s="12" t="s">
        <v>19</v>
      </c>
      <c r="B19" s="71">
        <f>C20-C19-O19</f>
        <v>0</v>
      </c>
      <c r="C19" s="25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7">
        <v>0</v>
      </c>
    </row>
    <row r="20" spans="1:15" x14ac:dyDescent="0.25">
      <c r="A20" s="13">
        <f>A18+1</f>
        <v>45723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25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25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25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25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25">
      <c r="A27" s="2" t="s">
        <v>23</v>
      </c>
      <c r="B27" s="2"/>
      <c r="C27" s="2"/>
      <c r="D27" s="49">
        <f>SUM(B11:B20,'week 4'!D27)</f>
        <v>1.4166666666666665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25">
      <c r="A28" s="2" t="s">
        <v>25</v>
      </c>
      <c r="B28" s="2"/>
      <c r="C28" s="2"/>
      <c r="D28" s="49">
        <f>SUM(B11:B20)</f>
        <v>0.29166666666666663</v>
      </c>
      <c r="E28" s="2"/>
      <c r="F28" s="2" t="s">
        <v>26</v>
      </c>
      <c r="G28" s="2"/>
      <c r="H28" s="2"/>
      <c r="I28" s="32">
        <f>I27+'week 4'!I28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5EFEA9-C2A0-4834-A125-4706098D802E}">
          <x14:formula1>
            <xm:f>'datum data.'!$G$2:$G$10</xm:f>
          </x14:formula1>
          <xm:sqref>D2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972B9-2DF5-42E2-B7B2-3C17462B5DE6}">
  <sheetPr codeName="Blad8"/>
  <dimension ref="A1:O28"/>
  <sheetViews>
    <sheetView zoomScale="115" zoomScaleNormal="115" workbookViewId="0">
      <selection activeCell="A12" sqref="A11:O20"/>
    </sheetView>
  </sheetViews>
  <sheetFormatPr defaultRowHeight="15" x14ac:dyDescent="0.25"/>
  <cols>
    <col min="1" max="1" width="11.7109375" customWidth="1"/>
    <col min="6" max="6" width="10.5703125" customWidth="1"/>
    <col min="9" max="9" width="10.5703125" customWidth="1"/>
  </cols>
  <sheetData>
    <row r="1" spans="1:15" ht="18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.75" thickBot="1" x14ac:dyDescent="0.3">
      <c r="A2" s="3" t="s">
        <v>1</v>
      </c>
      <c r="B2" s="4"/>
      <c r="C2" s="4"/>
      <c r="D2" s="5">
        <f>'week 6'!D2+1</f>
        <v>7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7'!D2='datum data.'!B10,'datum data.'!D10,IF(D2='datum data.'!B12,'datum data.'!D12,IF(D2='datum data.'!B12,'datum data.'!D12,IF(D2='datum data.'!B14,'datum data.'!D14,IF(D2='datum data.'!B16,'datum data.'!D16,IF(D2='datum data.'!B18,'datum data.'!D18))))))))))</f>
        <v>45733</v>
      </c>
      <c r="G2" s="8"/>
      <c r="H2" s="9" t="s">
        <v>3</v>
      </c>
      <c r="I2" s="7">
        <f>F2+4</f>
        <v>45737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25">
      <c r="A4" s="2" t="s">
        <v>5</v>
      </c>
      <c r="B4" s="2"/>
      <c r="C4" s="72" t="str">
        <f>'week 1'!C4</f>
        <v>Dirk Bouma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25">
      <c r="A6" s="2" t="s">
        <v>7</v>
      </c>
      <c r="B6" s="2"/>
      <c r="C6" s="72" t="str">
        <f>'week 1'!C6</f>
        <v>Hendrik Bijlsma</v>
      </c>
      <c r="D6" s="72"/>
      <c r="E6" s="2"/>
      <c r="F6" s="2"/>
      <c r="G6" s="2"/>
      <c r="H6" s="2" t="s">
        <v>8</v>
      </c>
      <c r="I6" s="2"/>
      <c r="J6" s="72" t="str">
        <f>'week 1'!J6</f>
        <v>Cees Draaier</v>
      </c>
      <c r="K6" s="72"/>
      <c r="L6" s="2"/>
      <c r="M6" s="2"/>
      <c r="N6" s="2"/>
    </row>
    <row r="7" spans="1:1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25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.75" thickBot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9.5" thickBot="1" x14ac:dyDescent="0.3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25">
      <c r="A11" s="12" t="s">
        <v>15</v>
      </c>
      <c r="B11" s="71">
        <f>C12-C11</f>
        <v>8.333333333333337E-2</v>
      </c>
      <c r="C11" s="25">
        <v>0.4375</v>
      </c>
      <c r="D11" s="52" t="s">
        <v>64</v>
      </c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x14ac:dyDescent="0.25">
      <c r="A12" s="33">
        <f>F2</f>
        <v>45733</v>
      </c>
      <c r="B12" s="51"/>
      <c r="C12" s="26">
        <v>0.52083333333333337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25">
      <c r="A13" s="12" t="s">
        <v>16</v>
      </c>
      <c r="B13" s="71">
        <f>C14-C13-O13</f>
        <v>0</v>
      </c>
      <c r="C13" s="25">
        <v>0</v>
      </c>
      <c r="D13" s="58" t="s">
        <v>63</v>
      </c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7">
        <v>0</v>
      </c>
    </row>
    <row r="14" spans="1:15" x14ac:dyDescent="0.25">
      <c r="A14" s="13">
        <f>A12+1</f>
        <v>45734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25">
      <c r="A15" s="12" t="s">
        <v>17</v>
      </c>
      <c r="B15" s="71">
        <f>C16-C15-O15</f>
        <v>0</v>
      </c>
      <c r="C15" s="25">
        <v>0</v>
      </c>
      <c r="D15" s="58" t="s">
        <v>63</v>
      </c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7">
        <v>0</v>
      </c>
    </row>
    <row r="16" spans="1:15" x14ac:dyDescent="0.25">
      <c r="A16" s="13">
        <f>A14+1</f>
        <v>45735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25">
      <c r="A17" s="12" t="s">
        <v>18</v>
      </c>
      <c r="B17" s="71">
        <f>C18-C17-O17</f>
        <v>0</v>
      </c>
      <c r="C17" s="25">
        <v>0</v>
      </c>
      <c r="D17" s="58" t="s">
        <v>63</v>
      </c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7">
        <v>0</v>
      </c>
    </row>
    <row r="18" spans="1:15" x14ac:dyDescent="0.25">
      <c r="A18" s="13">
        <f>A16+1</f>
        <v>45736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25">
      <c r="A19" s="12" t="s">
        <v>19</v>
      </c>
      <c r="B19" s="71">
        <f>C20-C19-O19</f>
        <v>0</v>
      </c>
      <c r="C19" s="25">
        <v>0</v>
      </c>
      <c r="D19" s="58" t="s">
        <v>63</v>
      </c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7">
        <v>0</v>
      </c>
    </row>
    <row r="20" spans="1:15" x14ac:dyDescent="0.25">
      <c r="A20" s="13">
        <f>A18+1</f>
        <v>45737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25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25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25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25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25">
      <c r="A27" s="2" t="s">
        <v>23</v>
      </c>
      <c r="B27" s="2"/>
      <c r="C27" s="2"/>
      <c r="D27" s="49">
        <f>SUM(B11:B20,'week 6'!D27)</f>
        <v>1.8645833333333335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25">
      <c r="A28" s="2" t="s">
        <v>25</v>
      </c>
      <c r="B28" s="2"/>
      <c r="C28" s="2"/>
      <c r="D28" s="49">
        <f>SUM(B11:B20)</f>
        <v>8.333333333333337E-2</v>
      </c>
      <c r="E28" s="2"/>
      <c r="F28" s="2" t="s">
        <v>26</v>
      </c>
      <c r="G28" s="2"/>
      <c r="H28" s="2"/>
      <c r="I28" s="32">
        <f>I27+'week 6'!I28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E1B24D-B2D1-41C8-9B56-9475EF261DF0}">
          <x14:formula1>
            <xm:f>'datum data.'!$G$2:$G$10</xm:f>
          </x14:formula1>
          <xm:sqref>D2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0B1-0B84-4325-9202-1296F349ADE3}">
  <sheetPr codeName="Blad9"/>
  <dimension ref="A1:O28"/>
  <sheetViews>
    <sheetView zoomScale="115" zoomScaleNormal="115" workbookViewId="0">
      <selection activeCell="Q6" sqref="Q6"/>
    </sheetView>
  </sheetViews>
  <sheetFormatPr defaultRowHeight="15" x14ac:dyDescent="0.25"/>
  <cols>
    <col min="1" max="1" width="10.28515625" customWidth="1"/>
    <col min="6" max="6" width="10.7109375" customWidth="1"/>
    <col min="9" max="9" width="11.140625" customWidth="1"/>
  </cols>
  <sheetData>
    <row r="1" spans="1:15" ht="18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.75" thickBot="1" x14ac:dyDescent="0.3">
      <c r="A2" s="3" t="s">
        <v>1</v>
      </c>
      <c r="B2" s="4"/>
      <c r="C2" s="4"/>
      <c r="D2" s="5">
        <f>'week 7'!D2+1</f>
        <v>8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8'!D2='datum data.'!B10,'datum data.'!D10,IF(D2='datum data.'!B12,'datum data.'!D12,IF(D2='datum data.'!B12,'datum data.'!D12,IF(D2='datum data.'!B14,'datum data.'!D14,IF(D2='datum data.'!B16,'datum data.'!D16,IF(D2='datum data.'!B18,'datum data.'!D18))))))))))</f>
        <v>45740</v>
      </c>
      <c r="G2" s="8"/>
      <c r="H2" s="9" t="s">
        <v>3</v>
      </c>
      <c r="I2" s="7">
        <f>F2+4</f>
        <v>45744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25">
      <c r="A4" s="2" t="s">
        <v>5</v>
      </c>
      <c r="B4" s="2"/>
      <c r="C4" s="72" t="str">
        <f>'week 1'!C4</f>
        <v>Dirk Bouma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25">
      <c r="A6" s="2" t="s">
        <v>7</v>
      </c>
      <c r="B6" s="2"/>
      <c r="C6" s="72" t="str">
        <f>'week 1'!C6</f>
        <v>Hendrik Bijlsma</v>
      </c>
      <c r="D6" s="72"/>
      <c r="E6" s="2"/>
      <c r="F6" s="2"/>
      <c r="G6" s="2"/>
      <c r="H6" s="2" t="s">
        <v>8</v>
      </c>
      <c r="I6" s="2"/>
      <c r="J6" s="72" t="str">
        <f>'week 1'!J6</f>
        <v>Cees Draaier</v>
      </c>
      <c r="K6" s="72"/>
      <c r="L6" s="2"/>
      <c r="M6" s="2"/>
      <c r="N6" s="2"/>
    </row>
    <row r="7" spans="1:1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25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.75" thickBot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9.5" thickBot="1" x14ac:dyDescent="0.3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25">
      <c r="A11" s="12" t="s">
        <v>15</v>
      </c>
      <c r="B11" s="71">
        <f>C12-C11-O11</f>
        <v>0</v>
      </c>
      <c r="C11" s="25">
        <v>0</v>
      </c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74">
        <v>0</v>
      </c>
    </row>
    <row r="12" spans="1:15" x14ac:dyDescent="0.25">
      <c r="A12" s="33">
        <f>F2</f>
        <v>45740</v>
      </c>
      <c r="B12" s="51"/>
      <c r="C12" s="26">
        <v>0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25">
      <c r="A13" s="12" t="s">
        <v>16</v>
      </c>
      <c r="B13" s="71">
        <f>C14-C13-O13</f>
        <v>0</v>
      </c>
      <c r="C13" s="25">
        <v>0</v>
      </c>
      <c r="D13" s="58"/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7">
        <v>0</v>
      </c>
    </row>
    <row r="14" spans="1:15" x14ac:dyDescent="0.25">
      <c r="A14" s="13">
        <f>A12+1</f>
        <v>45741</v>
      </c>
      <c r="B14" s="51"/>
      <c r="C14" s="26">
        <v>0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25">
      <c r="A15" s="12" t="s">
        <v>17</v>
      </c>
      <c r="B15" s="71">
        <f>C16-C15-O15</f>
        <v>0</v>
      </c>
      <c r="C15" s="25">
        <v>0</v>
      </c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7">
        <v>0</v>
      </c>
    </row>
    <row r="16" spans="1:15" x14ac:dyDescent="0.25">
      <c r="A16" s="13">
        <f>A14+1</f>
        <v>45742</v>
      </c>
      <c r="B16" s="51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25">
      <c r="A17" s="12" t="s">
        <v>18</v>
      </c>
      <c r="B17" s="71">
        <f>C18-C17-O17</f>
        <v>0</v>
      </c>
      <c r="C17" s="25">
        <v>0</v>
      </c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7">
        <v>0</v>
      </c>
    </row>
    <row r="18" spans="1:15" x14ac:dyDescent="0.25">
      <c r="A18" s="13">
        <f>A16+1</f>
        <v>45743</v>
      </c>
      <c r="B18" s="51"/>
      <c r="C18" s="26">
        <v>0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25">
      <c r="A19" s="12" t="s">
        <v>19</v>
      </c>
      <c r="B19" s="71">
        <f>C20-C19-O19</f>
        <v>0</v>
      </c>
      <c r="C19" s="25">
        <v>0</v>
      </c>
      <c r="D19" s="58"/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7">
        <v>0</v>
      </c>
    </row>
    <row r="20" spans="1:15" x14ac:dyDescent="0.25">
      <c r="A20" s="13">
        <f>A18+1</f>
        <v>45744</v>
      </c>
      <c r="B20" s="51"/>
      <c r="C20" s="26">
        <v>0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25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25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25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25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25">
      <c r="A27" s="2" t="s">
        <v>23</v>
      </c>
      <c r="B27" s="2"/>
      <c r="C27" s="2"/>
      <c r="D27" s="49">
        <f>SUM(B11:B20,'week 7'!D27)</f>
        <v>1.8645833333333335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25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7'!I28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3:N14"/>
    <mergeCell ref="D11:N12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3F82-8E6B-4630-99FD-4C6B7C44BB88}">
  <dimension ref="A2:AE28"/>
  <sheetViews>
    <sheetView zoomScale="70" zoomScaleNormal="70" workbookViewId="0">
      <selection activeCell="D18" sqref="D18"/>
    </sheetView>
  </sheetViews>
  <sheetFormatPr defaultRowHeight="15" x14ac:dyDescent="0.25"/>
  <cols>
    <col min="2" max="2" width="9.42578125" bestFit="1" customWidth="1"/>
    <col min="3" max="3" width="9.140625" customWidth="1"/>
    <col min="6" max="6" width="9.42578125" bestFit="1" customWidth="1"/>
    <col min="10" max="10" width="9.42578125" bestFit="1" customWidth="1"/>
    <col min="14" max="14" width="9.42578125" bestFit="1" customWidth="1"/>
    <col min="18" max="18" width="9.42578125" bestFit="1" customWidth="1"/>
    <col min="22" max="22" width="9.42578125" bestFit="1" customWidth="1"/>
    <col min="26" max="26" width="9.42578125" bestFit="1" customWidth="1"/>
    <col min="30" max="30" width="9.42578125" bestFit="1" customWidth="1"/>
  </cols>
  <sheetData>
    <row r="2" spans="1:31" ht="15.75" thickBot="1" x14ac:dyDescent="0.3"/>
    <row r="3" spans="1:31" ht="15.75" thickBot="1" x14ac:dyDescent="0.3">
      <c r="A3" s="43" t="s">
        <v>29</v>
      </c>
      <c r="B3" s="43" t="s">
        <v>28</v>
      </c>
      <c r="C3" s="43">
        <f>'week 1'!D2</f>
        <v>1</v>
      </c>
      <c r="E3" s="43" t="s">
        <v>29</v>
      </c>
      <c r="F3" s="43" t="s">
        <v>28</v>
      </c>
      <c r="G3" s="43">
        <f>'week 2'!D2</f>
        <v>2</v>
      </c>
      <c r="I3" s="43" t="s">
        <v>29</v>
      </c>
      <c r="J3" s="43" t="s">
        <v>28</v>
      </c>
      <c r="K3" s="43">
        <f>'week 3'!D2</f>
        <v>3</v>
      </c>
      <c r="M3" s="43" t="s">
        <v>29</v>
      </c>
      <c r="N3" s="43" t="s">
        <v>28</v>
      </c>
      <c r="O3" s="43">
        <f>'week 4'!D2</f>
        <v>4</v>
      </c>
      <c r="Q3" s="43" t="s">
        <v>29</v>
      </c>
      <c r="R3" s="43" t="s">
        <v>28</v>
      </c>
      <c r="S3" s="43">
        <f>'week 5'!D2</f>
        <v>5</v>
      </c>
      <c r="U3" s="43" t="s">
        <v>29</v>
      </c>
      <c r="V3" s="43" t="s">
        <v>28</v>
      </c>
      <c r="W3" s="43">
        <f>'week 6'!D2</f>
        <v>6</v>
      </c>
      <c r="Y3" s="43" t="s">
        <v>29</v>
      </c>
      <c r="Z3" s="43" t="s">
        <v>28</v>
      </c>
      <c r="AA3" s="43">
        <f>'week 7'!D2</f>
        <v>7</v>
      </c>
      <c r="AC3" s="43" t="s">
        <v>29</v>
      </c>
      <c r="AD3" s="43" t="s">
        <v>28</v>
      </c>
      <c r="AE3" s="43">
        <f>'week 8'!D2</f>
        <v>8</v>
      </c>
    </row>
    <row r="4" spans="1:31" x14ac:dyDescent="0.25">
      <c r="A4" s="19" t="s">
        <v>15</v>
      </c>
      <c r="B4" s="40">
        <f>'week 1'!A12</f>
        <v>45691</v>
      </c>
      <c r="C4" s="37">
        <f>'week 1'!B11</f>
        <v>0</v>
      </c>
      <c r="D4" s="36"/>
      <c r="E4" s="44" t="s">
        <v>15</v>
      </c>
      <c r="F4" s="40">
        <f>'week 2'!A12</f>
        <v>45698</v>
      </c>
      <c r="G4" s="45">
        <f>'week 2'!B11</f>
        <v>0.10416666666666663</v>
      </c>
      <c r="H4" s="36"/>
      <c r="I4" s="44" t="s">
        <v>15</v>
      </c>
      <c r="J4" s="40">
        <f>'week 3'!A12</f>
        <v>45705</v>
      </c>
      <c r="K4" s="45">
        <f>'week 3'!B11</f>
        <v>0</v>
      </c>
      <c r="M4" s="44" t="s">
        <v>15</v>
      </c>
      <c r="N4" s="40">
        <f>'week 4'!A12</f>
        <v>45712</v>
      </c>
      <c r="O4" s="45">
        <f>'week 4'!B11</f>
        <v>0.10416666666666663</v>
      </c>
      <c r="Q4" s="44" t="s">
        <v>15</v>
      </c>
      <c r="R4" s="40">
        <f>'week 5'!A12</f>
        <v>45719</v>
      </c>
      <c r="S4" s="45">
        <f>'week 5'!B11</f>
        <v>0.13541666666666663</v>
      </c>
      <c r="U4" s="44" t="s">
        <v>15</v>
      </c>
      <c r="V4" s="40">
        <f>'week 6'!A12</f>
        <v>45726</v>
      </c>
      <c r="W4" s="45">
        <f>'week 6'!B11</f>
        <v>7.291666666666663E-2</v>
      </c>
      <c r="Y4" s="44" t="s">
        <v>15</v>
      </c>
      <c r="Z4" s="40">
        <f>'week 7'!A12</f>
        <v>45733</v>
      </c>
      <c r="AA4" s="45">
        <f>'week 7'!B11</f>
        <v>8.333333333333337E-2</v>
      </c>
      <c r="AC4" s="37" t="s">
        <v>15</v>
      </c>
      <c r="AD4" s="40">
        <f>'week 8'!A12</f>
        <v>45740</v>
      </c>
      <c r="AE4" s="37">
        <f>'week 8'!B11</f>
        <v>0</v>
      </c>
    </row>
    <row r="5" spans="1:31" x14ac:dyDescent="0.25">
      <c r="A5" s="20" t="s">
        <v>16</v>
      </c>
      <c r="B5" s="41">
        <f>'week 1'!A14</f>
        <v>45692</v>
      </c>
      <c r="C5" s="38">
        <f>'week 1'!B13</f>
        <v>0</v>
      </c>
      <c r="D5" s="36"/>
      <c r="E5" s="44" t="s">
        <v>16</v>
      </c>
      <c r="F5" s="41">
        <f>'week 2'!A14</f>
        <v>45699</v>
      </c>
      <c r="G5" s="45">
        <f>'week 2'!B13</f>
        <v>6.25E-2</v>
      </c>
      <c r="H5" s="36"/>
      <c r="I5" s="44" t="s">
        <v>16</v>
      </c>
      <c r="J5" s="41">
        <f>'week 3'!A14</f>
        <v>45706</v>
      </c>
      <c r="K5" s="45">
        <f>'week 3'!B13</f>
        <v>0</v>
      </c>
      <c r="M5" s="44" t="s">
        <v>16</v>
      </c>
      <c r="N5" s="41">
        <f>'week 4'!A14</f>
        <v>45713</v>
      </c>
      <c r="O5" s="45">
        <f>'week 4'!B13</f>
        <v>0.19791666666666669</v>
      </c>
      <c r="Q5" s="44" t="s">
        <v>16</v>
      </c>
      <c r="R5" s="41">
        <f>'week 5'!A14</f>
        <v>45720</v>
      </c>
      <c r="S5" s="45">
        <f>'week 5'!B13</f>
        <v>0</v>
      </c>
      <c r="U5" s="44" t="s">
        <v>16</v>
      </c>
      <c r="V5" s="41">
        <f>'week 6'!A14</f>
        <v>45727</v>
      </c>
      <c r="W5" s="45">
        <f>'week 6'!B13</f>
        <v>8.333333333333337E-2</v>
      </c>
      <c r="Y5" s="44" t="s">
        <v>16</v>
      </c>
      <c r="Z5" s="41">
        <f>'week 7'!A14</f>
        <v>45734</v>
      </c>
      <c r="AA5" s="45">
        <f>'week 7'!B13</f>
        <v>0</v>
      </c>
      <c r="AC5" s="38" t="s">
        <v>16</v>
      </c>
      <c r="AD5" s="41">
        <f>'week 8'!A14</f>
        <v>45741</v>
      </c>
      <c r="AE5" s="38">
        <f>'week 8'!B13</f>
        <v>0</v>
      </c>
    </row>
    <row r="6" spans="1:31" x14ac:dyDescent="0.25">
      <c r="A6" s="20" t="s">
        <v>17</v>
      </c>
      <c r="B6" s="41">
        <f>'week 1'!A16</f>
        <v>45693</v>
      </c>
      <c r="C6" s="38">
        <f>'week 1'!B15</f>
        <v>0.1875</v>
      </c>
      <c r="D6" s="36"/>
      <c r="E6" s="44" t="s">
        <v>17</v>
      </c>
      <c r="F6" s="41">
        <f>'week 2'!A16</f>
        <v>45700</v>
      </c>
      <c r="G6" s="45">
        <f>'week 2'!B15</f>
        <v>0</v>
      </c>
      <c r="H6" s="36"/>
      <c r="I6" s="44" t="s">
        <v>17</v>
      </c>
      <c r="J6" s="41">
        <f>'week 3'!A16</f>
        <v>45707</v>
      </c>
      <c r="K6" s="45">
        <f>'week 3'!B15</f>
        <v>8.333333333333337E-2</v>
      </c>
      <c r="M6" s="44" t="s">
        <v>17</v>
      </c>
      <c r="N6" s="41">
        <f>'week 4'!A16</f>
        <v>45714</v>
      </c>
      <c r="O6" s="45">
        <f>'week 4'!B15</f>
        <v>6.25E-2</v>
      </c>
      <c r="Q6" s="44" t="s">
        <v>17</v>
      </c>
      <c r="R6" s="41">
        <f>'week 5'!A16</f>
        <v>45721</v>
      </c>
      <c r="S6" s="45">
        <f>'week 5'!B15</f>
        <v>0.15625</v>
      </c>
      <c r="U6" s="44" t="s">
        <v>17</v>
      </c>
      <c r="V6" s="41">
        <f>'week 6'!A16</f>
        <v>45728</v>
      </c>
      <c r="W6" s="45">
        <f>'week 6'!B15</f>
        <v>0</v>
      </c>
      <c r="Y6" s="44" t="s">
        <v>17</v>
      </c>
      <c r="Z6" s="41">
        <f>'week 7'!A16</f>
        <v>45735</v>
      </c>
      <c r="AA6" s="45">
        <f>'week 7'!B15</f>
        <v>0</v>
      </c>
      <c r="AC6" s="38" t="s">
        <v>17</v>
      </c>
      <c r="AD6" s="41">
        <f>'week 8'!A16</f>
        <v>45742</v>
      </c>
      <c r="AE6" s="38">
        <f>'week 8'!B15</f>
        <v>0</v>
      </c>
    </row>
    <row r="7" spans="1:31" x14ac:dyDescent="0.25">
      <c r="A7" s="20" t="s">
        <v>18</v>
      </c>
      <c r="B7" s="41">
        <f>'week 1'!A18</f>
        <v>45694</v>
      </c>
      <c r="C7" s="38">
        <f>'week 1'!B17</f>
        <v>0.10416666666666663</v>
      </c>
      <c r="D7" s="36"/>
      <c r="E7" s="44" t="s">
        <v>18</v>
      </c>
      <c r="F7" s="41">
        <f>'week 2'!A18</f>
        <v>45701</v>
      </c>
      <c r="G7" s="45">
        <f>'week 2'!B17</f>
        <v>0</v>
      </c>
      <c r="H7" s="36"/>
      <c r="I7" s="44" t="s">
        <v>18</v>
      </c>
      <c r="J7" s="41">
        <f>'week 3'!A18</f>
        <v>45708</v>
      </c>
      <c r="K7" s="45">
        <f>'week 3'!B17</f>
        <v>0</v>
      </c>
      <c r="M7" s="44" t="s">
        <v>18</v>
      </c>
      <c r="N7" s="41">
        <f>'week 4'!A18</f>
        <v>45715</v>
      </c>
      <c r="O7" s="45">
        <f>'week 4'!B17</f>
        <v>4.166666666666663E-2</v>
      </c>
      <c r="Q7" s="44" t="s">
        <v>18</v>
      </c>
      <c r="R7" s="41">
        <f>'week 5'!A18</f>
        <v>45722</v>
      </c>
      <c r="S7" s="45">
        <f>'week 5'!B17</f>
        <v>0</v>
      </c>
      <c r="U7" s="44" t="s">
        <v>18</v>
      </c>
      <c r="V7" s="41">
        <f>'week 6'!A18</f>
        <v>45729</v>
      </c>
      <c r="W7" s="45">
        <f>'week 6'!B17</f>
        <v>8.333333333333337E-2</v>
      </c>
      <c r="Y7" s="44" t="s">
        <v>18</v>
      </c>
      <c r="Z7" s="41">
        <f>'week 7'!A18</f>
        <v>45736</v>
      </c>
      <c r="AA7" s="45">
        <f>'week 7'!B17</f>
        <v>0</v>
      </c>
      <c r="AC7" s="38" t="s">
        <v>18</v>
      </c>
      <c r="AD7" s="41">
        <f>'week 8'!A18</f>
        <v>45743</v>
      </c>
      <c r="AE7" s="38">
        <f>'week 8'!B17</f>
        <v>0</v>
      </c>
    </row>
    <row r="8" spans="1:31" ht="15.75" thickBot="1" x14ac:dyDescent="0.3">
      <c r="A8" s="21" t="s">
        <v>19</v>
      </c>
      <c r="B8" s="42">
        <f>'week 1'!A20</f>
        <v>45695</v>
      </c>
      <c r="C8" s="39">
        <f>'week 1'!B19</f>
        <v>5.208333333333337E-2</v>
      </c>
      <c r="D8" s="36"/>
      <c r="E8" s="46" t="s">
        <v>19</v>
      </c>
      <c r="F8" s="42">
        <f>'week 2'!A20</f>
        <v>45702</v>
      </c>
      <c r="G8" s="47">
        <f>'week 2'!B19</f>
        <v>0.125</v>
      </c>
      <c r="H8" s="36"/>
      <c r="I8" s="46" t="s">
        <v>19</v>
      </c>
      <c r="J8" s="42">
        <f>'week 3'!A20</f>
        <v>45709</v>
      </c>
      <c r="K8" s="47">
        <f>'week 3'!B19</f>
        <v>0</v>
      </c>
      <c r="M8" s="46" t="s">
        <v>19</v>
      </c>
      <c r="N8" s="42">
        <f>'week 4'!A20</f>
        <v>45716</v>
      </c>
      <c r="O8" s="47">
        <f>'week 4'!B19</f>
        <v>0</v>
      </c>
      <c r="Q8" s="46" t="s">
        <v>19</v>
      </c>
      <c r="R8" s="42">
        <f>'week 5'!A20</f>
        <v>45723</v>
      </c>
      <c r="S8" s="47">
        <f>'week 5'!B19</f>
        <v>0</v>
      </c>
      <c r="U8" s="46" t="s">
        <v>19</v>
      </c>
      <c r="V8" s="42">
        <f>'week 6'!A20</f>
        <v>45730</v>
      </c>
      <c r="W8" s="47">
        <f>'week 6'!B19</f>
        <v>0.125</v>
      </c>
      <c r="Y8" s="46" t="s">
        <v>19</v>
      </c>
      <c r="Z8" s="42">
        <f>'week 7'!A20</f>
        <v>45737</v>
      </c>
      <c r="AA8" s="47">
        <f>'week 7'!B19</f>
        <v>0</v>
      </c>
      <c r="AC8" s="39" t="s">
        <v>19</v>
      </c>
      <c r="AD8" s="42">
        <f>'week 8'!A20</f>
        <v>45744</v>
      </c>
      <c r="AE8" s="39">
        <f>'week 8'!B19</f>
        <v>0</v>
      </c>
    </row>
    <row r="9" spans="1:31" x14ac:dyDescent="0.25">
      <c r="AC9" s="36"/>
      <c r="AD9" s="18"/>
      <c r="AE9" s="36"/>
    </row>
    <row r="24" spans="1:29" x14ac:dyDescent="0.25">
      <c r="A24" s="48">
        <f>'week 1'!D28</f>
        <v>0.34375</v>
      </c>
      <c r="B24" s="48">
        <f>'week 2'!D28</f>
        <v>0.29166666666666663</v>
      </c>
      <c r="C24" s="48">
        <f>'week 3'!D28</f>
        <v>8.333333333333337E-2</v>
      </c>
      <c r="D24" s="48">
        <f>'week 4'!D28</f>
        <v>0.40624999999999994</v>
      </c>
      <c r="E24" s="48">
        <f>'week 5'!D28</f>
        <v>0.29166666666666663</v>
      </c>
      <c r="F24" s="48">
        <f>'week 6'!D28</f>
        <v>0.36458333333333337</v>
      </c>
      <c r="G24" s="48">
        <f>'week 7'!D28</f>
        <v>8.333333333333337E-2</v>
      </c>
      <c r="H24" s="48">
        <f>'week 8'!D28</f>
        <v>0</v>
      </c>
      <c r="I24" s="36"/>
      <c r="M24" s="36"/>
      <c r="O24" s="36">
        <f>SUM(C4,G4,K4,O4,S4,W4,AA4,AE4)</f>
        <v>0.49999999999999989</v>
      </c>
      <c r="P24" s="36">
        <f>SUM(C5,G5,K5,O5,S5,W5,AA5,AE5)</f>
        <v>0.34375000000000006</v>
      </c>
      <c r="Q24" s="36">
        <f>SUM(C6,G6,K6,O6,S6,W6,AA6,AE6)</f>
        <v>0.48958333333333337</v>
      </c>
      <c r="R24" s="36">
        <f>SUM(C7,G7,K7,O7,S7,W7,AA7,AE7)</f>
        <v>0.22916666666666663</v>
      </c>
      <c r="S24" s="36">
        <f>SUM(C8,G8,K8,O8,S8,W8,AA8,AE8)</f>
        <v>0.30208333333333337</v>
      </c>
      <c r="U24" s="36"/>
      <c r="Y24" s="36"/>
      <c r="AC24" s="36"/>
    </row>
    <row r="25" spans="1:29" x14ac:dyDescent="0.25">
      <c r="O25" t="s">
        <v>36</v>
      </c>
      <c r="P25" t="s">
        <v>34</v>
      </c>
      <c r="Q25" t="s">
        <v>35</v>
      </c>
      <c r="R25" t="s">
        <v>33</v>
      </c>
      <c r="S25" t="s">
        <v>37</v>
      </c>
    </row>
    <row r="26" spans="1:29" ht="15.75" thickBot="1" x14ac:dyDescent="0.3"/>
    <row r="27" spans="1:29" x14ac:dyDescent="0.25">
      <c r="A27" s="79" t="s">
        <v>30</v>
      </c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1"/>
      <c r="N27" s="79" t="s">
        <v>31</v>
      </c>
      <c r="O27" s="80"/>
      <c r="P27" s="80"/>
      <c r="Q27" s="80"/>
      <c r="R27" s="80"/>
      <c r="S27" s="80"/>
      <c r="T27" s="81"/>
      <c r="V27" s="79" t="s">
        <v>32</v>
      </c>
      <c r="W27" s="80"/>
      <c r="X27" s="80"/>
      <c r="Y27" s="80"/>
      <c r="Z27" s="80"/>
      <c r="AA27" s="81"/>
    </row>
    <row r="28" spans="1:29" ht="15.75" thickBot="1" x14ac:dyDescent="0.3">
      <c r="A28" s="82"/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4"/>
      <c r="N28" s="82"/>
      <c r="O28" s="83"/>
      <c r="P28" s="83"/>
      <c r="Q28" s="83"/>
      <c r="R28" s="83"/>
      <c r="S28" s="83"/>
      <c r="T28" s="84"/>
      <c r="V28" s="82"/>
      <c r="W28" s="83"/>
      <c r="X28" s="83"/>
      <c r="Y28" s="83"/>
      <c r="Z28" s="83"/>
      <c r="AA28" s="84"/>
    </row>
  </sheetData>
  <mergeCells count="3">
    <mergeCell ref="A27:L28"/>
    <mergeCell ref="N27:T28"/>
    <mergeCell ref="V27:AA2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B95B5-AE74-4909-B9D0-C22E87668A26}">
  <sheetPr codeName="Blad7"/>
  <dimension ref="A1:O28"/>
  <sheetViews>
    <sheetView zoomScale="115" zoomScaleNormal="115" workbookViewId="0">
      <selection activeCell="J33" sqref="J33"/>
    </sheetView>
  </sheetViews>
  <sheetFormatPr defaultRowHeight="15" x14ac:dyDescent="0.25"/>
  <cols>
    <col min="1" max="1" width="10.85546875" customWidth="1"/>
    <col min="6" max="6" width="10.7109375" customWidth="1"/>
    <col min="9" max="9" width="10.140625" customWidth="1"/>
  </cols>
  <sheetData>
    <row r="1" spans="1:15" ht="18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.75" thickBot="1" x14ac:dyDescent="0.3">
      <c r="A2" s="3" t="s">
        <v>1</v>
      </c>
      <c r="B2" s="4"/>
      <c r="C2" s="4"/>
      <c r="D2" s="5">
        <f>'week 5'!D2+1</f>
        <v>6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6'!D2='datum data.'!B10,'datum data.'!D10,IF(D2='datum data.'!B12,'datum data.'!D12,IF(D2='datum data.'!B12,'datum data.'!D12,IF(D2='datum data.'!B14,'datum data.'!D14,IF(D2='datum data.'!B16,'datum data.'!D16,IF(D2='datum data.'!B18,'datum data.'!D18))))))))))</f>
        <v>45726</v>
      </c>
      <c r="G2" s="8"/>
      <c r="H2" s="9" t="s">
        <v>3</v>
      </c>
      <c r="I2" s="7">
        <f>F2+4</f>
        <v>45730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25">
      <c r="A4" s="2" t="s">
        <v>5</v>
      </c>
      <c r="B4" s="2"/>
      <c r="C4" s="72" t="str">
        <f>'week 1'!C4</f>
        <v>Dirk Bouma</v>
      </c>
      <c r="D4" s="72"/>
      <c r="E4" s="2"/>
      <c r="F4" s="2"/>
      <c r="G4" s="2"/>
      <c r="H4" s="2" t="s">
        <v>6</v>
      </c>
      <c r="I4" s="2"/>
      <c r="J4" s="72" t="str">
        <f>'week 1'!J4</f>
        <v>NHL stenden</v>
      </c>
      <c r="K4" s="72"/>
      <c r="L4" s="2"/>
      <c r="M4" s="2"/>
      <c r="N4" s="2"/>
    </row>
    <row r="5" spans="1:1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25">
      <c r="A6" s="2" t="s">
        <v>7</v>
      </c>
      <c r="B6" s="2"/>
      <c r="C6" s="72" t="str">
        <f>'week 1'!C6</f>
        <v>Hendrik Bijlsma</v>
      </c>
      <c r="D6" s="72"/>
      <c r="E6" s="2"/>
      <c r="F6" s="2"/>
      <c r="G6" s="2"/>
      <c r="H6" s="2" t="s">
        <v>8</v>
      </c>
      <c r="I6" s="2"/>
      <c r="J6" s="72" t="str">
        <f>'week 1'!J6</f>
        <v>Cees Draaier</v>
      </c>
      <c r="K6" s="72"/>
      <c r="L6" s="2"/>
      <c r="M6" s="2"/>
      <c r="N6" s="2"/>
    </row>
    <row r="7" spans="1:1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25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.75" thickBot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9.5" thickBot="1" x14ac:dyDescent="0.3">
      <c r="A10" s="30" t="s">
        <v>11</v>
      </c>
      <c r="B10" s="31" t="s">
        <v>12</v>
      </c>
      <c r="C10" s="28" t="s">
        <v>13</v>
      </c>
      <c r="D10" s="73" t="s">
        <v>14</v>
      </c>
      <c r="E10" s="73"/>
      <c r="F10" s="73"/>
      <c r="G10" s="73"/>
      <c r="H10" s="73"/>
      <c r="I10" s="73"/>
      <c r="J10" s="73"/>
      <c r="K10" s="73"/>
      <c r="L10" s="73"/>
      <c r="M10" s="73"/>
      <c r="N10" s="76"/>
      <c r="O10" s="43" t="s">
        <v>38</v>
      </c>
    </row>
    <row r="11" spans="1:15" x14ac:dyDescent="0.25">
      <c r="A11" s="12" t="s">
        <v>15</v>
      </c>
      <c r="B11" s="71">
        <f>C12-C11-O11</f>
        <v>7.291666666666663E-2</v>
      </c>
      <c r="C11" s="25">
        <v>0.38541666666666669</v>
      </c>
      <c r="D11" s="58" t="s">
        <v>60</v>
      </c>
      <c r="E11" s="59"/>
      <c r="F11" s="59"/>
      <c r="G11" s="59"/>
      <c r="H11" s="59"/>
      <c r="I11" s="59"/>
      <c r="J11" s="59"/>
      <c r="K11" s="59"/>
      <c r="L11" s="59"/>
      <c r="M11" s="59"/>
      <c r="N11" s="60"/>
      <c r="O11" s="74">
        <v>0</v>
      </c>
    </row>
    <row r="12" spans="1:15" x14ac:dyDescent="0.25">
      <c r="A12" s="33">
        <f>F2</f>
        <v>45726</v>
      </c>
      <c r="B12" s="51"/>
      <c r="C12" s="26">
        <v>0.45833333333333331</v>
      </c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75"/>
    </row>
    <row r="13" spans="1:15" x14ac:dyDescent="0.25">
      <c r="A13" s="12" t="s">
        <v>16</v>
      </c>
      <c r="B13" s="71">
        <f>C14-C13</f>
        <v>8.333333333333337E-2</v>
      </c>
      <c r="C13" s="25">
        <v>0.4375</v>
      </c>
      <c r="D13" s="58" t="s">
        <v>61</v>
      </c>
      <c r="E13" s="59"/>
      <c r="F13" s="59"/>
      <c r="G13" s="59"/>
      <c r="H13" s="59"/>
      <c r="I13" s="59"/>
      <c r="J13" s="59"/>
      <c r="K13" s="59"/>
      <c r="L13" s="59"/>
      <c r="M13" s="59"/>
      <c r="N13" s="60"/>
      <c r="O13" s="77">
        <v>0</v>
      </c>
    </row>
    <row r="14" spans="1:15" x14ac:dyDescent="0.25">
      <c r="A14" s="13">
        <f>A12+1</f>
        <v>45727</v>
      </c>
      <c r="B14" s="51"/>
      <c r="C14" s="26">
        <v>0.52083333333333337</v>
      </c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7"/>
      <c r="O14" s="75"/>
    </row>
    <row r="15" spans="1:15" x14ac:dyDescent="0.25">
      <c r="A15" s="12" t="s">
        <v>17</v>
      </c>
      <c r="B15" s="71">
        <f>C16-C15-O15</f>
        <v>0</v>
      </c>
      <c r="C15" s="25">
        <v>0</v>
      </c>
      <c r="D15" s="58"/>
      <c r="E15" s="59"/>
      <c r="F15" s="59"/>
      <c r="G15" s="59"/>
      <c r="H15" s="59"/>
      <c r="I15" s="59"/>
      <c r="J15" s="59"/>
      <c r="K15" s="59"/>
      <c r="L15" s="59"/>
      <c r="M15" s="59"/>
      <c r="N15" s="60"/>
      <c r="O15" s="77">
        <v>0</v>
      </c>
    </row>
    <row r="16" spans="1:15" x14ac:dyDescent="0.25">
      <c r="A16" s="13">
        <f>A14+1</f>
        <v>45728</v>
      </c>
      <c r="B16" s="78"/>
      <c r="C16" s="26">
        <v>0</v>
      </c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7"/>
      <c r="O16" s="75"/>
    </row>
    <row r="17" spans="1:15" x14ac:dyDescent="0.25">
      <c r="A17" s="12" t="s">
        <v>18</v>
      </c>
      <c r="B17" s="71">
        <f>C18-C17-O17</f>
        <v>8.333333333333337E-2</v>
      </c>
      <c r="C17" s="25">
        <v>0.4375</v>
      </c>
      <c r="D17" s="58" t="s">
        <v>60</v>
      </c>
      <c r="E17" s="59"/>
      <c r="F17" s="59"/>
      <c r="G17" s="59"/>
      <c r="H17" s="59"/>
      <c r="I17" s="59"/>
      <c r="J17" s="59"/>
      <c r="K17" s="59"/>
      <c r="L17" s="59"/>
      <c r="M17" s="59"/>
      <c r="N17" s="60"/>
      <c r="O17" s="77">
        <v>0</v>
      </c>
    </row>
    <row r="18" spans="1:15" x14ac:dyDescent="0.25">
      <c r="A18" s="13">
        <f>A16+1</f>
        <v>45729</v>
      </c>
      <c r="B18" s="51"/>
      <c r="C18" s="26">
        <v>0.52083333333333337</v>
      </c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7"/>
      <c r="O18" s="75"/>
    </row>
    <row r="19" spans="1:15" x14ac:dyDescent="0.25">
      <c r="A19" s="12" t="s">
        <v>19</v>
      </c>
      <c r="B19" s="71">
        <f>C20-C19-O19</f>
        <v>0.125</v>
      </c>
      <c r="C19" s="25">
        <v>0.79166666666666663</v>
      </c>
      <c r="D19" s="58" t="s">
        <v>62</v>
      </c>
      <c r="E19" s="59"/>
      <c r="F19" s="59"/>
      <c r="G19" s="59"/>
      <c r="H19" s="59"/>
      <c r="I19" s="59"/>
      <c r="J19" s="59"/>
      <c r="K19" s="59"/>
      <c r="L19" s="59"/>
      <c r="M19" s="59"/>
      <c r="N19" s="60"/>
      <c r="O19" s="77">
        <v>0</v>
      </c>
    </row>
    <row r="20" spans="1:15" x14ac:dyDescent="0.25">
      <c r="A20" s="13">
        <f>A18+1</f>
        <v>45730</v>
      </c>
      <c r="B20" s="51"/>
      <c r="C20" s="26">
        <v>0.91666666666666663</v>
      </c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5"/>
    </row>
    <row r="21" spans="1:1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25">
      <c r="A22" s="61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25">
      <c r="A23" s="62"/>
      <c r="B23" s="64"/>
      <c r="C23" s="65"/>
      <c r="D23" s="65"/>
      <c r="E23" s="65"/>
      <c r="F23" s="65"/>
      <c r="G23" s="66"/>
      <c r="H23" s="64"/>
      <c r="I23" s="65"/>
      <c r="J23" s="65"/>
      <c r="K23" s="65"/>
      <c r="L23" s="65"/>
      <c r="M23" s="66"/>
      <c r="N23" s="2"/>
    </row>
    <row r="24" spans="1:15" ht="18.75" customHeight="1" x14ac:dyDescent="0.25">
      <c r="A24" s="62"/>
      <c r="B24" s="67"/>
      <c r="C24" s="65"/>
      <c r="D24" s="65"/>
      <c r="E24" s="65"/>
      <c r="F24" s="65"/>
      <c r="G24" s="66"/>
      <c r="H24" s="67"/>
      <c r="I24" s="65"/>
      <c r="J24" s="65"/>
      <c r="K24" s="65"/>
      <c r="L24" s="65"/>
      <c r="M24" s="66"/>
      <c r="N24" s="2"/>
    </row>
    <row r="25" spans="1:15" x14ac:dyDescent="0.25">
      <c r="A25" s="63"/>
      <c r="B25" s="68"/>
      <c r="C25" s="69"/>
      <c r="D25" s="69"/>
      <c r="E25" s="69"/>
      <c r="F25" s="69"/>
      <c r="G25" s="70"/>
      <c r="H25" s="68"/>
      <c r="I25" s="69"/>
      <c r="J25" s="69"/>
      <c r="K25" s="69"/>
      <c r="L25" s="69"/>
      <c r="M25" s="70"/>
      <c r="N25" s="2"/>
    </row>
    <row r="26" spans="1:1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25">
      <c r="A27" s="2" t="s">
        <v>23</v>
      </c>
      <c r="B27" s="2"/>
      <c r="C27" s="2"/>
      <c r="D27" s="49">
        <f>SUM(B11:B20,'week 5'!D27)</f>
        <v>1.78125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25">
      <c r="A28" s="2" t="s">
        <v>25</v>
      </c>
      <c r="B28" s="2"/>
      <c r="C28" s="2"/>
      <c r="D28" s="49">
        <f>SUM(B11:B20)</f>
        <v>0.36458333333333337</v>
      </c>
      <c r="E28" s="2"/>
      <c r="F28" s="2" t="s">
        <v>26</v>
      </c>
      <c r="G28" s="2"/>
      <c r="H28" s="2"/>
      <c r="I28" s="32">
        <f>I27+'week 5'!I28</f>
        <v>0</v>
      </c>
      <c r="J28" s="2"/>
      <c r="K28" s="2"/>
      <c r="L28" s="2"/>
      <c r="M28" s="2"/>
      <c r="N28" s="2"/>
    </row>
  </sheetData>
  <mergeCells count="23">
    <mergeCell ref="O11:O12"/>
    <mergeCell ref="O13:O14"/>
    <mergeCell ref="O15:O16"/>
    <mergeCell ref="O17:O18"/>
    <mergeCell ref="O19:O20"/>
    <mergeCell ref="C4:D4"/>
    <mergeCell ref="J4:K4"/>
    <mergeCell ref="J6:K6"/>
    <mergeCell ref="C6:D6"/>
    <mergeCell ref="D10:N10"/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0D60D3A7791A408192F9577A622611" ma:contentTypeVersion="13" ma:contentTypeDescription="Een nieuw document maken." ma:contentTypeScope="" ma:versionID="6d60ec7fb257b476c7e22b24fdeb809b">
  <xsd:schema xmlns:xsd="http://www.w3.org/2001/XMLSchema" xmlns:xs="http://www.w3.org/2001/XMLSchema" xmlns:p="http://schemas.microsoft.com/office/2006/metadata/properties" xmlns:ns2="2311421a-1a78-47dc-a354-ac7cd3350930" xmlns:ns3="c229a3ec-9035-4016-afff-d65ac05ad1ff" targetNamespace="http://schemas.microsoft.com/office/2006/metadata/properties" ma:root="true" ma:fieldsID="60329889ea8ef2a5b5bc5aca08810b53" ns2:_="" ns3:_="">
    <xsd:import namespace="2311421a-1a78-47dc-a354-ac7cd3350930"/>
    <xsd:import namespace="c229a3ec-9035-4016-afff-d65ac05ad1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11421a-1a78-47dc-a354-ac7cd33509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0cb06dcc-c70e-433a-8543-1a27c73166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29a3ec-9035-4016-afff-d65ac05ad1ff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4b3a907c-fd54-4885-b576-f2b7dad02337}" ma:internalName="TaxCatchAll" ma:showField="CatchAllData" ma:web="c229a3ec-9035-4016-afff-d65ac05ad1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311421a-1a78-47dc-a354-ac7cd3350930">
      <Terms xmlns="http://schemas.microsoft.com/office/infopath/2007/PartnerControls"/>
    </lcf76f155ced4ddcb4097134ff3c332f>
    <TaxCatchAll xmlns="c229a3ec-9035-4016-afff-d65ac05ad1ff" xsi:nil="true"/>
  </documentManagement>
</p:properties>
</file>

<file path=customXml/itemProps1.xml><?xml version="1.0" encoding="utf-8"?>
<ds:datastoreItem xmlns:ds="http://schemas.openxmlformats.org/officeDocument/2006/customXml" ds:itemID="{852518A3-07B4-4E61-9724-DAD571943A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11421a-1a78-47dc-a354-ac7cd3350930"/>
    <ds:schemaRef ds:uri="c229a3ec-9035-4016-afff-d65ac05ad1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246B6B-5867-475C-A1FA-BAC082A87C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771D81-13A9-4225-8AFE-4E2129F69B97}">
  <ds:schemaRefs>
    <ds:schemaRef ds:uri="http://schemas.microsoft.com/office/2006/metadata/properties"/>
    <ds:schemaRef ds:uri="http://schemas.microsoft.com/office/infopath/2007/PartnerControls"/>
    <ds:schemaRef ds:uri="2311421a-1a78-47dc-a354-ac7cd3350930"/>
    <ds:schemaRef ds:uri="c229a3ec-9035-4016-afff-d65ac05ad1f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week 1</vt:lpstr>
      <vt:lpstr>week 2</vt:lpstr>
      <vt:lpstr>week 3</vt:lpstr>
      <vt:lpstr>week 4</vt:lpstr>
      <vt:lpstr>week 5</vt:lpstr>
      <vt:lpstr>week 7</vt:lpstr>
      <vt:lpstr>week 8</vt:lpstr>
      <vt:lpstr>algemeene data.</vt:lpstr>
      <vt:lpstr>week 6</vt:lpstr>
      <vt:lpstr>datum data.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ammaar Al-kahef</dc:creator>
  <cp:keywords/>
  <dc:description/>
  <cp:lastModifiedBy>dirk bouma</cp:lastModifiedBy>
  <cp:revision/>
  <dcterms:created xsi:type="dcterms:W3CDTF">2022-05-11T13:12:02Z</dcterms:created>
  <dcterms:modified xsi:type="dcterms:W3CDTF">2025-03-21T14:09:48Z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0x010100620D60D3A7791A408192F9577A622611</vt:lpwstr>
  </property>
  <property fmtid="{D5CDD505-2E9C-101B-9397-08002B2CF9AE}" pid="3" name="MediaServiceImageTags">
    <vt:lpwstr/>
  </property>
</Properties>
</file>