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ouma\Documents\GitHub\Project-digitale-besturing\Documentatie\Urenverantwoording\Dirk\"/>
    </mc:Choice>
  </mc:AlternateContent>
  <xr:revisionPtr revIDLastSave="0" documentId="13_ncr:1_{B4D7D3D3-5CE4-40C5-999F-B387852F0AB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C6" i="13"/>
  <c r="L2" i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B11" i="11"/>
  <c r="AA4" i="13" s="1"/>
  <c r="B19" i="10"/>
  <c r="W8" i="13" s="1"/>
  <c r="B17" i="10"/>
  <c r="W7" i="13" s="1"/>
  <c r="B15" i="10"/>
  <c r="W6" i="13" s="1"/>
  <c r="B13" i="10"/>
  <c r="W5" i="13" s="1"/>
  <c r="B11" i="10"/>
  <c r="W4" i="13" s="1"/>
  <c r="B19" i="9"/>
  <c r="S8" i="13" s="1"/>
  <c r="B17" i="9"/>
  <c r="S7" i="13" s="1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9"/>
  <c r="J6" i="8"/>
  <c r="J6" i="7"/>
  <c r="J6" i="1"/>
  <c r="J4" i="12"/>
  <c r="J4" i="11"/>
  <c r="J4" i="10"/>
  <c r="J4" i="9"/>
  <c r="J4" i="8"/>
  <c r="J4" i="7"/>
  <c r="J4" i="1"/>
  <c r="C6" i="12"/>
  <c r="C6" i="11"/>
  <c r="C6" i="10"/>
  <c r="C6" i="9"/>
  <c r="C6" i="8"/>
  <c r="C6" i="7"/>
  <c r="C6" i="1"/>
  <c r="C4" i="12"/>
  <c r="C4" i="11"/>
  <c r="C4" i="10"/>
  <c r="C4" i="9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I2" i="5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A12" i="8" s="1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A14" i="8"/>
  <c r="N4" i="13"/>
  <c r="A14" i="9" l="1"/>
  <c r="R4" i="13"/>
  <c r="I2" i="9"/>
  <c r="D2" i="11"/>
  <c r="AA3" i="13" s="1"/>
  <c r="A20" i="1"/>
  <c r="F8" i="13" s="1"/>
  <c r="F7" i="13"/>
  <c r="A16" i="8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A18" i="8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A20" i="8"/>
  <c r="N8" i="13" s="1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<sst xmlns="http://schemas.openxmlformats.org/spreadsheetml/2006/main" count="310" uniqueCount="52">
  <si>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</si>
  <si>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</si>
  <si>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</si>
  <si>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</si>
  <si>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</si>
  <si>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</si>
  <si>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</si>
  <si>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</si>
  <si>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</si>
  <si>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</si>
  <si>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</si>
  <si>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</si>
  <si>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</si>
  <si>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</si>
  <si>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</si>
  <si>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</si>
  <si>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</si>
  <si>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</si>
  <si>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</si>
  <si>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</si>
  <si>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</si>
  <si>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</si>
  <si>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</si>
  <si>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</si>
  <si>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</si>
  <si>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</si>
  <si>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</si>
  <si>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</si>
  <si>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</si>
  <si>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</si>
  <si>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</si>
  <si>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</si>
  <si>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</si>
  <si>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</si>
  <si>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</si>
  <si>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</si>
  <si>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</si>
  <si>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</si>
  <si>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</si>
  <si>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NHL stenden</t>
  </si>
  <si>
    <t>Week reflactie</t>
  </si>
  <si>
    <t>Naam Tutor</t>
  </si>
  <si>
    <t>Cees Draaier</t>
  </si>
  <si>
    <t>Hendrik Bijlsma</t>
  </si>
  <si>
    <t>Dirk Bouma</t>
  </si>
  <si>
    <t>We hebben een uitgebreid pakket van eisen gemaakt en we hebben een takenverdeling gemaakt.</t>
  </si>
  <si>
    <t>We zijn bezig geweest met het beoordelen van een handleiding van een robotgrasmaaier</t>
  </si>
  <si>
    <t>We hebben een project vergadering gehad en we zijn bezig geweest met het beoorelen van een handleiding</t>
  </si>
  <si>
    <t>Table 2.4: Charging phase</t>
  </si>
  <si>
    <t xml:space="preserve">      Table 2.5: Discharge phase</t>
  </si>
  <si>
    <t>Time (s)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</si>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</sst>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91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0" borderId="0" xfId="0" applyFont="1" applyAlignment="1">
      <alignment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</cellXfs>
  <cellStyles count="4">
    <cellStyle name="20% - Accent1" xfId="1" builtinId="30"/>
    <cellStyle name="Comma" xfId="3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Charging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'week 1'!$B$42:$B$54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'week 1'!$C$42:$C$54</c:f>
              <c:numCache>
                <c:formatCode>General</c:formatCode>
                <c:ptCount val="13"/>
                <c:pt idx="0">
                  <c:v>0.04</c:v>
                </c:pt>
                <c:pt idx="1">
                  <c:v>3.7890000000000001</c:v>
                </c:pt>
                <c:pt idx="2">
                  <c:v>6.0609999999999999</c:v>
                </c:pt>
                <c:pt idx="3">
                  <c:v>7.55</c:v>
                </c:pt>
                <c:pt idx="4">
                  <c:v>8.3800000000000008</c:v>
                </c:pt>
                <c:pt idx="5">
                  <c:v>8.93</c:v>
                </c:pt>
                <c:pt idx="6">
                  <c:v>9.25</c:v>
                </c:pt>
                <c:pt idx="7">
                  <c:v>9.4499999999999993</c:v>
                </c:pt>
                <c:pt idx="8">
                  <c:v>9.57</c:v>
                </c:pt>
                <c:pt idx="9">
                  <c:v>9.65</c:v>
                </c:pt>
                <c:pt idx="10">
                  <c:v>9.69</c:v>
                </c:pt>
                <c:pt idx="11">
                  <c:v>9.7200000000000006</c:v>
                </c:pt>
                <c:pt idx="12">
                  <c:v>9.74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7-45FF-9550-13ECA21FE87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65556464"/>
        <c:axId val="365565104"/>
      </c:scatterChart>
      <c:valAx>
        <c:axId val="3655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5565104"/>
        <c:crosses val="autoZero"/>
        <c:crossBetween val="midCat"/>
      </c:valAx>
      <c:valAx>
        <c:axId val="3655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555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45733</c:v>
                </c:pt>
                <c:pt idx="6">
                  <c:v>45734</c:v>
                </c:pt>
                <c:pt idx="7">
                  <c:v>45735</c:v>
                </c:pt>
                <c:pt idx="8">
                  <c:v>45736</c:v>
                </c:pt>
                <c:pt idx="9">
                  <c:v>45737</c:v>
                </c:pt>
                <c:pt idx="10">
                  <c:v>45726</c:v>
                </c:pt>
                <c:pt idx="11">
                  <c:v>45727</c:v>
                </c:pt>
                <c:pt idx="12">
                  <c:v>45728</c:v>
                </c:pt>
                <c:pt idx="13">
                  <c:v>45729</c:v>
                </c:pt>
                <c:pt idx="14">
                  <c:v>45730</c:v>
                </c:pt>
                <c:pt idx="15">
                  <c:v>45719</c:v>
                </c:pt>
                <c:pt idx="16">
                  <c:v>45720</c:v>
                </c:pt>
                <c:pt idx="17">
                  <c:v>45721</c:v>
                </c:pt>
                <c:pt idx="18">
                  <c:v>45722</c:v>
                </c:pt>
                <c:pt idx="19">
                  <c:v>45723</c:v>
                </c:pt>
                <c:pt idx="20">
                  <c:v>45712</c:v>
                </c:pt>
                <c:pt idx="21">
                  <c:v>45713</c:v>
                </c:pt>
                <c:pt idx="22">
                  <c:v>45714</c:v>
                </c:pt>
                <c:pt idx="23">
                  <c:v>45715</c:v>
                </c:pt>
                <c:pt idx="24">
                  <c:v>45716</c:v>
                </c:pt>
                <c:pt idx="25">
                  <c:v>45705</c:v>
                </c:pt>
                <c:pt idx="26">
                  <c:v>45706</c:v>
                </c:pt>
                <c:pt idx="27">
                  <c:v>45707</c:v>
                </c:pt>
                <c:pt idx="28">
                  <c:v>45708</c:v>
                </c:pt>
                <c:pt idx="29">
                  <c:v>45709</c:v>
                </c:pt>
                <c:pt idx="30">
                  <c:v>45698</c:v>
                </c:pt>
                <c:pt idx="31">
                  <c:v>45699</c:v>
                </c:pt>
                <c:pt idx="32">
                  <c:v>45700</c:v>
                </c:pt>
                <c:pt idx="33">
                  <c:v>45701</c:v>
                </c:pt>
                <c:pt idx="34">
                  <c:v>45702</c:v>
                </c:pt>
                <c:pt idx="35">
                  <c:v>45691</c:v>
                </c:pt>
                <c:pt idx="36">
                  <c:v>45692</c:v>
                </c:pt>
                <c:pt idx="37">
                  <c:v>45693</c:v>
                </c:pt>
                <c:pt idx="38">
                  <c:v>45694</c:v>
                </c:pt>
                <c:pt idx="39">
                  <c:v>45695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0.34375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'week 1'!$E$42:$E$54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'week 1'!$F$42:$F$54</c:f>
              <c:numCache>
                <c:formatCode>General</c:formatCode>
                <c:ptCount val="13"/>
                <c:pt idx="0">
                  <c:v>9.76</c:v>
                </c:pt>
                <c:pt idx="1">
                  <c:v>6.18</c:v>
                </c:pt>
                <c:pt idx="2">
                  <c:v>3.9089999999999998</c:v>
                </c:pt>
                <c:pt idx="3">
                  <c:v>2.4239999999999999</c:v>
                </c:pt>
                <c:pt idx="4">
                  <c:v>1.5609999999999999</c:v>
                </c:pt>
                <c:pt idx="5">
                  <c:v>0.96099999999999997</c:v>
                </c:pt>
                <c:pt idx="6">
                  <c:v>0.63800000000000001</c:v>
                </c:pt>
                <c:pt idx="7">
                  <c:v>0.41399999999999998</c:v>
                </c:pt>
                <c:pt idx="8">
                  <c:v>0.28699999999999998</c:v>
                </c:pt>
                <c:pt idx="9">
                  <c:v>0.20899999999999999</c:v>
                </c:pt>
                <c:pt idx="10">
                  <c:v>0.15</c:v>
                </c:pt>
                <c:pt idx="11">
                  <c:v>0.114</c:v>
                </c:pt>
                <c:pt idx="12">
                  <c:v>9.0999999999999998E-2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25-40D0-B221-E850F1C2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56944"/>
        <c:axId val="365557424"/>
      </c:scatterChart>
      <c:valAx>
        <c:axId val="36555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5557424"/>
        <c:crosses val="autoZero"/>
        <c:crossBetween val="midCat"/>
      </c:valAx>
      <c:valAx>
        <c:axId val="3655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555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03/02/2025</c:v>
                      </c:pt>
                      <c:pt idx="1">
                        <c:v>04/02/2025</c:v>
                      </c:pt>
                      <c:pt idx="2">
                        <c:v>05/02/2025</c:v>
                      </c:pt>
                      <c:pt idx="3">
                        <c:v>06/02/2025</c:v>
                      </c:pt>
                      <c:pt idx="4">
                        <c:v>07/02/2025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45691</c:v>
                      </c:pt>
                      <c:pt idx="1">
                        <c:v>45692</c:v>
                      </c:pt>
                      <c:pt idx="2">
                        <c:v>45693</c:v>
                      </c:pt>
                      <c:pt idx="3">
                        <c:v>45694</c:v>
                      </c:pt>
                      <c:pt idx="4">
                        <c:v>45695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45726</c:v>
                </c:pt>
                <c:pt idx="1">
                  <c:v>45727</c:v>
                </c:pt>
                <c:pt idx="2">
                  <c:v>45728</c:v>
                </c:pt>
                <c:pt idx="3">
                  <c:v>45729</c:v>
                </c:pt>
                <c:pt idx="4">
                  <c:v>45730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45736</c:v>
                </c:pt>
                <c:pt idx="4">
                  <c:v>45737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59531</xdr:colOff>
      <xdr:row>40</xdr:row>
      <xdr:rowOff>23812</xdr:rowOff>
    </xdr:from>
    <xdr:to>
      <xdr:col>16</xdr:col>
      <xdr:colOff>97631</xdr:colOff>
      <xdr:row>54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99F37-EBDB-E477-8CA3-2B4B0F53F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50006</xdr:colOff>
      <xdr:row>55</xdr:row>
      <xdr:rowOff>161925</xdr:rowOff>
    </xdr:from>
    <xdr:to>
      <xdr:col>16</xdr:col>
      <xdr:colOff>88106</xdr:colOff>
      <xdr:row>71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06FD7C-EF69-7C7B-1491-A12FE85C0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54"/>
  <sheetViews>
    <sheetView tabSelected="1" topLeftCell="A23" zoomScale="60" zoomScaleNormal="100" workbookViewId="0">
      <selection activeCell="G34" sqref="G34"/>
    </sheetView>
  </sheetViews>
  <sheetFormatPr defaultRowHeight="14.25" x14ac:dyDescent="0.45"/>
  <cols>
    <col min="1" max="1" width="11.6640625" customWidth="1"/>
    <col min="6" max="6" width="10.53125" bestFit="1" customWidth="1"/>
    <col min="9" max="9" width="10.86328125" customWidth="1"/>
    <col min="17" max="17" width="9.46484375" bestFit="1" customWidth="1"/>
  </cols>
  <sheetData>
    <row r="1" spans="1:17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4.65" thickBot="1" x14ac:dyDescent="0.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45691</v>
      </c>
      <c r="G2" s="8"/>
      <c r="H2" s="9" t="s">
        <v>3</v>
      </c>
      <c r="I2" s="7">
        <f>F2+4</f>
        <v>45695</v>
      </c>
      <c r="J2" s="8"/>
      <c r="K2" s="10" t="s">
        <v>4</v>
      </c>
      <c r="L2" s="10">
        <v>2025</v>
      </c>
      <c r="M2" s="10"/>
      <c r="N2" s="10"/>
    </row>
    <row r="3" spans="1:17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45">
      <c r="A4" s="2" t="s">
        <v>5</v>
      </c>
      <c r="B4" s="2"/>
      <c r="C4" s="52" t="s">
        <v>44</v>
      </c>
      <c r="D4" s="52"/>
      <c r="E4" s="2"/>
      <c r="F4" s="2"/>
      <c r="G4" s="2"/>
      <c r="H4" s="2" t="s">
        <v>6</v>
      </c>
      <c r="I4" s="2"/>
      <c r="J4" s="52" t="s">
        <v>39</v>
      </c>
      <c r="K4" s="52"/>
      <c r="L4" s="2"/>
      <c r="M4" s="2"/>
      <c r="N4" s="2"/>
    </row>
    <row r="5" spans="1:17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45">
      <c r="A6" s="2" t="s">
        <v>7</v>
      </c>
      <c r="B6" s="2"/>
      <c r="C6" s="52" t="s">
        <v>43</v>
      </c>
      <c r="D6" s="52"/>
      <c r="E6" s="2"/>
      <c r="F6" s="2"/>
      <c r="G6" s="2"/>
      <c r="H6" s="2" t="s">
        <v>41</v>
      </c>
      <c r="I6" s="2"/>
      <c r="J6" s="52" t="s">
        <v>42</v>
      </c>
      <c r="K6" s="52"/>
      <c r="L6" s="2"/>
      <c r="M6" s="2"/>
      <c r="N6" s="2"/>
    </row>
    <row r="7" spans="1:17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399999999999999" thickBot="1" x14ac:dyDescent="0.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43" t="s">
        <v>38</v>
      </c>
    </row>
    <row r="11" spans="1:17" x14ac:dyDescent="0.45">
      <c r="A11" s="29" t="s">
        <v>15</v>
      </c>
      <c r="B11" s="54">
        <f>C12-C11-O11</f>
        <v>0</v>
      </c>
      <c r="C11" s="27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  <c r="P11" s="35"/>
      <c r="Q11" s="18"/>
    </row>
    <row r="12" spans="1:17" ht="14.65" thickBot="1" x14ac:dyDescent="0.5">
      <c r="A12" s="33">
        <f>F2</f>
        <v>45691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  <c r="P12" s="35"/>
      <c r="Q12" s="18"/>
    </row>
    <row r="13" spans="1:17" x14ac:dyDescent="0.45">
      <c r="A13" s="12" t="s">
        <v>16</v>
      </c>
      <c r="B13" s="75">
        <f>C14-C13-O13</f>
        <v>0</v>
      </c>
      <c r="C13" s="27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  <c r="P13" s="35"/>
      <c r="Q13" s="18"/>
    </row>
    <row r="14" spans="1:17" ht="14.65" thickBot="1" x14ac:dyDescent="0.5">
      <c r="A14" s="13">
        <f>A12+1</f>
        <v>45692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  <c r="P14" s="35"/>
      <c r="Q14" s="18"/>
    </row>
    <row r="15" spans="1:17" x14ac:dyDescent="0.45">
      <c r="A15" s="12" t="s">
        <v>17</v>
      </c>
      <c r="B15" s="75">
        <v>0.1875</v>
      </c>
      <c r="C15" s="27">
        <v>0.47916666666666669</v>
      </c>
      <c r="D15" s="62" t="s">
        <v>45</v>
      </c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  <c r="P15" s="35"/>
      <c r="Q15" s="18"/>
    </row>
    <row r="16" spans="1:17" ht="14.65" thickBot="1" x14ac:dyDescent="0.5">
      <c r="A16" s="13">
        <f>A14+1</f>
        <v>45693</v>
      </c>
      <c r="B16" s="55"/>
      <c r="C16" s="26">
        <v>0.66666666666666663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45">
      <c r="A17" s="12" t="s">
        <v>18</v>
      </c>
      <c r="B17" s="75">
        <f>C18-C17-O17</f>
        <v>0.10416666666666663</v>
      </c>
      <c r="C17" s="27">
        <v>0.4375</v>
      </c>
      <c r="D17" s="62" t="s">
        <v>46</v>
      </c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4.65" thickBot="1" x14ac:dyDescent="0.5">
      <c r="A18" s="13">
        <f>A16+1</f>
        <v>45694</v>
      </c>
      <c r="B18" s="55"/>
      <c r="C18" s="26">
        <v>0.54166666666666663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45">
      <c r="A19" s="12" t="s">
        <v>19</v>
      </c>
      <c r="B19" s="75">
        <f>C20-C19-O19</f>
        <v>5.208333333333337E-2</v>
      </c>
      <c r="C19" s="27">
        <v>0.39583333333333331</v>
      </c>
      <c r="D19" s="62" t="s">
        <v>47</v>
      </c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45">
      <c r="A20" s="13">
        <f>A18+1</f>
        <v>45695</v>
      </c>
      <c r="B20" s="55"/>
      <c r="C20" s="26">
        <v>0.44791666666666669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5" t="s">
        <v>40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4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4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B11+B13+B15+B17+B19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0.34375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  <row r="40" spans="2:6" ht="14.65" thickBot="1" x14ac:dyDescent="0.5">
      <c r="B40" s="84" t="s">
        <v>48</v>
      </c>
      <c r="F40" s="84" t="s">
        <v>49</v>
      </c>
    </row>
    <row r="41" spans="2:6" ht="14.65" thickBot="1" x14ac:dyDescent="0.5">
      <c r="B41" s="85" t="s">
        <v>50</v>
      </c>
      <c r="C41" s="86" t="s">
        <v>51</v>
      </c>
      <c r="D41" s="87"/>
      <c r="E41" s="86" t="s">
        <v>50</v>
      </c>
      <c r="F41" s="86" t="s">
        <v>51</v>
      </c>
    </row>
    <row r="42" spans="2:6" ht="14.65" thickBot="1" x14ac:dyDescent="0.5">
      <c r="B42" s="88">
        <v>0</v>
      </c>
      <c r="C42" s="89">
        <v>0.04</v>
      </c>
      <c r="D42" s="87"/>
      <c r="E42" s="90">
        <v>0</v>
      </c>
      <c r="F42" s="89">
        <v>9.76</v>
      </c>
    </row>
    <row r="43" spans="2:6" ht="14.65" thickBot="1" x14ac:dyDescent="0.5">
      <c r="B43" s="88">
        <v>10</v>
      </c>
      <c r="C43" s="89">
        <v>3.7890000000000001</v>
      </c>
      <c r="D43" s="87"/>
      <c r="E43" s="90">
        <v>10</v>
      </c>
      <c r="F43" s="89">
        <v>6.18</v>
      </c>
    </row>
    <row r="44" spans="2:6" ht="14.65" thickBot="1" x14ac:dyDescent="0.5">
      <c r="B44" s="88">
        <v>20</v>
      </c>
      <c r="C44" s="89">
        <v>6.0609999999999999</v>
      </c>
      <c r="D44" s="87"/>
      <c r="E44" s="90">
        <v>20</v>
      </c>
      <c r="F44" s="89">
        <v>3.9089999999999998</v>
      </c>
    </row>
    <row r="45" spans="2:6" ht="14.65" thickBot="1" x14ac:dyDescent="0.5">
      <c r="B45" s="88">
        <v>30</v>
      </c>
      <c r="C45" s="89">
        <v>7.55</v>
      </c>
      <c r="D45" s="87"/>
      <c r="E45" s="90">
        <v>30</v>
      </c>
      <c r="F45" s="89">
        <v>2.4239999999999999</v>
      </c>
    </row>
    <row r="46" spans="2:6" ht="14.65" thickBot="1" x14ac:dyDescent="0.5">
      <c r="B46" s="88">
        <v>40</v>
      </c>
      <c r="C46" s="89">
        <v>8.3800000000000008</v>
      </c>
      <c r="D46" s="87"/>
      <c r="E46" s="90">
        <v>40</v>
      </c>
      <c r="F46" s="89">
        <v>1.5609999999999999</v>
      </c>
    </row>
    <row r="47" spans="2:6" ht="14.65" thickBot="1" x14ac:dyDescent="0.5">
      <c r="B47" s="88">
        <v>50</v>
      </c>
      <c r="C47" s="89">
        <v>8.93</v>
      </c>
      <c r="D47" s="87"/>
      <c r="E47" s="90">
        <v>50</v>
      </c>
      <c r="F47" s="89">
        <v>0.96099999999999997</v>
      </c>
    </row>
    <row r="48" spans="2:6" ht="14.65" thickBot="1" x14ac:dyDescent="0.5">
      <c r="B48" s="88">
        <v>60</v>
      </c>
      <c r="C48" s="89">
        <v>9.25</v>
      </c>
      <c r="D48" s="87"/>
      <c r="E48" s="90">
        <v>60</v>
      </c>
      <c r="F48" s="89">
        <v>0.63800000000000001</v>
      </c>
    </row>
    <row r="49" spans="2:6" ht="14.65" thickBot="1" x14ac:dyDescent="0.5">
      <c r="B49" s="88">
        <v>70</v>
      </c>
      <c r="C49" s="89">
        <v>9.4499999999999993</v>
      </c>
      <c r="D49" s="87"/>
      <c r="E49" s="90">
        <v>70</v>
      </c>
      <c r="F49" s="89">
        <v>0.41399999999999998</v>
      </c>
    </row>
    <row r="50" spans="2:6" ht="14.65" thickBot="1" x14ac:dyDescent="0.5">
      <c r="B50" s="88">
        <v>80</v>
      </c>
      <c r="C50" s="89">
        <v>9.57</v>
      </c>
      <c r="D50" s="87"/>
      <c r="E50" s="90">
        <v>80</v>
      </c>
      <c r="F50" s="89">
        <v>0.28699999999999998</v>
      </c>
    </row>
    <row r="51" spans="2:6" ht="14.65" thickBot="1" x14ac:dyDescent="0.5">
      <c r="B51" s="88">
        <v>90</v>
      </c>
      <c r="C51" s="89">
        <v>9.65</v>
      </c>
      <c r="D51" s="87"/>
      <c r="E51" s="90">
        <v>90</v>
      </c>
      <c r="F51" s="89">
        <v>0.20899999999999999</v>
      </c>
    </row>
    <row r="52" spans="2:6" ht="14.65" thickBot="1" x14ac:dyDescent="0.5">
      <c r="B52" s="88">
        <v>100</v>
      </c>
      <c r="C52" s="89">
        <v>9.69</v>
      </c>
      <c r="D52" s="87"/>
      <c r="E52" s="90">
        <v>100</v>
      </c>
      <c r="F52" s="89">
        <v>0.15</v>
      </c>
    </row>
    <row r="53" spans="2:6" ht="14.65" thickBot="1" x14ac:dyDescent="0.5">
      <c r="B53" s="88">
        <v>110</v>
      </c>
      <c r="C53" s="89">
        <v>9.7200000000000006</v>
      </c>
      <c r="D53" s="87"/>
      <c r="E53" s="90">
        <v>110</v>
      </c>
      <c r="F53" s="89">
        <v>0.114</v>
      </c>
    </row>
    <row r="54" spans="2:6" ht="14.65" thickBot="1" x14ac:dyDescent="0.5">
      <c r="B54" s="88">
        <v>120</v>
      </c>
      <c r="C54" s="89">
        <v>9.74</v>
      </c>
      <c r="D54" s="87"/>
      <c r="E54" s="90">
        <v>120</v>
      </c>
      <c r="F54" s="89">
        <v>9.0999999999999998E-2</v>
      </c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D2" sqref="D2"/>
    </sheetView>
  </sheetViews>
  <sheetFormatPr defaultRowHeight="14.25" x14ac:dyDescent="0.45"/>
  <cols>
    <col min="2" max="2" width="9.46484375" bestFit="1" customWidth="1"/>
    <col min="4" max="4" width="10.53125" bestFit="1" customWidth="1"/>
    <col min="6" max="6" width="9.46484375" bestFit="1" customWidth="1"/>
  </cols>
  <sheetData>
    <row r="1" spans="1:9" ht="14.65" thickBot="1" x14ac:dyDescent="0.5"/>
    <row r="2" spans="1:9" ht="14.65" thickBot="1" x14ac:dyDescent="0.5">
      <c r="A2" s="22" t="s">
        <v>27</v>
      </c>
      <c r="B2" s="23">
        <v>1</v>
      </c>
      <c r="C2" s="23"/>
      <c r="D2" s="24">
        <v>45691</v>
      </c>
      <c r="F2" s="18"/>
      <c r="G2" s="19">
        <v>1</v>
      </c>
      <c r="I2" t="e">
        <f>WEEKNUM(B2,D4)</f>
        <v>#NUM!</v>
      </c>
    </row>
    <row r="3" spans="1:9" ht="14.65" thickBot="1" x14ac:dyDescent="0.5">
      <c r="G3" s="20">
        <v>2</v>
      </c>
    </row>
    <row r="4" spans="1:9" ht="14.65" thickBot="1" x14ac:dyDescent="0.5">
      <c r="A4" s="22" t="s">
        <v>27</v>
      </c>
      <c r="B4" s="23">
        <v>2</v>
      </c>
      <c r="C4" s="23"/>
      <c r="D4" s="24">
        <f>D2+7</f>
        <v>45698</v>
      </c>
      <c r="G4" s="20">
        <v>3</v>
      </c>
    </row>
    <row r="5" spans="1:9" ht="14.65" thickBot="1" x14ac:dyDescent="0.5">
      <c r="G5" s="20">
        <v>4</v>
      </c>
    </row>
    <row r="6" spans="1:9" ht="14.65" thickBot="1" x14ac:dyDescent="0.5">
      <c r="A6" s="22" t="s">
        <v>27</v>
      </c>
      <c r="B6" s="23">
        <v>3</v>
      </c>
      <c r="C6" s="23"/>
      <c r="D6" s="24">
        <f>D4+7</f>
        <v>45705</v>
      </c>
      <c r="G6" s="20">
        <v>5</v>
      </c>
    </row>
    <row r="7" spans="1:9" ht="14.65" thickBot="1" x14ac:dyDescent="0.5">
      <c r="G7" s="20">
        <v>6</v>
      </c>
    </row>
    <row r="8" spans="1:9" ht="14.65" thickBot="1" x14ac:dyDescent="0.5">
      <c r="A8" s="22" t="s">
        <v>27</v>
      </c>
      <c r="B8" s="23">
        <v>4</v>
      </c>
      <c r="C8" s="23"/>
      <c r="D8" s="24">
        <f>D6+7</f>
        <v>45712</v>
      </c>
      <c r="G8" s="20">
        <v>7</v>
      </c>
    </row>
    <row r="9" spans="1:9" ht="14.65" thickBot="1" x14ac:dyDescent="0.5">
      <c r="G9" s="20">
        <v>8</v>
      </c>
    </row>
    <row r="10" spans="1:9" ht="14.65" thickBot="1" x14ac:dyDescent="0.5">
      <c r="A10" s="22" t="s">
        <v>27</v>
      </c>
      <c r="B10" s="23">
        <v>5</v>
      </c>
      <c r="C10" s="23"/>
      <c r="D10" s="24">
        <f>D8+7</f>
        <v>45719</v>
      </c>
      <c r="G10" s="21">
        <v>9</v>
      </c>
    </row>
    <row r="11" spans="1:9" ht="14.65" thickBot="1" x14ac:dyDescent="0.5"/>
    <row r="12" spans="1:9" ht="14.65" thickBot="1" x14ac:dyDescent="0.5">
      <c r="A12" s="22" t="s">
        <v>27</v>
      </c>
      <c r="B12" s="23">
        <v>6</v>
      </c>
      <c r="C12" s="23"/>
      <c r="D12" s="24">
        <f>D10+7</f>
        <v>45726</v>
      </c>
    </row>
    <row r="13" spans="1:9" ht="14.65" thickBot="1" x14ac:dyDescent="0.5"/>
    <row r="14" spans="1:9" ht="14.65" thickBot="1" x14ac:dyDescent="0.5">
      <c r="A14" s="22" t="s">
        <v>27</v>
      </c>
      <c r="B14" s="23">
        <v>7</v>
      </c>
      <c r="C14" s="23"/>
      <c r="D14" s="24">
        <f>D12+7</f>
        <v>45733</v>
      </c>
    </row>
    <row r="15" spans="1:9" ht="14.65" thickBot="1" x14ac:dyDescent="0.5"/>
    <row r="16" spans="1:9" ht="14.65" thickBot="1" x14ac:dyDescent="0.5">
      <c r="A16" s="22" t="s">
        <v>27</v>
      </c>
      <c r="B16" s="23">
        <v>8</v>
      </c>
      <c r="C16" s="23"/>
      <c r="D16" s="24">
        <f>D14+7</f>
        <v>45740</v>
      </c>
    </row>
    <row r="17" spans="1:4" ht="14.65" thickBot="1" x14ac:dyDescent="0.5"/>
    <row r="18" spans="1:4" ht="14.65" thickBot="1" x14ac:dyDescent="0.5">
      <c r="A18" s="22" t="s">
        <v>27</v>
      </c>
      <c r="B18" s="23">
        <v>9</v>
      </c>
      <c r="C18" s="23"/>
      <c r="D18" s="24">
        <f>D16+7</f>
        <v>45747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zoomScaleNormal="100" workbookViewId="0">
      <selection activeCell="O9" sqref="O9"/>
    </sheetView>
  </sheetViews>
  <sheetFormatPr defaultRowHeight="14.25" x14ac:dyDescent="0.45"/>
  <cols>
    <col min="1" max="1" width="10.46484375" customWidth="1"/>
    <col min="6" max="6" width="10" bestFit="1" customWidth="1"/>
    <col min="9" max="9" width="10.33203125" customWidth="1"/>
  </cols>
  <sheetData>
    <row r="1" spans="1:15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45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45698</v>
      </c>
      <c r="G2" s="8"/>
      <c r="H2" s="9" t="s">
        <v>3</v>
      </c>
      <c r="I2" s="7">
        <f>F2+4</f>
        <v>45702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45">
      <c r="A4" s="2" t="s">
        <v>5</v>
      </c>
      <c r="B4" s="2"/>
      <c r="C4" s="52" t="str">
        <f>'week 1'!C4</f>
        <v>Dirk Bouma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45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399999999999999" thickBot="1" x14ac:dyDescent="0.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45">
      <c r="A11" s="12" t="s">
        <v>15</v>
      </c>
      <c r="B11" s="75">
        <f>C12-C11-O11</f>
        <v>0</v>
      </c>
      <c r="C11" s="27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4.65" thickBot="1" x14ac:dyDescent="0.5">
      <c r="A12" s="33">
        <f>F2</f>
        <v>45698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45">
      <c r="A13" s="12" t="s">
        <v>16</v>
      </c>
      <c r="B13" s="75">
        <f>C14-C13-O13</f>
        <v>0</v>
      </c>
      <c r="C13" s="27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4.65" thickBot="1" x14ac:dyDescent="0.5">
      <c r="A14" s="13">
        <f>A12+1</f>
        <v>45699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45">
      <c r="A15" s="12" t="s">
        <v>17</v>
      </c>
      <c r="B15" s="75">
        <f>C16-C15-O15</f>
        <v>0</v>
      </c>
      <c r="C15" s="27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ht="14.65" thickBot="1" x14ac:dyDescent="0.5">
      <c r="A16" s="13">
        <f>A14+1</f>
        <v>45700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45">
      <c r="A17" s="12" t="s">
        <v>18</v>
      </c>
      <c r="B17" s="75">
        <f>C18-C17-O17</f>
        <v>0</v>
      </c>
      <c r="C17" s="27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4.65" thickBot="1" x14ac:dyDescent="0.5">
      <c r="A18" s="13">
        <f>A16+1</f>
        <v>45701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45">
      <c r="A19" s="12" t="s">
        <v>19</v>
      </c>
      <c r="B19" s="75">
        <f>C20-C19-O19</f>
        <v>0</v>
      </c>
      <c r="C19" s="27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45">
      <c r="A20" s="13">
        <f>A18+1</f>
        <v>45702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4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4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SUM(B11:B20,'week 1'!D27)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45">
      <c r="D33" s="34"/>
    </row>
  </sheetData>
  <mergeCells count="23">
    <mergeCell ref="J4:K4"/>
    <mergeCell ref="J6:K6"/>
    <mergeCell ref="C4:D4"/>
    <mergeCell ref="B11:B12"/>
    <mergeCell ref="B13:B14"/>
    <mergeCell ref="C6:D6"/>
    <mergeCell ref="D10:N10"/>
    <mergeCell ref="D11:N12"/>
    <mergeCell ref="D13:N14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O28"/>
  <sheetViews>
    <sheetView topLeftCell="A3" zoomScale="115" zoomScaleNormal="115" workbookViewId="0">
      <selection activeCell="C11" sqref="C11:C20"/>
    </sheetView>
  </sheetViews>
  <sheetFormatPr defaultRowHeight="14.25" x14ac:dyDescent="0.45"/>
  <cols>
    <col min="1" max="1" width="11.6640625" customWidth="1"/>
    <col min="6" max="6" width="10" bestFit="1" customWidth="1"/>
  </cols>
  <sheetData>
    <row r="1" spans="1:15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4.65" thickBot="1" x14ac:dyDescent="0.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45705</v>
      </c>
      <c r="G2" s="8"/>
      <c r="H2" s="9" t="s">
        <v>3</v>
      </c>
      <c r="I2" s="7">
        <f>F2+4</f>
        <v>45709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45">
      <c r="A4" s="2" t="s">
        <v>5</v>
      </c>
      <c r="B4" s="2"/>
      <c r="C4" s="52" t="str">
        <f>'week 1'!C4</f>
        <v>Dirk Bouma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45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399999999999999" thickBot="1" x14ac:dyDescent="0.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45">
      <c r="A11" s="12" t="s">
        <v>15</v>
      </c>
      <c r="B11" s="75">
        <f>C12-C11-O11</f>
        <v>0</v>
      </c>
      <c r="C11" s="27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4.65" thickBot="1" x14ac:dyDescent="0.5">
      <c r="A12" s="33">
        <f>F2</f>
        <v>45705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45">
      <c r="A13" s="12" t="s">
        <v>16</v>
      </c>
      <c r="B13" s="75">
        <f>C14-C13-O13</f>
        <v>0</v>
      </c>
      <c r="C13" s="27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4.65" thickBot="1" x14ac:dyDescent="0.5">
      <c r="A14" s="13">
        <f>A12+1</f>
        <v>45706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45">
      <c r="A15" s="12" t="s">
        <v>17</v>
      </c>
      <c r="B15" s="75">
        <f>C16-C15-O15</f>
        <v>0</v>
      </c>
      <c r="C15" s="27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ht="14.65" thickBot="1" x14ac:dyDescent="0.5">
      <c r="A16" s="13">
        <f>A14+1</f>
        <v>45707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45">
      <c r="A17" s="12" t="s">
        <v>18</v>
      </c>
      <c r="B17" s="75">
        <f>C18-C17-O17</f>
        <v>0</v>
      </c>
      <c r="C17" s="27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4.65" thickBot="1" x14ac:dyDescent="0.5">
      <c r="A18" s="13">
        <f>A16+1</f>
        <v>45708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45">
      <c r="A19" s="12" t="s">
        <v>19</v>
      </c>
      <c r="B19" s="75">
        <f>C20-C19-O19</f>
        <v>0</v>
      </c>
      <c r="C19" s="27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45">
      <c r="A20" s="13">
        <f>A18+1</f>
        <v>45709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4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4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SUM(B11:B20,'week 2'!D27)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topLeftCell="A6" zoomScale="130" zoomScaleNormal="130" workbookViewId="0">
      <selection activeCell="Q20" sqref="Q20"/>
    </sheetView>
  </sheetViews>
  <sheetFormatPr defaultRowHeight="14.25" x14ac:dyDescent="0.45"/>
  <cols>
    <col min="1" max="1" width="10.46484375" customWidth="1"/>
    <col min="6" max="6" width="10" bestFit="1" customWidth="1"/>
  </cols>
  <sheetData>
    <row r="1" spans="1:15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4.65" thickBot="1" x14ac:dyDescent="0.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45712</v>
      </c>
      <c r="G2" s="8"/>
      <c r="H2" s="9" t="s">
        <v>3</v>
      </c>
      <c r="I2" s="7">
        <f>F2+4</f>
        <v>45716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45">
      <c r="A4" s="2" t="s">
        <v>5</v>
      </c>
      <c r="B4" s="2"/>
      <c r="C4" s="52" t="str">
        <f>'week 1'!C4</f>
        <v>Dirk Bouma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45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399999999999999" thickBot="1" x14ac:dyDescent="0.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45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4.65" thickBot="1" x14ac:dyDescent="0.5">
      <c r="A12" s="33">
        <f>F2</f>
        <v>45712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45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4.65" thickBot="1" x14ac:dyDescent="0.5">
      <c r="A14" s="13">
        <f>A12+1</f>
        <v>45713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45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x14ac:dyDescent="0.45">
      <c r="A16" s="13">
        <f>A14+1</f>
        <v>45714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45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45">
      <c r="A18" s="13">
        <f>A16+1</f>
        <v>45715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45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45">
      <c r="A20" s="13">
        <f>A18+1</f>
        <v>45716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4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4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SUM(B11:B20,'week 3'!D27)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zoomScale="130" zoomScaleNormal="130" workbookViewId="0">
      <selection activeCell="D22" sqref="D22"/>
    </sheetView>
  </sheetViews>
  <sheetFormatPr defaultRowHeight="14.25" x14ac:dyDescent="0.45"/>
  <cols>
    <col min="1" max="1" width="11.6640625" customWidth="1"/>
    <col min="6" max="6" width="10.6640625" customWidth="1"/>
    <col min="9" max="9" width="10.53125" customWidth="1"/>
  </cols>
  <sheetData>
    <row r="1" spans="1:15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4.65" thickBot="1" x14ac:dyDescent="0.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45719</v>
      </c>
      <c r="G2" s="8"/>
      <c r="H2" s="9" t="s">
        <v>3</v>
      </c>
      <c r="I2" s="7">
        <f>F2+4</f>
        <v>45723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45">
      <c r="A4" s="2" t="s">
        <v>5</v>
      </c>
      <c r="B4" s="2"/>
      <c r="C4" s="52" t="str">
        <f>'week 1'!C4</f>
        <v>Dirk Bouma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45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399999999999999" thickBot="1" x14ac:dyDescent="0.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45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45">
      <c r="A12" s="33">
        <f>F2</f>
        <v>45719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45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45">
      <c r="A14" s="13">
        <f>A12+1</f>
        <v>45720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45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45">
      <c r="A16" s="13">
        <f>A14+1</f>
        <v>45721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45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45">
      <c r="A18" s="13">
        <f>A16+1</f>
        <v>45722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45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45">
      <c r="A20" s="13">
        <f>A18+1</f>
        <v>45723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4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4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SUM(B11:B20,'week 4'!D27)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C15" sqref="C15"/>
    </sheetView>
  </sheetViews>
  <sheetFormatPr defaultRowHeight="14.25" x14ac:dyDescent="0.45"/>
  <cols>
    <col min="1" max="1" width="10.796875" customWidth="1"/>
    <col min="6" max="6" width="10.6640625" customWidth="1"/>
    <col min="9" max="9" width="10.1328125" customWidth="1"/>
  </cols>
  <sheetData>
    <row r="1" spans="1:15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4.65" thickBot="1" x14ac:dyDescent="0.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45726</v>
      </c>
      <c r="G2" s="8"/>
      <c r="H2" s="9" t="s">
        <v>3</v>
      </c>
      <c r="I2" s="7">
        <f>F2+4</f>
        <v>45730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45">
      <c r="A4" s="2" t="s">
        <v>5</v>
      </c>
      <c r="B4" s="2"/>
      <c r="C4" s="52" t="str">
        <f>'week 1'!C4</f>
        <v>Dirk Bouma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45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399999999999999" thickBot="1" x14ac:dyDescent="0.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45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45">
      <c r="A12" s="33">
        <f>F2</f>
        <v>45726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45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45">
      <c r="A14" s="13">
        <f>A12+1</f>
        <v>45727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45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45">
      <c r="A16" s="13">
        <f>A14+1</f>
        <v>45728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45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45">
      <c r="A18" s="13">
        <f>A16+1</f>
        <v>45729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45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45">
      <c r="A20" s="13">
        <f>A18+1</f>
        <v>45730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4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4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SUM(B11:B20,'week 5'!D27)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zoomScale="115" zoomScaleNormal="115" workbookViewId="0">
      <selection activeCell="C20" sqref="C20"/>
    </sheetView>
  </sheetViews>
  <sheetFormatPr defaultRowHeight="14.25" x14ac:dyDescent="0.45"/>
  <cols>
    <col min="1" max="1" width="11.6640625" customWidth="1"/>
    <col min="6" max="6" width="10.53125" customWidth="1"/>
    <col min="9" max="9" width="10.53125" customWidth="1"/>
  </cols>
  <sheetData>
    <row r="1" spans="1:15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4.65" thickBot="1" x14ac:dyDescent="0.5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45733</v>
      </c>
      <c r="G2" s="8"/>
      <c r="H2" s="9" t="s">
        <v>3</v>
      </c>
      <c r="I2" s="7">
        <f>F2+4</f>
        <v>45737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45">
      <c r="A4" s="2" t="s">
        <v>5</v>
      </c>
      <c r="B4" s="2"/>
      <c r="C4" s="52" t="str">
        <f>'week 1'!C4</f>
        <v>Dirk Bouma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45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399999999999999" thickBot="1" x14ac:dyDescent="0.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45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45">
      <c r="A12" s="33">
        <f>F2</f>
        <v>45733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45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45">
      <c r="A14" s="13">
        <f>A12+1</f>
        <v>45734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45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45">
      <c r="A16" s="13">
        <f>A14+1</f>
        <v>45735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45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45">
      <c r="A18" s="13">
        <f>A16+1</f>
        <v>45736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45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45">
      <c r="A20" s="13">
        <f>A18+1</f>
        <v>45737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4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4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SUM(B11:B20,'week 6'!D27)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4.25" x14ac:dyDescent="0.45"/>
  <cols>
    <col min="1" max="1" width="10.33203125" customWidth="1"/>
    <col min="6" max="6" width="10.6640625" customWidth="1"/>
    <col min="9" max="9" width="11.19921875" customWidth="1"/>
  </cols>
  <sheetData>
    <row r="1" spans="1:15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4.65" thickBot="1" x14ac:dyDescent="0.5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45740</v>
      </c>
      <c r="G2" s="8"/>
      <c r="H2" s="9" t="s">
        <v>3</v>
      </c>
      <c r="I2" s="7">
        <f>F2+4</f>
        <v>45744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45">
      <c r="A4" s="2" t="s">
        <v>5</v>
      </c>
      <c r="B4" s="2"/>
      <c r="C4" s="52" t="str">
        <f>'week 1'!C4</f>
        <v>Dirk Bouma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45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399999999999999" thickBot="1" x14ac:dyDescent="0.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45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45">
      <c r="A12" s="33">
        <f>F2</f>
        <v>45740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45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45">
      <c r="A14" s="13">
        <f>A12+1</f>
        <v>45741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45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45">
      <c r="A16" s="13">
        <f>A14+1</f>
        <v>45742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45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45">
      <c r="A18" s="13">
        <f>A16+1</f>
        <v>45743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45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45">
      <c r="A20" s="13">
        <f>A18+1</f>
        <v>45744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4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4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SUM(B11:B20,'week 7'!D27)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4.25" x14ac:dyDescent="0.45"/>
  <cols>
    <col min="2" max="2" width="9.46484375" bestFit="1" customWidth="1"/>
    <col min="3" max="3" width="9.1328125" customWidth="1"/>
    <col min="6" max="6" width="9.46484375" bestFit="1" customWidth="1"/>
    <col min="10" max="10" width="9.46484375" bestFit="1" customWidth="1"/>
    <col min="14" max="14" width="9.46484375" bestFit="1" customWidth="1"/>
    <col min="18" max="18" width="9.46484375" bestFit="1" customWidth="1"/>
    <col min="22" max="22" width="9.46484375" bestFit="1" customWidth="1"/>
    <col min="26" max="26" width="9.46484375" bestFit="1" customWidth="1"/>
    <col min="30" max="30" width="9.46484375" bestFit="1" customWidth="1"/>
  </cols>
  <sheetData>
    <row r="2" spans="1:31" ht="14.65" thickBot="1" x14ac:dyDescent="0.5"/>
    <row r="3" spans="1:31" ht="14.65" thickBot="1" x14ac:dyDescent="0.5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45">
      <c r="A4" s="19" t="s">
        <v>15</v>
      </c>
      <c r="B4" s="40">
        <f>'week 1'!A12</f>
        <v>45691</v>
      </c>
      <c r="C4" s="37">
        <f>'week 1'!B11</f>
        <v>0</v>
      </c>
      <c r="D4" s="36"/>
      <c r="E4" s="44" t="s">
        <v>15</v>
      </c>
      <c r="F4" s="40">
        <f>'week 2'!A12</f>
        <v>45698</v>
      </c>
      <c r="G4" s="45">
        <f>'week 2'!B11</f>
        <v>0</v>
      </c>
      <c r="H4" s="36"/>
      <c r="I4" s="44" t="s">
        <v>15</v>
      </c>
      <c r="J4" s="40">
        <f>'week 3'!A12</f>
        <v>45705</v>
      </c>
      <c r="K4" s="45">
        <f>'week 3'!B11</f>
        <v>0</v>
      </c>
      <c r="M4" s="44" t="s">
        <v>15</v>
      </c>
      <c r="N4" s="40">
        <f>'week 4'!A12</f>
        <v>45712</v>
      </c>
      <c r="O4" s="45">
        <f>'week 4'!B11</f>
        <v>0</v>
      </c>
      <c r="Q4" s="44" t="s">
        <v>15</v>
      </c>
      <c r="R4" s="40">
        <f>'week 5'!A12</f>
        <v>45719</v>
      </c>
      <c r="S4" s="45">
        <f>'week 5'!B11</f>
        <v>0</v>
      </c>
      <c r="U4" s="44" t="s">
        <v>15</v>
      </c>
      <c r="V4" s="40">
        <f>'week 6'!A12</f>
        <v>45726</v>
      </c>
      <c r="W4" s="45">
        <f>'week 6'!B11</f>
        <v>0</v>
      </c>
      <c r="Y4" s="44" t="s">
        <v>15</v>
      </c>
      <c r="Z4" s="40">
        <f>'week 7'!A12</f>
        <v>45733</v>
      </c>
      <c r="AA4" s="45">
        <f>'week 7'!B11</f>
        <v>0</v>
      </c>
      <c r="AC4" s="37" t="s">
        <v>15</v>
      </c>
      <c r="AD4" s="40">
        <f>'week 8'!A12</f>
        <v>45740</v>
      </c>
      <c r="AE4" s="37">
        <f>'week 8'!B11</f>
        <v>0</v>
      </c>
    </row>
    <row r="5" spans="1:31" x14ac:dyDescent="0.45">
      <c r="A5" s="20" t="s">
        <v>16</v>
      </c>
      <c r="B5" s="41">
        <f>'week 1'!A14</f>
        <v>45692</v>
      </c>
      <c r="C5" s="38">
        <f>'week 1'!B13</f>
        <v>0</v>
      </c>
      <c r="D5" s="36"/>
      <c r="E5" s="44" t="s">
        <v>16</v>
      </c>
      <c r="F5" s="41">
        <f>'week 2'!A14</f>
        <v>45699</v>
      </c>
      <c r="G5" s="45">
        <f>'week 2'!B13</f>
        <v>0</v>
      </c>
      <c r="H5" s="36"/>
      <c r="I5" s="44" t="s">
        <v>16</v>
      </c>
      <c r="J5" s="41">
        <f>'week 3'!A14</f>
        <v>45706</v>
      </c>
      <c r="K5" s="45">
        <f>'week 3'!B13</f>
        <v>0</v>
      </c>
      <c r="M5" s="44" t="s">
        <v>16</v>
      </c>
      <c r="N5" s="41">
        <f>'week 4'!A14</f>
        <v>45713</v>
      </c>
      <c r="O5" s="45">
        <f>'week 4'!B13</f>
        <v>0</v>
      </c>
      <c r="Q5" s="44" t="s">
        <v>16</v>
      </c>
      <c r="R5" s="41">
        <f>'week 5'!A14</f>
        <v>45720</v>
      </c>
      <c r="S5" s="45">
        <f>'week 5'!B13</f>
        <v>0</v>
      </c>
      <c r="U5" s="44" t="s">
        <v>16</v>
      </c>
      <c r="V5" s="41">
        <f>'week 6'!A14</f>
        <v>45727</v>
      </c>
      <c r="W5" s="45">
        <f>'week 6'!B13</f>
        <v>0</v>
      </c>
      <c r="Y5" s="44" t="s">
        <v>16</v>
      </c>
      <c r="Z5" s="41">
        <f>'week 7'!A14</f>
        <v>45734</v>
      </c>
      <c r="AA5" s="45">
        <f>'week 7'!B13</f>
        <v>0</v>
      </c>
      <c r="AC5" s="38" t="s">
        <v>16</v>
      </c>
      <c r="AD5" s="41">
        <f>'week 8'!A14</f>
        <v>45741</v>
      </c>
      <c r="AE5" s="38">
        <f>'week 8'!B13</f>
        <v>0</v>
      </c>
    </row>
    <row r="6" spans="1:31" x14ac:dyDescent="0.45">
      <c r="A6" s="20" t="s">
        <v>17</v>
      </c>
      <c r="B6" s="41">
        <f>'week 1'!A16</f>
        <v>45693</v>
      </c>
      <c r="C6" s="38">
        <f>'week 1'!B15</f>
        <v>0.1875</v>
      </c>
      <c r="D6" s="36"/>
      <c r="E6" s="44" t="s">
        <v>17</v>
      </c>
      <c r="F6" s="41">
        <f>'week 2'!A16</f>
        <v>45700</v>
      </c>
      <c r="G6" s="45">
        <f>'week 2'!B15</f>
        <v>0</v>
      </c>
      <c r="H6" s="36"/>
      <c r="I6" s="44" t="s">
        <v>17</v>
      </c>
      <c r="J6" s="41">
        <f>'week 3'!A16</f>
        <v>45707</v>
      </c>
      <c r="K6" s="45">
        <f>'week 3'!B15</f>
        <v>0</v>
      </c>
      <c r="M6" s="44" t="s">
        <v>17</v>
      </c>
      <c r="N6" s="41">
        <f>'week 4'!A16</f>
        <v>45714</v>
      </c>
      <c r="O6" s="45">
        <f>'week 4'!B15</f>
        <v>0</v>
      </c>
      <c r="Q6" s="44" t="s">
        <v>17</v>
      </c>
      <c r="R6" s="41">
        <f>'week 5'!A16</f>
        <v>45721</v>
      </c>
      <c r="S6" s="45">
        <f>'week 5'!B15</f>
        <v>0</v>
      </c>
      <c r="U6" s="44" t="s">
        <v>17</v>
      </c>
      <c r="V6" s="41">
        <f>'week 6'!A16</f>
        <v>45728</v>
      </c>
      <c r="W6" s="45">
        <f>'week 6'!B15</f>
        <v>0</v>
      </c>
      <c r="Y6" s="44" t="s">
        <v>17</v>
      </c>
      <c r="Z6" s="41">
        <f>'week 7'!A16</f>
        <v>45735</v>
      </c>
      <c r="AA6" s="45">
        <f>'week 7'!B15</f>
        <v>0</v>
      </c>
      <c r="AC6" s="38" t="s">
        <v>17</v>
      </c>
      <c r="AD6" s="41">
        <f>'week 8'!A16</f>
        <v>45742</v>
      </c>
      <c r="AE6" s="38">
        <f>'week 8'!B15</f>
        <v>0</v>
      </c>
    </row>
    <row r="7" spans="1:31" x14ac:dyDescent="0.45">
      <c r="A7" s="20" t="s">
        <v>18</v>
      </c>
      <c r="B7" s="41">
        <f>'week 1'!A18</f>
        <v>45694</v>
      </c>
      <c r="C7" s="38">
        <f>'week 1'!B17</f>
        <v>0.10416666666666663</v>
      </c>
      <c r="D7" s="36"/>
      <c r="E7" s="44" t="s">
        <v>18</v>
      </c>
      <c r="F7" s="41">
        <f>'week 2'!A18</f>
        <v>45701</v>
      </c>
      <c r="G7" s="45">
        <f>'week 2'!B17</f>
        <v>0</v>
      </c>
      <c r="H7" s="36"/>
      <c r="I7" s="44" t="s">
        <v>18</v>
      </c>
      <c r="J7" s="41">
        <f>'week 3'!A18</f>
        <v>45708</v>
      </c>
      <c r="K7" s="45">
        <f>'week 3'!B17</f>
        <v>0</v>
      </c>
      <c r="M7" s="44" t="s">
        <v>18</v>
      </c>
      <c r="N7" s="41">
        <f>'week 4'!A18</f>
        <v>45715</v>
      </c>
      <c r="O7" s="45">
        <f>'week 4'!B17</f>
        <v>0</v>
      </c>
      <c r="Q7" s="44" t="s">
        <v>18</v>
      </c>
      <c r="R7" s="41">
        <f>'week 5'!A18</f>
        <v>45722</v>
      </c>
      <c r="S7" s="45">
        <f>'week 5'!B17</f>
        <v>0</v>
      </c>
      <c r="U7" s="44" t="s">
        <v>18</v>
      </c>
      <c r="V7" s="41">
        <f>'week 6'!A18</f>
        <v>45729</v>
      </c>
      <c r="W7" s="45">
        <f>'week 6'!B17</f>
        <v>0</v>
      </c>
      <c r="Y7" s="44" t="s">
        <v>18</v>
      </c>
      <c r="Z7" s="41">
        <f>'week 7'!A18</f>
        <v>45736</v>
      </c>
      <c r="AA7" s="45">
        <f>'week 7'!B17</f>
        <v>0</v>
      </c>
      <c r="AC7" s="38" t="s">
        <v>18</v>
      </c>
      <c r="AD7" s="41">
        <f>'week 8'!A18</f>
        <v>45743</v>
      </c>
      <c r="AE7" s="38">
        <f>'week 8'!B17</f>
        <v>0</v>
      </c>
    </row>
    <row r="8" spans="1:31" ht="14.65" thickBot="1" x14ac:dyDescent="0.5">
      <c r="A8" s="21" t="s">
        <v>19</v>
      </c>
      <c r="B8" s="42">
        <f>'week 1'!A20</f>
        <v>45695</v>
      </c>
      <c r="C8" s="39">
        <f>'week 1'!B19</f>
        <v>5.208333333333337E-2</v>
      </c>
      <c r="D8" s="36"/>
      <c r="E8" s="46" t="s">
        <v>19</v>
      </c>
      <c r="F8" s="42">
        <f>'week 2'!A20</f>
        <v>45702</v>
      </c>
      <c r="G8" s="47">
        <f>'week 2'!B19</f>
        <v>0</v>
      </c>
      <c r="H8" s="36"/>
      <c r="I8" s="46" t="s">
        <v>19</v>
      </c>
      <c r="J8" s="42">
        <f>'week 3'!A20</f>
        <v>45709</v>
      </c>
      <c r="K8" s="47">
        <f>'week 3'!B19</f>
        <v>0</v>
      </c>
      <c r="M8" s="46" t="s">
        <v>19</v>
      </c>
      <c r="N8" s="42">
        <f>'week 4'!A20</f>
        <v>45716</v>
      </c>
      <c r="O8" s="47">
        <f>'week 4'!B19</f>
        <v>0</v>
      </c>
      <c r="Q8" s="46" t="s">
        <v>19</v>
      </c>
      <c r="R8" s="42">
        <f>'week 5'!A20</f>
        <v>45723</v>
      </c>
      <c r="S8" s="47">
        <f>'week 5'!B19</f>
        <v>0</v>
      </c>
      <c r="U8" s="46" t="s">
        <v>19</v>
      </c>
      <c r="V8" s="42">
        <f>'week 6'!A20</f>
        <v>45730</v>
      </c>
      <c r="W8" s="47">
        <f>'week 6'!B19</f>
        <v>0</v>
      </c>
      <c r="Y8" s="46" t="s">
        <v>19</v>
      </c>
      <c r="Z8" s="42">
        <f>'week 7'!A20</f>
        <v>45737</v>
      </c>
      <c r="AA8" s="47">
        <f>'week 7'!B19</f>
        <v>0</v>
      </c>
      <c r="AC8" s="39" t="s">
        <v>19</v>
      </c>
      <c r="AD8" s="42">
        <f>'week 8'!A20</f>
        <v>45744</v>
      </c>
      <c r="AE8" s="39">
        <f>'week 8'!B19</f>
        <v>0</v>
      </c>
    </row>
    <row r="9" spans="1:31" x14ac:dyDescent="0.45">
      <c r="AC9" s="36"/>
      <c r="AD9" s="18"/>
      <c r="AE9" s="36"/>
    </row>
    <row r="24" spans="1:29" x14ac:dyDescent="0.45">
      <c r="A24" s="48">
        <f>'week 1'!D28</f>
        <v>0.34375</v>
      </c>
      <c r="B24" s="48">
        <f>'week 2'!D28</f>
        <v>0</v>
      </c>
      <c r="C24" s="48">
        <f>'week 3'!D28</f>
        <v>0</v>
      </c>
      <c r="D24" s="48">
        <f>'week 4'!D28</f>
        <v>0</v>
      </c>
      <c r="E24" s="48">
        <f>'week 5'!D28</f>
        <v>0</v>
      </c>
      <c r="F24" s="48">
        <f>'week 6'!D28</f>
        <v>0</v>
      </c>
      <c r="G24" s="48">
        <f>'week 7'!D28</f>
        <v>0</v>
      </c>
      <c r="H24" s="48">
        <f>'week 8'!D28</f>
        <v>0</v>
      </c>
      <c r="I24" s="36"/>
      <c r="M24" s="36"/>
      <c r="O24" s="36">
        <f>SUM(C4,G4,K4,O4,S4,W4,AA4,AE4)</f>
        <v>0</v>
      </c>
      <c r="P24" s="36">
        <f>SUM(C5,G5,K5,O5,S5,W5,AA5,AE5)</f>
        <v>0</v>
      </c>
      <c r="Q24" s="36">
        <f>SUM(C6,G6,K6,O6,S6,W6,AA6,AE6)</f>
        <v>0.1875</v>
      </c>
      <c r="R24" s="36">
        <f>SUM(C7,G7,K7,O7,S7,W7,AA7,AE7)</f>
        <v>0.10416666666666663</v>
      </c>
      <c r="S24" s="36">
        <f>SUM(C8,G8,K8,O8,S8,W8,AA8,AE8)</f>
        <v>5.208333333333337E-2</v>
      </c>
      <c r="U24" s="36"/>
      <c r="Y24" s="36"/>
      <c r="AC24" s="36"/>
    </row>
    <row r="25" spans="1:29" x14ac:dyDescent="0.45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4.65" thickBot="1" x14ac:dyDescent="0.5"/>
    <row r="27" spans="1:29" x14ac:dyDescent="0.45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4.65" thickBot="1" x14ac:dyDescent="0.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customXml/itemProps2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dirk bouma</cp:lastModifiedBy>
  <cp:revision/>
  <dcterms:created xsi:type="dcterms:W3CDTF">2022-05-11T13:12:02Z</dcterms:created>
  <dcterms:modified xsi:type="dcterms:W3CDTF">2025-02-14T13:14:04Z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