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ilecleanbeauty/Documents/PERILE DOCUMENTS/"/>
    </mc:Choice>
  </mc:AlternateContent>
  <xr:revisionPtr revIDLastSave="0" documentId="8_{2415DFF0-95D3-9943-8F48-93724C2F1187}" xr6:coauthVersionLast="47" xr6:coauthVersionMax="47" xr10:uidLastSave="{00000000-0000-0000-0000-000000000000}"/>
  <bookViews>
    <workbookView xWindow="4000" yWindow="1260" windowWidth="23260" windowHeight="11960" activeTab="7" xr2:uid="{2F62B54B-E31D-4120-9C99-4816EBACE275}"/>
  </bookViews>
  <sheets>
    <sheet name="Consolidated Sales P &amp; L" sheetId="15" r:id="rId1"/>
    <sheet name="Vitamin C serum" sheetId="2" r:id="rId2"/>
    <sheet name="Hyaluronic acid serum" sheetId="9" r:id="rId3"/>
    <sheet name="Retinol Serum" sheetId="18" r:id="rId4"/>
    <sheet name="Multi-action face cream" sheetId="12" r:id="rId5"/>
    <sheet name="Hydro-plumping overnight mask" sheetId="17" r:id="rId6"/>
    <sheet name="Gentle hydrating cleanser" sheetId="19" r:id="rId7"/>
    <sheet name="Activated charcoal cleanser" sheetId="20" r:id="rId8"/>
    <sheet name="Toning essence for dry skin" sheetId="21" r:id="rId9"/>
    <sheet name="Toning essence for oily skin" sheetId="22" r:id="rId10"/>
    <sheet name="Refreshing mist" sheetId="23" r:id="rId11"/>
    <sheet name="Miracle mask" sheetId="24" r:id="rId12"/>
    <sheet name="Glow mask" sheetId="25" r:id="rId13"/>
    <sheet name="Activated charcoal mask" sheetId="2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6" l="1"/>
  <c r="B7" i="26"/>
  <c r="D7" i="26" s="1"/>
  <c r="D6" i="26"/>
  <c r="F6" i="26" s="1"/>
  <c r="F5" i="26"/>
  <c r="C5" i="26"/>
  <c r="D5" i="26" s="1"/>
  <c r="D4" i="26"/>
  <c r="F4" i="26" s="1"/>
  <c r="F7" i="26" s="1"/>
  <c r="F3" i="26"/>
  <c r="F8" i="26" s="1"/>
  <c r="F9" i="25"/>
  <c r="B7" i="25"/>
  <c r="D7" i="25" s="1"/>
  <c r="D6" i="25"/>
  <c r="F6" i="25" s="1"/>
  <c r="F5" i="25"/>
  <c r="D5" i="25"/>
  <c r="C5" i="25"/>
  <c r="D4" i="25"/>
  <c r="F4" i="25" s="1"/>
  <c r="F7" i="25" s="1"/>
  <c r="F8" i="25" s="1"/>
  <c r="F3" i="25"/>
  <c r="F9" i="24"/>
  <c r="B7" i="24"/>
  <c r="D7" i="24" s="1"/>
  <c r="D6" i="24"/>
  <c r="F6" i="24" s="1"/>
  <c r="C5" i="24"/>
  <c r="F5" i="24" s="1"/>
  <c r="F4" i="24"/>
  <c r="F7" i="24" s="1"/>
  <c r="F8" i="24" s="1"/>
  <c r="D4" i="24"/>
  <c r="F3" i="24"/>
  <c r="F9" i="23"/>
  <c r="D7" i="23"/>
  <c r="B7" i="23"/>
  <c r="D6" i="23"/>
  <c r="F6" i="23" s="1"/>
  <c r="C5" i="23"/>
  <c r="F5" i="23" s="1"/>
  <c r="D4" i="23"/>
  <c r="F4" i="23" s="1"/>
  <c r="F3" i="23"/>
  <c r="F9" i="22"/>
  <c r="B7" i="22"/>
  <c r="D7" i="22" s="1"/>
  <c r="D6" i="22"/>
  <c r="F6" i="22" s="1"/>
  <c r="C5" i="22"/>
  <c r="F5" i="22" s="1"/>
  <c r="D4" i="22"/>
  <c r="F4" i="22" s="1"/>
  <c r="F7" i="22" s="1"/>
  <c r="F8" i="22" s="1"/>
  <c r="F3" i="22"/>
  <c r="F9" i="21"/>
  <c r="B7" i="21"/>
  <c r="D7" i="21" s="1"/>
  <c r="D6" i="21"/>
  <c r="F6" i="21" s="1"/>
  <c r="C5" i="21"/>
  <c r="F5" i="21" s="1"/>
  <c r="D4" i="21"/>
  <c r="F4" i="21" s="1"/>
  <c r="F3" i="21"/>
  <c r="F9" i="20"/>
  <c r="B7" i="20"/>
  <c r="D7" i="20" s="1"/>
  <c r="D6" i="20"/>
  <c r="F6" i="20" s="1"/>
  <c r="C5" i="20"/>
  <c r="D5" i="20" s="1"/>
  <c r="D8" i="20" s="1"/>
  <c r="D4" i="20"/>
  <c r="F4" i="20" s="1"/>
  <c r="F3" i="20"/>
  <c r="F9" i="19"/>
  <c r="B7" i="19"/>
  <c r="D7" i="19" s="1"/>
  <c r="D6" i="19"/>
  <c r="F6" i="19" s="1"/>
  <c r="C5" i="19"/>
  <c r="F5" i="19" s="1"/>
  <c r="D4" i="19"/>
  <c r="F4" i="19" s="1"/>
  <c r="F7" i="19" s="1"/>
  <c r="F3" i="19"/>
  <c r="F8" i="19" s="1"/>
  <c r="F3" i="17"/>
  <c r="D8" i="26" l="1"/>
  <c r="D8" i="25"/>
  <c r="D5" i="24"/>
  <c r="D8" i="24" s="1"/>
  <c r="F7" i="23"/>
  <c r="F8" i="23" s="1"/>
  <c r="D5" i="23"/>
  <c r="D8" i="23" s="1"/>
  <c r="D5" i="22"/>
  <c r="D8" i="22" s="1"/>
  <c r="F7" i="21"/>
  <c r="F8" i="21"/>
  <c r="D5" i="21"/>
  <c r="D8" i="21" s="1"/>
  <c r="D12" i="20"/>
  <c r="D10" i="20"/>
  <c r="F10" i="20" s="1"/>
  <c r="H11" i="20" s="1"/>
  <c r="E8" i="20"/>
  <c r="F5" i="20"/>
  <c r="F7" i="20" s="1"/>
  <c r="F8" i="20" s="1"/>
  <c r="D5" i="19"/>
  <c r="D8" i="19" s="1"/>
  <c r="D7" i="18"/>
  <c r="D6" i="18"/>
  <c r="D4" i="18"/>
  <c r="D12" i="26" l="1"/>
  <c r="D10" i="26"/>
  <c r="F10" i="26" s="1"/>
  <c r="H11" i="26" s="1"/>
  <c r="E8" i="26"/>
  <c r="D12" i="25"/>
  <c r="E8" i="25"/>
  <c r="D10" i="25"/>
  <c r="F10" i="25" s="1"/>
  <c r="H11" i="25" s="1"/>
  <c r="D12" i="24"/>
  <c r="E8" i="24"/>
  <c r="D10" i="24"/>
  <c r="F10" i="24" s="1"/>
  <c r="H11" i="24" s="1"/>
  <c r="D12" i="23"/>
  <c r="D10" i="23"/>
  <c r="F10" i="23" s="1"/>
  <c r="H11" i="23" s="1"/>
  <c r="E8" i="23"/>
  <c r="D12" i="22"/>
  <c r="E8" i="22"/>
  <c r="D10" i="22"/>
  <c r="F10" i="22" s="1"/>
  <c r="H11" i="22" s="1"/>
  <c r="D12" i="21"/>
  <c r="D10" i="21"/>
  <c r="F10" i="21" s="1"/>
  <c r="H11" i="21" s="1"/>
  <c r="E8" i="21"/>
  <c r="D12" i="19"/>
  <c r="D10" i="19"/>
  <c r="F10" i="19" s="1"/>
  <c r="H11" i="19" s="1"/>
  <c r="E8" i="19"/>
  <c r="F9" i="17"/>
  <c r="B7" i="17"/>
  <c r="D7" i="17" s="1"/>
  <c r="D6" i="17"/>
  <c r="F6" i="17" s="1"/>
  <c r="C5" i="17"/>
  <c r="F5" i="17" s="1"/>
  <c r="D4" i="17"/>
  <c r="F4" i="17" s="1"/>
  <c r="F9" i="18"/>
  <c r="B7" i="18"/>
  <c r="F6" i="18"/>
  <c r="C5" i="18"/>
  <c r="F3" i="18"/>
  <c r="B8" i="15"/>
  <c r="B14" i="15"/>
  <c r="B13" i="15"/>
  <c r="B12" i="15"/>
  <c r="B11" i="15"/>
  <c r="B10" i="15"/>
  <c r="B3" i="15"/>
  <c r="F9" i="12"/>
  <c r="D7" i="12"/>
  <c r="B7" i="12"/>
  <c r="D6" i="12"/>
  <c r="F6" i="12" s="1"/>
  <c r="C5" i="12"/>
  <c r="F5" i="12" s="1"/>
  <c r="D4" i="12"/>
  <c r="F4" i="12" s="1"/>
  <c r="F3" i="12"/>
  <c r="F9" i="9"/>
  <c r="B7" i="9"/>
  <c r="D7" i="9" s="1"/>
  <c r="D6" i="9"/>
  <c r="F6" i="9" s="1"/>
  <c r="C5" i="9"/>
  <c r="F5" i="9" s="1"/>
  <c r="D4" i="9"/>
  <c r="F3" i="9"/>
  <c r="F3" i="2"/>
  <c r="F9" i="2"/>
  <c r="D7" i="2"/>
  <c r="D6" i="2"/>
  <c r="F6" i="2" s="1"/>
  <c r="C5" i="2"/>
  <c r="F5" i="2" s="1"/>
  <c r="D4" i="2"/>
  <c r="F4" i="2" s="1"/>
  <c r="H3" i="2" l="1"/>
  <c r="B5" i="15"/>
  <c r="B6" i="15" s="1"/>
  <c r="F5" i="18"/>
  <c r="D5" i="18"/>
  <c r="D8" i="18" s="1"/>
  <c r="F7" i="17"/>
  <c r="F8" i="17" s="1"/>
  <c r="D5" i="17"/>
  <c r="D8" i="17" s="1"/>
  <c r="F4" i="18"/>
  <c r="B15" i="15"/>
  <c r="D5" i="12"/>
  <c r="F7" i="12"/>
  <c r="F8" i="12" s="1"/>
  <c r="D8" i="12"/>
  <c r="F4" i="9"/>
  <c r="F7" i="9" s="1"/>
  <c r="F8" i="9" s="1"/>
  <c r="D5" i="9"/>
  <c r="D8" i="9" s="1"/>
  <c r="F7" i="2"/>
  <c r="F8" i="2" s="1"/>
  <c r="D5" i="2"/>
  <c r="D8" i="2" s="1"/>
  <c r="D10" i="18" l="1"/>
  <c r="F10" i="18" s="1"/>
  <c r="H11" i="18" s="1"/>
  <c r="D12" i="18"/>
  <c r="F7" i="18"/>
  <c r="F8" i="18" s="1"/>
  <c r="D12" i="17"/>
  <c r="E8" i="17"/>
  <c r="D10" i="17"/>
  <c r="F10" i="17" s="1"/>
  <c r="H11" i="17" s="1"/>
  <c r="E8" i="18"/>
  <c r="B7" i="15"/>
  <c r="B9" i="15" s="1"/>
  <c r="B16" i="15" s="1"/>
  <c r="D12" i="12"/>
  <c r="D10" i="12"/>
  <c r="F10" i="12" s="1"/>
  <c r="H11" i="12" s="1"/>
  <c r="E8" i="12"/>
  <c r="D10" i="9"/>
  <c r="F10" i="9" s="1"/>
  <c r="H11" i="9" s="1"/>
  <c r="D12" i="9"/>
  <c r="E8" i="9"/>
  <c r="D10" i="2"/>
  <c r="F10" i="2" s="1"/>
  <c r="H11" i="2" s="1"/>
  <c r="D12" i="2"/>
  <c r="E8" i="2"/>
</calcChain>
</file>

<file path=xl/sharedStrings.xml><?xml version="1.0" encoding="utf-8"?>
<sst xmlns="http://schemas.openxmlformats.org/spreadsheetml/2006/main" count="223" uniqueCount="40">
  <si>
    <t>Sale Element</t>
  </si>
  <si>
    <t>%</t>
  </si>
  <si>
    <t>Value</t>
  </si>
  <si>
    <t>Quantity</t>
  </si>
  <si>
    <t>Order Value</t>
  </si>
  <si>
    <t>List Price</t>
  </si>
  <si>
    <t>Discount Item</t>
  </si>
  <si>
    <t>Spend Item</t>
  </si>
  <si>
    <t>Total Given</t>
  </si>
  <si>
    <t>Net SaleS Price</t>
  </si>
  <si>
    <t>COGS</t>
  </si>
  <si>
    <t>Gross Profit</t>
  </si>
  <si>
    <t>Price Inc. Vat</t>
  </si>
  <si>
    <t>Allowances</t>
  </si>
  <si>
    <t>Gross Sales</t>
  </si>
  <si>
    <t>Net Sales</t>
  </si>
  <si>
    <t>Gross Margin</t>
  </si>
  <si>
    <t>P &amp; L Summary</t>
  </si>
  <si>
    <t>Volume</t>
  </si>
  <si>
    <t>Total G &amp; A</t>
  </si>
  <si>
    <t>Labour cost</t>
  </si>
  <si>
    <t xml:space="preserve"> Water and electricity</t>
  </si>
  <si>
    <t>Transport cost</t>
  </si>
  <si>
    <t>Project Manager Cost</t>
  </si>
  <si>
    <t>Admin and Ration Costs</t>
  </si>
  <si>
    <t>EBITA</t>
  </si>
  <si>
    <t>1 Year Contract</t>
  </si>
  <si>
    <t xml:space="preserve">Vitamin C serum </t>
  </si>
  <si>
    <t>Hyaluronic acid serum</t>
  </si>
  <si>
    <t>Retinol Serum</t>
  </si>
  <si>
    <t>Multi-action face cream</t>
  </si>
  <si>
    <t>Hydro-plumping overnight mask</t>
  </si>
  <si>
    <t>Gentle hydrating cleanser</t>
  </si>
  <si>
    <t>Activated charcoal cleanser</t>
  </si>
  <si>
    <t>Toning essence for dry skin</t>
  </si>
  <si>
    <t>Toning essence for oily skin</t>
  </si>
  <si>
    <t>Refreshing mist</t>
  </si>
  <si>
    <t>Miracle mask</t>
  </si>
  <si>
    <t>Activated charcoal mask</t>
  </si>
  <si>
    <t>Glow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</si>
</sst>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.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1" fontId="0" fillId="2" borderId="1" xfId="0" applyNumberFormat="1" applyFill="1" applyBorder="1"/>
    <xf numFmtId="164" fontId="2" fillId="2" borderId="1" xfId="0" applyNumberFormat="1" applyFont="1" applyFill="1" applyBorder="1"/>
    <xf numFmtId="164" fontId="0" fillId="2" borderId="1" xfId="0" applyNumberFormat="1" applyFill="1" applyBorder="1" applyAlignment="1">
      <alignment horizontal="right"/>
    </xf>
    <xf numFmtId="164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4" fontId="0" fillId="2" borderId="5" xfId="0" applyNumberFormat="1" applyFill="1" applyBorder="1"/>
    <xf numFmtId="164" fontId="0" fillId="2" borderId="5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164" fontId="2" fillId="2" borderId="6" xfId="0" applyNumberFormat="1" applyFont="1" applyFill="1" applyBorder="1"/>
    <xf numFmtId="164" fontId="2" fillId="2" borderId="6" xfId="0" applyNumberFormat="1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164" fontId="2" fillId="2" borderId="3" xfId="0" applyNumberFormat="1" applyFont="1" applyFill="1" applyBorder="1"/>
    <xf numFmtId="164" fontId="2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10" fontId="2" fillId="2" borderId="0" xfId="0" applyNumberFormat="1" applyFont="1" applyFill="1"/>
    <xf numFmtId="0" fontId="2" fillId="2" borderId="0" xfId="0" applyFont="1" applyFill="1" applyAlignment="1">
      <alignment horizontal="center"/>
    </xf>
    <xf numFmtId="9" fontId="2" fillId="2" borderId="0" xfId="1" applyFont="1" applyFill="1"/>
    <xf numFmtId="164" fontId="3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0</xdr:rowOff>
    </xdr:from>
    <xdr:to>
      <xdr:col>4</xdr:col>
      <xdr:colOff>622300</xdr:colOff>
      <xdr:row>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9AA378-0A91-2CCD-7015-DF8561289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8200" y="0"/>
          <a:ext cx="1701800" cy="170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13CE-95BA-41B4-8BF0-EB8FB5E9DC03}">
  <dimension ref="A1:B16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23.6640625" style="3" customWidth="1"/>
    <col min="2" max="2" width="17.1640625" style="9" customWidth="1"/>
    <col min="3" max="16384" width="8.83203125" style="3"/>
  </cols>
  <sheetData>
    <row r="1" spans="1:2" x14ac:dyDescent="0.2">
      <c r="A1" s="1" t="s">
        <v>17</v>
      </c>
      <c r="B1" s="2" t="s">
        <v>26</v>
      </c>
    </row>
    <row r="2" spans="1:2" x14ac:dyDescent="0.2">
      <c r="A2" s="4"/>
      <c r="B2" s="5"/>
    </row>
    <row r="3" spans="1:2" x14ac:dyDescent="0.2">
      <c r="A3" s="4" t="s">
        <v>18</v>
      </c>
      <c r="B3" s="6">
        <f>800+12000+15000+2500+3500+300+300+150+8500+3000+3000+10000</f>
        <v>59050</v>
      </c>
    </row>
    <row r="4" spans="1:2" x14ac:dyDescent="0.2">
      <c r="A4" s="4"/>
      <c r="B4" s="5"/>
    </row>
    <row r="5" spans="1:2" x14ac:dyDescent="0.2">
      <c r="A5" s="1" t="s">
        <v>14</v>
      </c>
      <c r="B5" s="7">
        <f>'Vitamin C serum'!F3+'Hyaluronic acid serum'!F3+'Retinol Serum'!F3+'Multi-action face cream'!F3+'Hydro-plumping overnight mask'!F3</f>
        <v>800285</v>
      </c>
    </row>
    <row r="6" spans="1:2" x14ac:dyDescent="0.2">
      <c r="A6" s="4" t="s">
        <v>13</v>
      </c>
      <c r="B6" s="5">
        <f>B5*0.075</f>
        <v>60021.375</v>
      </c>
    </row>
    <row r="7" spans="1:2" x14ac:dyDescent="0.2">
      <c r="A7" s="4" t="s">
        <v>15</v>
      </c>
      <c r="B7" s="5">
        <f>B5-B6</f>
        <v>740263.625</v>
      </c>
    </row>
    <row r="8" spans="1:2" x14ac:dyDescent="0.2">
      <c r="A8" s="4" t="s">
        <v>10</v>
      </c>
      <c r="B8" s="5">
        <f>88000+74970+120400</f>
        <v>283370</v>
      </c>
    </row>
    <row r="9" spans="1:2" x14ac:dyDescent="0.2">
      <c r="A9" s="1" t="s">
        <v>16</v>
      </c>
      <c r="B9" s="7">
        <f>B7-B8</f>
        <v>456893.625</v>
      </c>
    </row>
    <row r="10" spans="1:2" x14ac:dyDescent="0.2">
      <c r="A10" s="4" t="s">
        <v>20</v>
      </c>
      <c r="B10" s="8">
        <f>12000*12</f>
        <v>144000</v>
      </c>
    </row>
    <row r="11" spans="1:2" x14ac:dyDescent="0.2">
      <c r="A11" s="4" t="s">
        <v>21</v>
      </c>
      <c r="B11" s="8">
        <f>500*12</f>
        <v>6000</v>
      </c>
    </row>
    <row r="12" spans="1:2" x14ac:dyDescent="0.2">
      <c r="A12" s="4" t="s">
        <v>22</v>
      </c>
      <c r="B12" s="8">
        <f>1000*12</f>
        <v>12000</v>
      </c>
    </row>
    <row r="13" spans="1:2" x14ac:dyDescent="0.2">
      <c r="A13" s="4" t="s">
        <v>23</v>
      </c>
      <c r="B13" s="8">
        <f>7500*12</f>
        <v>90000</v>
      </c>
    </row>
    <row r="14" spans="1:2" x14ac:dyDescent="0.2">
      <c r="A14" s="4" t="s">
        <v>24</v>
      </c>
      <c r="B14" s="8">
        <f>3000*12</f>
        <v>36000</v>
      </c>
    </row>
    <row r="15" spans="1:2" x14ac:dyDescent="0.2">
      <c r="A15" s="1" t="s">
        <v>19</v>
      </c>
      <c r="B15" s="8">
        <f>SUM(B10:B14)</f>
        <v>288000</v>
      </c>
    </row>
    <row r="16" spans="1:2" x14ac:dyDescent="0.2">
      <c r="A16" s="1" t="s">
        <v>25</v>
      </c>
      <c r="B16" s="7">
        <f>B9-B15</f>
        <v>168893.625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9A00-A3A4-8544-A9F7-AACE0FECDB3D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35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43EA0-85B4-2A42-875D-2A0486D42315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36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DAFA-34DD-F947-8BA1-B8166E54615F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37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E192-7F2A-244A-BEE6-6C6C567822AF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39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1BB-5C1A-614D-BFF1-B0535118C273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38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192F-8E8D-41D4-A550-3EC22ACF44E8}">
  <dimension ref="A1:H12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7" width="8.83203125" style="3"/>
    <col min="8" max="8" width="12.5" style="3" customWidth="1"/>
    <col min="9" max="16384" width="8.83203125" style="3"/>
  </cols>
  <sheetData>
    <row r="1" spans="1:8" x14ac:dyDescent="0.2">
      <c r="A1" s="10" t="s">
        <v>27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180</v>
      </c>
      <c r="E3" s="14">
        <v>2000</v>
      </c>
      <c r="F3" s="17">
        <f>D3*E3</f>
        <v>360000</v>
      </c>
      <c r="G3" s="3">
        <v>12</v>
      </c>
      <c r="H3" s="9">
        <f>F3/G3</f>
        <v>30000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7.0000000000000007E-2</v>
      </c>
      <c r="C6" s="5"/>
      <c r="D6" s="16">
        <f>D3*B6</f>
        <v>12.600000000000001</v>
      </c>
      <c r="E6" s="14"/>
      <c r="F6" s="16">
        <f>D6*E3</f>
        <v>25200.000000000004</v>
      </c>
    </row>
    <row r="7" spans="1:8" ht="16" thickBot="1" x14ac:dyDescent="0.25">
      <c r="A7" s="20" t="s">
        <v>8</v>
      </c>
      <c r="B7" s="21">
        <v>0.125</v>
      </c>
      <c r="C7" s="22"/>
      <c r="D7" s="23">
        <f>B7*D3</f>
        <v>22.5</v>
      </c>
      <c r="E7" s="20"/>
      <c r="F7" s="23">
        <f>F4+F5+F6</f>
        <v>25200.000000000004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167.4</v>
      </c>
      <c r="E8" s="27">
        <f>D3-D8</f>
        <v>12.599999999999994</v>
      </c>
      <c r="F8" s="27">
        <f>F3-F7</f>
        <v>334800</v>
      </c>
    </row>
    <row r="9" spans="1:8" s="10" customFormat="1" x14ac:dyDescent="0.2">
      <c r="A9" s="24" t="s">
        <v>10</v>
      </c>
      <c r="B9" s="13"/>
      <c r="C9" s="7"/>
      <c r="D9" s="17">
        <v>110</v>
      </c>
      <c r="E9" s="12"/>
      <c r="F9" s="17">
        <f>D9*E3</f>
        <v>220000</v>
      </c>
    </row>
    <row r="10" spans="1:8" s="10" customFormat="1" x14ac:dyDescent="0.2">
      <c r="A10" s="24" t="s">
        <v>11</v>
      </c>
      <c r="B10" s="13"/>
      <c r="C10" s="7"/>
      <c r="D10" s="17">
        <f>D8-D9</f>
        <v>57.400000000000006</v>
      </c>
      <c r="E10" s="12"/>
      <c r="F10" s="17">
        <f>D10*E3</f>
        <v>114800.00000000001</v>
      </c>
    </row>
    <row r="11" spans="1:8" s="10" customFormat="1" x14ac:dyDescent="0.2">
      <c r="A11" s="24"/>
      <c r="B11" s="28"/>
      <c r="C11" s="29"/>
      <c r="D11" s="30"/>
      <c r="E11" s="31"/>
      <c r="F11" s="32"/>
      <c r="H11" s="33">
        <f>F10/F3</f>
        <v>0.31888888888888894</v>
      </c>
    </row>
    <row r="12" spans="1:8" s="10" customFormat="1" x14ac:dyDescent="0.2">
      <c r="A12" s="34" t="s">
        <v>12</v>
      </c>
      <c r="B12" s="28"/>
      <c r="C12" s="29"/>
      <c r="D12" s="30">
        <f>D8*1.15</f>
        <v>192.51</v>
      </c>
      <c r="E12" s="31"/>
      <c r="F12" s="32"/>
      <c r="H12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174C-D403-4BEA-ACB6-973E6DBE5C59}">
  <dimension ref="A1:H1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28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13.5</v>
      </c>
      <c r="E3" s="14">
        <v>2000</v>
      </c>
      <c r="F3" s="17">
        <f>D3*E3</f>
        <v>27000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1.6875</v>
      </c>
      <c r="E6" s="14"/>
      <c r="F6" s="16">
        <f>D6*E3</f>
        <v>3375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1.6875</v>
      </c>
      <c r="E7" s="20"/>
      <c r="F7" s="23">
        <f>F4+F5+F6</f>
        <v>3375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11.8125</v>
      </c>
      <c r="E8" s="27">
        <f>D3-D8</f>
        <v>1.6875</v>
      </c>
      <c r="F8" s="27">
        <f>F3-F7</f>
        <v>23625</v>
      </c>
    </row>
    <row r="9" spans="1:8" s="10" customFormat="1" x14ac:dyDescent="0.2">
      <c r="A9" s="24" t="s">
        <v>10</v>
      </c>
      <c r="B9" s="13"/>
      <c r="C9" s="7"/>
      <c r="D9" s="17">
        <v>8.82</v>
      </c>
      <c r="E9" s="12"/>
      <c r="F9" s="17">
        <f>D9*E3</f>
        <v>17640</v>
      </c>
    </row>
    <row r="10" spans="1:8" s="10" customFormat="1" x14ac:dyDescent="0.2">
      <c r="A10" s="24" t="s">
        <v>11</v>
      </c>
      <c r="B10" s="13"/>
      <c r="C10" s="7"/>
      <c r="D10" s="17">
        <f>D8-D9</f>
        <v>2.9924999999999997</v>
      </c>
      <c r="E10" s="12"/>
      <c r="F10" s="17">
        <f>D10*E3</f>
        <v>5984.9999999999991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0.22166666666666662</v>
      </c>
    </row>
    <row r="12" spans="1:8" s="10" customFormat="1" x14ac:dyDescent="0.2">
      <c r="A12" s="34" t="s">
        <v>12</v>
      </c>
      <c r="B12" s="28"/>
      <c r="C12" s="29"/>
      <c r="D12" s="30">
        <f>D8*1.15</f>
        <v>13.584375</v>
      </c>
      <c r="E12" s="31"/>
      <c r="F12" s="32"/>
      <c r="H12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A614-F22F-40E8-9E93-04EE177B79F9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29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36">
        <v>90</v>
      </c>
      <c r="E3" s="14">
        <v>2000</v>
      </c>
      <c r="F3" s="17">
        <f>D3*E3</f>
        <v>180000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C5+C5*D1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11.25</v>
      </c>
      <c r="E6" s="14"/>
      <c r="F6" s="16">
        <f>D6*E3</f>
        <v>22500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11.25</v>
      </c>
      <c r="E7" s="20"/>
      <c r="F7" s="23">
        <f>F4+F5+F6</f>
        <v>22500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78.75</v>
      </c>
      <c r="E8" s="27">
        <f>D3-D8</f>
        <v>11.25</v>
      </c>
      <c r="F8" s="27">
        <f>F3-F7</f>
        <v>157500</v>
      </c>
    </row>
    <row r="9" spans="1:8" s="10" customFormat="1" x14ac:dyDescent="0.2">
      <c r="A9" s="24" t="s">
        <v>10</v>
      </c>
      <c r="B9" s="13"/>
      <c r="C9" s="7"/>
      <c r="D9" s="37">
        <v>45</v>
      </c>
      <c r="E9" s="12"/>
      <c r="F9" s="17">
        <f>D9*E3</f>
        <v>90000</v>
      </c>
    </row>
    <row r="10" spans="1:8" s="10" customFormat="1" x14ac:dyDescent="0.2">
      <c r="A10" s="24" t="s">
        <v>11</v>
      </c>
      <c r="B10" s="13"/>
      <c r="C10" s="7"/>
      <c r="D10" s="17">
        <f>D8-D9</f>
        <v>33.75</v>
      </c>
      <c r="E10" s="12"/>
      <c r="F10" s="17">
        <f>D10*E3</f>
        <v>67500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0.375</v>
      </c>
    </row>
    <row r="12" spans="1:8" s="10" customFormat="1" x14ac:dyDescent="0.2">
      <c r="A12" s="34" t="s">
        <v>12</v>
      </c>
      <c r="B12" s="28"/>
      <c r="C12" s="29"/>
      <c r="D12" s="30">
        <f>D8*1.15</f>
        <v>90.5625</v>
      </c>
      <c r="E12" s="31"/>
      <c r="F12" s="32"/>
      <c r="H12" s="3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027A-8190-4EBD-A148-88E28471A757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30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19.02</v>
      </c>
      <c r="E3" s="14">
        <v>1750</v>
      </c>
      <c r="F3" s="17">
        <f>D3*E3</f>
        <v>33285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2.3774999999999999</v>
      </c>
      <c r="E6" s="14"/>
      <c r="F6" s="16">
        <f>D6*E3</f>
        <v>4160.625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2.3774999999999999</v>
      </c>
      <c r="E7" s="20"/>
      <c r="F7" s="23">
        <f>F4+F5+F6</f>
        <v>4160.625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16.642499999999998</v>
      </c>
      <c r="E8" s="27">
        <f>D3-D8</f>
        <v>2.3775000000000013</v>
      </c>
      <c r="F8" s="27">
        <f>F3-F7</f>
        <v>29124.375</v>
      </c>
    </row>
    <row r="9" spans="1:8" s="10" customFormat="1" x14ac:dyDescent="0.2">
      <c r="A9" s="24" t="s">
        <v>10</v>
      </c>
      <c r="B9" s="13"/>
      <c r="C9" s="7"/>
      <c r="D9" s="17">
        <v>12.47</v>
      </c>
      <c r="E9" s="12"/>
      <c r="F9" s="17">
        <f>D9*E3</f>
        <v>21822.5</v>
      </c>
    </row>
    <row r="10" spans="1:8" s="10" customFormat="1" x14ac:dyDescent="0.2">
      <c r="A10" s="24" t="s">
        <v>11</v>
      </c>
      <c r="B10" s="13"/>
      <c r="C10" s="7"/>
      <c r="D10" s="17">
        <f>D8-D9</f>
        <v>4.1724999999999977</v>
      </c>
      <c r="E10" s="12"/>
      <c r="F10" s="17">
        <f>D10*E3</f>
        <v>7301.8749999999955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0.21937434279705559</v>
      </c>
    </row>
    <row r="12" spans="1:8" s="10" customFormat="1" x14ac:dyDescent="0.2">
      <c r="A12" s="34" t="s">
        <v>12</v>
      </c>
      <c r="B12" s="28"/>
      <c r="C12" s="29"/>
      <c r="D12" s="30">
        <f>D8*1.15</f>
        <v>19.138874999999995</v>
      </c>
      <c r="E12" s="31"/>
      <c r="F12" s="32"/>
      <c r="H12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622F-1ECE-47EA-BB82-BAF0EF544896}">
  <dimension ref="A1:H12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31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0BB4-700D-FB4C-8AF2-45B09D04C6AF}">
  <dimension ref="A1:H1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32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B3CD-DD0F-904E-A029-A6DB301D6CED}">
  <dimension ref="A1:H12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33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453F-1E36-524D-A4BB-C9B18519C54B}">
  <dimension ref="A1:H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8" style="3" customWidth="1"/>
    <col min="2" max="3" width="12.6640625" style="3" customWidth="1"/>
    <col min="4" max="5" width="13.6640625" style="11" customWidth="1"/>
    <col min="6" max="6" width="16.5" style="11" customWidth="1"/>
    <col min="7" max="16384" width="8.83203125" style="3"/>
  </cols>
  <sheetData>
    <row r="1" spans="1:8" x14ac:dyDescent="0.2">
      <c r="A1" s="10" t="s">
        <v>34</v>
      </c>
    </row>
    <row r="2" spans="1:8" x14ac:dyDescent="0.2">
      <c r="A2" s="12" t="s">
        <v>0</v>
      </c>
      <c r="B2" s="13" t="s">
        <v>1</v>
      </c>
      <c r="C2" s="12" t="s">
        <v>2</v>
      </c>
      <c r="D2" s="12" t="s">
        <v>2</v>
      </c>
      <c r="E2" s="12" t="s">
        <v>3</v>
      </c>
      <c r="F2" s="12" t="s">
        <v>4</v>
      </c>
    </row>
    <row r="3" spans="1:8" x14ac:dyDescent="0.2">
      <c r="A3" s="14" t="s">
        <v>5</v>
      </c>
      <c r="B3" s="15"/>
      <c r="C3" s="16"/>
      <c r="D3" s="16">
        <v>100</v>
      </c>
      <c r="E3" s="14">
        <v>2000</v>
      </c>
      <c r="F3" s="17">
        <f>D3*E3</f>
        <v>200000</v>
      </c>
    </row>
    <row r="4" spans="1:8" x14ac:dyDescent="0.2">
      <c r="A4" s="14" t="s">
        <v>6</v>
      </c>
      <c r="B4" s="18">
        <v>0</v>
      </c>
      <c r="C4" s="5"/>
      <c r="D4" s="16">
        <f>D3*B4</f>
        <v>0</v>
      </c>
      <c r="F4" s="16">
        <f>D4*E3</f>
        <v>0</v>
      </c>
    </row>
    <row r="5" spans="1:8" x14ac:dyDescent="0.2">
      <c r="A5" s="14" t="s">
        <v>7</v>
      </c>
      <c r="B5" s="19">
        <v>0</v>
      </c>
      <c r="C5" s="16">
        <f>D3*B5</f>
        <v>0</v>
      </c>
      <c r="D5" s="16">
        <f>C5</f>
        <v>0</v>
      </c>
      <c r="E5" s="16"/>
      <c r="F5" s="16">
        <f>C5*E3</f>
        <v>0</v>
      </c>
    </row>
    <row r="6" spans="1:8" x14ac:dyDescent="0.2">
      <c r="A6" s="14" t="s">
        <v>13</v>
      </c>
      <c r="B6" s="18">
        <v>0.125</v>
      </c>
      <c r="C6" s="5"/>
      <c r="D6" s="16">
        <f>D3*B6</f>
        <v>12.5</v>
      </c>
      <c r="E6" s="14"/>
      <c r="F6" s="16">
        <f>D6*E3</f>
        <v>25000</v>
      </c>
    </row>
    <row r="7" spans="1:8" ht="16" thickBot="1" x14ac:dyDescent="0.25">
      <c r="A7" s="20" t="s">
        <v>8</v>
      </c>
      <c r="B7" s="21">
        <f>B4+B5+B6</f>
        <v>0.125</v>
      </c>
      <c r="C7" s="22"/>
      <c r="D7" s="23">
        <f>B7*D3</f>
        <v>12.5</v>
      </c>
      <c r="E7" s="20"/>
      <c r="F7" s="23">
        <f>F4+F5+F6</f>
        <v>25000</v>
      </c>
    </row>
    <row r="8" spans="1:8" s="10" customFormat="1" ht="16" thickTop="1" x14ac:dyDescent="0.2">
      <c r="A8" s="24" t="s">
        <v>9</v>
      </c>
      <c r="B8" s="25"/>
      <c r="C8" s="26"/>
      <c r="D8" s="27">
        <f>D3-D4-D5-D6</f>
        <v>87.5</v>
      </c>
      <c r="E8" s="27">
        <f>D3-D8</f>
        <v>12.5</v>
      </c>
      <c r="F8" s="27">
        <f>F3-F7</f>
        <v>175000</v>
      </c>
    </row>
    <row r="9" spans="1:8" s="10" customFormat="1" x14ac:dyDescent="0.2">
      <c r="A9" s="24" t="s">
        <v>10</v>
      </c>
      <c r="B9" s="13"/>
      <c r="C9" s="7"/>
      <c r="D9" s="37">
        <v>40</v>
      </c>
      <c r="E9" s="12"/>
      <c r="F9" s="17">
        <f>D9*E3</f>
        <v>80000</v>
      </c>
    </row>
    <row r="10" spans="1:8" s="10" customFormat="1" x14ac:dyDescent="0.2">
      <c r="A10" s="24" t="s">
        <v>11</v>
      </c>
      <c r="B10" s="13"/>
      <c r="C10" s="7"/>
      <c r="D10" s="17">
        <f>D8-D9</f>
        <v>47.5</v>
      </c>
      <c r="E10" s="12"/>
      <c r="F10" s="17">
        <f>D10*E3</f>
        <v>95000</v>
      </c>
      <c r="H10" s="35"/>
    </row>
    <row r="11" spans="1:8" s="10" customFormat="1" x14ac:dyDescent="0.2">
      <c r="A11" s="24"/>
      <c r="B11" s="28"/>
      <c r="C11" s="29"/>
      <c r="D11" s="30"/>
      <c r="E11" s="31"/>
      <c r="F11" s="32"/>
      <c r="H11" s="35">
        <f>F10/F3</f>
        <v>0.47499999999999998</v>
      </c>
    </row>
    <row r="12" spans="1:8" s="10" customFormat="1" x14ac:dyDescent="0.2">
      <c r="A12" s="34" t="s">
        <v>12</v>
      </c>
      <c r="B12" s="28"/>
      <c r="C12" s="29"/>
      <c r="D12" s="30">
        <f>D8*1.15</f>
        <v>100.62499999999999</v>
      </c>
      <c r="E12" s="31"/>
      <c r="F12" s="32"/>
      <c r="H12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Consolidated Sales P &amp; L</vt:lpstr>
      <vt:lpstr>Vitamin C serum</vt:lpstr>
      <vt:lpstr>Hyaluronic acid serum</vt:lpstr>
      <vt:lpstr>Retinol Serum</vt:lpstr>
      <vt:lpstr>Multi-action face cream</vt:lpstr>
      <vt:lpstr>Hydro-plumping overnight mask</vt:lpstr>
      <vt:lpstr>Gentle hydrating cleanser</vt:lpstr>
      <vt:lpstr>Activated charcoal cleanser</vt:lpstr>
      <vt:lpstr>Toning essence for dry skin</vt:lpstr>
      <vt:lpstr>Toning essence for oily skin</vt:lpstr>
      <vt:lpstr>Refreshing mist</vt:lpstr>
      <vt:lpstr>Miracle mask</vt:lpstr>
      <vt:lpstr>Glow mask</vt:lpstr>
      <vt:lpstr>Activated charcoal 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Zwelibanzi Mahlangu</dc:creator>
  <cp:lastModifiedBy>PERILE CLEAN BEAUTY</cp:lastModifiedBy>
  <dcterms:created xsi:type="dcterms:W3CDTF">2021-08-03T13:31:01Z</dcterms:created>
  <dcterms:modified xsi:type="dcterms:W3CDTF">2024-02-22T11:50:13Z</dcterms:modified>
</cp:coreProperties>
</file>