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perkinswillinc.sharepoint.com/sites/LhueCivicCenterMobilityPlan/Shared Documents/General/LCCMP/04 Meetings/Charrette Week/Parking Materials/"/>
    </mc:Choice>
  </mc:AlternateContent>
  <xr:revisionPtr revIDLastSave="1036" documentId="8_{4249E52C-E264-413D-A0DA-D4D2E4F158C6}" xr6:coauthVersionLast="47" xr6:coauthVersionMax="47" xr10:uidLastSave="{A52D52D5-F01C-4B40-BCE0-3945A826B42B}"/>
  <bookViews>
    <workbookView xWindow="15510" yWindow="-22980" windowWidth="37995" windowHeight="21705" activeTab="2" xr2:uid="{08D36CFA-CE13-4D22-BFD2-E54AE7520815}"/>
  </bookViews>
  <sheets>
    <sheet name="Data Collection Form" sheetId="2" r:id="rId1"/>
    <sheet name="Summary" sheetId="1" r:id="rId2"/>
    <sheet name="Figures" sheetId="3" r:id="rId3"/>
  </sheets>
  <definedNames>
    <definedName name="_xlnm._FilterDatabase" localSheetId="1" hidden="1">Summary!$A$1:$P$35</definedName>
    <definedName name="_xlnm.Print_Titles" localSheetId="0">'Data Collection Form'!$2:$2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3" l="1"/>
  <c r="J43" i="3"/>
  <c r="K42" i="3"/>
  <c r="J42" i="3"/>
  <c r="K41" i="3"/>
  <c r="J41" i="3"/>
  <c r="I43" i="3"/>
  <c r="H43" i="3"/>
  <c r="G43" i="3"/>
  <c r="F43" i="3"/>
  <c r="E43" i="3"/>
  <c r="D43" i="3"/>
  <c r="C43" i="3"/>
  <c r="B43" i="3"/>
  <c r="I42" i="3"/>
  <c r="H42" i="3"/>
  <c r="G42" i="3"/>
  <c r="F42" i="3"/>
  <c r="E42" i="3"/>
  <c r="D42" i="3"/>
  <c r="C42" i="3"/>
  <c r="B42" i="3"/>
  <c r="I41" i="3"/>
  <c r="H41" i="3"/>
  <c r="G41" i="3"/>
  <c r="F41" i="3"/>
  <c r="E41" i="3"/>
  <c r="D41" i="3"/>
  <c r="C41" i="3"/>
  <c r="B41" i="3"/>
  <c r="R5" i="1"/>
  <c r="R6" i="1"/>
  <c r="S6" i="1"/>
  <c r="T6" i="1"/>
  <c r="U6" i="1"/>
  <c r="AB6" i="1"/>
  <c r="V6" i="1"/>
  <c r="W6" i="1"/>
  <c r="X6" i="1"/>
  <c r="Y6" i="1"/>
  <c r="AC6" i="1"/>
  <c r="R7" i="1"/>
  <c r="S7" i="1"/>
  <c r="T7" i="1"/>
  <c r="U7" i="1"/>
  <c r="AB7" i="1"/>
  <c r="V7" i="1"/>
  <c r="W7" i="1"/>
  <c r="X7" i="1"/>
  <c r="Y7" i="1"/>
  <c r="AC7" i="1"/>
  <c r="R8" i="1"/>
  <c r="S8" i="1"/>
  <c r="T8" i="1"/>
  <c r="U8" i="1"/>
  <c r="AB8" i="1"/>
  <c r="V8" i="1"/>
  <c r="W8" i="1"/>
  <c r="X8" i="1"/>
  <c r="Y8" i="1"/>
  <c r="AC8" i="1"/>
  <c r="R9" i="1"/>
  <c r="S9" i="1"/>
  <c r="T9" i="1"/>
  <c r="U9" i="1"/>
  <c r="AB9" i="1"/>
  <c r="V9" i="1"/>
  <c r="W9" i="1"/>
  <c r="X9" i="1"/>
  <c r="Y9" i="1"/>
  <c r="AC9" i="1"/>
  <c r="R10" i="1"/>
  <c r="S10" i="1"/>
  <c r="T10" i="1"/>
  <c r="U10" i="1"/>
  <c r="AB10" i="1"/>
  <c r="V10" i="1"/>
  <c r="W10" i="1"/>
  <c r="X10" i="1"/>
  <c r="Y10" i="1"/>
  <c r="AC10" i="1"/>
  <c r="R11" i="1"/>
  <c r="S11" i="1"/>
  <c r="T11" i="1"/>
  <c r="U11" i="1"/>
  <c r="AB11" i="1"/>
  <c r="V11" i="1"/>
  <c r="W11" i="1"/>
  <c r="X11" i="1"/>
  <c r="Y11" i="1"/>
  <c r="AC11" i="1"/>
  <c r="R12" i="1"/>
  <c r="S12" i="1"/>
  <c r="T12" i="1"/>
  <c r="U12" i="1"/>
  <c r="AB12" i="1"/>
  <c r="V12" i="1"/>
  <c r="W12" i="1"/>
  <c r="X12" i="1"/>
  <c r="Y12" i="1"/>
  <c r="AC12" i="1"/>
  <c r="R13" i="1"/>
  <c r="S13" i="1"/>
  <c r="T13" i="1"/>
  <c r="U13" i="1"/>
  <c r="AB13" i="1"/>
  <c r="V13" i="1"/>
  <c r="W13" i="1"/>
  <c r="X13" i="1"/>
  <c r="Y13" i="1"/>
  <c r="AC13" i="1"/>
  <c r="R14" i="1"/>
  <c r="S14" i="1"/>
  <c r="T14" i="1"/>
  <c r="U14" i="1"/>
  <c r="AB14" i="1"/>
  <c r="V14" i="1"/>
  <c r="W14" i="1"/>
  <c r="X14" i="1"/>
  <c r="Y14" i="1"/>
  <c r="AC14" i="1"/>
  <c r="R15" i="1"/>
  <c r="S15" i="1"/>
  <c r="T15" i="1"/>
  <c r="U15" i="1"/>
  <c r="AB15" i="1"/>
  <c r="V15" i="1"/>
  <c r="W15" i="1"/>
  <c r="X15" i="1"/>
  <c r="Y15" i="1"/>
  <c r="AC15" i="1"/>
  <c r="R16" i="1"/>
  <c r="S16" i="1"/>
  <c r="T16" i="1"/>
  <c r="U16" i="1"/>
  <c r="AB16" i="1"/>
  <c r="V16" i="1"/>
  <c r="W16" i="1"/>
  <c r="X16" i="1"/>
  <c r="Y16" i="1"/>
  <c r="AC16" i="1"/>
  <c r="R17" i="1"/>
  <c r="S17" i="1"/>
  <c r="T17" i="1"/>
  <c r="U17" i="1"/>
  <c r="AB17" i="1"/>
  <c r="V17" i="1"/>
  <c r="W17" i="1"/>
  <c r="X17" i="1"/>
  <c r="Y17" i="1"/>
  <c r="AC17" i="1"/>
  <c r="R18" i="1"/>
  <c r="S18" i="1"/>
  <c r="T18" i="1"/>
  <c r="U18" i="1"/>
  <c r="AB18" i="1"/>
  <c r="V18" i="1"/>
  <c r="W18" i="1"/>
  <c r="X18" i="1"/>
  <c r="Y18" i="1"/>
  <c r="AC18" i="1"/>
  <c r="R19" i="1"/>
  <c r="S19" i="1"/>
  <c r="T19" i="1"/>
  <c r="U19" i="1"/>
  <c r="AB19" i="1"/>
  <c r="V19" i="1"/>
  <c r="W19" i="1"/>
  <c r="X19" i="1"/>
  <c r="Y19" i="1"/>
  <c r="AC19" i="1"/>
  <c r="R20" i="1"/>
  <c r="S20" i="1"/>
  <c r="T20" i="1"/>
  <c r="U20" i="1"/>
  <c r="AB20" i="1"/>
  <c r="V20" i="1"/>
  <c r="W20" i="1"/>
  <c r="X20" i="1"/>
  <c r="Y20" i="1"/>
  <c r="AC20" i="1"/>
  <c r="R21" i="1"/>
  <c r="S21" i="1"/>
  <c r="T21" i="1"/>
  <c r="U21" i="1"/>
  <c r="AB21" i="1"/>
  <c r="V21" i="1"/>
  <c r="W21" i="1"/>
  <c r="X21" i="1"/>
  <c r="Y21" i="1"/>
  <c r="AC21" i="1"/>
  <c r="R22" i="1"/>
  <c r="S22" i="1"/>
  <c r="T22" i="1"/>
  <c r="U22" i="1"/>
  <c r="AB22" i="1"/>
  <c r="V22" i="1"/>
  <c r="W22" i="1"/>
  <c r="X22" i="1"/>
  <c r="Y22" i="1"/>
  <c r="AC22" i="1"/>
  <c r="R23" i="1"/>
  <c r="S23" i="1"/>
  <c r="T23" i="1"/>
  <c r="U23" i="1"/>
  <c r="AB23" i="1"/>
  <c r="V23" i="1"/>
  <c r="W23" i="1"/>
  <c r="X23" i="1"/>
  <c r="Y23" i="1"/>
  <c r="AC23" i="1"/>
  <c r="R24" i="1"/>
  <c r="S24" i="1"/>
  <c r="T24" i="1"/>
  <c r="U24" i="1"/>
  <c r="AB24" i="1"/>
  <c r="V24" i="1"/>
  <c r="W24" i="1"/>
  <c r="X24" i="1"/>
  <c r="Y24" i="1"/>
  <c r="AC24" i="1"/>
  <c r="R25" i="1"/>
  <c r="S25" i="1"/>
  <c r="T25" i="1"/>
  <c r="U25" i="1"/>
  <c r="AB25" i="1"/>
  <c r="V25" i="1"/>
  <c r="W25" i="1"/>
  <c r="X25" i="1"/>
  <c r="Y25" i="1"/>
  <c r="AC25" i="1"/>
  <c r="R26" i="1"/>
  <c r="S26" i="1"/>
  <c r="T26" i="1"/>
  <c r="U26" i="1"/>
  <c r="AB26" i="1"/>
  <c r="V26" i="1"/>
  <c r="W26" i="1"/>
  <c r="X26" i="1"/>
  <c r="Y26" i="1"/>
  <c r="AC26" i="1"/>
  <c r="R27" i="1"/>
  <c r="S27" i="1"/>
  <c r="T27" i="1"/>
  <c r="U27" i="1"/>
  <c r="AB27" i="1"/>
  <c r="V27" i="1"/>
  <c r="W27" i="1"/>
  <c r="X27" i="1"/>
  <c r="Y27" i="1"/>
  <c r="AC27" i="1"/>
  <c r="R28" i="1"/>
  <c r="S28" i="1"/>
  <c r="T28" i="1"/>
  <c r="U28" i="1"/>
  <c r="AB28" i="1"/>
  <c r="V28" i="1"/>
  <c r="W28" i="1"/>
  <c r="X28" i="1"/>
  <c r="Y28" i="1"/>
  <c r="AC28" i="1"/>
  <c r="R29" i="1"/>
  <c r="S29" i="1"/>
  <c r="T29" i="1"/>
  <c r="U29" i="1"/>
  <c r="AB29" i="1"/>
  <c r="V29" i="1"/>
  <c r="W29" i="1"/>
  <c r="X29" i="1"/>
  <c r="Y29" i="1"/>
  <c r="AC29" i="1"/>
  <c r="R30" i="1"/>
  <c r="S30" i="1"/>
  <c r="T30" i="1"/>
  <c r="U30" i="1"/>
  <c r="AB30" i="1"/>
  <c r="V30" i="1"/>
  <c r="W30" i="1"/>
  <c r="X30" i="1"/>
  <c r="Y30" i="1"/>
  <c r="AC30" i="1"/>
  <c r="R31" i="1"/>
  <c r="S31" i="1"/>
  <c r="T31" i="1"/>
  <c r="U31" i="1"/>
  <c r="AB31" i="1"/>
  <c r="V31" i="1"/>
  <c r="W31" i="1"/>
  <c r="X31" i="1"/>
  <c r="Y31" i="1"/>
  <c r="AC31" i="1"/>
  <c r="R32" i="1"/>
  <c r="S32" i="1"/>
  <c r="T32" i="1"/>
  <c r="U32" i="1"/>
  <c r="AB32" i="1"/>
  <c r="V32" i="1"/>
  <c r="W32" i="1"/>
  <c r="X32" i="1"/>
  <c r="Y32" i="1"/>
  <c r="AC32" i="1"/>
  <c r="R33" i="1"/>
  <c r="S33" i="1"/>
  <c r="T33" i="1"/>
  <c r="U33" i="1"/>
  <c r="AB33" i="1"/>
  <c r="V33" i="1"/>
  <c r="W33" i="1"/>
  <c r="X33" i="1"/>
  <c r="Y33" i="1"/>
  <c r="AC33" i="1"/>
  <c r="R34" i="1"/>
  <c r="S34" i="1"/>
  <c r="T34" i="1"/>
  <c r="U34" i="1"/>
  <c r="AB34" i="1"/>
  <c r="V34" i="1"/>
  <c r="W34" i="1"/>
  <c r="X34" i="1"/>
  <c r="Y34" i="1"/>
  <c r="AC34" i="1"/>
  <c r="R35" i="1"/>
  <c r="S35" i="1"/>
  <c r="T35" i="1"/>
  <c r="U35" i="1"/>
  <c r="AB35" i="1"/>
  <c r="V35" i="1"/>
  <c r="W35" i="1"/>
  <c r="X35" i="1"/>
  <c r="Y35" i="1"/>
  <c r="AC35" i="1"/>
  <c r="V5" i="1"/>
  <c r="W5" i="1"/>
  <c r="X5" i="1"/>
  <c r="Y5" i="1"/>
  <c r="AC5" i="1"/>
  <c r="S5" i="1"/>
  <c r="T5" i="1"/>
  <c r="U5" i="1"/>
  <c r="AB5" i="1"/>
  <c r="V3" i="1"/>
  <c r="W3" i="1"/>
  <c r="X3" i="1"/>
  <c r="Y3" i="1"/>
  <c r="M37" i="1"/>
  <c r="F37" i="1"/>
  <c r="V37" i="1"/>
  <c r="N37" i="1"/>
  <c r="W37" i="1"/>
  <c r="O37" i="1"/>
  <c r="X37" i="1"/>
  <c r="P37" i="1"/>
  <c r="Y37" i="1"/>
  <c r="M38" i="1"/>
  <c r="F38" i="1"/>
  <c r="V38" i="1"/>
  <c r="N38" i="1"/>
  <c r="W38" i="1"/>
  <c r="O38" i="1"/>
  <c r="X38" i="1"/>
  <c r="P38" i="1"/>
  <c r="Y38" i="1"/>
  <c r="M39" i="1"/>
  <c r="F39" i="1"/>
  <c r="V39" i="1"/>
  <c r="N39" i="1"/>
  <c r="W39" i="1"/>
  <c r="O39" i="1"/>
  <c r="X39" i="1"/>
  <c r="P39" i="1"/>
  <c r="Y39" i="1"/>
  <c r="S3" i="1"/>
  <c r="T3" i="1"/>
  <c r="U3" i="1"/>
  <c r="R3" i="1"/>
  <c r="L38" i="1"/>
  <c r="U38" i="1"/>
  <c r="L39" i="1"/>
  <c r="U39" i="1"/>
  <c r="J37" i="1"/>
  <c r="S37" i="1"/>
  <c r="B5" i="3"/>
  <c r="C5" i="3"/>
  <c r="K37" i="1"/>
  <c r="T37" i="1"/>
  <c r="B4" i="3"/>
  <c r="C4" i="3"/>
  <c r="I38" i="1"/>
  <c r="R38" i="1"/>
  <c r="J38" i="1"/>
  <c r="S38" i="1"/>
  <c r="K38" i="1"/>
  <c r="T38" i="1"/>
  <c r="I39" i="1"/>
  <c r="R39" i="1"/>
  <c r="J39" i="1"/>
  <c r="S39" i="1"/>
  <c r="K39" i="1"/>
  <c r="T39" i="1"/>
  <c r="I37" i="1"/>
  <c r="R37" i="1"/>
  <c r="B3" i="3"/>
  <c r="C3" i="3"/>
  <c r="L37" i="1"/>
  <c r="E27" i="1"/>
  <c r="E28" i="1"/>
  <c r="E31" i="1"/>
  <c r="E32" i="1"/>
  <c r="E26" i="1"/>
  <c r="E24" i="1"/>
  <c r="E21" i="1"/>
  <c r="E22" i="1"/>
  <c r="E20" i="1"/>
  <c r="U37" i="1"/>
</calcChain>
</file>

<file path=xl/sharedStrings.xml><?xml version="1.0" encoding="utf-8"?>
<sst xmlns="http://schemas.openxmlformats.org/spreadsheetml/2006/main" count="428" uniqueCount="122">
  <si>
    <t>Occupancy Counts</t>
  </si>
  <si>
    <t>Off / On Street</t>
  </si>
  <si>
    <t>Owner</t>
  </si>
  <si>
    <t>Name/Description</t>
  </si>
  <si>
    <t>Notes on Regulations</t>
  </si>
  <si>
    <t>#</t>
  </si>
  <si>
    <t>Total Spaces</t>
  </si>
  <si>
    <t>ADA Spaces</t>
  </si>
  <si>
    <t>Midday Thur March 17 2022</t>
  </si>
  <si>
    <t>EV Parking</t>
  </si>
  <si>
    <t>Wed Midday August 31 2022</t>
  </si>
  <si>
    <t>Wed Evening August 31 2022</t>
  </si>
  <si>
    <t>Thur Midday September 1 2022</t>
  </si>
  <si>
    <t>Thur Evening September 2 2022</t>
  </si>
  <si>
    <t>Off</t>
  </si>
  <si>
    <t>County</t>
  </si>
  <si>
    <t>Civic Center NW</t>
  </si>
  <si>
    <t>Reserved, road test applicants only, customer parking</t>
  </si>
  <si>
    <t>Civic Center E</t>
  </si>
  <si>
    <t>Motor pool vehicle parking, reserved, county fleet, 1 hour, customer, building mainetnance, 2 hour, kaua'I museum</t>
  </si>
  <si>
    <t>Civic Center SW</t>
  </si>
  <si>
    <t>Customer parking, reserved parking</t>
  </si>
  <si>
    <t>Other</t>
  </si>
  <si>
    <t>Shopping Center at NE Corner of Kuhio and Hardy</t>
  </si>
  <si>
    <t>SC at NE Corner of Kuhio and Hardy</t>
  </si>
  <si>
    <t>NA</t>
  </si>
  <si>
    <t>On</t>
  </si>
  <si>
    <t>S Side of Rice between Kele and Waa</t>
  </si>
  <si>
    <t>2 hour: 6 AM - 6 PM</t>
  </si>
  <si>
    <t>Historic Monument</t>
  </si>
  <si>
    <t>State</t>
  </si>
  <si>
    <t>Future Site</t>
  </si>
  <si>
    <t>Roundabout</t>
  </si>
  <si>
    <t>Overflow &amp; School</t>
  </si>
  <si>
    <t>School</t>
  </si>
  <si>
    <t>Public Library</t>
  </si>
  <si>
    <t>W Side of Umi between Rice and Hardy</t>
  </si>
  <si>
    <t>E Side of Umi between Rice and Hardy</t>
  </si>
  <si>
    <t>Health Front</t>
  </si>
  <si>
    <t>Metered</t>
  </si>
  <si>
    <t>Health Back</t>
  </si>
  <si>
    <t>9A</t>
  </si>
  <si>
    <t>9B</t>
  </si>
  <si>
    <t>State NW</t>
  </si>
  <si>
    <t>War Memorial Auditorum</t>
  </si>
  <si>
    <t>Lihue Plaza</t>
  </si>
  <si>
    <t>Watamull / Social Security Administration</t>
  </si>
  <si>
    <t>Customer only</t>
  </si>
  <si>
    <t>Social Security Administration</t>
  </si>
  <si>
    <t>`</t>
  </si>
  <si>
    <t>Ewalu St Parking Lot</t>
  </si>
  <si>
    <t>customer only in some areas</t>
  </si>
  <si>
    <t>Rice Street Shopping Center</t>
  </si>
  <si>
    <t>customer only</t>
  </si>
  <si>
    <t>Island Comfort AC</t>
  </si>
  <si>
    <t>Customer, 5 loading spaces</t>
  </si>
  <si>
    <t>Shopping Center at NW Corner of Rice and Hardy</t>
  </si>
  <si>
    <t>SC at NW Corner of Rice and Hardy</t>
  </si>
  <si>
    <t>W Side of Hardy between Rice and Convention Driveway</t>
  </si>
  <si>
    <t>W Side of Hardy btwn  Rice and Con Dway</t>
  </si>
  <si>
    <t>E Side of Hardy between Rice and Convention Driveway</t>
  </si>
  <si>
    <t>E Side of Hardy btwn Rice and Con Dway</t>
  </si>
  <si>
    <t>N Side of Rice between Umi and Hardy</t>
  </si>
  <si>
    <t>N Side of Rice btwn Umi and Hardy</t>
  </si>
  <si>
    <t>S Side of Rice between Umi and Hardy</t>
  </si>
  <si>
    <t>S Side of Rice btwn Umi and Hardy</t>
  </si>
  <si>
    <t>W Side of Kalena from Malama St to Rice</t>
  </si>
  <si>
    <t>E Side of Kalena from Malama St to Rice</t>
  </si>
  <si>
    <t>S Side of Rice street between Umi and Eiwa Sts</t>
  </si>
  <si>
    <t>Utilization</t>
  </si>
  <si>
    <t>Summer Weekday</t>
  </si>
  <si>
    <t>School Weekday</t>
  </si>
  <si>
    <t>Wed Midday (10 AM) June 29 2022</t>
  </si>
  <si>
    <t>Wed Evening (5 PM) June 29 2022</t>
  </si>
  <si>
    <t>Thur Midday (10 AM) June 30 2022</t>
  </si>
  <si>
    <t>Thur Evening (5 PM) June 30 2022</t>
  </si>
  <si>
    <t>Conditions</t>
  </si>
  <si>
    <t>Partly cloudy</t>
  </si>
  <si>
    <t>Weather conditions</t>
  </si>
  <si>
    <t>Reserved for different county staff and metered</t>
  </si>
  <si>
    <t>Metered &amp; Reserved</t>
  </si>
  <si>
    <t>State Building</t>
  </si>
  <si>
    <t>Permit</t>
  </si>
  <si>
    <t>Some 15-min 6:30-3:30 along park, rest reserved for permits</t>
  </si>
  <si>
    <t>4318 Rice</t>
  </si>
  <si>
    <t>Auto lot</t>
  </si>
  <si>
    <t>5 loading spaces</t>
  </si>
  <si>
    <t>Aloha Roastery</t>
  </si>
  <si>
    <t>Total</t>
  </si>
  <si>
    <t>Off Street</t>
  </si>
  <si>
    <t>On Street</t>
  </si>
  <si>
    <t>Overall</t>
  </si>
  <si>
    <t>Occupied</t>
  </si>
  <si>
    <t>Available Spaces</t>
  </si>
  <si>
    <t>"Well Utilized"</t>
  </si>
  <si>
    <t>Wed AM</t>
  </si>
  <si>
    <t>Thurs AM</t>
  </si>
  <si>
    <t>Wed PM</t>
  </si>
  <si>
    <t>Wed Midday (10 AM) August 31 2022</t>
  </si>
  <si>
    <t>Wed Evening (5 PM) August 31 2022</t>
  </si>
  <si>
    <t>Thur Midday (10 AM) September 1 2022</t>
  </si>
  <si>
    <t>Thur Evening (5 PM) September 2 2022</t>
  </si>
  <si>
    <t>is_regulated</t>
  </si>
  <si>
    <t>Reserved</t>
  </si>
  <si>
    <t>Free</t>
  </si>
  <si>
    <t>Limited</t>
  </si>
  <si>
    <t>peak_summer</t>
  </si>
  <si>
    <t>peak_school</t>
  </si>
  <si>
    <t>summer1_evening</t>
  </si>
  <si>
    <t>summer1_midday</t>
  </si>
  <si>
    <t>summer2_midday</t>
  </si>
  <si>
    <t>summer2_evening</t>
  </si>
  <si>
    <t>school1_midday</t>
  </si>
  <si>
    <t>school1_evening</t>
  </si>
  <si>
    <t>school2_midday</t>
  </si>
  <si>
    <t>school2_evening</t>
  </si>
  <si>
    <t>County_min</t>
  </si>
  <si>
    <t>County_max</t>
  </si>
  <si>
    <t>County_avg</t>
  </si>
  <si>
    <t>Midday</t>
  </si>
  <si>
    <t>Evening</t>
  </si>
  <si>
    <t>Thurs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</si>
</sst>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Segoe UI"/>
      <family val="2"/>
      <scheme val="minor"/>
    </font>
    <font>
      <b/>
      <sz val="11"/>
      <color theme="1"/>
      <name val="Segoe UI"/>
      <family val="2"/>
      <scheme val="minor"/>
    </font>
    <font>
      <b/>
      <sz val="12"/>
      <color theme="1"/>
      <name val="Segoe UI"/>
      <family val="2"/>
      <scheme val="minor"/>
    </font>
    <font>
      <sz val="12"/>
      <color theme="1"/>
      <name val="Segoe UI"/>
      <family val="2"/>
      <scheme val="minor"/>
    </font>
    <font>
      <sz val="11"/>
      <color theme="1"/>
      <name val="Segoe UI"/>
      <family val="2"/>
      <scheme val="minor"/>
    </font>
    <font>
      <sz val="8"/>
      <name val="Segoe UI"/>
      <family val="2"/>
      <scheme val="minor"/>
    </font>
    <font>
      <sz val="11"/>
      <color rgb="FFFF0000"/>
      <name val="Segoe UI"/>
      <family val="2"/>
      <scheme val="minor"/>
    </font>
    <font>
      <b/>
      <sz val="12"/>
      <color rgb="FFFF0000"/>
      <name val="Segoe U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2" fillId="3" borderId="0" xfId="0" applyFont="1" applyFill="1" applyAlignment="1">
      <alignment wrapText="1"/>
    </xf>
    <xf numFmtId="0" fontId="3" fillId="3" borderId="1" xfId="0" applyFont="1" applyFill="1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3" borderId="4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4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5" borderId="0" xfId="0" applyFill="1"/>
    <xf numFmtId="0" fontId="2" fillId="5" borderId="0" xfId="0" applyFont="1" applyFill="1" applyAlignment="1">
      <alignment wrapText="1"/>
    </xf>
    <xf numFmtId="0" fontId="3" fillId="5" borderId="1" xfId="0" applyFont="1" applyFill="1" applyBorder="1"/>
    <xf numFmtId="0" fontId="0" fillId="5" borderId="1" xfId="0" applyFill="1" applyBorder="1"/>
    <xf numFmtId="0" fontId="1" fillId="4" borderId="0" xfId="0" applyFont="1" applyFill="1"/>
    <xf numFmtId="0" fontId="2" fillId="4" borderId="0" xfId="0" applyFont="1" applyFill="1" applyAlignment="1">
      <alignment wrapText="1"/>
    </xf>
    <xf numFmtId="0" fontId="0" fillId="4" borderId="1" xfId="0" applyFill="1" applyBorder="1"/>
    <xf numFmtId="0" fontId="1" fillId="6" borderId="0" xfId="0" applyFont="1" applyFill="1"/>
    <xf numFmtId="0" fontId="0" fillId="6" borderId="1" xfId="0" applyFill="1" applyBorder="1"/>
    <xf numFmtId="9" fontId="0" fillId="0" borderId="1" xfId="1" applyFont="1" applyBorder="1"/>
    <xf numFmtId="9" fontId="0" fillId="0" borderId="0" xfId="1" applyFont="1" applyFill="1" applyBorder="1"/>
    <xf numFmtId="9" fontId="0" fillId="0" borderId="0" xfId="0" applyNumberFormat="1"/>
    <xf numFmtId="0" fontId="3" fillId="7" borderId="1" xfId="0" applyFont="1" applyFill="1" applyBorder="1"/>
    <xf numFmtId="0" fontId="3" fillId="8" borderId="1" xfId="0" applyFont="1" applyFill="1" applyBorder="1"/>
    <xf numFmtId="0" fontId="0" fillId="8" borderId="0" xfId="0" applyFill="1"/>
    <xf numFmtId="0" fontId="3" fillId="8" borderId="0" xfId="0" applyFont="1" applyFill="1"/>
    <xf numFmtId="0" fontId="6" fillId="4" borderId="1" xfId="0" applyFont="1" applyFill="1" applyBorder="1"/>
    <xf numFmtId="9" fontId="6" fillId="0" borderId="1" xfId="1" applyFont="1" applyBorder="1"/>
    <xf numFmtId="9" fontId="6" fillId="0" borderId="0" xfId="1" applyFont="1" applyFill="1" applyBorder="1"/>
    <xf numFmtId="0" fontId="0" fillId="4" borderId="5" xfId="0" applyFill="1" applyBorder="1"/>
    <xf numFmtId="0" fontId="3" fillId="0" borderId="5" xfId="0" applyFont="1" applyBorder="1"/>
    <xf numFmtId="0" fontId="3" fillId="0" borderId="5" xfId="0" applyFont="1" applyBorder="1" applyAlignment="1">
      <alignment horizontal="left"/>
    </xf>
    <xf numFmtId="0" fontId="3" fillId="8" borderId="5" xfId="0" applyFont="1" applyFill="1" applyBorder="1" applyAlignment="1">
      <alignment horizontal="left"/>
    </xf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0" fillId="4" borderId="11" xfId="0" applyFill="1" applyBorder="1"/>
    <xf numFmtId="0" fontId="0" fillId="4" borderId="12" xfId="0" applyFill="1" applyBorder="1"/>
    <xf numFmtId="0" fontId="3" fillId="0" borderId="11" xfId="0" applyFont="1" applyBorder="1"/>
    <xf numFmtId="0" fontId="3" fillId="0" borderId="12" xfId="0" applyFont="1" applyBorder="1"/>
    <xf numFmtId="0" fontId="3" fillId="8" borderId="11" xfId="0" applyFont="1" applyFill="1" applyBorder="1"/>
    <xf numFmtId="0" fontId="3" fillId="8" borderId="12" xfId="0" applyFont="1" applyFill="1" applyBorder="1"/>
    <xf numFmtId="0" fontId="0" fillId="0" borderId="9" xfId="0" applyBorder="1"/>
    <xf numFmtId="0" fontId="0" fillId="0" borderId="10" xfId="0" applyBorder="1"/>
    <xf numFmtId="0" fontId="1" fillId="0" borderId="9" xfId="0" applyFont="1" applyBorder="1"/>
    <xf numFmtId="0" fontId="1" fillId="0" borderId="10" xfId="0" applyFont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7" fillId="4" borderId="9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7" fillId="4" borderId="10" xfId="0" applyFont="1" applyFill="1" applyBorder="1" applyAlignment="1">
      <alignment wrapText="1"/>
    </xf>
    <xf numFmtId="0" fontId="6" fillId="4" borderId="11" xfId="0" applyFont="1" applyFill="1" applyBorder="1"/>
    <xf numFmtId="0" fontId="6" fillId="4" borderId="12" xfId="0" applyFont="1" applyFill="1" applyBorder="1"/>
    <xf numFmtId="0" fontId="2" fillId="6" borderId="9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2" fillId="6" borderId="10" xfId="0" applyFont="1" applyFill="1" applyBorder="1" applyAlignment="1">
      <alignment wrapText="1"/>
    </xf>
    <xf numFmtId="0" fontId="0" fillId="6" borderId="11" xfId="0" applyFill="1" applyBorder="1"/>
    <xf numFmtId="0" fontId="0" fillId="6" borderId="12" xfId="0" applyFill="1" applyBorder="1"/>
    <xf numFmtId="9" fontId="0" fillId="0" borderId="11" xfId="1" applyFont="1" applyBorder="1"/>
    <xf numFmtId="9" fontId="0" fillId="0" borderId="12" xfId="1" applyFont="1" applyBorder="1"/>
    <xf numFmtId="9" fontId="0" fillId="0" borderId="9" xfId="1" applyFont="1" applyFill="1" applyBorder="1"/>
    <xf numFmtId="9" fontId="0" fillId="0" borderId="10" xfId="1" applyFont="1" applyFill="1" applyBorder="1"/>
    <xf numFmtId="9" fontId="0" fillId="0" borderId="13" xfId="1" applyFont="1" applyFill="1" applyBorder="1"/>
    <xf numFmtId="9" fontId="0" fillId="0" borderId="14" xfId="1" applyFont="1" applyFill="1" applyBorder="1"/>
    <xf numFmtId="9" fontId="0" fillId="0" borderId="15" xfId="1" applyFont="1" applyFill="1" applyBorder="1"/>
    <xf numFmtId="0" fontId="7" fillId="6" borderId="9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0" fontId="7" fillId="6" borderId="10" xfId="0" applyFont="1" applyFill="1" applyBorder="1" applyAlignment="1">
      <alignment wrapText="1"/>
    </xf>
    <xf numFmtId="9" fontId="6" fillId="0" borderId="11" xfId="1" applyFont="1" applyBorder="1"/>
    <xf numFmtId="9" fontId="6" fillId="0" borderId="12" xfId="1" applyFont="1" applyBorder="1"/>
    <xf numFmtId="0" fontId="6" fillId="0" borderId="9" xfId="0" applyFont="1" applyBorder="1"/>
    <xf numFmtId="0" fontId="6" fillId="0" borderId="0" xfId="0" applyFont="1"/>
    <xf numFmtId="0" fontId="6" fillId="0" borderId="10" xfId="0" applyFont="1" applyBorder="1"/>
    <xf numFmtId="9" fontId="6" fillId="0" borderId="9" xfId="1" applyFont="1" applyFill="1" applyBorder="1"/>
    <xf numFmtId="9" fontId="6" fillId="0" borderId="10" xfId="1" applyFont="1" applyFill="1" applyBorder="1"/>
    <xf numFmtId="9" fontId="6" fillId="0" borderId="13" xfId="1" applyFont="1" applyFill="1" applyBorder="1"/>
    <xf numFmtId="9" fontId="6" fillId="0" borderId="14" xfId="1" applyFont="1" applyFill="1" applyBorder="1"/>
    <xf numFmtId="9" fontId="6" fillId="0" borderId="15" xfId="1" applyFont="1" applyFill="1" applyBorder="1"/>
    <xf numFmtId="0" fontId="1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Figures!$B$2</c:f>
              <c:strCache>
                <c:ptCount val="1"/>
                <c:pt idx="0">
                  <c:v>Occupied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Figures!$A$3:$A$5</c:f>
              <c:strCache>
                <c:ptCount val="3"/>
                <c:pt idx="0">
                  <c:v>Wed AM</c:v>
                </c:pt>
                <c:pt idx="1">
                  <c:v>Thurs AM</c:v>
                </c:pt>
                <c:pt idx="2">
                  <c:v>Wed PM</c:v>
                </c:pt>
              </c:strCache>
            </c:strRef>
          </c:cat>
          <c:val>
            <c:numRef>
              <c:f>Figures!$B$3:$B$5</c:f>
              <c:numCache>
                <c:formatCode>0%</c:formatCode>
                <c:ptCount val="3"/>
                <c:pt idx="0">
                  <c:v>0.41134413727359392</c:v>
                </c:pt>
                <c:pt idx="1">
                  <c:v>0.41182078169685415</c:v>
                </c:pt>
                <c:pt idx="2">
                  <c:v>0.22259294566253573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9-4854-92C6-05F94FF514E9}"/>
            </c:ext>
          </c:extLst>
        </c:ser>
        <c:ser>
          <c:idx val="1"/>
          <c:order val="1"/>
          <c:tx>
            <c:strRef>
              <c:f>Figures!$C$2</c:f>
              <c:strCache>
                <c:ptCount val="1"/>
                <c:pt idx="0">
                  <c:v>Available Spaces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Figures!$A$3:$A$5</c:f>
              <c:strCache>
                <c:ptCount val="3"/>
                <c:pt idx="0">
                  <c:v>Wed AM</c:v>
                </c:pt>
                <c:pt idx="1">
                  <c:v>Thurs AM</c:v>
                </c:pt>
                <c:pt idx="2">
                  <c:v>Wed PM</c:v>
                </c:pt>
              </c:strCache>
            </c:strRef>
          </c:cat>
          <c:val>
            <c:numRef>
              <c:f>Figures!$C$3:$C$5</c:f>
              <c:numCache>
                <c:formatCode>0%</c:formatCode>
                <c:ptCount val="3"/>
                <c:pt idx="0">
                  <c:v>0.58865586272640602</c:v>
                </c:pt>
                <c:pt idx="1">
                  <c:v>0.58817921830314579</c:v>
                </c:pt>
                <c:pt idx="2">
                  <c:v>0.77740705433746427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D9-4854-92C6-05F94FF51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96703696"/>
        <c:axId val="1096704112"/>
      </c:barChart>
      <c:lineChart>
        <c:grouping val="standard"/>
        <c:varyColors val="0"/>
        <c:ser>
          <c:idx val="3"/>
          <c:order val="2"/>
          <c:tx>
            <c:strRef>
              <c:f>Figures!$D$2</c:f>
              <c:strCache>
                <c:ptCount val="1"/>
                <c:pt idx="0">
                  <c:v>"Well Utilized"</c:v>
                </c:pt>
              </c:strCache>
            </c:strRef>
          </c:tx>
          <c:spPr>
            <a:ln w="381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ED9-4854-92C6-05F94FF514E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ED9-4854-92C6-05F94FF514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Figures!$A$3:$A$5</c:f>
              <c:strCache>
                <c:ptCount val="3"/>
                <c:pt idx="0">
                  <c:v>Wed AM</c:v>
                </c:pt>
                <c:pt idx="1">
                  <c:v>Thurs AM</c:v>
                </c:pt>
                <c:pt idx="2">
                  <c:v>Wed PM</c:v>
                </c:pt>
              </c:strCache>
            </c:strRef>
          </c:cat>
          <c:val>
            <c:numRef>
              <c:f>Figures!$D$3:$D$5</c:f>
              <c:numCache>
                <c:formatCode>0%</c:formatCode>
                <c:ptCount val="3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D9-4854-92C6-05F94FF51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703696"/>
        <c:axId val="1096704112"/>
      </c:lineChart>
      <c:catAx>
        <c:axId val="109670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Collection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704112"/>
        <c:crosses val="autoZero"/>
        <c:auto val="1"/>
        <c:lblAlgn val="ctr"/>
        <c:lblOffset val="100"/>
        <c:noMultiLvlLbl val="0"/>
      </c:catAx>
      <c:valAx>
        <c:axId val="109670411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Parking</a:t>
                </a:r>
                <a:r>
                  <a:rPr lang="en-US" baseline="0"/>
                  <a:t> Spaces Occupied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70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County-Owned</a:t>
            </a:r>
            <a:r>
              <a:rPr lang="en-US" baseline="0"/>
              <a:t> Lot </a:t>
            </a:r>
            <a:r>
              <a:rPr lang="en-US"/>
              <a:t>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Figures!$J$40:$K$40</c:f>
              <c:strCache>
                <c:ptCount val="2"/>
                <c:pt idx="0">
                  <c:v>Midday</c:v>
                </c:pt>
                <c:pt idx="1">
                  <c:v>Evening</c:v>
                </c:pt>
              </c:strCache>
            </c:strRef>
          </c:cat>
          <c:val>
            <c:numRef>
              <c:f>Figures!$J$41:$K$41</c:f>
              <c:numCache>
                <c:formatCode>0%</c:formatCode>
                <c:ptCount val="2"/>
                <c:pt idx="0">
                  <c:v>1.2</c:v>
                </c:pt>
                <c:pt idx="1">
                  <c:v>0.92307692307692313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8-4C5B-AF33-B60BF574996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Figures!$J$40:$K$40</c:f>
              <c:strCache>
                <c:ptCount val="2"/>
                <c:pt idx="0">
                  <c:v>Midday</c:v>
                </c:pt>
                <c:pt idx="1">
                  <c:v>Evening</c:v>
                </c:pt>
              </c:strCache>
            </c:strRef>
          </c:cat>
          <c:val>
            <c:numRef>
              <c:f>Figures!$J$42:$K$42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18-4C5B-AF33-B60BF5749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575823"/>
        <c:axId val="1873574159"/>
      </c:areaChart>
      <c:catAx>
        <c:axId val="1873575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574159"/>
        <c:crosses val="autoZero"/>
        <c:auto val="1"/>
        <c:lblAlgn val="ctr"/>
        <c:lblOffset val="100"/>
        <c:noMultiLvlLbl val="0"/>
      </c:catAx>
      <c:valAx>
        <c:axId val="187357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575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638175</xdr:colOff>
      <xdr:row>1</xdr:row>
      <xdr:rowOff>18096</xdr:rowOff>
    </xdr:from>
    <xdr:to>
      <xdr:col>16</xdr:col>
      <xdr:colOff>505777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D6553-22E6-7A68-2667-DD5AC3D47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637222</xdr:colOff>
      <xdr:row>20</xdr:row>
      <xdr:rowOff>112395</xdr:rowOff>
    </xdr:from>
    <xdr:to>
      <xdr:col>16</xdr:col>
      <xdr:colOff>541972</xdr:colOff>
      <xdr:row>33</xdr:row>
      <xdr:rowOff>131445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21DC07-8C17-3CE7-D550-00B1F16B1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NN - Colors (2022)">
      <a:dk1>
        <a:sysClr val="windowText" lastClr="000000"/>
      </a:dk1>
      <a:lt1>
        <a:sysClr val="window" lastClr="FFFFFF"/>
      </a:lt1>
      <a:dk2>
        <a:srgbClr val="002934"/>
      </a:dk2>
      <a:lt2>
        <a:srgbClr val="EBEBEB"/>
      </a:lt2>
      <a:accent1>
        <a:srgbClr val="006D9D"/>
      </a:accent1>
      <a:accent2>
        <a:srgbClr val="00A4B9"/>
      </a:accent2>
      <a:accent3>
        <a:srgbClr val="FBAB18"/>
      </a:accent3>
      <a:accent4>
        <a:srgbClr val="D63F3E"/>
      </a:accent4>
      <a:accent5>
        <a:srgbClr val="A1486F"/>
      </a:accent5>
      <a:accent6>
        <a:srgbClr val="4EA652"/>
      </a:accent6>
      <a:hlink>
        <a:srgbClr val="006D9D"/>
      </a:hlink>
      <a:folHlink>
        <a:srgbClr val="A1486F"/>
      </a:folHlink>
    </a:clrScheme>
    <a:fontScheme name="NN - Fonts (MS Office 2022)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E815-42DA-40C7-A17C-BD3B93325393}">
  <dimension ref="A1:N43"/>
  <sheetViews>
    <sheetView topLeftCell="A2" zoomScaleNormal="100" zoomScaleSheetLayoutView="100" zoomScalePageLayoutView="70" workbookViewId="0">
      <selection activeCell="H20" sqref="H20:H25"/>
    </sheetView>
  </sheetViews>
  <sheetFormatPr defaultRowHeight="16.2" x14ac:dyDescent="0.7"/>
  <cols>
    <col min="1" max="1" width="6.75" customWidth="1"/>
    <col min="3" max="3" width="30.25" style="8" customWidth="1"/>
    <col min="4" max="4" width="14.09765625" customWidth="1"/>
    <col min="5" max="5" width="4.75" style="21" bestFit="1" customWidth="1"/>
    <col min="6" max="6" width="1.19921875" customWidth="1"/>
    <col min="7" max="8" width="7.75" customWidth="1"/>
    <col min="9" max="9" width="9.75" hidden="1" customWidth="1"/>
    <col min="10" max="10" width="8.34765625" customWidth="1"/>
    <col min="11" max="11" width="9.5" customWidth="1"/>
    <col min="12" max="12" width="9.25" customWidth="1"/>
    <col min="13" max="14" width="9.5" customWidth="1"/>
  </cols>
  <sheetData>
    <row r="1" spans="1:14" hidden="1" x14ac:dyDescent="0.7">
      <c r="I1" s="95" t="s">
        <v>0</v>
      </c>
      <c r="J1" s="95"/>
      <c r="K1" s="95"/>
      <c r="L1" s="95"/>
      <c r="M1" s="95"/>
      <c r="N1" s="95"/>
    </row>
    <row r="2" spans="1:14" ht="87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6</v>
      </c>
      <c r="H2" s="1" t="s">
        <v>7</v>
      </c>
      <c r="I2" s="1" t="s">
        <v>8</v>
      </c>
      <c r="J2" s="1" t="s">
        <v>9</v>
      </c>
      <c r="K2" s="6" t="s">
        <v>10</v>
      </c>
      <c r="L2" s="1" t="s">
        <v>11</v>
      </c>
      <c r="M2" s="6" t="s">
        <v>12</v>
      </c>
      <c r="N2" s="1" t="s">
        <v>13</v>
      </c>
    </row>
    <row r="3" spans="1:14" ht="36" customHeight="1" x14ac:dyDescent="0.75">
      <c r="A3" s="2" t="s">
        <v>14</v>
      </c>
      <c r="B3" s="2" t="s">
        <v>15</v>
      </c>
      <c r="C3" s="9" t="s">
        <v>16</v>
      </c>
      <c r="D3" s="2" t="s">
        <v>17</v>
      </c>
      <c r="E3" s="20">
        <v>1</v>
      </c>
      <c r="F3" s="3" t="s">
        <v>16</v>
      </c>
      <c r="G3" s="2">
        <v>95</v>
      </c>
      <c r="H3" s="2">
        <v>7</v>
      </c>
      <c r="I3" s="2">
        <v>72</v>
      </c>
      <c r="J3" s="2"/>
      <c r="K3" s="7">
        <v>76</v>
      </c>
      <c r="L3" s="2">
        <v>40</v>
      </c>
      <c r="M3" s="7">
        <v>78</v>
      </c>
      <c r="N3" s="2">
        <v>14</v>
      </c>
    </row>
    <row r="4" spans="1:14" ht="36" customHeight="1" x14ac:dyDescent="0.75">
      <c r="A4" s="2" t="s">
        <v>14</v>
      </c>
      <c r="B4" s="2" t="s">
        <v>15</v>
      </c>
      <c r="C4" s="9" t="s">
        <v>18</v>
      </c>
      <c r="D4" s="2" t="s">
        <v>19</v>
      </c>
      <c r="E4" s="20">
        <v>2</v>
      </c>
      <c r="F4" s="3" t="s">
        <v>18</v>
      </c>
      <c r="G4" s="2">
        <v>296</v>
      </c>
      <c r="H4" s="2">
        <v>9</v>
      </c>
      <c r="I4" s="2">
        <v>132</v>
      </c>
      <c r="J4" s="2">
        <v>36</v>
      </c>
      <c r="K4" s="7">
        <v>210</v>
      </c>
      <c r="L4" s="2">
        <v>139</v>
      </c>
      <c r="M4" s="7">
        <v>192</v>
      </c>
      <c r="N4" s="2">
        <v>84</v>
      </c>
    </row>
    <row r="5" spans="1:14" ht="36" customHeight="1" x14ac:dyDescent="0.75">
      <c r="A5" s="2" t="s">
        <v>14</v>
      </c>
      <c r="B5" s="2" t="s">
        <v>15</v>
      </c>
      <c r="C5" s="9" t="s">
        <v>20</v>
      </c>
      <c r="D5" s="2" t="s">
        <v>21</v>
      </c>
      <c r="E5" s="20">
        <v>3</v>
      </c>
      <c r="F5" s="3" t="s">
        <v>20</v>
      </c>
      <c r="G5" s="2">
        <v>105</v>
      </c>
      <c r="H5" s="2">
        <v>8</v>
      </c>
      <c r="I5" s="2">
        <v>69</v>
      </c>
      <c r="J5" s="2">
        <v>1</v>
      </c>
      <c r="K5" s="7">
        <v>76</v>
      </c>
      <c r="L5" s="2">
        <v>44</v>
      </c>
      <c r="M5" s="7">
        <v>70</v>
      </c>
      <c r="N5" s="2">
        <v>31</v>
      </c>
    </row>
    <row r="6" spans="1:14" ht="36" customHeight="1" x14ac:dyDescent="0.75">
      <c r="A6" s="2" t="s">
        <v>14</v>
      </c>
      <c r="B6" s="2" t="s">
        <v>22</v>
      </c>
      <c r="C6" s="10" t="s">
        <v>23</v>
      </c>
      <c r="D6" s="2"/>
      <c r="E6" s="20">
        <v>20</v>
      </c>
      <c r="F6" s="2" t="s">
        <v>24</v>
      </c>
      <c r="G6" s="2">
        <v>105</v>
      </c>
      <c r="H6" s="2">
        <v>8</v>
      </c>
      <c r="I6" s="4" t="s">
        <v>25</v>
      </c>
      <c r="J6" s="4"/>
      <c r="K6" s="7">
        <v>51</v>
      </c>
      <c r="L6" s="2">
        <v>41</v>
      </c>
      <c r="M6" s="7">
        <v>45</v>
      </c>
      <c r="N6" s="2">
        <v>17</v>
      </c>
    </row>
    <row r="7" spans="1:14" ht="36" customHeight="1" x14ac:dyDescent="0.75">
      <c r="A7" s="2" t="s">
        <v>26</v>
      </c>
      <c r="B7" s="2" t="s">
        <v>15</v>
      </c>
      <c r="C7" s="10" t="s">
        <v>27</v>
      </c>
      <c r="D7" s="2" t="s">
        <v>28</v>
      </c>
      <c r="E7" s="20">
        <v>23</v>
      </c>
      <c r="F7" s="2" t="s">
        <v>27</v>
      </c>
      <c r="G7" s="2">
        <v>6</v>
      </c>
      <c r="H7" s="2"/>
      <c r="I7" s="4" t="s">
        <v>25</v>
      </c>
      <c r="J7" s="4"/>
      <c r="K7" s="7">
        <v>3</v>
      </c>
      <c r="L7" s="2">
        <v>1</v>
      </c>
      <c r="M7" s="7">
        <v>4</v>
      </c>
      <c r="N7" s="2">
        <v>1</v>
      </c>
    </row>
    <row r="8" spans="1:14" ht="224.25" customHeight="1" x14ac:dyDescent="0.75">
      <c r="A8" s="16"/>
      <c r="B8" s="16"/>
      <c r="C8" s="17"/>
      <c r="D8" s="16"/>
      <c r="E8" s="22"/>
      <c r="F8" s="16"/>
      <c r="G8" s="16"/>
      <c r="H8" s="16"/>
      <c r="I8" s="19"/>
      <c r="J8" s="19"/>
      <c r="K8" s="16"/>
      <c r="L8" s="16"/>
      <c r="M8" s="16"/>
      <c r="N8" s="16"/>
    </row>
    <row r="9" spans="1:14" ht="43.5" customHeight="1" x14ac:dyDescent="0.75">
      <c r="A9" s="2" t="s">
        <v>14</v>
      </c>
      <c r="B9" s="2" t="s">
        <v>15</v>
      </c>
      <c r="C9" s="9" t="s">
        <v>29</v>
      </c>
      <c r="D9" s="2"/>
      <c r="E9" s="20">
        <v>4</v>
      </c>
      <c r="F9" s="3" t="s">
        <v>29</v>
      </c>
      <c r="G9" s="2">
        <v>42</v>
      </c>
      <c r="H9" s="2">
        <v>1</v>
      </c>
      <c r="I9" s="2">
        <v>10</v>
      </c>
      <c r="J9" s="24">
        <v>2</v>
      </c>
      <c r="K9" s="7">
        <v>9</v>
      </c>
      <c r="L9" s="2">
        <v>4</v>
      </c>
      <c r="M9" s="7">
        <v>11</v>
      </c>
      <c r="N9" s="2">
        <v>2</v>
      </c>
    </row>
    <row r="10" spans="1:14" ht="39" customHeight="1" x14ac:dyDescent="0.75">
      <c r="A10" s="2" t="s">
        <v>14</v>
      </c>
      <c r="B10" s="2" t="s">
        <v>30</v>
      </c>
      <c r="C10" s="10" t="s">
        <v>31</v>
      </c>
      <c r="D10" s="2"/>
      <c r="E10" s="20">
        <v>5</v>
      </c>
      <c r="F10" s="2" t="s">
        <v>31</v>
      </c>
      <c r="G10" s="2">
        <v>120</v>
      </c>
      <c r="H10" s="2">
        <v>7</v>
      </c>
      <c r="I10" s="2">
        <v>36</v>
      </c>
      <c r="J10" s="24"/>
      <c r="K10" s="7">
        <v>41</v>
      </c>
      <c r="L10" s="2">
        <v>24</v>
      </c>
      <c r="M10" s="7">
        <v>41</v>
      </c>
      <c r="N10" s="2">
        <v>8</v>
      </c>
    </row>
    <row r="11" spans="1:14" ht="36" customHeight="1" x14ac:dyDescent="0.75">
      <c r="A11" s="2" t="s">
        <v>14</v>
      </c>
      <c r="B11" s="2" t="s">
        <v>30</v>
      </c>
      <c r="C11" s="10" t="s">
        <v>32</v>
      </c>
      <c r="D11" s="2"/>
      <c r="E11" s="20">
        <v>6</v>
      </c>
      <c r="F11" s="2" t="s">
        <v>32</v>
      </c>
      <c r="G11" s="2">
        <v>31</v>
      </c>
      <c r="H11" s="2">
        <v>1</v>
      </c>
      <c r="I11" s="2">
        <v>13</v>
      </c>
      <c r="J11" s="24"/>
      <c r="K11" s="7">
        <v>18</v>
      </c>
      <c r="L11" s="2">
        <v>15</v>
      </c>
      <c r="M11" s="7">
        <v>20</v>
      </c>
      <c r="N11" s="2">
        <v>2</v>
      </c>
    </row>
    <row r="12" spans="1:14" ht="36" customHeight="1" x14ac:dyDescent="0.75">
      <c r="A12" s="2" t="s">
        <v>14</v>
      </c>
      <c r="B12" s="2" t="s">
        <v>30</v>
      </c>
      <c r="C12" s="10" t="s">
        <v>33</v>
      </c>
      <c r="D12" s="2"/>
      <c r="E12" s="20">
        <v>7</v>
      </c>
      <c r="F12" s="2" t="s">
        <v>33</v>
      </c>
      <c r="G12" s="2">
        <v>56</v>
      </c>
      <c r="H12" s="2">
        <v>6</v>
      </c>
      <c r="I12" s="2">
        <v>44</v>
      </c>
      <c r="J12" s="24"/>
      <c r="K12" s="7">
        <v>42</v>
      </c>
      <c r="L12" s="2">
        <v>7</v>
      </c>
      <c r="M12" s="7">
        <v>43</v>
      </c>
      <c r="N12" s="2">
        <v>10</v>
      </c>
    </row>
    <row r="13" spans="1:14" ht="36" customHeight="1" x14ac:dyDescent="0.75">
      <c r="A13" s="2" t="s">
        <v>14</v>
      </c>
      <c r="B13" s="2" t="s">
        <v>30</v>
      </c>
      <c r="C13" s="10" t="s">
        <v>34</v>
      </c>
      <c r="D13" s="2"/>
      <c r="E13" s="20">
        <v>13</v>
      </c>
      <c r="F13" s="2" t="s">
        <v>34</v>
      </c>
      <c r="G13" s="2">
        <v>35</v>
      </c>
      <c r="H13" s="2">
        <v>1</v>
      </c>
      <c r="I13" s="4" t="s">
        <v>25</v>
      </c>
      <c r="J13" s="24"/>
      <c r="K13" s="7">
        <v>30</v>
      </c>
      <c r="L13" s="2">
        <v>9</v>
      </c>
      <c r="M13" s="7">
        <v>28</v>
      </c>
      <c r="N13" s="2">
        <v>10</v>
      </c>
    </row>
    <row r="14" spans="1:14" ht="36" customHeight="1" x14ac:dyDescent="0.75">
      <c r="A14" s="2" t="s">
        <v>14</v>
      </c>
      <c r="B14" s="2" t="s">
        <v>15</v>
      </c>
      <c r="C14" s="10" t="s">
        <v>35</v>
      </c>
      <c r="D14" s="2"/>
      <c r="E14" s="20">
        <v>14</v>
      </c>
      <c r="F14" s="2" t="s">
        <v>35</v>
      </c>
      <c r="G14" s="2">
        <v>36</v>
      </c>
      <c r="H14" s="2">
        <v>4</v>
      </c>
      <c r="I14" s="4" t="s">
        <v>25</v>
      </c>
      <c r="J14" s="24"/>
      <c r="K14" s="7">
        <v>36</v>
      </c>
      <c r="L14" s="2">
        <v>13</v>
      </c>
      <c r="M14" s="7">
        <v>20</v>
      </c>
      <c r="N14" s="2">
        <v>1</v>
      </c>
    </row>
    <row r="15" spans="1:14" ht="36" customHeight="1" x14ac:dyDescent="0.75">
      <c r="A15" s="2" t="s">
        <v>26</v>
      </c>
      <c r="B15" s="2" t="s">
        <v>15</v>
      </c>
      <c r="C15" s="10" t="s">
        <v>36</v>
      </c>
      <c r="D15" s="2" t="s">
        <v>28</v>
      </c>
      <c r="E15" s="20">
        <v>21</v>
      </c>
      <c r="F15" s="2" t="s">
        <v>36</v>
      </c>
      <c r="G15" s="2">
        <v>10</v>
      </c>
      <c r="H15" s="2"/>
      <c r="I15" s="4" t="s">
        <v>25</v>
      </c>
      <c r="J15" s="4"/>
      <c r="K15" s="7">
        <v>10</v>
      </c>
      <c r="L15" s="2">
        <v>4</v>
      </c>
      <c r="M15" s="7">
        <v>9</v>
      </c>
      <c r="N15" s="2">
        <v>1</v>
      </c>
    </row>
    <row r="16" spans="1:14" ht="36" customHeight="1" x14ac:dyDescent="0.75">
      <c r="A16" s="2" t="s">
        <v>26</v>
      </c>
      <c r="B16" s="2" t="s">
        <v>15</v>
      </c>
      <c r="C16" s="10" t="s">
        <v>37</v>
      </c>
      <c r="D16" s="2" t="s">
        <v>28</v>
      </c>
      <c r="E16" s="20">
        <v>22</v>
      </c>
      <c r="F16" s="2" t="s">
        <v>37</v>
      </c>
      <c r="G16" s="2">
        <v>10</v>
      </c>
      <c r="H16" s="2"/>
      <c r="I16" s="4" t="s">
        <v>25</v>
      </c>
      <c r="J16" s="4"/>
      <c r="K16" s="7">
        <v>9</v>
      </c>
      <c r="L16" s="2">
        <v>7</v>
      </c>
      <c r="M16" s="7">
        <v>10</v>
      </c>
      <c r="N16" s="2">
        <v>2</v>
      </c>
    </row>
    <row r="17" spans="1:14" ht="36" customHeight="1" x14ac:dyDescent="0.7"/>
    <row r="18" spans="1:14" ht="36" customHeight="1" x14ac:dyDescent="0.7"/>
    <row r="19" spans="1:14" ht="36" customHeight="1" x14ac:dyDescent="0.7"/>
    <row r="20" spans="1:14" ht="36" customHeight="1" x14ac:dyDescent="0.75">
      <c r="A20" s="2" t="s">
        <v>14</v>
      </c>
      <c r="B20" s="2" t="s">
        <v>30</v>
      </c>
      <c r="C20" s="9" t="s">
        <v>38</v>
      </c>
      <c r="D20" s="2" t="s">
        <v>39</v>
      </c>
      <c r="E20" s="20">
        <v>8</v>
      </c>
      <c r="F20" s="3" t="s">
        <v>38</v>
      </c>
      <c r="G20" s="2">
        <v>34</v>
      </c>
      <c r="H20" s="2"/>
      <c r="I20" s="2">
        <v>14</v>
      </c>
      <c r="J20" s="2"/>
      <c r="K20" s="7">
        <v>18</v>
      </c>
      <c r="L20" s="2">
        <v>10</v>
      </c>
      <c r="M20" s="7">
        <v>14</v>
      </c>
      <c r="N20" s="2">
        <v>2</v>
      </c>
    </row>
    <row r="21" spans="1:14" ht="36" customHeight="1" x14ac:dyDescent="0.75">
      <c r="A21" s="2" t="s">
        <v>14</v>
      </c>
      <c r="B21" s="2" t="s">
        <v>30</v>
      </c>
      <c r="C21" s="10" t="s">
        <v>40</v>
      </c>
      <c r="D21" s="2"/>
      <c r="E21" s="20" t="s">
        <v>41</v>
      </c>
      <c r="F21" s="2" t="s">
        <v>40</v>
      </c>
      <c r="G21" s="2">
        <v>39</v>
      </c>
      <c r="H21" s="2"/>
      <c r="I21" s="4" t="s">
        <v>25</v>
      </c>
      <c r="J21" s="4"/>
      <c r="K21" s="7">
        <v>30</v>
      </c>
      <c r="L21" s="2">
        <v>22</v>
      </c>
      <c r="M21" s="7">
        <v>26</v>
      </c>
      <c r="N21" s="2">
        <v>20</v>
      </c>
    </row>
    <row r="22" spans="1:14" ht="36" customHeight="1" x14ac:dyDescent="0.75">
      <c r="A22" s="2" t="s">
        <v>14</v>
      </c>
      <c r="B22" s="2" t="s">
        <v>30</v>
      </c>
      <c r="C22" s="10" t="s">
        <v>40</v>
      </c>
      <c r="D22" s="2"/>
      <c r="E22" s="20" t="s">
        <v>42</v>
      </c>
      <c r="F22" s="2"/>
      <c r="G22" s="2">
        <v>129</v>
      </c>
      <c r="H22" s="2"/>
      <c r="I22" s="4"/>
      <c r="J22" s="4"/>
      <c r="K22" s="7">
        <v>27</v>
      </c>
      <c r="L22" s="2">
        <v>18</v>
      </c>
      <c r="M22" s="7">
        <v>27</v>
      </c>
      <c r="N22" s="2">
        <v>6</v>
      </c>
    </row>
    <row r="23" spans="1:14" ht="36" customHeight="1" x14ac:dyDescent="0.75">
      <c r="A23" s="2" t="s">
        <v>14</v>
      </c>
      <c r="B23" s="2" t="s">
        <v>30</v>
      </c>
      <c r="C23" s="10" t="s">
        <v>43</v>
      </c>
      <c r="D23" s="2"/>
      <c r="E23" s="20">
        <v>10</v>
      </c>
      <c r="F23" s="2" t="s">
        <v>43</v>
      </c>
      <c r="G23" s="2">
        <v>17</v>
      </c>
      <c r="H23" s="2"/>
      <c r="I23" s="4" t="s">
        <v>25</v>
      </c>
      <c r="J23" s="4"/>
      <c r="K23" s="7">
        <v>3</v>
      </c>
      <c r="L23" s="2">
        <v>9</v>
      </c>
      <c r="M23" s="7">
        <v>5</v>
      </c>
      <c r="N23" s="2">
        <v>4</v>
      </c>
    </row>
    <row r="24" spans="1:14" ht="36" customHeight="1" x14ac:dyDescent="0.75">
      <c r="A24" s="13" t="s">
        <v>14</v>
      </c>
      <c r="B24" s="13" t="s">
        <v>15</v>
      </c>
      <c r="C24" s="14" t="s">
        <v>44</v>
      </c>
      <c r="D24" s="13"/>
      <c r="E24" s="23">
        <v>11</v>
      </c>
      <c r="F24" s="13" t="s">
        <v>44</v>
      </c>
      <c r="G24" s="13">
        <v>261</v>
      </c>
      <c r="H24" s="13"/>
      <c r="I24" s="18" t="s">
        <v>25</v>
      </c>
      <c r="J24" s="18"/>
      <c r="K24" s="15">
        <v>39</v>
      </c>
      <c r="L24" s="13">
        <v>36</v>
      </c>
      <c r="M24" s="15">
        <v>51</v>
      </c>
      <c r="N24" s="13">
        <v>35</v>
      </c>
    </row>
    <row r="25" spans="1:14" ht="36" customHeight="1" x14ac:dyDescent="0.75">
      <c r="A25" s="2" t="s">
        <v>14</v>
      </c>
      <c r="B25" s="2" t="s">
        <v>22</v>
      </c>
      <c r="C25" s="10" t="s">
        <v>45</v>
      </c>
      <c r="D25" s="2"/>
      <c r="E25" s="20">
        <v>12</v>
      </c>
      <c r="F25" s="2" t="s">
        <v>45</v>
      </c>
      <c r="G25" s="2">
        <v>70</v>
      </c>
      <c r="H25" s="2"/>
      <c r="I25" s="4" t="s">
        <v>25</v>
      </c>
      <c r="J25" s="4"/>
      <c r="K25" s="7">
        <v>36</v>
      </c>
      <c r="L25" s="2">
        <v>26</v>
      </c>
      <c r="M25" s="7">
        <v>32</v>
      </c>
      <c r="N25" s="2">
        <v>20</v>
      </c>
    </row>
    <row r="26" spans="1:14" ht="36" customHeight="1" x14ac:dyDescent="0.7"/>
    <row r="27" spans="1:14" ht="36" customHeight="1" x14ac:dyDescent="0.7"/>
    <row r="28" spans="1:14" ht="36" customHeight="1" x14ac:dyDescent="0.7"/>
    <row r="29" spans="1:14" ht="36" customHeight="1" x14ac:dyDescent="0.7"/>
    <row r="30" spans="1:14" ht="36" customHeight="1" x14ac:dyDescent="0.7"/>
    <row r="31" spans="1:14" ht="18.75" customHeight="1" x14ac:dyDescent="0.7"/>
    <row r="32" spans="1:14" ht="21.75" customHeight="1" x14ac:dyDescent="0.75">
      <c r="A32" s="12" t="s">
        <v>14</v>
      </c>
      <c r="B32" s="12" t="s">
        <v>22</v>
      </c>
      <c r="C32" s="11" t="s">
        <v>46</v>
      </c>
      <c r="D32" s="12" t="s">
        <v>47</v>
      </c>
      <c r="E32" s="20">
        <v>15</v>
      </c>
      <c r="F32" s="5" t="s">
        <v>48</v>
      </c>
      <c r="G32" s="2">
        <v>72</v>
      </c>
      <c r="H32" s="2">
        <v>3</v>
      </c>
      <c r="I32" s="4" t="s">
        <v>49</v>
      </c>
      <c r="J32" s="4"/>
      <c r="K32" s="7">
        <v>26</v>
      </c>
      <c r="L32" s="2">
        <v>7</v>
      </c>
      <c r="M32" s="7">
        <v>26</v>
      </c>
      <c r="N32" s="2">
        <v>9</v>
      </c>
    </row>
    <row r="33" spans="1:14" ht="23.25" customHeight="1" x14ac:dyDescent="0.75">
      <c r="A33" s="2" t="s">
        <v>14</v>
      </c>
      <c r="B33" s="2" t="s">
        <v>22</v>
      </c>
      <c r="C33" s="10" t="s">
        <v>50</v>
      </c>
      <c r="D33" s="2" t="s">
        <v>51</v>
      </c>
      <c r="E33" s="20">
        <v>16</v>
      </c>
      <c r="F33" s="5"/>
      <c r="G33" s="2">
        <v>143</v>
      </c>
      <c r="H33" s="2">
        <v>7</v>
      </c>
      <c r="I33" s="4"/>
      <c r="J33" s="4"/>
      <c r="K33" s="7">
        <v>111</v>
      </c>
      <c r="L33" s="2">
        <v>110</v>
      </c>
      <c r="M33" s="7">
        <v>99</v>
      </c>
      <c r="N33" s="2">
        <v>88</v>
      </c>
    </row>
    <row r="34" spans="1:14" ht="24" customHeight="1" x14ac:dyDescent="0.75">
      <c r="A34" s="2" t="s">
        <v>14</v>
      </c>
      <c r="B34" s="2" t="s">
        <v>22</v>
      </c>
      <c r="C34" s="10" t="s">
        <v>52</v>
      </c>
      <c r="D34" s="2" t="s">
        <v>53</v>
      </c>
      <c r="E34" s="20">
        <v>17</v>
      </c>
      <c r="F34" s="5"/>
      <c r="G34" s="2">
        <v>171</v>
      </c>
      <c r="H34" s="2">
        <v>6</v>
      </c>
      <c r="I34" s="4"/>
      <c r="J34" s="4"/>
      <c r="K34" s="7">
        <v>38</v>
      </c>
      <c r="L34" s="2">
        <v>84</v>
      </c>
      <c r="M34" s="7">
        <v>38</v>
      </c>
      <c r="N34" s="2">
        <v>89</v>
      </c>
    </row>
    <row r="35" spans="1:14" ht="24" customHeight="1" x14ac:dyDescent="0.75">
      <c r="A35" s="2" t="s">
        <v>14</v>
      </c>
      <c r="B35" s="2" t="s">
        <v>22</v>
      </c>
      <c r="C35" s="10" t="s">
        <v>54</v>
      </c>
      <c r="D35" s="2" t="s">
        <v>55</v>
      </c>
      <c r="E35" s="20">
        <v>18</v>
      </c>
      <c r="F35" s="5"/>
      <c r="G35" s="2">
        <v>21</v>
      </c>
      <c r="H35" s="2"/>
      <c r="I35" s="4"/>
      <c r="J35" s="4"/>
      <c r="K35" s="7">
        <v>7</v>
      </c>
      <c r="L35" s="2">
        <v>5</v>
      </c>
      <c r="M35" s="7">
        <v>5</v>
      </c>
      <c r="N35" s="2">
        <v>5</v>
      </c>
    </row>
    <row r="36" spans="1:14" ht="36" customHeight="1" x14ac:dyDescent="0.75">
      <c r="A36" s="2" t="s">
        <v>14</v>
      </c>
      <c r="B36" s="2" t="s">
        <v>22</v>
      </c>
      <c r="C36" s="10" t="s">
        <v>56</v>
      </c>
      <c r="D36" s="2" t="s">
        <v>53</v>
      </c>
      <c r="E36" s="20">
        <v>19</v>
      </c>
      <c r="F36" s="2" t="s">
        <v>57</v>
      </c>
      <c r="G36" s="2">
        <v>66</v>
      </c>
      <c r="H36" s="2">
        <v>6</v>
      </c>
      <c r="I36" s="4" t="s">
        <v>25</v>
      </c>
      <c r="J36" s="4"/>
      <c r="K36" s="7">
        <v>37</v>
      </c>
      <c r="L36" s="2">
        <v>19</v>
      </c>
      <c r="M36" s="7">
        <v>28</v>
      </c>
      <c r="N36" s="2">
        <v>25</v>
      </c>
    </row>
    <row r="37" spans="1:14" ht="36" customHeight="1" x14ac:dyDescent="0.75">
      <c r="A37" s="2" t="s">
        <v>26</v>
      </c>
      <c r="B37" s="2" t="s">
        <v>15</v>
      </c>
      <c r="C37" s="10" t="s">
        <v>58</v>
      </c>
      <c r="D37" s="2"/>
      <c r="E37" s="20">
        <v>24</v>
      </c>
      <c r="F37" s="2" t="s">
        <v>59</v>
      </c>
      <c r="G37" s="2">
        <v>16</v>
      </c>
      <c r="H37" s="2"/>
      <c r="I37" s="4" t="s">
        <v>25</v>
      </c>
      <c r="J37" s="4"/>
      <c r="K37" s="7">
        <v>1</v>
      </c>
      <c r="L37" s="2">
        <v>3</v>
      </c>
      <c r="M37" s="7">
        <v>4</v>
      </c>
      <c r="N37" s="2">
        <v>4</v>
      </c>
    </row>
    <row r="38" spans="1:14" ht="36" customHeight="1" x14ac:dyDescent="0.75">
      <c r="A38" s="2" t="s">
        <v>26</v>
      </c>
      <c r="B38" s="2" t="s">
        <v>15</v>
      </c>
      <c r="C38" s="10" t="s">
        <v>60</v>
      </c>
      <c r="D38" s="2"/>
      <c r="E38" s="20">
        <v>25</v>
      </c>
      <c r="F38" s="2" t="s">
        <v>61</v>
      </c>
      <c r="G38" s="2">
        <v>15</v>
      </c>
      <c r="H38" s="2"/>
      <c r="I38" s="4" t="s">
        <v>25</v>
      </c>
      <c r="J38" s="4"/>
      <c r="K38" s="7">
        <v>3</v>
      </c>
      <c r="L38" s="2">
        <v>1</v>
      </c>
      <c r="M38" s="7">
        <v>1</v>
      </c>
      <c r="N38" s="2">
        <v>0</v>
      </c>
    </row>
    <row r="39" spans="1:14" ht="36" customHeight="1" x14ac:dyDescent="0.75">
      <c r="A39" s="2" t="s">
        <v>26</v>
      </c>
      <c r="B39" s="2" t="s">
        <v>15</v>
      </c>
      <c r="C39" s="10" t="s">
        <v>62</v>
      </c>
      <c r="D39" s="2" t="s">
        <v>28</v>
      </c>
      <c r="E39" s="20">
        <v>26</v>
      </c>
      <c r="F39" s="2" t="s">
        <v>63</v>
      </c>
      <c r="G39" s="2">
        <v>22</v>
      </c>
      <c r="H39" s="2"/>
      <c r="I39" s="4" t="s">
        <v>25</v>
      </c>
      <c r="J39" s="4"/>
      <c r="K39" s="7">
        <v>3</v>
      </c>
      <c r="L39" s="2">
        <v>3</v>
      </c>
      <c r="M39" s="7">
        <v>4</v>
      </c>
      <c r="N39" s="2">
        <v>1</v>
      </c>
    </row>
    <row r="40" spans="1:14" ht="36" customHeight="1" x14ac:dyDescent="0.75">
      <c r="A40" s="2" t="s">
        <v>26</v>
      </c>
      <c r="B40" s="2" t="s">
        <v>15</v>
      </c>
      <c r="C40" s="10" t="s">
        <v>64</v>
      </c>
      <c r="D40" s="2" t="s">
        <v>28</v>
      </c>
      <c r="E40" s="20">
        <v>27</v>
      </c>
      <c r="F40" s="2" t="s">
        <v>65</v>
      </c>
      <c r="G40" s="2">
        <v>23</v>
      </c>
      <c r="H40" s="2"/>
      <c r="I40" s="4" t="s">
        <v>25</v>
      </c>
      <c r="J40" s="4"/>
      <c r="K40" s="7">
        <v>5</v>
      </c>
      <c r="L40" s="2">
        <v>9</v>
      </c>
      <c r="M40" s="7">
        <v>3</v>
      </c>
      <c r="N40" s="2">
        <v>11</v>
      </c>
    </row>
    <row r="41" spans="1:14" ht="34.799999999999997" x14ac:dyDescent="0.75">
      <c r="A41" s="2" t="s">
        <v>26</v>
      </c>
      <c r="B41" s="2" t="s">
        <v>15</v>
      </c>
      <c r="C41" s="10" t="s">
        <v>66</v>
      </c>
      <c r="D41" s="2"/>
      <c r="E41" s="20">
        <v>28</v>
      </c>
      <c r="F41" s="2" t="s">
        <v>63</v>
      </c>
      <c r="G41" s="2">
        <v>10</v>
      </c>
      <c r="H41" s="2"/>
      <c r="I41" s="4" t="s">
        <v>25</v>
      </c>
      <c r="J41" s="4"/>
      <c r="K41" s="7">
        <v>4</v>
      </c>
      <c r="L41" s="2">
        <v>1</v>
      </c>
      <c r="M41" s="7">
        <v>12</v>
      </c>
      <c r="N41" s="2">
        <v>3</v>
      </c>
    </row>
    <row r="42" spans="1:14" ht="34.799999999999997" x14ac:dyDescent="0.75">
      <c r="A42" s="2" t="s">
        <v>26</v>
      </c>
      <c r="B42" s="2" t="s">
        <v>15</v>
      </c>
      <c r="C42" s="10" t="s">
        <v>67</v>
      </c>
      <c r="D42" s="2"/>
      <c r="E42" s="20">
        <v>29</v>
      </c>
      <c r="F42" s="2" t="s">
        <v>65</v>
      </c>
      <c r="G42" s="2">
        <v>13</v>
      </c>
      <c r="H42" s="2"/>
      <c r="I42" s="4" t="s">
        <v>25</v>
      </c>
      <c r="J42" s="4"/>
      <c r="K42" s="7">
        <v>13</v>
      </c>
      <c r="L42" s="2">
        <v>12</v>
      </c>
      <c r="M42" s="7">
        <v>5</v>
      </c>
      <c r="N42" s="2">
        <v>11</v>
      </c>
    </row>
    <row r="43" spans="1:14" ht="34.799999999999997" x14ac:dyDescent="0.75">
      <c r="A43" s="2" t="s">
        <v>26</v>
      </c>
      <c r="B43" s="2" t="s">
        <v>15</v>
      </c>
      <c r="C43" s="10" t="s">
        <v>68</v>
      </c>
      <c r="D43" s="25"/>
      <c r="E43" s="26">
        <v>30</v>
      </c>
      <c r="F43" s="25"/>
      <c r="G43" s="25">
        <v>5</v>
      </c>
      <c r="H43" s="25"/>
      <c r="I43" s="25"/>
      <c r="J43" s="25"/>
      <c r="K43" s="7">
        <v>0</v>
      </c>
      <c r="L43" s="2">
        <v>0</v>
      </c>
      <c r="M43" s="7">
        <v>1</v>
      </c>
      <c r="N43" s="2">
        <v>0</v>
      </c>
    </row>
  </sheetData>
  <mergeCells count="1">
    <mergeCell ref="I1:N1"/>
  </mergeCells>
  <pageMargins left="0.25" right="0.25" top="0.75" bottom="0.75" header="0.3" footer="0.3"/>
  <pageSetup fitToWidth="0" fitToHeight="0" orientation="landscape" horizontalDpi="90" verticalDpi="90" r:id="rId1"/>
  <headerFooter>
    <oddHeader>&amp;R&amp;P</oddHeader>
    <oddFooter>&amp;LName:&amp;CDate and Time:&amp;RWeather   Conditions: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428C-6FD8-4C38-BACF-D4ABACF3C5A6}">
  <dimension ref="A1:AC44"/>
  <sheetViews>
    <sheetView zoomScale="85" zoomScaleNormal="85" workbookViewId="0">
      <selection activeCell="K3" sqref="K3"/>
    </sheetView>
  </sheetViews>
  <sheetFormatPr defaultRowHeight="16.2" x14ac:dyDescent="0.7"/>
  <cols>
    <col min="1" max="1" width="8.59765625" customWidth="1"/>
    <col min="2" max="2" width="3.84765625" bestFit="1" customWidth="1"/>
    <col min="4" max="4" width="48.75" customWidth="1"/>
    <col min="5" max="5" width="33.59765625" bestFit="1" customWidth="1"/>
    <col min="6" max="6" width="13" bestFit="1" customWidth="1"/>
    <col min="7" max="7" width="12.34765625" bestFit="1" customWidth="1"/>
    <col min="8" max="8" width="11.75" customWidth="1"/>
    <col min="9" max="9" width="11.34765625" customWidth="1"/>
    <col min="10" max="16" width="10.09765625" customWidth="1"/>
    <col min="17" max="17" width="3.5" customWidth="1"/>
    <col min="28" max="28" width="14.046875" customWidth="1"/>
    <col min="29" max="29" width="13.94921875" customWidth="1"/>
  </cols>
  <sheetData>
    <row r="1" spans="1:29" ht="16.5" thickBot="1" x14ac:dyDescent="0.75">
      <c r="A1" s="27"/>
      <c r="B1" s="27"/>
      <c r="C1" s="27"/>
      <c r="D1" s="27"/>
      <c r="E1" s="27"/>
      <c r="F1" s="27"/>
      <c r="G1" s="27"/>
      <c r="H1" s="31" t="s">
        <v>0</v>
      </c>
      <c r="I1" s="31"/>
      <c r="J1" s="31"/>
      <c r="K1" s="31"/>
      <c r="L1" s="31"/>
      <c r="M1" s="31"/>
      <c r="N1" s="31"/>
      <c r="O1" s="31"/>
      <c r="P1" s="31"/>
      <c r="R1" s="34" t="s">
        <v>69</v>
      </c>
      <c r="S1" s="34"/>
      <c r="T1" s="34"/>
      <c r="U1" s="34"/>
      <c r="V1" s="34"/>
      <c r="W1" s="34"/>
      <c r="X1" s="34"/>
      <c r="Y1" s="34"/>
    </row>
    <row r="2" spans="1:29" x14ac:dyDescent="0.7">
      <c r="A2" s="27"/>
      <c r="B2" s="27"/>
      <c r="C2" s="27"/>
      <c r="D2" s="27"/>
      <c r="E2" s="27"/>
      <c r="F2" s="27"/>
      <c r="G2" s="27"/>
      <c r="H2" s="31"/>
      <c r="I2" s="96" t="s">
        <v>70</v>
      </c>
      <c r="J2" s="97"/>
      <c r="K2" s="97"/>
      <c r="L2" s="98"/>
      <c r="M2" s="96" t="s">
        <v>71</v>
      </c>
      <c r="N2" s="97"/>
      <c r="O2" s="97"/>
      <c r="P2" s="98"/>
      <c r="R2" s="99" t="s">
        <v>70</v>
      </c>
      <c r="S2" s="100"/>
      <c r="T2" s="100"/>
      <c r="U2" s="101"/>
      <c r="V2" s="99" t="s">
        <v>71</v>
      </c>
      <c r="W2" s="100"/>
      <c r="X2" s="100"/>
      <c r="Y2" s="101"/>
    </row>
    <row r="3" spans="1:29" ht="104.4" x14ac:dyDescent="0.75">
      <c r="A3" s="28" t="s">
        <v>1</v>
      </c>
      <c r="B3" s="28" t="s">
        <v>5</v>
      </c>
      <c r="C3" s="28" t="s">
        <v>2</v>
      </c>
      <c r="D3" s="28" t="s">
        <v>3</v>
      </c>
      <c r="E3" s="28" t="s">
        <v>4</v>
      </c>
      <c r="F3" s="28" t="s">
        <v>6</v>
      </c>
      <c r="G3" s="28" t="s">
        <v>7</v>
      </c>
      <c r="H3" s="32" t="s">
        <v>8</v>
      </c>
      <c r="I3" s="50" t="s">
        <v>72</v>
      </c>
      <c r="J3" s="32" t="s">
        <v>73</v>
      </c>
      <c r="K3" s="32" t="s">
        <v>74</v>
      </c>
      <c r="L3" s="51" t="s">
        <v>75</v>
      </c>
      <c r="M3" s="65" t="s">
        <v>98</v>
      </c>
      <c r="N3" s="66" t="s">
        <v>99</v>
      </c>
      <c r="O3" s="66" t="s">
        <v>100</v>
      </c>
      <c r="P3" s="67" t="s">
        <v>101</v>
      </c>
      <c r="R3" s="70" t="str">
        <f>I3</f>
        <v>Wed Midday (10 AM) June 29 2022</v>
      </c>
      <c r="S3" s="71" t="str">
        <f>J3</f>
        <v>Wed Evening (5 PM) June 29 2022</v>
      </c>
      <c r="T3" s="71" t="str">
        <f>K3</f>
        <v>Thur Midday (10 AM) June 30 2022</v>
      </c>
      <c r="U3" s="72" t="str">
        <f>L3</f>
        <v>Thur Evening (5 PM) June 30 2022</v>
      </c>
      <c r="V3" s="82" t="str">
        <f t="shared" ref="V3:Y3" si="0">M3</f>
        <v>Wed Midday (10 AM) August 31 2022</v>
      </c>
      <c r="W3" s="83" t="str">
        <f t="shared" si="0"/>
        <v>Wed Evening (5 PM) August 31 2022</v>
      </c>
      <c r="X3" s="83" t="str">
        <f t="shared" si="0"/>
        <v>Thur Midday (10 AM) September 1 2022</v>
      </c>
      <c r="Y3" s="84" t="str">
        <f t="shared" si="0"/>
        <v>Thur Evening (5 PM) September 2 2022</v>
      </c>
      <c r="AA3" t="s">
        <v>102</v>
      </c>
      <c r="AB3" t="s">
        <v>106</v>
      </c>
      <c r="AC3" t="s">
        <v>107</v>
      </c>
    </row>
    <row r="4" spans="1:29" ht="17.399999999999999" x14ac:dyDescent="0.75">
      <c r="A4" s="29" t="s">
        <v>76</v>
      </c>
      <c r="B4" s="30"/>
      <c r="C4" s="30"/>
      <c r="D4" s="30"/>
      <c r="E4" s="30"/>
      <c r="F4" s="30"/>
      <c r="G4" s="30"/>
      <c r="H4" s="46"/>
      <c r="I4" s="52" t="s">
        <v>77</v>
      </c>
      <c r="J4" s="33" t="s">
        <v>77</v>
      </c>
      <c r="K4" s="33" t="s">
        <v>77</v>
      </c>
      <c r="L4" s="53" t="s">
        <v>77</v>
      </c>
      <c r="M4" s="68" t="s">
        <v>78</v>
      </c>
      <c r="N4" s="43" t="s">
        <v>78</v>
      </c>
      <c r="O4" s="43" t="s">
        <v>78</v>
      </c>
      <c r="P4" s="69" t="s">
        <v>78</v>
      </c>
      <c r="R4" s="73"/>
      <c r="S4" s="35"/>
      <c r="T4" s="35"/>
      <c r="U4" s="74"/>
      <c r="V4" s="73"/>
      <c r="W4" s="35"/>
      <c r="X4" s="35"/>
      <c r="Y4" s="74"/>
    </row>
    <row r="5" spans="1:29" ht="17.399999999999999" x14ac:dyDescent="0.75">
      <c r="A5" s="2" t="s">
        <v>14</v>
      </c>
      <c r="B5" s="2">
        <v>1</v>
      </c>
      <c r="C5" s="2" t="s">
        <v>15</v>
      </c>
      <c r="D5" s="3" t="s">
        <v>16</v>
      </c>
      <c r="E5" s="2" t="s">
        <v>17</v>
      </c>
      <c r="F5" s="2">
        <v>95</v>
      </c>
      <c r="G5" s="2">
        <v>7</v>
      </c>
      <c r="H5" s="47">
        <v>72</v>
      </c>
      <c r="I5" s="54">
        <v>77</v>
      </c>
      <c r="J5" s="2">
        <v>20</v>
      </c>
      <c r="K5" s="2">
        <v>78</v>
      </c>
      <c r="L5" s="55">
        <v>12</v>
      </c>
      <c r="M5" s="54">
        <v>76</v>
      </c>
      <c r="N5" s="2">
        <v>40</v>
      </c>
      <c r="O5" s="2">
        <v>78</v>
      </c>
      <c r="P5" s="55">
        <v>14</v>
      </c>
      <c r="R5" s="75">
        <f t="shared" ref="R5:R35" si="1">I5/$F5</f>
        <v>0.81052631578947365</v>
      </c>
      <c r="S5" s="36">
        <f t="shared" ref="S5:S35" si="2">J5/$F5</f>
        <v>0.21052631578947367</v>
      </c>
      <c r="T5" s="36">
        <f t="shared" ref="T5:T35" si="3">K5/$F5</f>
        <v>0.82105263157894737</v>
      </c>
      <c r="U5" s="76">
        <f t="shared" ref="U5:U35" si="4">L5/$F5</f>
        <v>0.12631578947368421</v>
      </c>
      <c r="V5" s="85">
        <f t="shared" ref="V5:Y20" si="5">M5/$F5</f>
        <v>0.8</v>
      </c>
      <c r="W5" s="44">
        <f t="shared" si="5"/>
        <v>0.42105263157894735</v>
      </c>
      <c r="X5" s="44">
        <f t="shared" si="5"/>
        <v>0.82105263157894737</v>
      </c>
      <c r="Y5" s="86">
        <f t="shared" si="5"/>
        <v>0.14736842105263157</v>
      </c>
      <c r="AA5" t="s">
        <v>103</v>
      </c>
      <c r="AB5" s="38">
        <f>MAX(R5:U5)</f>
        <v>0.82105263157894737</v>
      </c>
      <c r="AC5" s="38">
        <f>MAX(V5:Y5)</f>
        <v>0.82105263157894737</v>
      </c>
    </row>
    <row r="6" spans="1:29" ht="17.399999999999999" x14ac:dyDescent="0.75">
      <c r="A6" s="2" t="s">
        <v>14</v>
      </c>
      <c r="B6" s="2">
        <v>2</v>
      </c>
      <c r="C6" s="2" t="s">
        <v>15</v>
      </c>
      <c r="D6" s="3" t="s">
        <v>18</v>
      </c>
      <c r="E6" s="2" t="s">
        <v>19</v>
      </c>
      <c r="F6" s="2">
        <v>296</v>
      </c>
      <c r="G6" s="2">
        <v>9</v>
      </c>
      <c r="H6" s="47">
        <v>132</v>
      </c>
      <c r="I6" s="54">
        <v>183</v>
      </c>
      <c r="J6" s="2">
        <v>81</v>
      </c>
      <c r="K6" s="2">
        <v>160</v>
      </c>
      <c r="L6" s="55">
        <v>70</v>
      </c>
      <c r="M6" s="54">
        <v>210</v>
      </c>
      <c r="N6" s="2">
        <v>139</v>
      </c>
      <c r="O6" s="2">
        <v>192</v>
      </c>
      <c r="P6" s="55">
        <v>84</v>
      </c>
      <c r="R6" s="75">
        <f t="shared" si="1"/>
        <v>0.6182432432432432</v>
      </c>
      <c r="S6" s="36">
        <f t="shared" si="2"/>
        <v>0.27364864864864863</v>
      </c>
      <c r="T6" s="36">
        <f t="shared" si="3"/>
        <v>0.54054054054054057</v>
      </c>
      <c r="U6" s="76">
        <f t="shared" si="4"/>
        <v>0.23648648648648649</v>
      </c>
      <c r="V6" s="85">
        <f t="shared" si="5"/>
        <v>0.70945945945945943</v>
      </c>
      <c r="W6" s="44">
        <f t="shared" si="5"/>
        <v>0.46959459459459457</v>
      </c>
      <c r="X6" s="44">
        <f t="shared" si="5"/>
        <v>0.64864864864864868</v>
      </c>
      <c r="Y6" s="86">
        <f t="shared" si="5"/>
        <v>0.28378378378378377</v>
      </c>
      <c r="AA6" t="s">
        <v>103</v>
      </c>
      <c r="AB6" s="38">
        <f t="shared" ref="AB6:AB35" si="6">MAX(R6:U6)</f>
        <v>0.6182432432432432</v>
      </c>
      <c r="AC6" s="38">
        <f t="shared" ref="AC6:AC35" si="7">MAX(V6:Y6)</f>
        <v>0.70945945945945943</v>
      </c>
    </row>
    <row r="7" spans="1:29" ht="17.399999999999999" x14ac:dyDescent="0.75">
      <c r="A7" s="2" t="s">
        <v>14</v>
      </c>
      <c r="B7" s="2">
        <v>3</v>
      </c>
      <c r="C7" s="2" t="s">
        <v>15</v>
      </c>
      <c r="D7" s="3" t="s">
        <v>20</v>
      </c>
      <c r="E7" s="2" t="s">
        <v>21</v>
      </c>
      <c r="F7" s="2">
        <v>105</v>
      </c>
      <c r="G7" s="2">
        <v>8</v>
      </c>
      <c r="H7" s="47">
        <v>69</v>
      </c>
      <c r="I7" s="54">
        <v>77</v>
      </c>
      <c r="J7" s="2">
        <v>26</v>
      </c>
      <c r="K7" s="2">
        <v>90</v>
      </c>
      <c r="L7" s="55">
        <v>40</v>
      </c>
      <c r="M7" s="54">
        <v>76</v>
      </c>
      <c r="N7" s="2">
        <v>44</v>
      </c>
      <c r="O7" s="2">
        <v>70</v>
      </c>
      <c r="P7" s="55">
        <v>31</v>
      </c>
      <c r="R7" s="75">
        <f t="shared" si="1"/>
        <v>0.73333333333333328</v>
      </c>
      <c r="S7" s="36">
        <f t="shared" si="2"/>
        <v>0.24761904761904763</v>
      </c>
      <c r="T7" s="36">
        <f t="shared" si="3"/>
        <v>0.8571428571428571</v>
      </c>
      <c r="U7" s="76">
        <f t="shared" si="4"/>
        <v>0.38095238095238093</v>
      </c>
      <c r="V7" s="85">
        <f t="shared" si="5"/>
        <v>0.72380952380952379</v>
      </c>
      <c r="W7" s="44">
        <f t="shared" si="5"/>
        <v>0.41904761904761906</v>
      </c>
      <c r="X7" s="44">
        <f t="shared" si="5"/>
        <v>0.66666666666666663</v>
      </c>
      <c r="Y7" s="86">
        <f t="shared" si="5"/>
        <v>0.29523809523809524</v>
      </c>
      <c r="AA7" t="s">
        <v>103</v>
      </c>
      <c r="AB7" s="38">
        <f t="shared" si="6"/>
        <v>0.8571428571428571</v>
      </c>
      <c r="AC7" s="38">
        <f t="shared" si="7"/>
        <v>0.72380952380952379</v>
      </c>
    </row>
    <row r="8" spans="1:29" ht="17.399999999999999" x14ac:dyDescent="0.75">
      <c r="A8" s="2" t="s">
        <v>14</v>
      </c>
      <c r="B8" s="2">
        <v>4</v>
      </c>
      <c r="C8" s="2" t="s">
        <v>15</v>
      </c>
      <c r="D8" s="3" t="s">
        <v>29</v>
      </c>
      <c r="E8" s="2"/>
      <c r="F8" s="2">
        <v>42</v>
      </c>
      <c r="G8" s="2">
        <v>1</v>
      </c>
      <c r="H8" s="47">
        <v>10</v>
      </c>
      <c r="I8" s="54">
        <v>10</v>
      </c>
      <c r="J8" s="2">
        <v>1</v>
      </c>
      <c r="K8" s="2">
        <v>9</v>
      </c>
      <c r="L8" s="55">
        <v>0</v>
      </c>
      <c r="M8" s="54">
        <v>9</v>
      </c>
      <c r="N8" s="2">
        <v>4</v>
      </c>
      <c r="O8" s="2">
        <v>11</v>
      </c>
      <c r="P8" s="55">
        <v>2</v>
      </c>
      <c r="R8" s="75">
        <f t="shared" si="1"/>
        <v>0.23809523809523808</v>
      </c>
      <c r="S8" s="36">
        <f t="shared" si="2"/>
        <v>2.3809523809523808E-2</v>
      </c>
      <c r="T8" s="36">
        <f t="shared" si="3"/>
        <v>0.21428571428571427</v>
      </c>
      <c r="U8" s="76">
        <f t="shared" si="4"/>
        <v>0</v>
      </c>
      <c r="V8" s="85">
        <f t="shared" si="5"/>
        <v>0.21428571428571427</v>
      </c>
      <c r="W8" s="44">
        <f t="shared" si="5"/>
        <v>9.5238095238095233E-2</v>
      </c>
      <c r="X8" s="44">
        <f t="shared" si="5"/>
        <v>0.26190476190476192</v>
      </c>
      <c r="Y8" s="86">
        <f t="shared" si="5"/>
        <v>4.7619047619047616E-2</v>
      </c>
      <c r="AA8" t="s">
        <v>104</v>
      </c>
      <c r="AB8" s="38">
        <f t="shared" si="6"/>
        <v>0.23809523809523808</v>
      </c>
      <c r="AC8" s="38">
        <f t="shared" si="7"/>
        <v>0.26190476190476192</v>
      </c>
    </row>
    <row r="9" spans="1:29" ht="17.399999999999999" x14ac:dyDescent="0.75">
      <c r="A9" s="2" t="s">
        <v>14</v>
      </c>
      <c r="B9" s="2">
        <v>5</v>
      </c>
      <c r="C9" s="2" t="s">
        <v>30</v>
      </c>
      <c r="D9" s="2" t="s">
        <v>31</v>
      </c>
      <c r="E9" s="2" t="s">
        <v>79</v>
      </c>
      <c r="F9" s="2">
        <v>124</v>
      </c>
      <c r="G9" s="2">
        <v>7</v>
      </c>
      <c r="H9" s="47">
        <v>36</v>
      </c>
      <c r="I9" s="54">
        <v>46</v>
      </c>
      <c r="J9" s="2">
        <v>7</v>
      </c>
      <c r="K9" s="2">
        <v>39</v>
      </c>
      <c r="L9" s="55">
        <v>9</v>
      </c>
      <c r="M9" s="54">
        <v>41</v>
      </c>
      <c r="N9" s="2">
        <v>24</v>
      </c>
      <c r="O9" s="2">
        <v>41</v>
      </c>
      <c r="P9" s="55">
        <v>8</v>
      </c>
      <c r="R9" s="75">
        <f t="shared" si="1"/>
        <v>0.37096774193548387</v>
      </c>
      <c r="S9" s="36">
        <f t="shared" si="2"/>
        <v>5.6451612903225805E-2</v>
      </c>
      <c r="T9" s="36">
        <f t="shared" si="3"/>
        <v>0.31451612903225806</v>
      </c>
      <c r="U9" s="76">
        <f t="shared" si="4"/>
        <v>7.2580645161290328E-2</v>
      </c>
      <c r="V9" s="85">
        <f t="shared" si="5"/>
        <v>0.33064516129032256</v>
      </c>
      <c r="W9" s="44">
        <f t="shared" si="5"/>
        <v>0.19354838709677419</v>
      </c>
      <c r="X9" s="44">
        <f t="shared" si="5"/>
        <v>0.33064516129032256</v>
      </c>
      <c r="Y9" s="86">
        <f t="shared" si="5"/>
        <v>6.4516129032258063E-2</v>
      </c>
      <c r="AA9" t="s">
        <v>103</v>
      </c>
      <c r="AB9" s="38">
        <f t="shared" si="6"/>
        <v>0.37096774193548387</v>
      </c>
      <c r="AC9" s="38">
        <f t="shared" si="7"/>
        <v>0.33064516129032256</v>
      </c>
    </row>
    <row r="10" spans="1:29" ht="17.399999999999999" x14ac:dyDescent="0.75">
      <c r="A10" s="2" t="s">
        <v>14</v>
      </c>
      <c r="B10" s="2">
        <v>6</v>
      </c>
      <c r="C10" s="2" t="s">
        <v>30</v>
      </c>
      <c r="D10" s="2" t="s">
        <v>32</v>
      </c>
      <c r="E10" s="2"/>
      <c r="F10" s="2">
        <v>31</v>
      </c>
      <c r="G10" s="2">
        <v>1</v>
      </c>
      <c r="H10" s="47">
        <v>13</v>
      </c>
      <c r="I10" s="54">
        <v>11</v>
      </c>
      <c r="J10" s="2">
        <v>1</v>
      </c>
      <c r="K10" s="2">
        <v>17</v>
      </c>
      <c r="L10" s="55">
        <v>1</v>
      </c>
      <c r="M10" s="54">
        <v>18</v>
      </c>
      <c r="N10" s="2">
        <v>15</v>
      </c>
      <c r="O10" s="2">
        <v>20</v>
      </c>
      <c r="P10" s="55">
        <v>2</v>
      </c>
      <c r="R10" s="75">
        <f t="shared" si="1"/>
        <v>0.35483870967741937</v>
      </c>
      <c r="S10" s="36">
        <f t="shared" si="2"/>
        <v>3.2258064516129031E-2</v>
      </c>
      <c r="T10" s="36">
        <f t="shared" si="3"/>
        <v>0.54838709677419351</v>
      </c>
      <c r="U10" s="76">
        <f t="shared" si="4"/>
        <v>3.2258064516129031E-2</v>
      </c>
      <c r="V10" s="85">
        <f t="shared" si="5"/>
        <v>0.58064516129032262</v>
      </c>
      <c r="W10" s="44">
        <f t="shared" si="5"/>
        <v>0.4838709677419355</v>
      </c>
      <c r="X10" s="44">
        <f t="shared" si="5"/>
        <v>0.64516129032258063</v>
      </c>
      <c r="Y10" s="86">
        <f t="shared" si="5"/>
        <v>6.4516129032258063E-2</v>
      </c>
      <c r="AA10" t="s">
        <v>104</v>
      </c>
      <c r="AB10" s="38">
        <f t="shared" si="6"/>
        <v>0.54838709677419351</v>
      </c>
      <c r="AC10" s="38">
        <f t="shared" si="7"/>
        <v>0.64516129032258063</v>
      </c>
    </row>
    <row r="11" spans="1:29" ht="17.399999999999999" x14ac:dyDescent="0.75">
      <c r="A11" s="2" t="s">
        <v>14</v>
      </c>
      <c r="B11" s="2">
        <v>7</v>
      </c>
      <c r="C11" s="2" t="s">
        <v>30</v>
      </c>
      <c r="D11" s="2" t="s">
        <v>33</v>
      </c>
      <c r="E11" s="2"/>
      <c r="F11" s="2">
        <v>76</v>
      </c>
      <c r="G11" s="2">
        <v>6</v>
      </c>
      <c r="H11" s="47">
        <v>44</v>
      </c>
      <c r="I11" s="54">
        <v>7</v>
      </c>
      <c r="J11" s="2">
        <v>0</v>
      </c>
      <c r="K11" s="2">
        <v>9</v>
      </c>
      <c r="L11" s="55">
        <v>1</v>
      </c>
      <c r="M11" s="54">
        <v>42</v>
      </c>
      <c r="N11" s="2">
        <v>7</v>
      </c>
      <c r="O11" s="2">
        <v>43</v>
      </c>
      <c r="P11" s="55">
        <v>10</v>
      </c>
      <c r="R11" s="75">
        <f t="shared" si="1"/>
        <v>9.2105263157894732E-2</v>
      </c>
      <c r="S11" s="36">
        <f t="shared" si="2"/>
        <v>0</v>
      </c>
      <c r="T11" s="36">
        <f t="shared" si="3"/>
        <v>0.11842105263157894</v>
      </c>
      <c r="U11" s="76">
        <f t="shared" si="4"/>
        <v>1.3157894736842105E-2</v>
      </c>
      <c r="V11" s="85">
        <f t="shared" si="5"/>
        <v>0.55263157894736847</v>
      </c>
      <c r="W11" s="44">
        <f t="shared" si="5"/>
        <v>9.2105263157894732E-2</v>
      </c>
      <c r="X11" s="44">
        <f t="shared" si="5"/>
        <v>0.56578947368421051</v>
      </c>
      <c r="Y11" s="86">
        <f t="shared" si="5"/>
        <v>0.13157894736842105</v>
      </c>
      <c r="AA11" t="s">
        <v>104</v>
      </c>
      <c r="AB11" s="38">
        <f t="shared" si="6"/>
        <v>0.11842105263157894</v>
      </c>
      <c r="AC11" s="38">
        <f t="shared" si="7"/>
        <v>0.56578947368421051</v>
      </c>
    </row>
    <row r="12" spans="1:29" ht="17.399999999999999" x14ac:dyDescent="0.75">
      <c r="A12" s="2" t="s">
        <v>14</v>
      </c>
      <c r="B12" s="2">
        <v>8</v>
      </c>
      <c r="C12" s="2" t="s">
        <v>30</v>
      </c>
      <c r="D12" s="3" t="s">
        <v>38</v>
      </c>
      <c r="E12" s="2" t="s">
        <v>80</v>
      </c>
      <c r="F12" s="2">
        <v>34</v>
      </c>
      <c r="G12" s="39"/>
      <c r="H12" s="47">
        <v>14</v>
      </c>
      <c r="I12" s="54">
        <v>16</v>
      </c>
      <c r="J12" s="2">
        <v>4</v>
      </c>
      <c r="K12" s="2">
        <v>19</v>
      </c>
      <c r="L12" s="55">
        <v>4</v>
      </c>
      <c r="M12" s="54">
        <v>18</v>
      </c>
      <c r="N12" s="2">
        <v>10</v>
      </c>
      <c r="O12" s="2">
        <v>14</v>
      </c>
      <c r="P12" s="55">
        <v>2</v>
      </c>
      <c r="R12" s="75">
        <f t="shared" si="1"/>
        <v>0.47058823529411764</v>
      </c>
      <c r="S12" s="36">
        <f t="shared" si="2"/>
        <v>0.11764705882352941</v>
      </c>
      <c r="T12" s="36">
        <f t="shared" si="3"/>
        <v>0.55882352941176472</v>
      </c>
      <c r="U12" s="76">
        <f t="shared" si="4"/>
        <v>0.11764705882352941</v>
      </c>
      <c r="V12" s="85">
        <f t="shared" si="5"/>
        <v>0.52941176470588236</v>
      </c>
      <c r="W12" s="44">
        <f t="shared" si="5"/>
        <v>0.29411764705882354</v>
      </c>
      <c r="X12" s="44">
        <f t="shared" si="5"/>
        <v>0.41176470588235292</v>
      </c>
      <c r="Y12" s="86">
        <f t="shared" si="5"/>
        <v>5.8823529411764705E-2</v>
      </c>
      <c r="AA12" t="s">
        <v>103</v>
      </c>
      <c r="AB12" s="38">
        <f t="shared" si="6"/>
        <v>0.55882352941176472</v>
      </c>
      <c r="AC12" s="38">
        <f t="shared" si="7"/>
        <v>0.52941176470588236</v>
      </c>
    </row>
    <row r="13" spans="1:29" ht="17.399999999999999" x14ac:dyDescent="0.75">
      <c r="A13" s="2" t="s">
        <v>14</v>
      </c>
      <c r="B13" s="2" t="s">
        <v>41</v>
      </c>
      <c r="C13" s="2" t="s">
        <v>30</v>
      </c>
      <c r="D13" s="2" t="s">
        <v>81</v>
      </c>
      <c r="E13" s="2" t="s">
        <v>82</v>
      </c>
      <c r="F13" s="2">
        <v>39</v>
      </c>
      <c r="G13" s="39"/>
      <c r="H13" s="48" t="s">
        <v>25</v>
      </c>
      <c r="I13" s="54">
        <v>25</v>
      </c>
      <c r="J13" s="2">
        <v>23</v>
      </c>
      <c r="K13" s="2">
        <v>30</v>
      </c>
      <c r="L13" s="55">
        <v>24</v>
      </c>
      <c r="M13" s="54">
        <v>30</v>
      </c>
      <c r="N13" s="2">
        <v>22</v>
      </c>
      <c r="O13" s="2">
        <v>26</v>
      </c>
      <c r="P13" s="55">
        <v>20</v>
      </c>
      <c r="R13" s="75">
        <f t="shared" si="1"/>
        <v>0.64102564102564108</v>
      </c>
      <c r="S13" s="36">
        <f t="shared" si="2"/>
        <v>0.58974358974358976</v>
      </c>
      <c r="T13" s="36">
        <f t="shared" si="3"/>
        <v>0.76923076923076927</v>
      </c>
      <c r="U13" s="76">
        <f t="shared" si="4"/>
        <v>0.61538461538461542</v>
      </c>
      <c r="V13" s="85">
        <f t="shared" si="5"/>
        <v>0.76923076923076927</v>
      </c>
      <c r="W13" s="44">
        <f t="shared" si="5"/>
        <v>0.5641025641025641</v>
      </c>
      <c r="X13" s="44">
        <f t="shared" si="5"/>
        <v>0.66666666666666663</v>
      </c>
      <c r="Y13" s="86">
        <f t="shared" si="5"/>
        <v>0.51282051282051277</v>
      </c>
      <c r="AA13" t="s">
        <v>103</v>
      </c>
      <c r="AB13" s="38">
        <f t="shared" si="6"/>
        <v>0.76923076923076927</v>
      </c>
      <c r="AC13" s="38">
        <f t="shared" si="7"/>
        <v>0.76923076923076927</v>
      </c>
    </row>
    <row r="14" spans="1:29" ht="17.399999999999999" x14ac:dyDescent="0.75">
      <c r="A14" s="2" t="s">
        <v>14</v>
      </c>
      <c r="B14" s="2" t="s">
        <v>42</v>
      </c>
      <c r="C14" s="2" t="s">
        <v>30</v>
      </c>
      <c r="D14" s="2" t="s">
        <v>40</v>
      </c>
      <c r="E14" s="2" t="s">
        <v>83</v>
      </c>
      <c r="F14" s="2">
        <v>129</v>
      </c>
      <c r="G14" s="39"/>
      <c r="H14" s="48" t="s">
        <v>25</v>
      </c>
      <c r="I14" s="54">
        <v>23</v>
      </c>
      <c r="J14" s="2">
        <v>7</v>
      </c>
      <c r="K14" s="2">
        <v>21</v>
      </c>
      <c r="L14" s="55">
        <v>7</v>
      </c>
      <c r="M14" s="54">
        <v>27</v>
      </c>
      <c r="N14" s="2">
        <v>18</v>
      </c>
      <c r="O14" s="2">
        <v>27</v>
      </c>
      <c r="P14" s="55">
        <v>6</v>
      </c>
      <c r="R14" s="75">
        <f t="shared" si="1"/>
        <v>0.17829457364341086</v>
      </c>
      <c r="S14" s="36">
        <f t="shared" si="2"/>
        <v>5.4263565891472867E-2</v>
      </c>
      <c r="T14" s="36">
        <f t="shared" si="3"/>
        <v>0.16279069767441862</v>
      </c>
      <c r="U14" s="76">
        <f t="shared" si="4"/>
        <v>5.4263565891472867E-2</v>
      </c>
      <c r="V14" s="85">
        <f t="shared" si="5"/>
        <v>0.20930232558139536</v>
      </c>
      <c r="W14" s="44">
        <f t="shared" si="5"/>
        <v>0.13953488372093023</v>
      </c>
      <c r="X14" s="44">
        <f t="shared" si="5"/>
        <v>0.20930232558139536</v>
      </c>
      <c r="Y14" s="86">
        <f t="shared" si="5"/>
        <v>4.6511627906976744E-2</v>
      </c>
      <c r="AA14" t="s">
        <v>105</v>
      </c>
      <c r="AB14" s="38">
        <f t="shared" si="6"/>
        <v>0.17829457364341086</v>
      </c>
      <c r="AC14" s="38">
        <f t="shared" si="7"/>
        <v>0.20930232558139536</v>
      </c>
    </row>
    <row r="15" spans="1:29" ht="17.399999999999999" x14ac:dyDescent="0.75">
      <c r="A15" s="2" t="s">
        <v>14</v>
      </c>
      <c r="B15" s="2">
        <v>10</v>
      </c>
      <c r="C15" s="2" t="s">
        <v>30</v>
      </c>
      <c r="D15" s="2" t="s">
        <v>43</v>
      </c>
      <c r="E15" s="2"/>
      <c r="F15" s="2">
        <v>17</v>
      </c>
      <c r="G15" s="39"/>
      <c r="H15" s="48" t="s">
        <v>25</v>
      </c>
      <c r="I15" s="54">
        <v>5</v>
      </c>
      <c r="J15" s="2">
        <v>2</v>
      </c>
      <c r="K15" s="2">
        <v>6</v>
      </c>
      <c r="L15" s="55">
        <v>3</v>
      </c>
      <c r="M15" s="54">
        <v>3</v>
      </c>
      <c r="N15" s="2">
        <v>9</v>
      </c>
      <c r="O15" s="2">
        <v>5</v>
      </c>
      <c r="P15" s="55">
        <v>4</v>
      </c>
      <c r="R15" s="75">
        <f t="shared" si="1"/>
        <v>0.29411764705882354</v>
      </c>
      <c r="S15" s="36">
        <f t="shared" si="2"/>
        <v>0.11764705882352941</v>
      </c>
      <c r="T15" s="36">
        <f t="shared" si="3"/>
        <v>0.35294117647058826</v>
      </c>
      <c r="U15" s="76">
        <f t="shared" si="4"/>
        <v>0.17647058823529413</v>
      </c>
      <c r="V15" s="85">
        <f t="shared" si="5"/>
        <v>0.17647058823529413</v>
      </c>
      <c r="W15" s="44">
        <f t="shared" si="5"/>
        <v>0.52941176470588236</v>
      </c>
      <c r="X15" s="44">
        <f t="shared" si="5"/>
        <v>0.29411764705882354</v>
      </c>
      <c r="Y15" s="86">
        <f t="shared" si="5"/>
        <v>0.23529411764705882</v>
      </c>
      <c r="AA15" t="s">
        <v>104</v>
      </c>
      <c r="AB15" s="38">
        <f t="shared" si="6"/>
        <v>0.35294117647058826</v>
      </c>
      <c r="AC15" s="38">
        <f t="shared" si="7"/>
        <v>0.52941176470588236</v>
      </c>
    </row>
    <row r="16" spans="1:29" ht="17.399999999999999" x14ac:dyDescent="0.75">
      <c r="A16" s="2" t="s">
        <v>14</v>
      </c>
      <c r="B16" s="2">
        <v>11</v>
      </c>
      <c r="C16" s="2" t="s">
        <v>15</v>
      </c>
      <c r="D16" s="2" t="s">
        <v>44</v>
      </c>
      <c r="E16" s="2"/>
      <c r="F16" s="2">
        <v>261</v>
      </c>
      <c r="G16" s="39"/>
      <c r="H16" s="48" t="s">
        <v>25</v>
      </c>
      <c r="I16" s="54">
        <v>40</v>
      </c>
      <c r="J16" s="2">
        <v>13</v>
      </c>
      <c r="K16" s="2">
        <v>46</v>
      </c>
      <c r="L16" s="55">
        <v>9</v>
      </c>
      <c r="M16" s="54">
        <v>39</v>
      </c>
      <c r="N16" s="2">
        <v>36</v>
      </c>
      <c r="O16" s="2">
        <v>51</v>
      </c>
      <c r="P16" s="55">
        <v>35</v>
      </c>
      <c r="R16" s="75">
        <f t="shared" si="1"/>
        <v>0.1532567049808429</v>
      </c>
      <c r="S16" s="36">
        <f t="shared" si="2"/>
        <v>4.9808429118773943E-2</v>
      </c>
      <c r="T16" s="36">
        <f t="shared" si="3"/>
        <v>0.17624521072796934</v>
      </c>
      <c r="U16" s="76">
        <f t="shared" si="4"/>
        <v>3.4482758620689655E-2</v>
      </c>
      <c r="V16" s="85">
        <f t="shared" si="5"/>
        <v>0.14942528735632185</v>
      </c>
      <c r="W16" s="44">
        <f t="shared" si="5"/>
        <v>0.13793103448275862</v>
      </c>
      <c r="X16" s="44">
        <f t="shared" si="5"/>
        <v>0.19540229885057472</v>
      </c>
      <c r="Y16" s="86">
        <f t="shared" si="5"/>
        <v>0.13409961685823754</v>
      </c>
      <c r="AA16" t="s">
        <v>104</v>
      </c>
      <c r="AB16" s="38">
        <f t="shared" si="6"/>
        <v>0.17624521072796934</v>
      </c>
      <c r="AC16" s="38">
        <f t="shared" si="7"/>
        <v>0.19540229885057472</v>
      </c>
    </row>
    <row r="17" spans="1:29" ht="17.399999999999999" x14ac:dyDescent="0.75">
      <c r="A17" s="2" t="s">
        <v>14</v>
      </c>
      <c r="B17" s="2">
        <v>12</v>
      </c>
      <c r="C17" s="2" t="s">
        <v>22</v>
      </c>
      <c r="D17" s="2" t="s">
        <v>45</v>
      </c>
      <c r="E17" s="2"/>
      <c r="F17" s="2">
        <v>70</v>
      </c>
      <c r="G17" s="39"/>
      <c r="H17" s="48" t="s">
        <v>25</v>
      </c>
      <c r="I17" s="54">
        <v>42</v>
      </c>
      <c r="J17" s="2">
        <v>11</v>
      </c>
      <c r="K17" s="2">
        <v>29</v>
      </c>
      <c r="L17" s="55">
        <v>15</v>
      </c>
      <c r="M17" s="54">
        <v>36</v>
      </c>
      <c r="N17" s="2">
        <v>26</v>
      </c>
      <c r="O17" s="2">
        <v>32</v>
      </c>
      <c r="P17" s="55">
        <v>20</v>
      </c>
      <c r="R17" s="75">
        <f t="shared" si="1"/>
        <v>0.6</v>
      </c>
      <c r="S17" s="36">
        <f t="shared" si="2"/>
        <v>0.15714285714285714</v>
      </c>
      <c r="T17" s="36">
        <f t="shared" si="3"/>
        <v>0.41428571428571431</v>
      </c>
      <c r="U17" s="76">
        <f t="shared" si="4"/>
        <v>0.21428571428571427</v>
      </c>
      <c r="V17" s="85">
        <f t="shared" si="5"/>
        <v>0.51428571428571423</v>
      </c>
      <c r="W17" s="44">
        <f t="shared" si="5"/>
        <v>0.37142857142857144</v>
      </c>
      <c r="X17" s="44">
        <f t="shared" si="5"/>
        <v>0.45714285714285713</v>
      </c>
      <c r="Y17" s="86">
        <f t="shared" si="5"/>
        <v>0.2857142857142857</v>
      </c>
      <c r="AA17" t="s">
        <v>104</v>
      </c>
      <c r="AB17" s="38">
        <f t="shared" si="6"/>
        <v>0.6</v>
      </c>
      <c r="AC17" s="38">
        <f t="shared" si="7"/>
        <v>0.51428571428571423</v>
      </c>
    </row>
    <row r="18" spans="1:29" ht="17.399999999999999" x14ac:dyDescent="0.75">
      <c r="A18" s="2" t="s">
        <v>14</v>
      </c>
      <c r="B18" s="2">
        <v>13</v>
      </c>
      <c r="C18" s="2" t="s">
        <v>30</v>
      </c>
      <c r="D18" s="2" t="s">
        <v>34</v>
      </c>
      <c r="E18" s="2"/>
      <c r="F18" s="2">
        <v>35</v>
      </c>
      <c r="G18" s="2">
        <v>1</v>
      </c>
      <c r="H18" s="48" t="s">
        <v>25</v>
      </c>
      <c r="I18" s="54">
        <v>18</v>
      </c>
      <c r="J18" s="2">
        <v>10</v>
      </c>
      <c r="K18" s="2">
        <v>17</v>
      </c>
      <c r="L18" s="55">
        <v>9</v>
      </c>
      <c r="M18" s="54">
        <v>30</v>
      </c>
      <c r="N18" s="2">
        <v>9</v>
      </c>
      <c r="O18" s="2">
        <v>28</v>
      </c>
      <c r="P18" s="55">
        <v>10</v>
      </c>
      <c r="R18" s="75">
        <f t="shared" si="1"/>
        <v>0.51428571428571423</v>
      </c>
      <c r="S18" s="36">
        <f t="shared" si="2"/>
        <v>0.2857142857142857</v>
      </c>
      <c r="T18" s="36">
        <f t="shared" si="3"/>
        <v>0.48571428571428571</v>
      </c>
      <c r="U18" s="76">
        <f t="shared" si="4"/>
        <v>0.25714285714285712</v>
      </c>
      <c r="V18" s="85">
        <f t="shared" si="5"/>
        <v>0.8571428571428571</v>
      </c>
      <c r="W18" s="44">
        <f t="shared" si="5"/>
        <v>0.25714285714285712</v>
      </c>
      <c r="X18" s="44">
        <f t="shared" si="5"/>
        <v>0.8</v>
      </c>
      <c r="Y18" s="86">
        <f t="shared" si="5"/>
        <v>0.2857142857142857</v>
      </c>
      <c r="AA18" t="s">
        <v>104</v>
      </c>
      <c r="AB18" s="38">
        <f t="shared" si="6"/>
        <v>0.51428571428571423</v>
      </c>
      <c r="AC18" s="38">
        <f t="shared" si="7"/>
        <v>0.8571428571428571</v>
      </c>
    </row>
    <row r="19" spans="1:29" ht="17.399999999999999" x14ac:dyDescent="0.75">
      <c r="A19" s="2" t="s">
        <v>14</v>
      </c>
      <c r="B19" s="2">
        <v>14</v>
      </c>
      <c r="C19" s="2" t="s">
        <v>15</v>
      </c>
      <c r="D19" s="2" t="s">
        <v>35</v>
      </c>
      <c r="E19" s="2"/>
      <c r="F19" s="2">
        <v>36</v>
      </c>
      <c r="G19" s="2">
        <v>4</v>
      </c>
      <c r="H19" s="48" t="s">
        <v>25</v>
      </c>
      <c r="I19" s="54">
        <v>3</v>
      </c>
      <c r="J19" s="2">
        <v>10</v>
      </c>
      <c r="K19" s="2">
        <v>11</v>
      </c>
      <c r="L19" s="55">
        <v>0</v>
      </c>
      <c r="M19" s="54">
        <v>36</v>
      </c>
      <c r="N19" s="2">
        <v>13</v>
      </c>
      <c r="O19" s="2">
        <v>20</v>
      </c>
      <c r="P19" s="55">
        <v>1</v>
      </c>
      <c r="R19" s="75">
        <f t="shared" si="1"/>
        <v>8.3333333333333329E-2</v>
      </c>
      <c r="S19" s="36">
        <f t="shared" si="2"/>
        <v>0.27777777777777779</v>
      </c>
      <c r="T19" s="36">
        <f t="shared" si="3"/>
        <v>0.30555555555555558</v>
      </c>
      <c r="U19" s="76">
        <f t="shared" si="4"/>
        <v>0</v>
      </c>
      <c r="V19" s="85">
        <f t="shared" si="5"/>
        <v>1</v>
      </c>
      <c r="W19" s="44">
        <f t="shared" si="5"/>
        <v>0.3611111111111111</v>
      </c>
      <c r="X19" s="44">
        <f t="shared" si="5"/>
        <v>0.55555555555555558</v>
      </c>
      <c r="Y19" s="86">
        <f t="shared" si="5"/>
        <v>2.7777777777777776E-2</v>
      </c>
      <c r="AA19" t="s">
        <v>104</v>
      </c>
      <c r="AB19" s="38">
        <f t="shared" si="6"/>
        <v>0.30555555555555558</v>
      </c>
      <c r="AC19" s="38">
        <f t="shared" si="7"/>
        <v>1</v>
      </c>
    </row>
    <row r="20" spans="1:29" ht="17.399999999999999" x14ac:dyDescent="0.75">
      <c r="A20" s="2" t="s">
        <v>14</v>
      </c>
      <c r="B20" s="2">
        <v>15</v>
      </c>
      <c r="C20" s="2" t="s">
        <v>22</v>
      </c>
      <c r="D20" s="5" t="s">
        <v>48</v>
      </c>
      <c r="E20" s="2" t="str">
        <f>'Data Collection Form'!D32</f>
        <v>Customer only</v>
      </c>
      <c r="F20" s="2">
        <v>72</v>
      </c>
      <c r="G20" s="2">
        <v>3</v>
      </c>
      <c r="H20" s="48" t="s">
        <v>25</v>
      </c>
      <c r="I20" s="54">
        <v>25</v>
      </c>
      <c r="J20" s="2">
        <v>10</v>
      </c>
      <c r="K20" s="2">
        <v>22</v>
      </c>
      <c r="L20" s="55">
        <v>12</v>
      </c>
      <c r="M20" s="54">
        <v>26</v>
      </c>
      <c r="N20" s="2">
        <v>7</v>
      </c>
      <c r="O20" s="2">
        <v>26</v>
      </c>
      <c r="P20" s="55">
        <v>9</v>
      </c>
      <c r="R20" s="75">
        <f t="shared" si="1"/>
        <v>0.34722222222222221</v>
      </c>
      <c r="S20" s="36">
        <f t="shared" si="2"/>
        <v>0.1388888888888889</v>
      </c>
      <c r="T20" s="36">
        <f t="shared" si="3"/>
        <v>0.30555555555555558</v>
      </c>
      <c r="U20" s="76">
        <f t="shared" si="4"/>
        <v>0.16666666666666666</v>
      </c>
      <c r="V20" s="85">
        <f t="shared" si="5"/>
        <v>0.3611111111111111</v>
      </c>
      <c r="W20" s="44">
        <f t="shared" si="5"/>
        <v>9.7222222222222224E-2</v>
      </c>
      <c r="X20" s="44">
        <f t="shared" si="5"/>
        <v>0.3611111111111111</v>
      </c>
      <c r="Y20" s="86">
        <f t="shared" si="5"/>
        <v>0.125</v>
      </c>
      <c r="AA20" t="s">
        <v>103</v>
      </c>
      <c r="AB20" s="38">
        <f t="shared" si="6"/>
        <v>0.34722222222222221</v>
      </c>
      <c r="AC20" s="38">
        <f t="shared" si="7"/>
        <v>0.3611111111111111</v>
      </c>
    </row>
    <row r="21" spans="1:29" ht="17.399999999999999" x14ac:dyDescent="0.75">
      <c r="A21" s="2" t="s">
        <v>14</v>
      </c>
      <c r="B21" s="2">
        <v>16</v>
      </c>
      <c r="C21" s="2" t="s">
        <v>22</v>
      </c>
      <c r="D21" s="2" t="s">
        <v>84</v>
      </c>
      <c r="E21" s="2" t="str">
        <f>'Data Collection Form'!D33</f>
        <v>customer only in some areas</v>
      </c>
      <c r="F21" s="2">
        <v>143</v>
      </c>
      <c r="G21" s="2">
        <v>7</v>
      </c>
      <c r="H21" s="48" t="s">
        <v>25</v>
      </c>
      <c r="I21" s="54">
        <v>92</v>
      </c>
      <c r="J21" s="2">
        <v>56</v>
      </c>
      <c r="K21" s="2">
        <v>93</v>
      </c>
      <c r="L21" s="55">
        <v>63</v>
      </c>
      <c r="M21" s="54">
        <v>111</v>
      </c>
      <c r="N21" s="2">
        <v>110</v>
      </c>
      <c r="O21" s="2">
        <v>99</v>
      </c>
      <c r="P21" s="55">
        <v>88</v>
      </c>
      <c r="R21" s="75">
        <f t="shared" si="1"/>
        <v>0.64335664335664333</v>
      </c>
      <c r="S21" s="36">
        <f t="shared" si="2"/>
        <v>0.39160839160839161</v>
      </c>
      <c r="T21" s="36">
        <f t="shared" si="3"/>
        <v>0.65034965034965031</v>
      </c>
      <c r="U21" s="76">
        <f t="shared" si="4"/>
        <v>0.44055944055944057</v>
      </c>
      <c r="V21" s="85">
        <f t="shared" ref="V21:Y35" si="8">M21/$F21</f>
        <v>0.77622377622377625</v>
      </c>
      <c r="W21" s="44">
        <f t="shared" si="8"/>
        <v>0.76923076923076927</v>
      </c>
      <c r="X21" s="44">
        <f t="shared" si="8"/>
        <v>0.69230769230769229</v>
      </c>
      <c r="Y21" s="86">
        <f t="shared" si="8"/>
        <v>0.61538461538461542</v>
      </c>
      <c r="AA21" t="s">
        <v>103</v>
      </c>
      <c r="AB21" s="38">
        <f t="shared" si="6"/>
        <v>0.65034965034965031</v>
      </c>
      <c r="AC21" s="38">
        <f t="shared" si="7"/>
        <v>0.77622377622377625</v>
      </c>
    </row>
    <row r="22" spans="1:29" ht="17.399999999999999" x14ac:dyDescent="0.75">
      <c r="A22" s="2" t="s">
        <v>14</v>
      </c>
      <c r="B22" s="2">
        <v>17</v>
      </c>
      <c r="C22" s="2" t="s">
        <v>22</v>
      </c>
      <c r="D22" s="2" t="s">
        <v>85</v>
      </c>
      <c r="E22" s="2" t="str">
        <f>'Data Collection Form'!D34</f>
        <v>customer only</v>
      </c>
      <c r="F22" s="2">
        <v>171</v>
      </c>
      <c r="G22" s="2">
        <v>6</v>
      </c>
      <c r="H22" s="48" t="s">
        <v>25</v>
      </c>
      <c r="I22" s="54">
        <v>31</v>
      </c>
      <c r="J22" s="2">
        <v>92</v>
      </c>
      <c r="K22" s="2">
        <v>44</v>
      </c>
      <c r="L22" s="55">
        <v>72</v>
      </c>
      <c r="M22" s="54">
        <v>38</v>
      </c>
      <c r="N22" s="2">
        <v>84</v>
      </c>
      <c r="O22" s="2">
        <v>38</v>
      </c>
      <c r="P22" s="55">
        <v>89</v>
      </c>
      <c r="R22" s="75">
        <f t="shared" si="1"/>
        <v>0.18128654970760233</v>
      </c>
      <c r="S22" s="36">
        <f t="shared" si="2"/>
        <v>0.53801169590643272</v>
      </c>
      <c r="T22" s="36">
        <f t="shared" si="3"/>
        <v>0.25730994152046782</v>
      </c>
      <c r="U22" s="76">
        <f t="shared" si="4"/>
        <v>0.42105263157894735</v>
      </c>
      <c r="V22" s="85">
        <f t="shared" si="8"/>
        <v>0.22222222222222221</v>
      </c>
      <c r="W22" s="44">
        <f t="shared" si="8"/>
        <v>0.49122807017543857</v>
      </c>
      <c r="X22" s="44">
        <f t="shared" si="8"/>
        <v>0.22222222222222221</v>
      </c>
      <c r="Y22" s="86">
        <f t="shared" si="8"/>
        <v>0.52046783625730997</v>
      </c>
      <c r="AA22" t="s">
        <v>103</v>
      </c>
      <c r="AB22" s="38">
        <f t="shared" si="6"/>
        <v>0.53801169590643272</v>
      </c>
      <c r="AC22" s="38">
        <f t="shared" si="7"/>
        <v>0.52046783625730997</v>
      </c>
    </row>
    <row r="23" spans="1:29" ht="17.399999999999999" x14ac:dyDescent="0.75">
      <c r="A23" s="2" t="s">
        <v>14</v>
      </c>
      <c r="B23" s="2">
        <v>18</v>
      </c>
      <c r="C23" s="2" t="s">
        <v>22</v>
      </c>
      <c r="D23" s="2" t="s">
        <v>54</v>
      </c>
      <c r="E23" s="2" t="s">
        <v>86</v>
      </c>
      <c r="F23" s="2">
        <v>21</v>
      </c>
      <c r="G23" s="2">
        <v>0</v>
      </c>
      <c r="H23" s="48" t="s">
        <v>25</v>
      </c>
      <c r="I23" s="54">
        <v>5</v>
      </c>
      <c r="J23" s="2">
        <v>4</v>
      </c>
      <c r="K23" s="2">
        <v>6</v>
      </c>
      <c r="L23" s="55">
        <v>11</v>
      </c>
      <c r="M23" s="54">
        <v>7</v>
      </c>
      <c r="N23" s="2">
        <v>5</v>
      </c>
      <c r="O23" s="2">
        <v>5</v>
      </c>
      <c r="P23" s="55">
        <v>5</v>
      </c>
      <c r="R23" s="75">
        <f t="shared" si="1"/>
        <v>0.23809523809523808</v>
      </c>
      <c r="S23" s="36">
        <f t="shared" si="2"/>
        <v>0.19047619047619047</v>
      </c>
      <c r="T23" s="36">
        <f t="shared" si="3"/>
        <v>0.2857142857142857</v>
      </c>
      <c r="U23" s="76">
        <f t="shared" si="4"/>
        <v>0.52380952380952384</v>
      </c>
      <c r="V23" s="85">
        <f t="shared" si="8"/>
        <v>0.33333333333333331</v>
      </c>
      <c r="W23" s="44">
        <f t="shared" si="8"/>
        <v>0.23809523809523808</v>
      </c>
      <c r="X23" s="44">
        <f t="shared" si="8"/>
        <v>0.23809523809523808</v>
      </c>
      <c r="Y23" s="86">
        <f t="shared" si="8"/>
        <v>0.23809523809523808</v>
      </c>
      <c r="AA23" t="s">
        <v>105</v>
      </c>
      <c r="AB23" s="38">
        <f t="shared" si="6"/>
        <v>0.52380952380952384</v>
      </c>
      <c r="AC23" s="38">
        <f t="shared" si="7"/>
        <v>0.33333333333333331</v>
      </c>
    </row>
    <row r="24" spans="1:29" ht="17.399999999999999" x14ac:dyDescent="0.75">
      <c r="A24" s="2" t="s">
        <v>14</v>
      </c>
      <c r="B24" s="2">
        <v>19</v>
      </c>
      <c r="C24" s="2" t="s">
        <v>22</v>
      </c>
      <c r="D24" s="2" t="s">
        <v>56</v>
      </c>
      <c r="E24" s="2" t="str">
        <f>'Data Collection Form'!D36</f>
        <v>customer only</v>
      </c>
      <c r="F24" s="2">
        <v>66</v>
      </c>
      <c r="G24" s="2">
        <v>6</v>
      </c>
      <c r="H24" s="48" t="s">
        <v>25</v>
      </c>
      <c r="I24" s="54">
        <v>32</v>
      </c>
      <c r="J24" s="2">
        <v>22</v>
      </c>
      <c r="K24" s="2">
        <v>34</v>
      </c>
      <c r="L24" s="55">
        <v>21</v>
      </c>
      <c r="M24" s="54">
        <v>37</v>
      </c>
      <c r="N24" s="2">
        <v>19</v>
      </c>
      <c r="O24" s="2">
        <v>28</v>
      </c>
      <c r="P24" s="55">
        <v>25</v>
      </c>
      <c r="R24" s="75">
        <f t="shared" si="1"/>
        <v>0.48484848484848486</v>
      </c>
      <c r="S24" s="36">
        <f t="shared" si="2"/>
        <v>0.33333333333333331</v>
      </c>
      <c r="T24" s="36">
        <f t="shared" si="3"/>
        <v>0.51515151515151514</v>
      </c>
      <c r="U24" s="76">
        <f t="shared" si="4"/>
        <v>0.31818181818181818</v>
      </c>
      <c r="V24" s="85">
        <f t="shared" si="8"/>
        <v>0.56060606060606055</v>
      </c>
      <c r="W24" s="44">
        <f t="shared" si="8"/>
        <v>0.2878787878787879</v>
      </c>
      <c r="X24" s="44">
        <f t="shared" si="8"/>
        <v>0.42424242424242425</v>
      </c>
      <c r="Y24" s="86">
        <f t="shared" si="8"/>
        <v>0.37878787878787878</v>
      </c>
      <c r="AA24" t="s">
        <v>103</v>
      </c>
      <c r="AB24" s="38">
        <f t="shared" si="6"/>
        <v>0.51515151515151514</v>
      </c>
      <c r="AC24" s="38">
        <f t="shared" si="7"/>
        <v>0.56060606060606055</v>
      </c>
    </row>
    <row r="25" spans="1:29" ht="17.399999999999999" x14ac:dyDescent="0.75">
      <c r="A25" s="2" t="s">
        <v>14</v>
      </c>
      <c r="B25" s="2">
        <v>20</v>
      </c>
      <c r="C25" s="2" t="s">
        <v>22</v>
      </c>
      <c r="D25" s="2" t="s">
        <v>87</v>
      </c>
      <c r="E25" s="2"/>
      <c r="F25" s="2">
        <v>105</v>
      </c>
      <c r="G25" s="2">
        <v>8</v>
      </c>
      <c r="H25" s="48" t="s">
        <v>25</v>
      </c>
      <c r="I25" s="54">
        <v>45</v>
      </c>
      <c r="J25" s="2">
        <v>37</v>
      </c>
      <c r="K25" s="2">
        <v>37</v>
      </c>
      <c r="L25" s="55">
        <v>31</v>
      </c>
      <c r="M25" s="54">
        <v>51</v>
      </c>
      <c r="N25" s="2">
        <v>41</v>
      </c>
      <c r="O25" s="2">
        <v>45</v>
      </c>
      <c r="P25" s="55">
        <v>17</v>
      </c>
      <c r="R25" s="75">
        <f t="shared" si="1"/>
        <v>0.42857142857142855</v>
      </c>
      <c r="S25" s="36">
        <f t="shared" si="2"/>
        <v>0.35238095238095241</v>
      </c>
      <c r="T25" s="36">
        <f t="shared" si="3"/>
        <v>0.35238095238095241</v>
      </c>
      <c r="U25" s="76">
        <f t="shared" si="4"/>
        <v>0.29523809523809524</v>
      </c>
      <c r="V25" s="85">
        <f t="shared" si="8"/>
        <v>0.48571428571428571</v>
      </c>
      <c r="W25" s="44">
        <f t="shared" si="8"/>
        <v>0.39047619047619048</v>
      </c>
      <c r="X25" s="44">
        <f t="shared" si="8"/>
        <v>0.42857142857142855</v>
      </c>
      <c r="Y25" s="86">
        <f t="shared" si="8"/>
        <v>0.16190476190476191</v>
      </c>
      <c r="AA25" t="s">
        <v>104</v>
      </c>
      <c r="AB25" s="38">
        <f t="shared" si="6"/>
        <v>0.42857142857142855</v>
      </c>
      <c r="AC25" s="38">
        <f t="shared" si="7"/>
        <v>0.48571428571428571</v>
      </c>
    </row>
    <row r="26" spans="1:29" ht="17.399999999999999" x14ac:dyDescent="0.75">
      <c r="A26" s="40" t="s">
        <v>26</v>
      </c>
      <c r="B26" s="40">
        <v>21</v>
      </c>
      <c r="C26" s="40" t="s">
        <v>15</v>
      </c>
      <c r="D26" s="40" t="s">
        <v>36</v>
      </c>
      <c r="E26" s="40" t="str">
        <f>'Data Collection Form'!D15</f>
        <v>2 hour: 6 AM - 6 PM</v>
      </c>
      <c r="F26" s="40">
        <v>10</v>
      </c>
      <c r="G26" s="40">
        <v>0</v>
      </c>
      <c r="H26" s="49" t="s">
        <v>25</v>
      </c>
      <c r="I26" s="56">
        <v>9</v>
      </c>
      <c r="J26" s="40">
        <v>0</v>
      </c>
      <c r="K26" s="40">
        <v>10</v>
      </c>
      <c r="L26" s="57">
        <v>0</v>
      </c>
      <c r="M26" s="56">
        <v>10</v>
      </c>
      <c r="N26" s="40">
        <v>4</v>
      </c>
      <c r="O26" s="40">
        <v>9</v>
      </c>
      <c r="P26" s="57">
        <v>1</v>
      </c>
      <c r="R26" s="75">
        <f t="shared" si="1"/>
        <v>0.9</v>
      </c>
      <c r="S26" s="36">
        <f t="shared" si="2"/>
        <v>0</v>
      </c>
      <c r="T26" s="36">
        <f t="shared" si="3"/>
        <v>1</v>
      </c>
      <c r="U26" s="76">
        <f t="shared" si="4"/>
        <v>0</v>
      </c>
      <c r="V26" s="85">
        <f t="shared" si="8"/>
        <v>1</v>
      </c>
      <c r="W26" s="44">
        <f t="shared" si="8"/>
        <v>0.4</v>
      </c>
      <c r="X26" s="44">
        <f t="shared" si="8"/>
        <v>0.9</v>
      </c>
      <c r="Y26" s="86">
        <f t="shared" si="8"/>
        <v>0.1</v>
      </c>
      <c r="AA26" t="s">
        <v>105</v>
      </c>
      <c r="AB26" s="38">
        <f t="shared" si="6"/>
        <v>1</v>
      </c>
      <c r="AC26" s="38">
        <f t="shared" si="7"/>
        <v>1</v>
      </c>
    </row>
    <row r="27" spans="1:29" ht="17.399999999999999" x14ac:dyDescent="0.75">
      <c r="A27" s="40" t="s">
        <v>26</v>
      </c>
      <c r="B27" s="40">
        <v>22</v>
      </c>
      <c r="C27" s="40" t="s">
        <v>15</v>
      </c>
      <c r="D27" s="40" t="s">
        <v>37</v>
      </c>
      <c r="E27" s="40" t="str">
        <f>'Data Collection Form'!D16</f>
        <v>2 hour: 6 AM - 6 PM</v>
      </c>
      <c r="F27" s="40">
        <v>10</v>
      </c>
      <c r="G27" s="40">
        <v>0</v>
      </c>
      <c r="H27" s="49" t="s">
        <v>25</v>
      </c>
      <c r="I27" s="56">
        <v>10</v>
      </c>
      <c r="J27" s="40">
        <v>2</v>
      </c>
      <c r="K27" s="40">
        <v>9</v>
      </c>
      <c r="L27" s="57">
        <v>0</v>
      </c>
      <c r="M27" s="56">
        <v>9</v>
      </c>
      <c r="N27" s="40">
        <v>7</v>
      </c>
      <c r="O27" s="40">
        <v>10</v>
      </c>
      <c r="P27" s="57">
        <v>2</v>
      </c>
      <c r="R27" s="75">
        <f t="shared" si="1"/>
        <v>1</v>
      </c>
      <c r="S27" s="36">
        <f t="shared" si="2"/>
        <v>0.2</v>
      </c>
      <c r="T27" s="36">
        <f t="shared" si="3"/>
        <v>0.9</v>
      </c>
      <c r="U27" s="76">
        <f t="shared" si="4"/>
        <v>0</v>
      </c>
      <c r="V27" s="85">
        <f t="shared" si="8"/>
        <v>0.9</v>
      </c>
      <c r="W27" s="44">
        <f t="shared" si="8"/>
        <v>0.7</v>
      </c>
      <c r="X27" s="44">
        <f t="shared" si="8"/>
        <v>1</v>
      </c>
      <c r="Y27" s="86">
        <f t="shared" si="8"/>
        <v>0.2</v>
      </c>
      <c r="AA27" t="s">
        <v>105</v>
      </c>
      <c r="AB27" s="38">
        <f t="shared" si="6"/>
        <v>1</v>
      </c>
      <c r="AC27" s="38">
        <f t="shared" si="7"/>
        <v>1</v>
      </c>
    </row>
    <row r="28" spans="1:29" ht="17.399999999999999" x14ac:dyDescent="0.75">
      <c r="A28" s="40" t="s">
        <v>26</v>
      </c>
      <c r="B28" s="40">
        <v>23</v>
      </c>
      <c r="C28" s="40" t="s">
        <v>15</v>
      </c>
      <c r="D28" s="40" t="s">
        <v>27</v>
      </c>
      <c r="E28" s="40" t="str">
        <f>'Data Collection Form'!D7</f>
        <v>2 hour: 6 AM - 6 PM</v>
      </c>
      <c r="F28" s="40">
        <v>6</v>
      </c>
      <c r="G28" s="40">
        <v>0</v>
      </c>
      <c r="H28" s="49" t="s">
        <v>25</v>
      </c>
      <c r="I28" s="56">
        <v>1</v>
      </c>
      <c r="J28" s="40">
        <v>1</v>
      </c>
      <c r="K28" s="40">
        <v>2</v>
      </c>
      <c r="L28" s="57">
        <v>0</v>
      </c>
      <c r="M28" s="56">
        <v>3</v>
      </c>
      <c r="N28" s="40">
        <v>1</v>
      </c>
      <c r="O28" s="40">
        <v>4</v>
      </c>
      <c r="P28" s="57">
        <v>1</v>
      </c>
      <c r="R28" s="75">
        <f t="shared" si="1"/>
        <v>0.16666666666666666</v>
      </c>
      <c r="S28" s="36">
        <f t="shared" si="2"/>
        <v>0.16666666666666666</v>
      </c>
      <c r="T28" s="36">
        <f t="shared" si="3"/>
        <v>0.33333333333333331</v>
      </c>
      <c r="U28" s="76">
        <f t="shared" si="4"/>
        <v>0</v>
      </c>
      <c r="V28" s="85">
        <f t="shared" si="8"/>
        <v>0.5</v>
      </c>
      <c r="W28" s="44">
        <f t="shared" si="8"/>
        <v>0.16666666666666666</v>
      </c>
      <c r="X28" s="44">
        <f t="shared" si="8"/>
        <v>0.66666666666666663</v>
      </c>
      <c r="Y28" s="86">
        <f t="shared" si="8"/>
        <v>0.16666666666666666</v>
      </c>
      <c r="AA28" t="s">
        <v>105</v>
      </c>
      <c r="AB28" s="38">
        <f t="shared" si="6"/>
        <v>0.33333333333333331</v>
      </c>
      <c r="AC28" s="38">
        <f t="shared" si="7"/>
        <v>0.66666666666666663</v>
      </c>
    </row>
    <row r="29" spans="1:29" ht="17.399999999999999" x14ac:dyDescent="0.75">
      <c r="A29" s="40" t="s">
        <v>26</v>
      </c>
      <c r="B29" s="40">
        <v>24</v>
      </c>
      <c r="C29" s="40" t="s">
        <v>15</v>
      </c>
      <c r="D29" s="40" t="s">
        <v>58</v>
      </c>
      <c r="E29" s="40"/>
      <c r="F29" s="40">
        <v>16</v>
      </c>
      <c r="G29" s="40">
        <v>0</v>
      </c>
      <c r="H29" s="49" t="s">
        <v>25</v>
      </c>
      <c r="I29" s="56">
        <v>1</v>
      </c>
      <c r="J29" s="40">
        <v>0</v>
      </c>
      <c r="K29" s="40">
        <v>0</v>
      </c>
      <c r="L29" s="57">
        <v>0</v>
      </c>
      <c r="M29" s="56">
        <v>1</v>
      </c>
      <c r="N29" s="40">
        <v>3</v>
      </c>
      <c r="O29" s="40">
        <v>4</v>
      </c>
      <c r="P29" s="57">
        <v>4</v>
      </c>
      <c r="R29" s="75">
        <f t="shared" si="1"/>
        <v>6.25E-2</v>
      </c>
      <c r="S29" s="36">
        <f t="shared" si="2"/>
        <v>0</v>
      </c>
      <c r="T29" s="36">
        <f t="shared" si="3"/>
        <v>0</v>
      </c>
      <c r="U29" s="76">
        <f t="shared" si="4"/>
        <v>0</v>
      </c>
      <c r="V29" s="85">
        <f t="shared" si="8"/>
        <v>6.25E-2</v>
      </c>
      <c r="W29" s="44">
        <f t="shared" si="8"/>
        <v>0.1875</v>
      </c>
      <c r="X29" s="44">
        <f t="shared" si="8"/>
        <v>0.25</v>
      </c>
      <c r="Y29" s="86">
        <f t="shared" si="8"/>
        <v>0.25</v>
      </c>
      <c r="AA29" t="s">
        <v>104</v>
      </c>
      <c r="AB29" s="38">
        <f t="shared" si="6"/>
        <v>6.25E-2</v>
      </c>
      <c r="AC29" s="38">
        <f t="shared" si="7"/>
        <v>0.25</v>
      </c>
    </row>
    <row r="30" spans="1:29" ht="17.399999999999999" x14ac:dyDescent="0.75">
      <c r="A30" s="40" t="s">
        <v>26</v>
      </c>
      <c r="B30" s="40">
        <v>25</v>
      </c>
      <c r="C30" s="40" t="s">
        <v>15</v>
      </c>
      <c r="D30" s="40" t="s">
        <v>60</v>
      </c>
      <c r="E30" s="40"/>
      <c r="F30" s="40">
        <v>15</v>
      </c>
      <c r="G30" s="40">
        <v>0</v>
      </c>
      <c r="H30" s="49" t="s">
        <v>25</v>
      </c>
      <c r="I30" s="56">
        <v>1</v>
      </c>
      <c r="J30" s="40">
        <v>2</v>
      </c>
      <c r="K30" s="40">
        <v>2</v>
      </c>
      <c r="L30" s="57">
        <v>1</v>
      </c>
      <c r="M30" s="56">
        <v>3</v>
      </c>
      <c r="N30" s="40">
        <v>1</v>
      </c>
      <c r="O30" s="40">
        <v>1</v>
      </c>
      <c r="P30" s="57">
        <v>0</v>
      </c>
      <c r="R30" s="75">
        <f t="shared" si="1"/>
        <v>6.6666666666666666E-2</v>
      </c>
      <c r="S30" s="36">
        <f t="shared" si="2"/>
        <v>0.13333333333333333</v>
      </c>
      <c r="T30" s="36">
        <f t="shared" si="3"/>
        <v>0.13333333333333333</v>
      </c>
      <c r="U30" s="76">
        <f t="shared" si="4"/>
        <v>6.6666666666666666E-2</v>
      </c>
      <c r="V30" s="85">
        <f t="shared" si="8"/>
        <v>0.2</v>
      </c>
      <c r="W30" s="44">
        <f t="shared" si="8"/>
        <v>6.6666666666666666E-2</v>
      </c>
      <c r="X30" s="44">
        <f t="shared" si="8"/>
        <v>6.6666666666666666E-2</v>
      </c>
      <c r="Y30" s="86">
        <f t="shared" si="8"/>
        <v>0</v>
      </c>
      <c r="AA30" t="s">
        <v>104</v>
      </c>
      <c r="AB30" s="38">
        <f t="shared" si="6"/>
        <v>0.13333333333333333</v>
      </c>
      <c r="AC30" s="38">
        <f t="shared" si="7"/>
        <v>0.2</v>
      </c>
    </row>
    <row r="31" spans="1:29" ht="17.399999999999999" x14ac:dyDescent="0.75">
      <c r="A31" s="40" t="s">
        <v>26</v>
      </c>
      <c r="B31" s="40">
        <v>26</v>
      </c>
      <c r="C31" s="40" t="s">
        <v>15</v>
      </c>
      <c r="D31" s="40" t="s">
        <v>62</v>
      </c>
      <c r="E31" s="40" t="str">
        <f>'Data Collection Form'!D39</f>
        <v>2 hour: 6 AM - 6 PM</v>
      </c>
      <c r="F31" s="40">
        <v>22</v>
      </c>
      <c r="G31" s="40">
        <v>0</v>
      </c>
      <c r="H31" s="49" t="s">
        <v>25</v>
      </c>
      <c r="I31" s="56">
        <v>3</v>
      </c>
      <c r="J31" s="40">
        <v>5</v>
      </c>
      <c r="K31" s="40">
        <v>2</v>
      </c>
      <c r="L31" s="57">
        <v>5</v>
      </c>
      <c r="M31" s="56">
        <v>3</v>
      </c>
      <c r="N31" s="40">
        <v>3</v>
      </c>
      <c r="O31" s="40">
        <v>4</v>
      </c>
      <c r="P31" s="57">
        <v>1</v>
      </c>
      <c r="R31" s="75">
        <f t="shared" si="1"/>
        <v>0.13636363636363635</v>
      </c>
      <c r="S31" s="36">
        <f t="shared" si="2"/>
        <v>0.22727272727272727</v>
      </c>
      <c r="T31" s="36">
        <f t="shared" si="3"/>
        <v>9.0909090909090912E-2</v>
      </c>
      <c r="U31" s="76">
        <f t="shared" si="4"/>
        <v>0.22727272727272727</v>
      </c>
      <c r="V31" s="85">
        <f t="shared" si="8"/>
        <v>0.13636363636363635</v>
      </c>
      <c r="W31" s="44">
        <f t="shared" si="8"/>
        <v>0.13636363636363635</v>
      </c>
      <c r="X31" s="44">
        <f t="shared" si="8"/>
        <v>0.18181818181818182</v>
      </c>
      <c r="Y31" s="86">
        <f t="shared" si="8"/>
        <v>4.5454545454545456E-2</v>
      </c>
      <c r="AA31" t="s">
        <v>105</v>
      </c>
      <c r="AB31" s="38">
        <f t="shared" si="6"/>
        <v>0.22727272727272727</v>
      </c>
      <c r="AC31" s="38">
        <f t="shared" si="7"/>
        <v>0.18181818181818182</v>
      </c>
    </row>
    <row r="32" spans="1:29" ht="17.399999999999999" x14ac:dyDescent="0.75">
      <c r="A32" s="40" t="s">
        <v>26</v>
      </c>
      <c r="B32" s="40">
        <v>27</v>
      </c>
      <c r="C32" s="40" t="s">
        <v>15</v>
      </c>
      <c r="D32" s="40" t="s">
        <v>64</v>
      </c>
      <c r="E32" s="40" t="str">
        <f>'Data Collection Form'!D40</f>
        <v>2 hour: 6 AM - 6 PM</v>
      </c>
      <c r="F32" s="40">
        <v>23</v>
      </c>
      <c r="G32" s="40">
        <v>0</v>
      </c>
      <c r="H32" s="49" t="s">
        <v>25</v>
      </c>
      <c r="I32" s="56">
        <v>8</v>
      </c>
      <c r="J32" s="40">
        <v>8</v>
      </c>
      <c r="K32" s="40">
        <v>6</v>
      </c>
      <c r="L32" s="57">
        <v>12</v>
      </c>
      <c r="M32" s="56">
        <v>5</v>
      </c>
      <c r="N32" s="40">
        <v>9</v>
      </c>
      <c r="O32" s="40">
        <v>3</v>
      </c>
      <c r="P32" s="57">
        <v>11</v>
      </c>
      <c r="R32" s="75">
        <f t="shared" si="1"/>
        <v>0.34782608695652173</v>
      </c>
      <c r="S32" s="36">
        <f t="shared" si="2"/>
        <v>0.34782608695652173</v>
      </c>
      <c r="T32" s="36">
        <f t="shared" si="3"/>
        <v>0.2608695652173913</v>
      </c>
      <c r="U32" s="76">
        <f t="shared" si="4"/>
        <v>0.52173913043478259</v>
      </c>
      <c r="V32" s="85">
        <f t="shared" si="8"/>
        <v>0.21739130434782608</v>
      </c>
      <c r="W32" s="44">
        <f t="shared" si="8"/>
        <v>0.39130434782608697</v>
      </c>
      <c r="X32" s="44">
        <f t="shared" si="8"/>
        <v>0.13043478260869565</v>
      </c>
      <c r="Y32" s="86">
        <f t="shared" si="8"/>
        <v>0.47826086956521741</v>
      </c>
      <c r="AA32" t="s">
        <v>105</v>
      </c>
      <c r="AB32" s="38">
        <f t="shared" si="6"/>
        <v>0.52173913043478259</v>
      </c>
      <c r="AC32" s="38">
        <f t="shared" si="7"/>
        <v>0.47826086956521741</v>
      </c>
    </row>
    <row r="33" spans="1:29" ht="17.399999999999999" x14ac:dyDescent="0.75">
      <c r="A33" s="40" t="s">
        <v>26</v>
      </c>
      <c r="B33" s="40">
        <v>28</v>
      </c>
      <c r="C33" s="40" t="s">
        <v>15</v>
      </c>
      <c r="D33" s="40" t="s">
        <v>66</v>
      </c>
      <c r="E33" s="40"/>
      <c r="F33" s="40">
        <v>10</v>
      </c>
      <c r="G33" s="40">
        <v>0</v>
      </c>
      <c r="H33" s="49" t="s">
        <v>25</v>
      </c>
      <c r="I33" s="56">
        <v>4</v>
      </c>
      <c r="J33" s="40">
        <v>1</v>
      </c>
      <c r="K33" s="40">
        <v>5</v>
      </c>
      <c r="L33" s="57">
        <v>4</v>
      </c>
      <c r="M33" s="56">
        <v>4</v>
      </c>
      <c r="N33" s="40">
        <v>1</v>
      </c>
      <c r="O33" s="40">
        <v>12</v>
      </c>
      <c r="P33" s="57">
        <v>3</v>
      </c>
      <c r="R33" s="75">
        <f t="shared" si="1"/>
        <v>0.4</v>
      </c>
      <c r="S33" s="36">
        <f t="shared" si="2"/>
        <v>0.1</v>
      </c>
      <c r="T33" s="36">
        <f t="shared" si="3"/>
        <v>0.5</v>
      </c>
      <c r="U33" s="76">
        <f t="shared" si="4"/>
        <v>0.4</v>
      </c>
      <c r="V33" s="85">
        <f t="shared" si="8"/>
        <v>0.4</v>
      </c>
      <c r="W33" s="44">
        <f t="shared" si="8"/>
        <v>0.1</v>
      </c>
      <c r="X33" s="44">
        <f t="shared" si="8"/>
        <v>1.2</v>
      </c>
      <c r="Y33" s="86">
        <f t="shared" si="8"/>
        <v>0.3</v>
      </c>
      <c r="AA33" t="s">
        <v>104</v>
      </c>
      <c r="AB33" s="38">
        <f t="shared" si="6"/>
        <v>0.5</v>
      </c>
      <c r="AC33" s="38">
        <f t="shared" si="7"/>
        <v>1.2</v>
      </c>
    </row>
    <row r="34" spans="1:29" ht="17.399999999999999" x14ac:dyDescent="0.75">
      <c r="A34" s="40" t="s">
        <v>26</v>
      </c>
      <c r="B34" s="40">
        <v>29</v>
      </c>
      <c r="C34" s="40" t="s">
        <v>15</v>
      </c>
      <c r="D34" s="40" t="s">
        <v>67</v>
      </c>
      <c r="E34" s="40"/>
      <c r="F34" s="40">
        <v>13</v>
      </c>
      <c r="G34" s="40">
        <v>0</v>
      </c>
      <c r="H34" s="49" t="s">
        <v>25</v>
      </c>
      <c r="I34" s="56">
        <v>11</v>
      </c>
      <c r="J34" s="40">
        <v>10</v>
      </c>
      <c r="K34" s="40">
        <v>9</v>
      </c>
      <c r="L34" s="57">
        <v>7</v>
      </c>
      <c r="M34" s="56">
        <v>13</v>
      </c>
      <c r="N34" s="40">
        <v>12</v>
      </c>
      <c r="O34" s="40">
        <v>5</v>
      </c>
      <c r="P34" s="57">
        <v>11</v>
      </c>
      <c r="R34" s="75">
        <f t="shared" si="1"/>
        <v>0.84615384615384615</v>
      </c>
      <c r="S34" s="36">
        <f t="shared" si="2"/>
        <v>0.76923076923076927</v>
      </c>
      <c r="T34" s="36">
        <f t="shared" si="3"/>
        <v>0.69230769230769229</v>
      </c>
      <c r="U34" s="76">
        <f t="shared" si="4"/>
        <v>0.53846153846153844</v>
      </c>
      <c r="V34" s="85">
        <f t="shared" si="8"/>
        <v>1</v>
      </c>
      <c r="W34" s="44">
        <f t="shared" si="8"/>
        <v>0.92307692307692313</v>
      </c>
      <c r="X34" s="44">
        <f t="shared" si="8"/>
        <v>0.38461538461538464</v>
      </c>
      <c r="Y34" s="86">
        <f t="shared" si="8"/>
        <v>0.84615384615384615</v>
      </c>
      <c r="AA34" t="s">
        <v>104</v>
      </c>
      <c r="AB34" s="38">
        <f t="shared" si="6"/>
        <v>0.84615384615384615</v>
      </c>
      <c r="AC34" s="38">
        <f t="shared" si="7"/>
        <v>1</v>
      </c>
    </row>
    <row r="35" spans="1:29" ht="17.399999999999999" x14ac:dyDescent="0.75">
      <c r="A35" s="40" t="s">
        <v>26</v>
      </c>
      <c r="B35" s="40">
        <v>30</v>
      </c>
      <c r="C35" s="40" t="s">
        <v>15</v>
      </c>
      <c r="D35" s="40" t="s">
        <v>68</v>
      </c>
      <c r="E35" s="40"/>
      <c r="F35" s="40">
        <v>5</v>
      </c>
      <c r="G35" s="40">
        <v>0</v>
      </c>
      <c r="H35" s="49" t="s">
        <v>25</v>
      </c>
      <c r="I35" s="56">
        <v>2</v>
      </c>
      <c r="J35" s="40">
        <v>1</v>
      </c>
      <c r="K35" s="40">
        <v>2</v>
      </c>
      <c r="L35" s="57">
        <v>0</v>
      </c>
      <c r="M35" s="56">
        <v>0</v>
      </c>
      <c r="N35" s="40">
        <v>0</v>
      </c>
      <c r="O35" s="40">
        <v>1</v>
      </c>
      <c r="P35" s="57">
        <v>0</v>
      </c>
      <c r="R35" s="75">
        <f t="shared" si="1"/>
        <v>0.4</v>
      </c>
      <c r="S35" s="36">
        <f t="shared" si="2"/>
        <v>0.2</v>
      </c>
      <c r="T35" s="36">
        <f t="shared" si="3"/>
        <v>0.4</v>
      </c>
      <c r="U35" s="76">
        <f t="shared" si="4"/>
        <v>0</v>
      </c>
      <c r="V35" s="85">
        <f t="shared" si="8"/>
        <v>0</v>
      </c>
      <c r="W35" s="44">
        <f t="shared" si="8"/>
        <v>0</v>
      </c>
      <c r="X35" s="44">
        <f t="shared" si="8"/>
        <v>0.2</v>
      </c>
      <c r="Y35" s="86">
        <f t="shared" si="8"/>
        <v>0</v>
      </c>
      <c r="AA35" t="s">
        <v>104</v>
      </c>
      <c r="AB35" s="38">
        <f t="shared" si="6"/>
        <v>0.4</v>
      </c>
      <c r="AC35" s="38">
        <f t="shared" si="7"/>
        <v>0.2</v>
      </c>
    </row>
    <row r="36" spans="1:29" x14ac:dyDescent="0.7">
      <c r="I36" s="58"/>
      <c r="L36" s="59"/>
      <c r="M36" s="58"/>
      <c r="P36" s="59"/>
      <c r="R36" s="58"/>
      <c r="U36" s="59"/>
      <c r="V36" s="87"/>
      <c r="W36" s="88"/>
      <c r="X36" s="88"/>
      <c r="Y36" s="89"/>
    </row>
    <row r="37" spans="1:29" ht="17.399999999999999" x14ac:dyDescent="0.75">
      <c r="A37" s="16" t="s">
        <v>88</v>
      </c>
      <c r="F37" s="21">
        <f>SUM(F5:F35)</f>
        <v>2098</v>
      </c>
      <c r="I37" s="60">
        <f>SUM(I5:I35)</f>
        <v>863</v>
      </c>
      <c r="J37" s="21">
        <f t="shared" ref="J37:P37" si="9">SUM(J5:J35)</f>
        <v>467</v>
      </c>
      <c r="K37" s="21">
        <f t="shared" si="9"/>
        <v>864</v>
      </c>
      <c r="L37" s="61">
        <f t="shared" si="9"/>
        <v>443</v>
      </c>
      <c r="M37" s="60">
        <f t="shared" si="9"/>
        <v>1012</v>
      </c>
      <c r="N37" s="21">
        <f t="shared" si="9"/>
        <v>723</v>
      </c>
      <c r="O37" s="21">
        <f t="shared" si="9"/>
        <v>952</v>
      </c>
      <c r="P37" s="61">
        <f t="shared" si="9"/>
        <v>516</v>
      </c>
      <c r="R37" s="77">
        <f>I37/$F37</f>
        <v>0.41134413727359392</v>
      </c>
      <c r="S37" s="37">
        <f t="shared" ref="S37:U37" si="10">J37/$F37</f>
        <v>0.22259294566253573</v>
      </c>
      <c r="T37" s="37">
        <f t="shared" si="10"/>
        <v>0.41182078169685415</v>
      </c>
      <c r="U37" s="78">
        <f t="shared" si="10"/>
        <v>0.21115347950428981</v>
      </c>
      <c r="V37" s="90">
        <f t="shared" ref="V37:V39" si="11">M37/$F37</f>
        <v>0.48236415633937085</v>
      </c>
      <c r="W37" s="45">
        <f t="shared" ref="W37:W39" si="12">N37/$F37</f>
        <v>0.34461391801715918</v>
      </c>
      <c r="X37" s="45">
        <f t="shared" ref="X37:X39" si="13">O37/$F37</f>
        <v>0.45376549094375596</v>
      </c>
      <c r="Y37" s="91">
        <f t="shared" ref="Y37:Y39" si="14">P37/$F37</f>
        <v>0.2459485224022879</v>
      </c>
    </row>
    <row r="38" spans="1:29" ht="17.399999999999999" x14ac:dyDescent="0.75">
      <c r="A38" s="16" t="s">
        <v>89</v>
      </c>
      <c r="F38">
        <f>SUM(F5:F25)</f>
        <v>1968</v>
      </c>
      <c r="I38" s="58">
        <f>SUM(I5:I25)</f>
        <v>813</v>
      </c>
      <c r="J38">
        <f>SUM(J5:J25)</f>
        <v>437</v>
      </c>
      <c r="K38">
        <f>SUM(K5:K25)</f>
        <v>817</v>
      </c>
      <c r="L38" s="59">
        <f>SUM(L5:L25)</f>
        <v>414</v>
      </c>
      <c r="M38" s="58">
        <f t="shared" ref="M38:P38" si="15">SUM(M5:M25)</f>
        <v>961</v>
      </c>
      <c r="N38">
        <f t="shared" si="15"/>
        <v>682</v>
      </c>
      <c r="O38">
        <f t="shared" si="15"/>
        <v>899</v>
      </c>
      <c r="P38" s="59">
        <f t="shared" si="15"/>
        <v>482</v>
      </c>
      <c r="R38" s="77">
        <f t="shared" ref="R38:R39" si="16">I38/$F38</f>
        <v>0.41310975609756095</v>
      </c>
      <c r="S38" s="37">
        <f t="shared" ref="S38:S39" si="17">J38/$F38</f>
        <v>0.22205284552845528</v>
      </c>
      <c r="T38" s="37">
        <f t="shared" ref="T38:T39" si="18">K38/$F38</f>
        <v>0.41514227642276424</v>
      </c>
      <c r="U38" s="78">
        <f t="shared" ref="U38:U39" si="19">L38/$F38</f>
        <v>0.21036585365853658</v>
      </c>
      <c r="V38" s="90">
        <f t="shared" si="11"/>
        <v>0.48831300813008133</v>
      </c>
      <c r="W38" s="45">
        <f t="shared" si="12"/>
        <v>0.34654471544715448</v>
      </c>
      <c r="X38" s="45">
        <f t="shared" si="13"/>
        <v>0.45680894308943087</v>
      </c>
      <c r="Y38" s="91">
        <f t="shared" si="14"/>
        <v>0.24491869918699186</v>
      </c>
    </row>
    <row r="39" spans="1:29" ht="17.7" thickBot="1" x14ac:dyDescent="0.8">
      <c r="A39" s="42" t="s">
        <v>90</v>
      </c>
      <c r="F39" s="41">
        <f>SUM(F26:F35)</f>
        <v>130</v>
      </c>
      <c r="I39" s="62">
        <f>SUM(I26:I35)</f>
        <v>50</v>
      </c>
      <c r="J39" s="63">
        <f>SUM(J26:J35)</f>
        <v>30</v>
      </c>
      <c r="K39" s="63">
        <f>SUM(K26:K35)</f>
        <v>47</v>
      </c>
      <c r="L39" s="64">
        <f>SUM(L26:L35)</f>
        <v>29</v>
      </c>
      <c r="M39" s="62">
        <f t="shared" ref="M39:P39" si="20">SUM(M26:M35)</f>
        <v>51</v>
      </c>
      <c r="N39" s="63">
        <f t="shared" si="20"/>
        <v>41</v>
      </c>
      <c r="O39" s="63">
        <f t="shared" si="20"/>
        <v>53</v>
      </c>
      <c r="P39" s="64">
        <f t="shared" si="20"/>
        <v>34</v>
      </c>
      <c r="R39" s="79">
        <f t="shared" si="16"/>
        <v>0.38461538461538464</v>
      </c>
      <c r="S39" s="80">
        <f t="shared" si="17"/>
        <v>0.23076923076923078</v>
      </c>
      <c r="T39" s="80">
        <f t="shared" si="18"/>
        <v>0.36153846153846153</v>
      </c>
      <c r="U39" s="81">
        <f t="shared" si="19"/>
        <v>0.22307692307692309</v>
      </c>
      <c r="V39" s="92">
        <f t="shared" si="11"/>
        <v>0.3923076923076923</v>
      </c>
      <c r="W39" s="93">
        <f t="shared" si="12"/>
        <v>0.31538461538461537</v>
      </c>
      <c r="X39" s="93">
        <f t="shared" si="13"/>
        <v>0.40769230769230769</v>
      </c>
      <c r="Y39" s="94">
        <f t="shared" si="14"/>
        <v>0.26153846153846155</v>
      </c>
    </row>
    <row r="41" spans="1:29" ht="17.399999999999999" x14ac:dyDescent="0.75">
      <c r="A41" s="16"/>
    </row>
    <row r="42" spans="1:29" ht="17.399999999999999" x14ac:dyDescent="0.75">
      <c r="A42" s="16"/>
    </row>
    <row r="43" spans="1:29" ht="17.399999999999999" x14ac:dyDescent="0.75">
      <c r="A43" s="16"/>
    </row>
    <row r="44" spans="1:29" ht="17.399999999999999" x14ac:dyDescent="0.75">
      <c r="A44" s="16"/>
    </row>
  </sheetData>
  <autoFilter ref="A1:P35" xr:uid="{E393428C-6FD8-4C38-BACF-D4ABACF3C5A6}"/>
  <mergeCells count="4">
    <mergeCell ref="I2:L2"/>
    <mergeCell ref="M2:P2"/>
    <mergeCell ref="R2:U2"/>
    <mergeCell ref="V2:Y2"/>
  </mergeCells>
  <phoneticPr fontId="5" type="noConversion"/>
  <pageMargins left="0.7" right="0.7" top="0.75" bottom="0.75" header="0.3" footer="0.3"/>
  <pageSetup fitToWidth="0" fitToHeight="0" orientation="landscape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60EF-752E-48EE-833B-5551943BDBFF}">
  <dimension ref="A1:K50"/>
  <sheetViews>
    <sheetView tabSelected="1" workbookViewId="0">
      <selection activeCell="A8" sqref="A8:K43"/>
    </sheetView>
  </sheetViews>
  <sheetFormatPr defaultRowHeight="16.2" x14ac:dyDescent="0.7"/>
  <sheetData>
    <row r="1" spans="1:9" x14ac:dyDescent="0.7">
      <c r="B1" t="s">
        <v>91</v>
      </c>
    </row>
    <row r="2" spans="1:9" x14ac:dyDescent="0.7">
      <c r="B2" t="s">
        <v>92</v>
      </c>
      <c r="C2" t="s">
        <v>93</v>
      </c>
      <c r="D2" t="s">
        <v>94</v>
      </c>
    </row>
    <row r="3" spans="1:9" x14ac:dyDescent="0.7">
      <c r="A3" t="s">
        <v>95</v>
      </c>
      <c r="B3" s="38">
        <f>Summary!R37</f>
        <v>0.41134413727359392</v>
      </c>
      <c r="C3" s="38">
        <f>1-B3</f>
        <v>0.58865586272640602</v>
      </c>
      <c r="D3" s="38">
        <v>0.85</v>
      </c>
    </row>
    <row r="4" spans="1:9" x14ac:dyDescent="0.7">
      <c r="A4" t="s">
        <v>96</v>
      </c>
      <c r="B4" s="38">
        <f>Summary!T37</f>
        <v>0.41182078169685415</v>
      </c>
      <c r="C4" s="38">
        <f t="shared" ref="C4:C5" si="0">1-B4</f>
        <v>0.58817921830314579</v>
      </c>
      <c r="D4" s="38">
        <v>0.85</v>
      </c>
    </row>
    <row r="5" spans="1:9" x14ac:dyDescent="0.7">
      <c r="A5" t="s">
        <v>97</v>
      </c>
      <c r="B5" s="38">
        <f>Summary!S37</f>
        <v>0.22259294566253573</v>
      </c>
      <c r="C5" s="38">
        <f t="shared" si="0"/>
        <v>0.77740705433746427</v>
      </c>
      <c r="D5" s="38">
        <v>0.85</v>
      </c>
    </row>
    <row r="8" spans="1:9" x14ac:dyDescent="0.7">
      <c r="B8" t="s">
        <v>109</v>
      </c>
      <c r="C8" t="s">
        <v>108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</row>
    <row r="9" spans="1:9" x14ac:dyDescent="0.7">
      <c r="A9" t="s">
        <v>15</v>
      </c>
      <c r="B9" s="75">
        <v>0.81052631578947365</v>
      </c>
      <c r="C9" s="36">
        <v>0.21052631578947367</v>
      </c>
      <c r="D9" s="36">
        <v>0.82105263157894737</v>
      </c>
      <c r="E9" s="76">
        <v>0.12631578947368421</v>
      </c>
      <c r="F9" s="85">
        <v>0.8</v>
      </c>
      <c r="G9" s="44">
        <v>0.42105263157894735</v>
      </c>
      <c r="H9" s="44">
        <v>0.82105263157894737</v>
      </c>
      <c r="I9" s="86">
        <v>0.14736842105263157</v>
      </c>
    </row>
    <row r="10" spans="1:9" x14ac:dyDescent="0.7">
      <c r="A10" t="s">
        <v>15</v>
      </c>
      <c r="B10" s="75">
        <v>0.6182432432432432</v>
      </c>
      <c r="C10" s="36">
        <v>0.27364864864864863</v>
      </c>
      <c r="D10" s="36">
        <v>0.54054054054054057</v>
      </c>
      <c r="E10" s="76">
        <v>0.23648648648648649</v>
      </c>
      <c r="F10" s="85">
        <v>0.70945945945945943</v>
      </c>
      <c r="G10" s="44">
        <v>0.46959459459459457</v>
      </c>
      <c r="H10" s="44">
        <v>0.64864864864864868</v>
      </c>
      <c r="I10" s="86">
        <v>0.28378378378378377</v>
      </c>
    </row>
    <row r="11" spans="1:9" x14ac:dyDescent="0.7">
      <c r="A11" t="s">
        <v>15</v>
      </c>
      <c r="B11" s="75">
        <v>0.73333333333333328</v>
      </c>
      <c r="C11" s="36">
        <v>0.24761904761904763</v>
      </c>
      <c r="D11" s="36">
        <v>0.8571428571428571</v>
      </c>
      <c r="E11" s="76">
        <v>0.38095238095238093</v>
      </c>
      <c r="F11" s="85">
        <v>0.72380952380952379</v>
      </c>
      <c r="G11" s="44">
        <v>0.41904761904761906</v>
      </c>
      <c r="H11" s="44">
        <v>0.66666666666666663</v>
      </c>
      <c r="I11" s="86">
        <v>0.29523809523809524</v>
      </c>
    </row>
    <row r="12" spans="1:9" x14ac:dyDescent="0.7">
      <c r="A12" t="s">
        <v>15</v>
      </c>
      <c r="B12" s="75">
        <v>0.23809523809523808</v>
      </c>
      <c r="C12" s="36">
        <v>2.3809523809523808E-2</v>
      </c>
      <c r="D12" s="36">
        <v>0.21428571428571427</v>
      </c>
      <c r="E12" s="76">
        <v>0</v>
      </c>
      <c r="F12" s="85">
        <v>0.21428571428571427</v>
      </c>
      <c r="G12" s="44">
        <v>9.5238095238095233E-2</v>
      </c>
      <c r="H12" s="44">
        <v>0.26190476190476192</v>
      </c>
      <c r="I12" s="86">
        <v>4.7619047619047616E-2</v>
      </c>
    </row>
    <row r="13" spans="1:9" x14ac:dyDescent="0.7">
      <c r="A13" t="s">
        <v>15</v>
      </c>
      <c r="B13" s="75">
        <v>0.1532567049808429</v>
      </c>
      <c r="C13" s="36">
        <v>4.9808429118773943E-2</v>
      </c>
      <c r="D13" s="36">
        <v>0.17624521072796934</v>
      </c>
      <c r="E13" s="76">
        <v>3.4482758620689655E-2</v>
      </c>
      <c r="F13" s="85">
        <v>0.14942528735632185</v>
      </c>
      <c r="G13" s="44">
        <v>0.13793103448275862</v>
      </c>
      <c r="H13" s="44">
        <v>0.19540229885057472</v>
      </c>
      <c r="I13" s="86">
        <v>0.13409961685823754</v>
      </c>
    </row>
    <row r="14" spans="1:9" x14ac:dyDescent="0.7">
      <c r="A14" t="s">
        <v>15</v>
      </c>
      <c r="B14" s="75">
        <v>8.3333333333333329E-2</v>
      </c>
      <c r="C14" s="36">
        <v>0.27777777777777779</v>
      </c>
      <c r="D14" s="36">
        <v>0.30555555555555558</v>
      </c>
      <c r="E14" s="76">
        <v>0</v>
      </c>
      <c r="F14" s="85">
        <v>1</v>
      </c>
      <c r="G14" s="44">
        <v>0.3611111111111111</v>
      </c>
      <c r="H14" s="44">
        <v>0.55555555555555558</v>
      </c>
      <c r="I14" s="86">
        <v>2.7777777777777776E-2</v>
      </c>
    </row>
    <row r="15" spans="1:9" x14ac:dyDescent="0.7">
      <c r="A15" t="s">
        <v>15</v>
      </c>
      <c r="B15" s="75">
        <v>0.9</v>
      </c>
      <c r="C15" s="36">
        <v>0</v>
      </c>
      <c r="D15" s="36">
        <v>1</v>
      </c>
      <c r="E15" s="76">
        <v>0</v>
      </c>
      <c r="F15" s="85">
        <v>1</v>
      </c>
      <c r="G15" s="44">
        <v>0.4</v>
      </c>
      <c r="H15" s="44">
        <v>0.9</v>
      </c>
      <c r="I15" s="86">
        <v>0.1</v>
      </c>
    </row>
    <row r="16" spans="1:9" x14ac:dyDescent="0.7">
      <c r="A16" t="s">
        <v>15</v>
      </c>
      <c r="B16" s="75">
        <v>1</v>
      </c>
      <c r="C16" s="36">
        <v>0.2</v>
      </c>
      <c r="D16" s="36">
        <v>0.9</v>
      </c>
      <c r="E16" s="76">
        <v>0</v>
      </c>
      <c r="F16" s="85">
        <v>0.9</v>
      </c>
      <c r="G16" s="44">
        <v>0.7</v>
      </c>
      <c r="H16" s="44">
        <v>1</v>
      </c>
      <c r="I16" s="86">
        <v>0.2</v>
      </c>
    </row>
    <row r="17" spans="1:9" x14ac:dyDescent="0.7">
      <c r="A17" t="s">
        <v>15</v>
      </c>
      <c r="B17" s="75">
        <v>0.16666666666666666</v>
      </c>
      <c r="C17" s="36">
        <v>0.16666666666666666</v>
      </c>
      <c r="D17" s="36">
        <v>0.33333333333333331</v>
      </c>
      <c r="E17" s="76">
        <v>0</v>
      </c>
      <c r="F17" s="85">
        <v>0.5</v>
      </c>
      <c r="G17" s="44">
        <v>0.16666666666666666</v>
      </c>
      <c r="H17" s="44">
        <v>0.66666666666666663</v>
      </c>
      <c r="I17" s="86">
        <v>0.16666666666666666</v>
      </c>
    </row>
    <row r="18" spans="1:9" x14ac:dyDescent="0.7">
      <c r="A18" t="s">
        <v>15</v>
      </c>
      <c r="B18" s="75">
        <v>6.25E-2</v>
      </c>
      <c r="C18" s="36">
        <v>0</v>
      </c>
      <c r="D18" s="36">
        <v>0</v>
      </c>
      <c r="E18" s="76">
        <v>0</v>
      </c>
      <c r="F18" s="85">
        <v>6.25E-2</v>
      </c>
      <c r="G18" s="44">
        <v>0.1875</v>
      </c>
      <c r="H18" s="44">
        <v>0.25</v>
      </c>
      <c r="I18" s="86">
        <v>0.25</v>
      </c>
    </row>
    <row r="19" spans="1:9" x14ac:dyDescent="0.7">
      <c r="A19" t="s">
        <v>15</v>
      </c>
      <c r="B19" s="75">
        <v>6.6666666666666666E-2</v>
      </c>
      <c r="C19" s="36">
        <v>0.13333333333333333</v>
      </c>
      <c r="D19" s="36">
        <v>0.13333333333333333</v>
      </c>
      <c r="E19" s="76">
        <v>6.6666666666666666E-2</v>
      </c>
      <c r="F19" s="85">
        <v>0.2</v>
      </c>
      <c r="G19" s="44">
        <v>6.6666666666666666E-2</v>
      </c>
      <c r="H19" s="44">
        <v>6.6666666666666666E-2</v>
      </c>
      <c r="I19" s="86">
        <v>0</v>
      </c>
    </row>
    <row r="20" spans="1:9" x14ac:dyDescent="0.7">
      <c r="A20" t="s">
        <v>15</v>
      </c>
      <c r="B20" s="75">
        <v>0.13636363636363635</v>
      </c>
      <c r="C20" s="36">
        <v>0.22727272727272727</v>
      </c>
      <c r="D20" s="36">
        <v>9.0909090909090912E-2</v>
      </c>
      <c r="E20" s="76">
        <v>0.22727272727272727</v>
      </c>
      <c r="F20" s="85">
        <v>0.13636363636363635</v>
      </c>
      <c r="G20" s="44">
        <v>0.13636363636363635</v>
      </c>
      <c r="H20" s="44">
        <v>0.18181818181818182</v>
      </c>
      <c r="I20" s="86">
        <v>4.5454545454545456E-2</v>
      </c>
    </row>
    <row r="21" spans="1:9" x14ac:dyDescent="0.7">
      <c r="A21" t="s">
        <v>15</v>
      </c>
      <c r="B21" s="75">
        <v>0.34782608695652173</v>
      </c>
      <c r="C21" s="36">
        <v>0.34782608695652173</v>
      </c>
      <c r="D21" s="36">
        <v>0.2608695652173913</v>
      </c>
      <c r="E21" s="76">
        <v>0.52173913043478259</v>
      </c>
      <c r="F21" s="85">
        <v>0.21739130434782608</v>
      </c>
      <c r="G21" s="44">
        <v>0.39130434782608697</v>
      </c>
      <c r="H21" s="44">
        <v>0.13043478260869565</v>
      </c>
      <c r="I21" s="86">
        <v>0.47826086956521741</v>
      </c>
    </row>
    <row r="22" spans="1:9" x14ac:dyDescent="0.7">
      <c r="A22" t="s">
        <v>15</v>
      </c>
      <c r="B22" s="75">
        <v>0.4</v>
      </c>
      <c r="C22" s="36">
        <v>0.1</v>
      </c>
      <c r="D22" s="36">
        <v>0.5</v>
      </c>
      <c r="E22" s="76">
        <v>0.4</v>
      </c>
      <c r="F22" s="85">
        <v>0.4</v>
      </c>
      <c r="G22" s="44">
        <v>0.1</v>
      </c>
      <c r="H22" s="44">
        <v>1.2</v>
      </c>
      <c r="I22" s="86">
        <v>0.3</v>
      </c>
    </row>
    <row r="23" spans="1:9" x14ac:dyDescent="0.7">
      <c r="A23" t="s">
        <v>15</v>
      </c>
      <c r="B23" s="75">
        <v>0.84615384615384615</v>
      </c>
      <c r="C23" s="36">
        <v>0.76923076923076927</v>
      </c>
      <c r="D23" s="36">
        <v>0.69230769230769229</v>
      </c>
      <c r="E23" s="76">
        <v>0.53846153846153844</v>
      </c>
      <c r="F23" s="85">
        <v>1</v>
      </c>
      <c r="G23" s="44">
        <v>0.92307692307692313</v>
      </c>
      <c r="H23" s="44">
        <v>0.38461538461538464</v>
      </c>
      <c r="I23" s="86">
        <v>0.84615384615384615</v>
      </c>
    </row>
    <row r="24" spans="1:9" x14ac:dyDescent="0.7">
      <c r="A24" t="s">
        <v>15</v>
      </c>
      <c r="B24" s="75">
        <v>0.4</v>
      </c>
      <c r="C24" s="36">
        <v>0.2</v>
      </c>
      <c r="D24" s="36">
        <v>0.4</v>
      </c>
      <c r="E24" s="76">
        <v>0</v>
      </c>
      <c r="F24" s="85">
        <v>0</v>
      </c>
      <c r="G24" s="44">
        <v>0</v>
      </c>
      <c r="H24" s="44">
        <v>0.2</v>
      </c>
      <c r="I24" s="86">
        <v>0</v>
      </c>
    </row>
    <row r="25" spans="1:9" x14ac:dyDescent="0.7">
      <c r="A25" t="s">
        <v>30</v>
      </c>
      <c r="B25" s="75">
        <v>0.37096774193548387</v>
      </c>
      <c r="C25" s="36">
        <v>5.6451612903225805E-2</v>
      </c>
      <c r="D25" s="36">
        <v>0.31451612903225806</v>
      </c>
      <c r="E25" s="76">
        <v>7.2580645161290328E-2</v>
      </c>
      <c r="F25" s="85">
        <v>0.33064516129032256</v>
      </c>
      <c r="G25" s="44">
        <v>0.19354838709677419</v>
      </c>
      <c r="H25" s="44">
        <v>0.33064516129032256</v>
      </c>
      <c r="I25" s="86">
        <v>6.4516129032258063E-2</v>
      </c>
    </row>
    <row r="26" spans="1:9" x14ac:dyDescent="0.7">
      <c r="A26" t="s">
        <v>30</v>
      </c>
      <c r="B26" s="75">
        <v>0.35483870967741937</v>
      </c>
      <c r="C26" s="36">
        <v>3.2258064516129031E-2</v>
      </c>
      <c r="D26" s="36">
        <v>0.54838709677419351</v>
      </c>
      <c r="E26" s="76">
        <v>3.2258064516129031E-2</v>
      </c>
      <c r="F26" s="85">
        <v>0.58064516129032262</v>
      </c>
      <c r="G26" s="44">
        <v>0.4838709677419355</v>
      </c>
      <c r="H26" s="44">
        <v>0.64516129032258063</v>
      </c>
      <c r="I26" s="86">
        <v>6.4516129032258063E-2</v>
      </c>
    </row>
    <row r="27" spans="1:9" x14ac:dyDescent="0.7">
      <c r="A27" t="s">
        <v>30</v>
      </c>
      <c r="B27" s="75">
        <v>9.2105263157894732E-2</v>
      </c>
      <c r="C27" s="36">
        <v>0</v>
      </c>
      <c r="D27" s="36">
        <v>0.11842105263157894</v>
      </c>
      <c r="E27" s="76">
        <v>1.3157894736842105E-2</v>
      </c>
      <c r="F27" s="85">
        <v>0.55263157894736847</v>
      </c>
      <c r="G27" s="44">
        <v>9.2105263157894732E-2</v>
      </c>
      <c r="H27" s="44">
        <v>0.56578947368421051</v>
      </c>
      <c r="I27" s="86">
        <v>0.13157894736842105</v>
      </c>
    </row>
    <row r="28" spans="1:9" x14ac:dyDescent="0.7">
      <c r="A28" t="s">
        <v>30</v>
      </c>
      <c r="B28" s="75">
        <v>0.47058823529411764</v>
      </c>
      <c r="C28" s="36">
        <v>0.11764705882352941</v>
      </c>
      <c r="D28" s="36">
        <v>0.55882352941176472</v>
      </c>
      <c r="E28" s="76">
        <v>0.11764705882352941</v>
      </c>
      <c r="F28" s="85">
        <v>0.52941176470588236</v>
      </c>
      <c r="G28" s="44">
        <v>0.29411764705882354</v>
      </c>
      <c r="H28" s="44">
        <v>0.41176470588235292</v>
      </c>
      <c r="I28" s="86">
        <v>5.8823529411764705E-2</v>
      </c>
    </row>
    <row r="29" spans="1:9" x14ac:dyDescent="0.7">
      <c r="A29" t="s">
        <v>30</v>
      </c>
      <c r="B29" s="75">
        <v>0.64102564102564108</v>
      </c>
      <c r="C29" s="36">
        <v>0.58974358974358976</v>
      </c>
      <c r="D29" s="36">
        <v>0.76923076923076927</v>
      </c>
      <c r="E29" s="76">
        <v>0.61538461538461542</v>
      </c>
      <c r="F29" s="85">
        <v>0.76923076923076927</v>
      </c>
      <c r="G29" s="44">
        <v>0.5641025641025641</v>
      </c>
      <c r="H29" s="44">
        <v>0.66666666666666663</v>
      </c>
      <c r="I29" s="86">
        <v>0.51282051282051277</v>
      </c>
    </row>
    <row r="30" spans="1:9" x14ac:dyDescent="0.7">
      <c r="A30" t="s">
        <v>30</v>
      </c>
      <c r="B30" s="75">
        <v>0.17829457364341086</v>
      </c>
      <c r="C30" s="36">
        <v>5.4263565891472867E-2</v>
      </c>
      <c r="D30" s="36">
        <v>0.16279069767441862</v>
      </c>
      <c r="E30" s="76">
        <v>5.4263565891472867E-2</v>
      </c>
      <c r="F30" s="85">
        <v>0.20930232558139536</v>
      </c>
      <c r="G30" s="44">
        <v>0.13953488372093023</v>
      </c>
      <c r="H30" s="44">
        <v>0.20930232558139536</v>
      </c>
      <c r="I30" s="86">
        <v>4.6511627906976744E-2</v>
      </c>
    </row>
    <row r="31" spans="1:9" x14ac:dyDescent="0.7">
      <c r="A31" t="s">
        <v>30</v>
      </c>
      <c r="B31" s="75">
        <v>0.29411764705882354</v>
      </c>
      <c r="C31" s="36">
        <v>0.11764705882352941</v>
      </c>
      <c r="D31" s="36">
        <v>0.35294117647058826</v>
      </c>
      <c r="E31" s="76">
        <v>0.17647058823529413</v>
      </c>
      <c r="F31" s="85">
        <v>0.17647058823529413</v>
      </c>
      <c r="G31" s="44">
        <v>0.52941176470588236</v>
      </c>
      <c r="H31" s="44">
        <v>0.29411764705882354</v>
      </c>
      <c r="I31" s="86">
        <v>0.23529411764705882</v>
      </c>
    </row>
    <row r="32" spans="1:9" x14ac:dyDescent="0.7">
      <c r="A32" t="s">
        <v>30</v>
      </c>
      <c r="B32" s="75">
        <v>0.51428571428571423</v>
      </c>
      <c r="C32" s="36">
        <v>0.2857142857142857</v>
      </c>
      <c r="D32" s="36">
        <v>0.48571428571428571</v>
      </c>
      <c r="E32" s="76">
        <v>0.25714285714285712</v>
      </c>
      <c r="F32" s="85">
        <v>0.8571428571428571</v>
      </c>
      <c r="G32" s="44">
        <v>0.25714285714285712</v>
      </c>
      <c r="H32" s="44">
        <v>0.8</v>
      </c>
      <c r="I32" s="86">
        <v>0.2857142857142857</v>
      </c>
    </row>
    <row r="33" spans="1:11" x14ac:dyDescent="0.7">
      <c r="A33" t="s">
        <v>22</v>
      </c>
      <c r="B33" s="75">
        <v>0.6</v>
      </c>
      <c r="C33" s="36">
        <v>0.15714285714285714</v>
      </c>
      <c r="D33" s="36">
        <v>0.41428571428571431</v>
      </c>
      <c r="E33" s="76">
        <v>0.21428571428571427</v>
      </c>
      <c r="F33" s="85">
        <v>0.51428571428571423</v>
      </c>
      <c r="G33" s="44">
        <v>0.37142857142857144</v>
      </c>
      <c r="H33" s="44">
        <v>0.45714285714285713</v>
      </c>
      <c r="I33" s="86">
        <v>0.2857142857142857</v>
      </c>
    </row>
    <row r="34" spans="1:11" x14ac:dyDescent="0.7">
      <c r="A34" t="s">
        <v>22</v>
      </c>
      <c r="B34" s="75">
        <v>0.34722222222222221</v>
      </c>
      <c r="C34" s="36">
        <v>0.1388888888888889</v>
      </c>
      <c r="D34" s="36">
        <v>0.30555555555555558</v>
      </c>
      <c r="E34" s="76">
        <v>0.16666666666666666</v>
      </c>
      <c r="F34" s="85">
        <v>0.3611111111111111</v>
      </c>
      <c r="G34" s="44">
        <v>9.7222222222222224E-2</v>
      </c>
      <c r="H34" s="44">
        <v>0.3611111111111111</v>
      </c>
      <c r="I34" s="86">
        <v>0.125</v>
      </c>
    </row>
    <row r="35" spans="1:11" x14ac:dyDescent="0.7">
      <c r="A35" t="s">
        <v>22</v>
      </c>
      <c r="B35" s="75">
        <v>0.64335664335664333</v>
      </c>
      <c r="C35" s="36">
        <v>0.39160839160839161</v>
      </c>
      <c r="D35" s="36">
        <v>0.65034965034965031</v>
      </c>
      <c r="E35" s="76">
        <v>0.44055944055944057</v>
      </c>
      <c r="F35" s="85">
        <v>0.77622377622377625</v>
      </c>
      <c r="G35" s="44">
        <v>0.76923076923076927</v>
      </c>
      <c r="H35" s="44">
        <v>0.69230769230769229</v>
      </c>
      <c r="I35" s="86">
        <v>0.61538461538461542</v>
      </c>
    </row>
    <row r="36" spans="1:11" x14ac:dyDescent="0.7">
      <c r="A36" t="s">
        <v>22</v>
      </c>
      <c r="B36" s="75">
        <v>0.18128654970760233</v>
      </c>
      <c r="C36" s="36">
        <v>0.53801169590643272</v>
      </c>
      <c r="D36" s="36">
        <v>0.25730994152046782</v>
      </c>
      <c r="E36" s="76">
        <v>0.42105263157894735</v>
      </c>
      <c r="F36" s="85">
        <v>0.22222222222222221</v>
      </c>
      <c r="G36" s="44">
        <v>0.49122807017543857</v>
      </c>
      <c r="H36" s="44">
        <v>0.22222222222222221</v>
      </c>
      <c r="I36" s="86">
        <v>0.52046783625730997</v>
      </c>
    </row>
    <row r="37" spans="1:11" x14ac:dyDescent="0.7">
      <c r="A37" t="s">
        <v>22</v>
      </c>
      <c r="B37" s="75">
        <v>0.23809523809523808</v>
      </c>
      <c r="C37" s="36">
        <v>0.19047619047619047</v>
      </c>
      <c r="D37" s="36">
        <v>0.2857142857142857</v>
      </c>
      <c r="E37" s="76">
        <v>0.52380952380952384</v>
      </c>
      <c r="F37" s="85">
        <v>0.33333333333333331</v>
      </c>
      <c r="G37" s="44">
        <v>0.23809523809523808</v>
      </c>
      <c r="H37" s="44">
        <v>0.23809523809523808</v>
      </c>
      <c r="I37" s="86">
        <v>0.23809523809523808</v>
      </c>
    </row>
    <row r="38" spans="1:11" x14ac:dyDescent="0.7">
      <c r="A38" t="s">
        <v>22</v>
      </c>
      <c r="B38" s="75">
        <v>0.48484848484848486</v>
      </c>
      <c r="C38" s="36">
        <v>0.33333333333333331</v>
      </c>
      <c r="D38" s="36">
        <v>0.51515151515151514</v>
      </c>
      <c r="E38" s="76">
        <v>0.31818181818181818</v>
      </c>
      <c r="F38" s="85">
        <v>0.56060606060606055</v>
      </c>
      <c r="G38" s="44">
        <v>0.2878787878787879</v>
      </c>
      <c r="H38" s="44">
        <v>0.42424242424242425</v>
      </c>
      <c r="I38" s="86">
        <v>0.37878787878787878</v>
      </c>
    </row>
    <row r="39" spans="1:11" x14ac:dyDescent="0.7">
      <c r="A39" t="s">
        <v>22</v>
      </c>
      <c r="B39" s="75">
        <v>0.42857142857142855</v>
      </c>
      <c r="C39" s="36">
        <v>0.35238095238095241</v>
      </c>
      <c r="D39" s="36">
        <v>0.35238095238095241</v>
      </c>
      <c r="E39" s="76">
        <v>0.29523809523809524</v>
      </c>
      <c r="F39" s="85">
        <v>0.48571428571428571</v>
      </c>
      <c r="G39" s="44">
        <v>0.39047619047619048</v>
      </c>
      <c r="H39" s="44">
        <v>0.42857142857142855</v>
      </c>
      <c r="I39" s="86">
        <v>0.16190476190476191</v>
      </c>
    </row>
    <row r="40" spans="1:11" x14ac:dyDescent="0.7">
      <c r="B40" t="s">
        <v>109</v>
      </c>
      <c r="C40" t="s">
        <v>108</v>
      </c>
      <c r="D40" t="s">
        <v>110</v>
      </c>
      <c r="E40" t="s">
        <v>111</v>
      </c>
      <c r="F40" t="s">
        <v>112</v>
      </c>
      <c r="G40" t="s">
        <v>113</v>
      </c>
      <c r="H40" t="s">
        <v>114</v>
      </c>
      <c r="I40" t="s">
        <v>115</v>
      </c>
      <c r="J40" t="s">
        <v>119</v>
      </c>
      <c r="K40" t="s">
        <v>120</v>
      </c>
    </row>
    <row r="41" spans="1:11" x14ac:dyDescent="0.7">
      <c r="A41" t="s">
        <v>117</v>
      </c>
      <c r="B41" s="38">
        <f>MAX(B9:B24)</f>
        <v>1</v>
      </c>
      <c r="C41" s="38">
        <f t="shared" ref="C41:I41" si="1">MAX(C9:C24)</f>
        <v>0.76923076923076927</v>
      </c>
      <c r="D41" s="38">
        <f t="shared" si="1"/>
        <v>1</v>
      </c>
      <c r="E41" s="38">
        <f t="shared" si="1"/>
        <v>0.53846153846153844</v>
      </c>
      <c r="F41" s="38">
        <f t="shared" si="1"/>
        <v>1</v>
      </c>
      <c r="G41" s="38">
        <f t="shared" si="1"/>
        <v>0.92307692307692313</v>
      </c>
      <c r="H41" s="38">
        <f t="shared" si="1"/>
        <v>1.2</v>
      </c>
      <c r="I41" s="38">
        <f t="shared" si="1"/>
        <v>0.84615384615384615</v>
      </c>
      <c r="J41" s="38">
        <f>MAX(B41,D41,F41,H41)</f>
        <v>1.2</v>
      </c>
      <c r="K41" s="38">
        <f>MAX(C41,E41,G41,I41)</f>
        <v>0.92307692307692313</v>
      </c>
    </row>
    <row r="42" spans="1:11" x14ac:dyDescent="0.7">
      <c r="A42" t="s">
        <v>116</v>
      </c>
      <c r="B42" s="38">
        <f>MIN(B9:B24)</f>
        <v>6.25E-2</v>
      </c>
      <c r="C42" s="38">
        <f t="shared" ref="C42:I42" si="2">MIN(C9:C24)</f>
        <v>0</v>
      </c>
      <c r="D42" s="38">
        <f t="shared" si="2"/>
        <v>0</v>
      </c>
      <c r="E42" s="38">
        <f t="shared" si="2"/>
        <v>0</v>
      </c>
      <c r="F42" s="38">
        <f t="shared" si="2"/>
        <v>0</v>
      </c>
      <c r="G42" s="38">
        <f t="shared" si="2"/>
        <v>0</v>
      </c>
      <c r="H42" s="38">
        <f t="shared" si="2"/>
        <v>6.6666666666666666E-2</v>
      </c>
      <c r="I42" s="38">
        <f t="shared" si="2"/>
        <v>0</v>
      </c>
      <c r="J42" s="38">
        <f>MIN(B42,D42,F42,H42)</f>
        <v>0</v>
      </c>
      <c r="K42" s="38">
        <f>MIN(C42,E42,G42,I42)</f>
        <v>0</v>
      </c>
    </row>
    <row r="43" spans="1:11" x14ac:dyDescent="0.7">
      <c r="A43" t="s">
        <v>118</v>
      </c>
      <c r="B43" s="38">
        <f>AVERAGE(B9:B24)</f>
        <v>0.43518531697392515</v>
      </c>
      <c r="C43" s="38">
        <f t="shared" ref="C43:I43" si="3">AVERAGE(C9:C24)</f>
        <v>0.201719957888954</v>
      </c>
      <c r="D43" s="38">
        <f t="shared" si="3"/>
        <v>0.45159847030827671</v>
      </c>
      <c r="E43" s="38">
        <f t="shared" si="3"/>
        <v>0.15827359239805974</v>
      </c>
      <c r="F43" s="38">
        <f t="shared" si="3"/>
        <v>0.50082718285140526</v>
      </c>
      <c r="G43" s="38">
        <f t="shared" si="3"/>
        <v>0.31097208291581913</v>
      </c>
      <c r="H43" s="38">
        <f t="shared" si="3"/>
        <v>0.50808951534879687</v>
      </c>
      <c r="I43" s="38">
        <f t="shared" si="3"/>
        <v>0.20765141688561559</v>
      </c>
      <c r="J43" s="38">
        <f>AVERAGE(B43,D43,F43,H43)</f>
        <v>0.47392512137060105</v>
      </c>
      <c r="K43" s="38">
        <f>AVERAGE(C43,E43,G43,I43)</f>
        <v>0.21965426252211212</v>
      </c>
    </row>
    <row r="44" spans="1:11" x14ac:dyDescent="0.7">
      <c r="A44" t="s">
        <v>30</v>
      </c>
    </row>
    <row r="45" spans="1:11" x14ac:dyDescent="0.7">
      <c r="A45" t="s">
        <v>22</v>
      </c>
    </row>
    <row r="46" spans="1:11" x14ac:dyDescent="0.7">
      <c r="B46" t="s">
        <v>69</v>
      </c>
    </row>
    <row r="47" spans="1:11" x14ac:dyDescent="0.7">
      <c r="A47" t="s">
        <v>95</v>
      </c>
    </row>
    <row r="48" spans="1:11" x14ac:dyDescent="0.7">
      <c r="A48" t="s">
        <v>96</v>
      </c>
    </row>
    <row r="49" spans="1:1" x14ac:dyDescent="0.7">
      <c r="A49" t="s">
        <v>97</v>
      </c>
    </row>
    <row r="50" spans="1:1" x14ac:dyDescent="0.7">
      <c r="A50" t="s">
        <v>121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17137c-6e7b-4dcb-8d0f-90691859d6a9" xsi:nil="true"/>
    <lcf76f155ced4ddcb4097134ff3c332f xmlns="509b5873-1912-45f8-ae6d-357bd6a9423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D194295897E4EB03AD51F67478221" ma:contentTypeVersion="15" ma:contentTypeDescription="Create a new document." ma:contentTypeScope="" ma:versionID="bb1ef1b1928b0cdf3374e10d8dd4e392">
  <xsd:schema xmlns:xsd="http://www.w3.org/2001/XMLSchema" xmlns:xs="http://www.w3.org/2001/XMLSchema" xmlns:p="http://schemas.microsoft.com/office/2006/metadata/properties" xmlns:ns2="509b5873-1912-45f8-ae6d-357bd6a94235" xmlns:ns3="5017137c-6e7b-4dcb-8d0f-90691859d6a9" targetNamespace="http://schemas.microsoft.com/office/2006/metadata/properties" ma:root="true" ma:fieldsID="986bb805c29f723eb7a431ce4360a6df" ns2:_="" ns3:_="">
    <xsd:import namespace="509b5873-1912-45f8-ae6d-357bd6a94235"/>
    <xsd:import namespace="5017137c-6e7b-4dcb-8d0f-90691859d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b5873-1912-45f8-ae6d-357bd6a942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25c9f89-7c4d-4bde-82fe-985a4f0c2f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7137c-6e7b-4dcb-8d0f-90691859d6a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16c2a90-e108-45c0-a851-7273c1bf8b90}" ma:internalName="TaxCatchAll" ma:showField="CatchAllData" ma:web="5017137c-6e7b-4dcb-8d0f-90691859d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A8C29-01C9-48D8-83C8-440E15DA07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298DFD-9DE8-4EE6-9E64-B25A3DE99F53}">
  <ds:schemaRefs>
    <ds:schemaRef ds:uri="http://schemas.microsoft.com/office/2006/metadata/properties"/>
    <ds:schemaRef ds:uri="http://schemas.microsoft.com/office/infopath/2007/PartnerControls"/>
    <ds:schemaRef ds:uri="5017137c-6e7b-4dcb-8d0f-90691859d6a9"/>
    <ds:schemaRef ds:uri="509b5873-1912-45f8-ae6d-357bd6a94235"/>
  </ds:schemaRefs>
</ds:datastoreItem>
</file>

<file path=customXml/itemProps3.xml><?xml version="1.0" encoding="utf-8"?>
<ds:datastoreItem xmlns:ds="http://schemas.openxmlformats.org/officeDocument/2006/customXml" ds:itemID="{8D17B3C9-B226-4D4B-BE10-B0877E73E2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9b5873-1912-45f8-ae6d-357bd6a94235"/>
    <ds:schemaRef ds:uri="5017137c-6e7b-4dcb-8d0f-90691859d6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Collection Form</vt:lpstr>
      <vt:lpstr>Summary</vt:lpstr>
      <vt:lpstr>Figures</vt:lpstr>
      <vt:lpstr>'Data Collection Form'!Print_Titles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Pincus-Roth, Ezra</dc:creator>
  <cp:keywords/>
  <dc:description/>
  <cp:lastModifiedBy>Jin Hong Kim</cp:lastModifiedBy>
  <cp:revision/>
  <dcterms:created xsi:type="dcterms:W3CDTF">2021-02-04T18:25:17Z</dcterms:created>
  <dcterms:modified xsi:type="dcterms:W3CDTF">2022-09-08T14:52:25Z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0x010100B45D194295897E4EB03AD51F67478221</vt:lpwstr>
  </property>
</Properties>
</file>