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"/>
    </mc:Choice>
  </mc:AlternateContent>
  <xr:revisionPtr revIDLastSave="0" documentId="13_ncr:1_{2ABCA0F2-1842-9746-8139-18F3B966EE8F}" xr6:coauthVersionLast="47" xr6:coauthVersionMax="47" xr10:uidLastSave="{00000000-0000-0000-0000-000000000000}"/>
  <bookViews>
    <workbookView xWindow="-37820" yWindow="500" windowWidth="27640" windowHeight="16440" xr2:uid="{2A5228E7-796B-B944-8C22-19602F847E4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L76" i="1"/>
  <c r="L74" i="1"/>
  <c r="L73" i="1"/>
  <c r="L72" i="1"/>
  <c r="L71" i="1"/>
  <c r="K77" i="1"/>
  <c r="K76" i="1"/>
  <c r="K75" i="1"/>
  <c r="K74" i="1"/>
  <c r="K73" i="1"/>
  <c r="K72" i="1"/>
  <c r="K71" i="1"/>
  <c r="J77" i="1"/>
  <c r="J76" i="1"/>
  <c r="J75" i="1"/>
  <c r="J74" i="1"/>
  <c r="J73" i="1"/>
  <c r="J72" i="1"/>
  <c r="J71" i="1"/>
  <c r="I77" i="1"/>
  <c r="I76" i="1"/>
  <c r="I75" i="1"/>
  <c r="I74" i="1"/>
  <c r="I73" i="1"/>
  <c r="I72" i="1"/>
  <c r="I71" i="1"/>
  <c r="H77" i="1"/>
  <c r="H76" i="1"/>
  <c r="H75" i="1"/>
  <c r="H74" i="1"/>
  <c r="H73" i="1"/>
  <c r="H72" i="1"/>
  <c r="H71" i="1"/>
  <c r="G77" i="1"/>
  <c r="G76" i="1"/>
  <c r="G75" i="1"/>
  <c r="G74" i="1"/>
  <c r="G72" i="1"/>
  <c r="G71" i="1"/>
  <c r="F77" i="1"/>
  <c r="F76" i="1"/>
  <c r="F75" i="1"/>
  <c r="F74" i="1"/>
  <c r="F73" i="1"/>
  <c r="F72" i="1"/>
  <c r="F71" i="1"/>
</calcChain>
</file>

<file path=xl/sharedStrings.xml><?xml version="1.0" encoding="utf-8"?>
<sst xmlns="http://schemas.openxmlformats.org/spreadsheetml/2006/main" count="287" uniqueCount="56">
  <si>
    <t>id</t>
  </si>
  <si>
    <t>tr031 003</t>
  </si>
  <si>
    <t>tr031 002</t>
  </si>
  <si>
    <t xml:space="preserve">tr031 005 </t>
  </si>
  <si>
    <t>tr031 10541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</si>
  <si>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</si>
  <si>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</si>
  <si>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</si>
  <si>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</si>
  <si>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</si>
  <si>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</si>
  <si>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</si>
  <si>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</si>
  <si>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</si>
  <si>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</si>
  <si>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</si>
  <si>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</si>
  <si>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</si>
  <si>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</si>
  <si>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</si>
  <si>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</si>
  <si>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</si>
  <si>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</si>
  <si>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</si>
  <si>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</si>
  <si>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</si>
  <si>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</si>
  <si>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</si>
  <si>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</si>
  <si>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</si>
  <si>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</si>
  <si>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</si>
  <si>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</si>
  <si>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</si>
  <si>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</si>
  <si>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</si>
  <si>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</si>
  <si>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</si>
  <si>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</si>
  <si>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tr031 005</t>
  </si>
  <si>
    <t>group</t>
  </si>
  <si>
    <t>time</t>
  </si>
  <si>
    <t>fls</t>
  </si>
  <si>
    <t>pre</t>
  </si>
  <si>
    <t>kon</t>
  </si>
  <si>
    <t>post</t>
  </si>
  <si>
    <t>sex</t>
  </si>
  <si>
    <t>age</t>
  </si>
  <si>
    <t>wc</t>
  </si>
  <si>
    <t>vat_mass</t>
  </si>
  <si>
    <t>NA</t>
  </si>
  <si>
    <t>s-glukose</t>
  </si>
  <si>
    <t>s-triglyserider</t>
  </si>
  <si>
    <t>s-hdl</t>
  </si>
  <si>
    <t>s-ldl</t>
  </si>
  <si>
    <t>pwv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</si>
</sst>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7823-6139-9240-9800-F5AB902CB4C1}">
  <dimension ref="A1:N87"/>
  <sheetViews>
    <sheetView tabSelected="1" workbookViewId="0">
      <selection activeCell="G73" sqref="G73"/>
    </sheetView>
  </sheetViews>
  <sheetFormatPr baseColWidth="10" defaultRowHeight="16" x14ac:dyDescent="0.2"/>
  <cols>
    <col min="1" max="1" width="13.33203125" customWidth="1"/>
    <col min="9" max="9" width="13.5" customWidth="1"/>
  </cols>
  <sheetData>
    <row r="1" spans="1:12" x14ac:dyDescent="0.2">
      <c r="A1" t="s">
        <v>0</v>
      </c>
      <c r="B1" t="s">
        <v>40</v>
      </c>
      <c r="C1" t="s">
        <v>41</v>
      </c>
      <c r="D1" t="s">
        <v>46</v>
      </c>
      <c r="E1" t="s">
        <v>47</v>
      </c>
      <c r="F1" t="s">
        <v>48</v>
      </c>
      <c r="G1" t="s">
        <v>49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">
      <c r="A2" s="1" t="s">
        <v>1</v>
      </c>
      <c r="B2" t="s">
        <v>42</v>
      </c>
      <c r="C2" t="s">
        <v>43</v>
      </c>
      <c r="D2">
        <v>1</v>
      </c>
      <c r="E2" s="4">
        <v>38</v>
      </c>
      <c r="F2" s="5">
        <v>78</v>
      </c>
      <c r="G2" s="5">
        <v>428.85842479999997</v>
      </c>
      <c r="H2" s="5">
        <v>4.7</v>
      </c>
      <c r="I2" s="5">
        <v>0.61</v>
      </c>
      <c r="J2" s="5">
        <v>1.4</v>
      </c>
      <c r="K2" s="5">
        <v>2.2000000000000002</v>
      </c>
      <c r="L2" s="5">
        <v>6.3</v>
      </c>
    </row>
    <row r="3" spans="1:12" x14ac:dyDescent="0.2">
      <c r="A3" t="s">
        <v>2</v>
      </c>
      <c r="B3" t="s">
        <v>42</v>
      </c>
      <c r="C3" t="s">
        <v>43</v>
      </c>
      <c r="D3">
        <v>2</v>
      </c>
      <c r="E3" s="4">
        <v>44</v>
      </c>
      <c r="F3" s="5">
        <v>105.6</v>
      </c>
      <c r="G3" s="5">
        <v>2277.3714950000003</v>
      </c>
      <c r="H3" s="5">
        <v>5.5</v>
      </c>
      <c r="I3" s="5">
        <v>0.96</v>
      </c>
      <c r="J3" s="5">
        <v>1.2</v>
      </c>
      <c r="K3" s="5">
        <v>3.1</v>
      </c>
      <c r="L3" s="5">
        <v>8.1</v>
      </c>
    </row>
    <row r="4" spans="1:12" x14ac:dyDescent="0.2">
      <c r="A4" t="s">
        <v>3</v>
      </c>
      <c r="B4" t="s">
        <v>42</v>
      </c>
      <c r="C4" t="s">
        <v>43</v>
      </c>
      <c r="D4">
        <v>1</v>
      </c>
      <c r="E4" s="4">
        <v>70</v>
      </c>
      <c r="F4" s="5">
        <v>106</v>
      </c>
      <c r="G4" s="5">
        <v>2444.5008554999999</v>
      </c>
      <c r="H4" s="5">
        <v>5.8</v>
      </c>
      <c r="I4" s="5">
        <v>0.91</v>
      </c>
      <c r="J4" s="5">
        <v>2.8</v>
      </c>
      <c r="K4" s="5">
        <v>1.5</v>
      </c>
      <c r="L4" s="8">
        <v>11.4</v>
      </c>
    </row>
    <row r="5" spans="1:12" x14ac:dyDescent="0.2">
      <c r="A5" t="s">
        <v>4</v>
      </c>
      <c r="B5" t="s">
        <v>44</v>
      </c>
      <c r="C5" t="s">
        <v>43</v>
      </c>
      <c r="D5">
        <v>1</v>
      </c>
      <c r="E5" s="4">
        <v>61</v>
      </c>
      <c r="F5" s="5">
        <v>121</v>
      </c>
      <c r="G5" s="5">
        <v>2990.0130730000001</v>
      </c>
      <c r="H5" s="5">
        <v>10</v>
      </c>
      <c r="I5" s="5">
        <v>1.58</v>
      </c>
      <c r="J5" s="5">
        <v>1</v>
      </c>
      <c r="K5" s="5">
        <v>5.7</v>
      </c>
      <c r="L5" s="6">
        <v>12.2</v>
      </c>
    </row>
    <row r="6" spans="1:12" x14ac:dyDescent="0.2">
      <c r="A6" t="s">
        <v>5</v>
      </c>
      <c r="B6" t="s">
        <v>44</v>
      </c>
      <c r="C6" t="s">
        <v>43</v>
      </c>
      <c r="D6">
        <v>1</v>
      </c>
      <c r="E6" s="4">
        <v>40</v>
      </c>
      <c r="F6" s="5">
        <v>91.5</v>
      </c>
      <c r="G6" s="5">
        <v>1170.4890375</v>
      </c>
      <c r="H6" s="5">
        <v>5</v>
      </c>
      <c r="I6" s="5">
        <v>0.59</v>
      </c>
      <c r="J6" s="5">
        <v>1.6</v>
      </c>
      <c r="K6" s="5">
        <v>3.4</v>
      </c>
      <c r="L6" s="6">
        <v>7.9</v>
      </c>
    </row>
    <row r="7" spans="1:12" x14ac:dyDescent="0.2">
      <c r="A7" t="s">
        <v>6</v>
      </c>
      <c r="B7" t="s">
        <v>44</v>
      </c>
      <c r="C7" t="s">
        <v>43</v>
      </c>
      <c r="D7">
        <v>2</v>
      </c>
      <c r="E7" s="4">
        <v>69</v>
      </c>
      <c r="F7" s="5">
        <v>95</v>
      </c>
      <c r="G7" s="5">
        <v>1284.2423144999998</v>
      </c>
      <c r="H7" s="5">
        <v>4.9000000000000004</v>
      </c>
      <c r="I7" s="5">
        <v>0.93</v>
      </c>
      <c r="J7" s="5">
        <v>1.1000000000000001</v>
      </c>
      <c r="K7" s="5">
        <v>3.9</v>
      </c>
      <c r="L7" s="8">
        <v>8.8000000000000007</v>
      </c>
    </row>
    <row r="8" spans="1:12" x14ac:dyDescent="0.2">
      <c r="A8" t="s">
        <v>7</v>
      </c>
      <c r="B8" t="s">
        <v>42</v>
      </c>
      <c r="C8" t="s">
        <v>43</v>
      </c>
      <c r="D8">
        <v>2</v>
      </c>
      <c r="E8" s="4">
        <v>46</v>
      </c>
      <c r="F8" s="5">
        <v>145.5</v>
      </c>
      <c r="G8" s="5">
        <v>3402.2670964999998</v>
      </c>
      <c r="H8" s="5">
        <v>5.7</v>
      </c>
      <c r="I8" s="5">
        <v>1.97</v>
      </c>
      <c r="J8" s="5">
        <v>1.2</v>
      </c>
      <c r="K8" s="5">
        <v>3.5</v>
      </c>
      <c r="L8" s="6">
        <v>9.5</v>
      </c>
    </row>
    <row r="9" spans="1:12" x14ac:dyDescent="0.2">
      <c r="A9" t="s">
        <v>8</v>
      </c>
      <c r="B9" t="s">
        <v>42</v>
      </c>
      <c r="C9" t="s">
        <v>43</v>
      </c>
      <c r="D9">
        <v>1</v>
      </c>
      <c r="E9" s="4">
        <v>54</v>
      </c>
      <c r="F9" s="5">
        <v>101.5</v>
      </c>
      <c r="G9" s="5">
        <v>582.29831145000003</v>
      </c>
      <c r="H9" s="5">
        <v>5.0999999999999996</v>
      </c>
      <c r="I9" s="5">
        <v>0.9</v>
      </c>
      <c r="J9" s="5">
        <v>1.1000000000000001</v>
      </c>
      <c r="K9" s="5">
        <v>2</v>
      </c>
      <c r="L9" s="6" t="s">
        <v>50</v>
      </c>
    </row>
    <row r="10" spans="1:12" x14ac:dyDescent="0.2">
      <c r="A10" t="s">
        <v>9</v>
      </c>
      <c r="B10" t="s">
        <v>44</v>
      </c>
      <c r="C10" t="s">
        <v>43</v>
      </c>
      <c r="D10">
        <v>1</v>
      </c>
      <c r="E10" s="4">
        <v>55</v>
      </c>
      <c r="F10" s="5">
        <v>102.5</v>
      </c>
      <c r="G10" s="5">
        <v>1446.388001</v>
      </c>
      <c r="H10" s="5">
        <v>4.9000000000000004</v>
      </c>
      <c r="I10" s="5">
        <v>0.46</v>
      </c>
      <c r="J10" s="5">
        <v>1.6</v>
      </c>
      <c r="K10" s="5">
        <v>2.7</v>
      </c>
      <c r="L10" s="6">
        <v>6</v>
      </c>
    </row>
    <row r="11" spans="1:12" x14ac:dyDescent="0.2">
      <c r="A11" t="s">
        <v>10</v>
      </c>
      <c r="B11" t="s">
        <v>44</v>
      </c>
      <c r="C11" t="s">
        <v>43</v>
      </c>
      <c r="D11">
        <v>1</v>
      </c>
      <c r="E11" s="4">
        <v>24</v>
      </c>
      <c r="F11" s="5">
        <v>76.25</v>
      </c>
      <c r="G11" s="5">
        <v>353.65633390000005</v>
      </c>
      <c r="H11" s="5">
        <v>4.5999999999999996</v>
      </c>
      <c r="I11" s="5">
        <v>1.1299999999999999</v>
      </c>
      <c r="J11" s="5">
        <v>1.2</v>
      </c>
      <c r="K11" s="5">
        <v>1.8</v>
      </c>
      <c r="L11" s="6">
        <v>5</v>
      </c>
    </row>
    <row r="12" spans="1:12" x14ac:dyDescent="0.2">
      <c r="A12" t="s">
        <v>11</v>
      </c>
      <c r="B12" t="s">
        <v>44</v>
      </c>
      <c r="C12" t="s">
        <v>43</v>
      </c>
      <c r="D12">
        <v>1</v>
      </c>
      <c r="E12" s="4">
        <v>67</v>
      </c>
      <c r="F12" s="5">
        <v>92.55</v>
      </c>
      <c r="G12" s="5">
        <v>739.32902145000003</v>
      </c>
      <c r="H12" s="5">
        <v>5</v>
      </c>
      <c r="I12" s="5">
        <v>0.87</v>
      </c>
      <c r="J12" s="5">
        <v>1.6</v>
      </c>
      <c r="K12" s="5">
        <v>1.9</v>
      </c>
      <c r="L12" s="6">
        <v>9</v>
      </c>
    </row>
    <row r="13" spans="1:12" x14ac:dyDescent="0.2">
      <c r="A13" t="s">
        <v>12</v>
      </c>
      <c r="B13" t="s">
        <v>44</v>
      </c>
      <c r="C13" t="s">
        <v>43</v>
      </c>
      <c r="D13">
        <v>2</v>
      </c>
      <c r="E13" s="4">
        <v>23</v>
      </c>
      <c r="F13" s="5">
        <v>79.5</v>
      </c>
      <c r="G13" s="5">
        <v>420.41786424999998</v>
      </c>
      <c r="H13" s="5">
        <v>4.3</v>
      </c>
      <c r="I13" s="5">
        <v>3.97</v>
      </c>
      <c r="J13" s="5">
        <v>0.9</v>
      </c>
      <c r="K13" s="5">
        <v>1.9</v>
      </c>
      <c r="L13" s="6">
        <v>6.7</v>
      </c>
    </row>
    <row r="14" spans="1:12" x14ac:dyDescent="0.2">
      <c r="A14" t="s">
        <v>13</v>
      </c>
      <c r="B14" t="s">
        <v>42</v>
      </c>
      <c r="C14" t="s">
        <v>43</v>
      </c>
      <c r="D14">
        <v>2</v>
      </c>
      <c r="E14" s="4">
        <v>47</v>
      </c>
      <c r="F14" s="5">
        <v>120.5</v>
      </c>
      <c r="G14" s="5">
        <v>2159.6756505000003</v>
      </c>
      <c r="H14" s="5">
        <v>9.9</v>
      </c>
      <c r="I14" s="5">
        <v>2.25</v>
      </c>
      <c r="J14" s="5">
        <v>1</v>
      </c>
      <c r="K14" s="5">
        <v>2.9</v>
      </c>
      <c r="L14" s="6" t="s">
        <v>50</v>
      </c>
    </row>
    <row r="15" spans="1:12" x14ac:dyDescent="0.2">
      <c r="A15" t="s">
        <v>14</v>
      </c>
      <c r="B15" t="s">
        <v>44</v>
      </c>
      <c r="C15" t="s">
        <v>43</v>
      </c>
      <c r="D15">
        <v>2</v>
      </c>
      <c r="E15" s="4">
        <v>74</v>
      </c>
      <c r="F15" s="5">
        <v>114.5</v>
      </c>
      <c r="G15" s="5">
        <v>2553.822357</v>
      </c>
      <c r="H15" s="5">
        <v>6.5</v>
      </c>
      <c r="I15" s="5">
        <v>0.92</v>
      </c>
      <c r="J15" s="5">
        <v>1</v>
      </c>
      <c r="K15" s="5">
        <v>2.6</v>
      </c>
      <c r="L15" s="6">
        <v>9.6999999999999993</v>
      </c>
    </row>
    <row r="16" spans="1:12" x14ac:dyDescent="0.2">
      <c r="A16" t="s">
        <v>15</v>
      </c>
      <c r="B16" t="s">
        <v>44</v>
      </c>
      <c r="C16" t="s">
        <v>43</v>
      </c>
      <c r="D16">
        <v>2</v>
      </c>
      <c r="E16" s="4">
        <v>55</v>
      </c>
      <c r="F16" s="5">
        <v>116.5</v>
      </c>
      <c r="G16" s="5">
        <v>3263.8643935</v>
      </c>
      <c r="H16" s="7" t="s">
        <v>50</v>
      </c>
      <c r="I16" s="7" t="s">
        <v>50</v>
      </c>
      <c r="J16" s="7" t="s">
        <v>50</v>
      </c>
      <c r="K16" s="7" t="s">
        <v>50</v>
      </c>
      <c r="L16" s="6">
        <v>14.1</v>
      </c>
    </row>
    <row r="17" spans="1:12" x14ac:dyDescent="0.2">
      <c r="A17" t="s">
        <v>16</v>
      </c>
      <c r="B17" t="s">
        <v>44</v>
      </c>
      <c r="C17" t="s">
        <v>43</v>
      </c>
      <c r="D17">
        <v>2</v>
      </c>
      <c r="E17" s="4">
        <v>67</v>
      </c>
      <c r="F17" s="5">
        <v>97.8</v>
      </c>
      <c r="G17" s="5">
        <v>1282.431687</v>
      </c>
      <c r="H17" s="5">
        <v>4.2</v>
      </c>
      <c r="I17" s="5">
        <v>4.18</v>
      </c>
      <c r="J17" s="5">
        <v>0.9</v>
      </c>
      <c r="K17" s="5">
        <v>2.5</v>
      </c>
      <c r="L17" s="6">
        <v>7.6</v>
      </c>
    </row>
    <row r="18" spans="1:12" x14ac:dyDescent="0.2">
      <c r="A18" t="s">
        <v>17</v>
      </c>
      <c r="B18" t="s">
        <v>44</v>
      </c>
      <c r="C18" t="s">
        <v>43</v>
      </c>
      <c r="D18">
        <v>1</v>
      </c>
      <c r="E18" s="4">
        <v>51</v>
      </c>
      <c r="F18" s="5">
        <v>74.25</v>
      </c>
      <c r="G18" s="6" t="s">
        <v>50</v>
      </c>
      <c r="H18" s="5">
        <v>5.0999999999999996</v>
      </c>
      <c r="I18" s="5">
        <v>0.68</v>
      </c>
      <c r="J18" s="5">
        <v>1.8</v>
      </c>
      <c r="K18" s="5">
        <v>3.7</v>
      </c>
      <c r="L18" s="6">
        <v>6</v>
      </c>
    </row>
    <row r="19" spans="1:12" x14ac:dyDescent="0.2">
      <c r="A19" t="s">
        <v>18</v>
      </c>
      <c r="B19" t="s">
        <v>42</v>
      </c>
      <c r="C19" t="s">
        <v>43</v>
      </c>
      <c r="D19">
        <v>1</v>
      </c>
      <c r="E19" s="4">
        <v>39</v>
      </c>
      <c r="F19" s="5">
        <v>119.05000000000001</v>
      </c>
      <c r="G19" s="5">
        <v>2808.6628415</v>
      </c>
      <c r="H19" s="5">
        <v>5</v>
      </c>
      <c r="I19" s="5">
        <v>2.06</v>
      </c>
      <c r="J19" s="5">
        <v>1</v>
      </c>
      <c r="K19" s="5">
        <v>3.6</v>
      </c>
      <c r="L19" s="6" t="s">
        <v>50</v>
      </c>
    </row>
    <row r="20" spans="1:12" x14ac:dyDescent="0.2">
      <c r="A20" t="s">
        <v>19</v>
      </c>
      <c r="B20" t="s">
        <v>44</v>
      </c>
      <c r="C20" t="s">
        <v>43</v>
      </c>
      <c r="D20">
        <v>2</v>
      </c>
      <c r="E20" s="4">
        <v>65</v>
      </c>
      <c r="F20" s="5">
        <v>113.05</v>
      </c>
      <c r="G20" s="5">
        <v>3191.1295024999999</v>
      </c>
      <c r="H20" s="7" t="s">
        <v>50</v>
      </c>
      <c r="I20" s="7" t="s">
        <v>50</v>
      </c>
      <c r="J20" s="7" t="s">
        <v>50</v>
      </c>
      <c r="K20" s="7" t="s">
        <v>50</v>
      </c>
      <c r="L20" s="6">
        <v>9.9</v>
      </c>
    </row>
    <row r="21" spans="1:12" x14ac:dyDescent="0.2">
      <c r="A21" t="s">
        <v>20</v>
      </c>
      <c r="B21" t="s">
        <v>44</v>
      </c>
      <c r="C21" t="s">
        <v>43</v>
      </c>
      <c r="D21">
        <v>1</v>
      </c>
      <c r="E21" s="4">
        <v>63</v>
      </c>
      <c r="F21" s="5">
        <v>78.349999999999994</v>
      </c>
      <c r="G21" s="5">
        <v>451.36376740000003</v>
      </c>
      <c r="H21" s="5">
        <v>4.7</v>
      </c>
      <c r="I21" s="5">
        <v>1.01</v>
      </c>
      <c r="J21" s="5">
        <v>2.1</v>
      </c>
      <c r="K21" s="5">
        <v>3.3</v>
      </c>
      <c r="L21" s="5">
        <v>8.6999999999999993</v>
      </c>
    </row>
    <row r="22" spans="1:12" x14ac:dyDescent="0.2">
      <c r="A22" t="s">
        <v>21</v>
      </c>
      <c r="B22" t="s">
        <v>42</v>
      </c>
      <c r="C22" t="s">
        <v>43</v>
      </c>
      <c r="D22">
        <v>2</v>
      </c>
      <c r="E22" s="4">
        <v>55</v>
      </c>
      <c r="F22" s="5">
        <v>107.7</v>
      </c>
      <c r="G22" s="5">
        <v>2526.2494159999997</v>
      </c>
      <c r="H22" s="5">
        <v>7.7</v>
      </c>
      <c r="I22" s="5">
        <v>0.66</v>
      </c>
      <c r="J22" s="5">
        <v>1.1000000000000001</v>
      </c>
      <c r="K22" s="5">
        <v>2.4</v>
      </c>
      <c r="L22" s="5">
        <v>8</v>
      </c>
    </row>
    <row r="23" spans="1:12" x14ac:dyDescent="0.2">
      <c r="A23" t="s">
        <v>22</v>
      </c>
      <c r="B23" t="s">
        <v>44</v>
      </c>
      <c r="C23" t="s">
        <v>43</v>
      </c>
      <c r="D23">
        <v>2</v>
      </c>
      <c r="E23" s="4">
        <v>29</v>
      </c>
      <c r="F23" s="5">
        <v>89.35</v>
      </c>
      <c r="G23" s="5">
        <v>788.72642135000001</v>
      </c>
      <c r="H23" s="5">
        <v>5.4</v>
      </c>
      <c r="I23" s="5">
        <v>1.9</v>
      </c>
      <c r="J23" s="5">
        <v>0.9</v>
      </c>
      <c r="K23" s="5">
        <v>2.8</v>
      </c>
      <c r="L23" s="5">
        <v>7.5</v>
      </c>
    </row>
    <row r="24" spans="1:12" x14ac:dyDescent="0.2">
      <c r="A24" t="s">
        <v>23</v>
      </c>
      <c r="B24" t="s">
        <v>42</v>
      </c>
      <c r="C24" t="s">
        <v>43</v>
      </c>
      <c r="D24">
        <v>1</v>
      </c>
      <c r="E24" s="4">
        <v>56</v>
      </c>
      <c r="F24" s="5">
        <v>90.55</v>
      </c>
      <c r="G24" s="5">
        <v>1303.1016995</v>
      </c>
      <c r="H24" s="5">
        <v>4.8</v>
      </c>
      <c r="I24" s="5">
        <v>2.95</v>
      </c>
      <c r="J24" s="5">
        <v>1.2</v>
      </c>
      <c r="K24" s="5">
        <v>5</v>
      </c>
      <c r="L24" s="5">
        <v>7.4</v>
      </c>
    </row>
    <row r="25" spans="1:12" x14ac:dyDescent="0.2">
      <c r="A25" t="s">
        <v>24</v>
      </c>
      <c r="B25" t="s">
        <v>42</v>
      </c>
      <c r="C25" t="s">
        <v>43</v>
      </c>
      <c r="D25">
        <v>1</v>
      </c>
      <c r="E25" s="4">
        <v>45</v>
      </c>
      <c r="F25" s="5">
        <v>111.4</v>
      </c>
      <c r="G25" s="5">
        <v>2261.6479235000002</v>
      </c>
      <c r="H25" s="5">
        <v>5.2</v>
      </c>
      <c r="I25" s="5">
        <v>1.1599999999999999</v>
      </c>
      <c r="J25" s="5">
        <v>1.3</v>
      </c>
      <c r="K25" s="5">
        <v>3.2</v>
      </c>
      <c r="L25" s="9">
        <v>7.2</v>
      </c>
    </row>
    <row r="26" spans="1:12" x14ac:dyDescent="0.2">
      <c r="A26" t="s">
        <v>25</v>
      </c>
      <c r="B26" t="s">
        <v>44</v>
      </c>
      <c r="C26" t="s">
        <v>43</v>
      </c>
      <c r="D26">
        <v>2</v>
      </c>
      <c r="E26" s="4">
        <v>61</v>
      </c>
      <c r="F26" s="5">
        <v>88.75</v>
      </c>
      <c r="G26" s="5">
        <v>1091.0714324999999</v>
      </c>
      <c r="H26" s="5">
        <v>5.4</v>
      </c>
      <c r="I26" s="5">
        <v>0.66</v>
      </c>
      <c r="J26" s="5">
        <v>1.6</v>
      </c>
      <c r="K26" s="5">
        <v>3.9</v>
      </c>
      <c r="L26" s="5">
        <v>7.2</v>
      </c>
    </row>
    <row r="27" spans="1:12" x14ac:dyDescent="0.2">
      <c r="A27" t="s">
        <v>26</v>
      </c>
      <c r="B27" t="s">
        <v>44</v>
      </c>
      <c r="C27" t="s">
        <v>43</v>
      </c>
      <c r="D27">
        <v>1</v>
      </c>
      <c r="E27" s="4">
        <v>66</v>
      </c>
      <c r="F27" s="5">
        <v>85</v>
      </c>
      <c r="G27" s="5">
        <v>1165.5540814999999</v>
      </c>
      <c r="H27" s="5">
        <v>5.8</v>
      </c>
      <c r="I27" s="5">
        <v>0.86</v>
      </c>
      <c r="J27" s="5">
        <v>1.5</v>
      </c>
      <c r="K27" s="5">
        <v>3.4</v>
      </c>
      <c r="L27" s="5">
        <v>8.1</v>
      </c>
    </row>
    <row r="28" spans="1:12" x14ac:dyDescent="0.2">
      <c r="A28" t="s">
        <v>27</v>
      </c>
      <c r="B28" t="s">
        <v>42</v>
      </c>
      <c r="C28" t="s">
        <v>43</v>
      </c>
      <c r="D28">
        <v>2</v>
      </c>
      <c r="E28" s="4">
        <v>27</v>
      </c>
      <c r="F28" s="5">
        <v>101.25</v>
      </c>
      <c r="G28" s="5">
        <v>881.80993799999999</v>
      </c>
      <c r="H28" s="5">
        <v>5.6</v>
      </c>
      <c r="I28" s="5">
        <v>1.33</v>
      </c>
      <c r="J28" s="5">
        <v>0.9</v>
      </c>
      <c r="K28" s="5">
        <v>2.5</v>
      </c>
      <c r="L28" s="5">
        <v>6</v>
      </c>
    </row>
    <row r="29" spans="1:12" x14ac:dyDescent="0.2">
      <c r="A29" t="s">
        <v>28</v>
      </c>
      <c r="B29" t="s">
        <v>44</v>
      </c>
      <c r="C29" t="s">
        <v>43</v>
      </c>
      <c r="D29">
        <v>1</v>
      </c>
      <c r="E29" s="4">
        <v>45</v>
      </c>
      <c r="F29" s="5">
        <v>90.05</v>
      </c>
      <c r="G29" s="6" t="s">
        <v>50</v>
      </c>
      <c r="H29" s="5">
        <v>4.2</v>
      </c>
      <c r="I29" s="5">
        <v>0.98</v>
      </c>
      <c r="J29" s="5">
        <v>1.2</v>
      </c>
      <c r="K29" s="5">
        <v>2.7</v>
      </c>
      <c r="L29" s="5">
        <v>6.7</v>
      </c>
    </row>
    <row r="30" spans="1:12" x14ac:dyDescent="0.2">
      <c r="A30" t="s">
        <v>29</v>
      </c>
      <c r="B30" t="s">
        <v>44</v>
      </c>
      <c r="C30" t="s">
        <v>43</v>
      </c>
      <c r="D30">
        <v>2</v>
      </c>
      <c r="E30" s="4">
        <v>31</v>
      </c>
      <c r="F30" s="5">
        <v>98.2</v>
      </c>
      <c r="G30" s="5">
        <v>915.51904505000005</v>
      </c>
      <c r="H30" s="5">
        <v>5.6</v>
      </c>
      <c r="I30" s="5">
        <v>4.29</v>
      </c>
      <c r="J30" s="5">
        <v>0.8</v>
      </c>
      <c r="K30" s="5">
        <v>2.8</v>
      </c>
      <c r="L30" s="5">
        <v>7.2</v>
      </c>
    </row>
    <row r="31" spans="1:12" x14ac:dyDescent="0.2">
      <c r="A31" t="s">
        <v>30</v>
      </c>
      <c r="B31" t="s">
        <v>42</v>
      </c>
      <c r="C31" t="s">
        <v>43</v>
      </c>
      <c r="D31">
        <v>1</v>
      </c>
      <c r="E31" s="4">
        <v>42</v>
      </c>
      <c r="F31" s="5">
        <v>102.25</v>
      </c>
      <c r="G31" s="5">
        <v>990.11389919999999</v>
      </c>
      <c r="H31" s="5">
        <v>5.3</v>
      </c>
      <c r="I31" s="5">
        <v>0.6</v>
      </c>
      <c r="J31" s="5">
        <v>1.5</v>
      </c>
      <c r="K31" s="5">
        <v>1.7</v>
      </c>
      <c r="L31" s="5">
        <v>7.6</v>
      </c>
    </row>
    <row r="32" spans="1:12" x14ac:dyDescent="0.2">
      <c r="A32" t="s">
        <v>31</v>
      </c>
      <c r="B32" t="s">
        <v>42</v>
      </c>
      <c r="C32" t="s">
        <v>43</v>
      </c>
      <c r="D32">
        <v>1</v>
      </c>
      <c r="E32" s="4">
        <v>54</v>
      </c>
      <c r="F32" s="5">
        <v>104.25</v>
      </c>
      <c r="G32" s="5">
        <v>2662.8847559999999</v>
      </c>
      <c r="H32" s="5">
        <v>5.3</v>
      </c>
      <c r="I32" s="5">
        <v>1.08</v>
      </c>
      <c r="J32" s="5">
        <v>1.3</v>
      </c>
      <c r="K32" s="5">
        <v>3.1</v>
      </c>
      <c r="L32" s="5">
        <v>8.4</v>
      </c>
    </row>
    <row r="33" spans="1:12" x14ac:dyDescent="0.2">
      <c r="A33" t="s">
        <v>32</v>
      </c>
      <c r="B33" t="s">
        <v>44</v>
      </c>
      <c r="C33" t="s">
        <v>43</v>
      </c>
      <c r="D33">
        <v>2</v>
      </c>
      <c r="E33" s="4">
        <v>60</v>
      </c>
      <c r="F33" s="5">
        <v>90</v>
      </c>
      <c r="G33" s="5">
        <v>1477.43687</v>
      </c>
      <c r="H33" s="5">
        <v>5.8</v>
      </c>
      <c r="I33" s="5">
        <v>1.59</v>
      </c>
      <c r="J33" s="5">
        <v>1.1000000000000001</v>
      </c>
      <c r="K33" s="5">
        <v>2.6</v>
      </c>
      <c r="L33" s="5">
        <v>8.1</v>
      </c>
    </row>
    <row r="34" spans="1:12" x14ac:dyDescent="0.2">
      <c r="A34" t="s">
        <v>33</v>
      </c>
      <c r="B34" t="s">
        <v>44</v>
      </c>
      <c r="C34" t="s">
        <v>43</v>
      </c>
      <c r="D34">
        <v>2</v>
      </c>
      <c r="E34" s="4">
        <v>32</v>
      </c>
      <c r="F34" s="5">
        <v>100.2</v>
      </c>
      <c r="G34" s="5">
        <v>2532.1365774999999</v>
      </c>
      <c r="H34" s="5">
        <v>5</v>
      </c>
      <c r="I34" s="5">
        <v>1.23</v>
      </c>
      <c r="J34" s="5">
        <v>1</v>
      </c>
      <c r="K34" s="5">
        <v>2.8</v>
      </c>
      <c r="L34" s="5">
        <v>7.4</v>
      </c>
    </row>
    <row r="35" spans="1:12" x14ac:dyDescent="0.2">
      <c r="A35" t="s">
        <v>34</v>
      </c>
      <c r="B35" t="s">
        <v>42</v>
      </c>
      <c r="C35" t="s">
        <v>43</v>
      </c>
      <c r="D35">
        <v>1</v>
      </c>
      <c r="E35" s="4">
        <v>55</v>
      </c>
      <c r="F35" s="5">
        <v>118.9</v>
      </c>
      <c r="G35" s="5">
        <v>1299.8526744000001</v>
      </c>
      <c r="H35" s="5">
        <v>5</v>
      </c>
      <c r="I35" s="5">
        <v>0.91</v>
      </c>
      <c r="J35" s="5">
        <v>1.1000000000000001</v>
      </c>
      <c r="K35" s="5">
        <v>2.9</v>
      </c>
      <c r="L35" s="9">
        <v>6.7</v>
      </c>
    </row>
    <row r="36" spans="1:12" x14ac:dyDescent="0.2">
      <c r="A36" t="s">
        <v>35</v>
      </c>
      <c r="B36" t="s">
        <v>42</v>
      </c>
      <c r="C36" t="s">
        <v>43</v>
      </c>
      <c r="D36">
        <v>1</v>
      </c>
      <c r="E36" s="4">
        <v>57</v>
      </c>
      <c r="F36" s="5">
        <v>90</v>
      </c>
      <c r="G36" s="5">
        <v>1578.3411270000001</v>
      </c>
      <c r="H36" s="5">
        <v>5.6</v>
      </c>
      <c r="I36" s="5">
        <v>1.31</v>
      </c>
      <c r="J36" s="5">
        <v>0.9</v>
      </c>
      <c r="K36" s="5">
        <v>5.0999999999999996</v>
      </c>
      <c r="L36" s="5">
        <v>6.2</v>
      </c>
    </row>
    <row r="37" spans="1:12" x14ac:dyDescent="0.2">
      <c r="A37" s="2" t="s">
        <v>36</v>
      </c>
      <c r="B37" t="s">
        <v>44</v>
      </c>
      <c r="C37" t="s">
        <v>43</v>
      </c>
      <c r="D37">
        <v>1</v>
      </c>
      <c r="E37" s="4">
        <v>58</v>
      </c>
      <c r="F37" s="5">
        <v>83.45</v>
      </c>
      <c r="G37" s="5">
        <v>696.82620635000001</v>
      </c>
      <c r="H37" s="5">
        <v>5.0999999999999996</v>
      </c>
      <c r="I37" s="5">
        <v>0.44</v>
      </c>
      <c r="J37" s="5">
        <v>1.6</v>
      </c>
      <c r="K37" s="5">
        <v>2.1</v>
      </c>
      <c r="L37" s="5">
        <v>8.1</v>
      </c>
    </row>
    <row r="38" spans="1:12" x14ac:dyDescent="0.2">
      <c r="A38" t="s">
        <v>37</v>
      </c>
      <c r="B38" t="s">
        <v>42</v>
      </c>
      <c r="C38" t="s">
        <v>43</v>
      </c>
      <c r="D38">
        <v>1</v>
      </c>
      <c r="E38" s="4">
        <v>46</v>
      </c>
      <c r="F38" s="5">
        <v>80.5</v>
      </c>
      <c r="G38" s="5">
        <v>773.55686779999996</v>
      </c>
      <c r="H38" s="5">
        <v>4.5999999999999996</v>
      </c>
      <c r="I38" s="5">
        <v>1.53</v>
      </c>
      <c r="J38" s="5">
        <v>1.5</v>
      </c>
      <c r="K38" s="5">
        <v>3.5</v>
      </c>
      <c r="L38" s="5">
        <v>5.4</v>
      </c>
    </row>
    <row r="39" spans="1:12" x14ac:dyDescent="0.2">
      <c r="A39" t="s">
        <v>38</v>
      </c>
      <c r="B39" t="s">
        <v>44</v>
      </c>
      <c r="C39" t="s">
        <v>43</v>
      </c>
      <c r="D39">
        <v>2</v>
      </c>
      <c r="E39" s="4">
        <v>65</v>
      </c>
      <c r="F39" s="5">
        <v>95.25</v>
      </c>
      <c r="G39" s="6" t="s">
        <v>50</v>
      </c>
      <c r="H39" s="7" t="s">
        <v>50</v>
      </c>
      <c r="I39" s="7" t="s">
        <v>50</v>
      </c>
      <c r="J39" s="7" t="s">
        <v>50</v>
      </c>
      <c r="K39" s="7" t="s">
        <v>50</v>
      </c>
      <c r="L39" s="10" t="s">
        <v>50</v>
      </c>
    </row>
    <row r="40" spans="1:12" x14ac:dyDescent="0.2">
      <c r="A40" s="3" t="s">
        <v>1</v>
      </c>
      <c r="B40" s="3" t="s">
        <v>42</v>
      </c>
      <c r="C40" t="s">
        <v>45</v>
      </c>
      <c r="D40">
        <v>1</v>
      </c>
      <c r="E40">
        <v>38</v>
      </c>
      <c r="F40" s="5">
        <v>78.75</v>
      </c>
      <c r="G40" s="5">
        <v>391.0379471</v>
      </c>
      <c r="H40" s="5">
        <v>5.3</v>
      </c>
      <c r="I40" s="5">
        <v>0.9</v>
      </c>
      <c r="J40" s="5">
        <v>1.5</v>
      </c>
      <c r="K40" s="5">
        <v>2.5</v>
      </c>
      <c r="L40">
        <v>5.6</v>
      </c>
    </row>
    <row r="41" spans="1:12" x14ac:dyDescent="0.2">
      <c r="A41" s="3" t="s">
        <v>6</v>
      </c>
      <c r="B41" s="3" t="s">
        <v>44</v>
      </c>
      <c r="C41" t="s">
        <v>45</v>
      </c>
      <c r="D41">
        <v>2</v>
      </c>
      <c r="E41">
        <v>69</v>
      </c>
      <c r="F41" s="5">
        <v>94.2</v>
      </c>
      <c r="G41" s="5">
        <v>1512.071508</v>
      </c>
      <c r="H41" s="5">
        <v>4.9000000000000004</v>
      </c>
      <c r="I41" s="5">
        <v>0.54</v>
      </c>
      <c r="J41" s="5">
        <v>1.3</v>
      </c>
      <c r="K41" s="5">
        <v>3.8</v>
      </c>
      <c r="L41">
        <v>9.3000000000000007</v>
      </c>
    </row>
    <row r="42" spans="1:12" x14ac:dyDescent="0.2">
      <c r="A42" s="3" t="s">
        <v>2</v>
      </c>
      <c r="B42" s="3" t="s">
        <v>42</v>
      </c>
      <c r="C42" t="s">
        <v>45</v>
      </c>
      <c r="D42">
        <v>2</v>
      </c>
      <c r="E42">
        <v>44</v>
      </c>
      <c r="F42" s="5">
        <v>102.8</v>
      </c>
      <c r="G42" s="5">
        <v>1987.2127814999999</v>
      </c>
      <c r="H42" s="5">
        <v>5</v>
      </c>
      <c r="I42" s="5">
        <v>1.0900000000000001</v>
      </c>
      <c r="J42" s="5">
        <v>1.3</v>
      </c>
      <c r="K42" s="5">
        <v>3.4</v>
      </c>
      <c r="L42">
        <v>9.3000000000000007</v>
      </c>
    </row>
    <row r="43" spans="1:12" x14ac:dyDescent="0.2">
      <c r="A43" s="3" t="s">
        <v>39</v>
      </c>
      <c r="B43" s="3" t="s">
        <v>42</v>
      </c>
      <c r="C43" t="s">
        <v>45</v>
      </c>
      <c r="D43">
        <v>1</v>
      </c>
      <c r="E43">
        <v>70</v>
      </c>
      <c r="F43" s="5">
        <v>106.6</v>
      </c>
      <c r="G43" s="5">
        <v>2101.3289640000003</v>
      </c>
      <c r="H43" s="7" t="s">
        <v>50</v>
      </c>
      <c r="I43" s="7" t="s">
        <v>50</v>
      </c>
      <c r="J43" s="7" t="s">
        <v>50</v>
      </c>
      <c r="K43" s="7" t="s">
        <v>50</v>
      </c>
      <c r="L43" s="5">
        <v>13</v>
      </c>
    </row>
    <row r="44" spans="1:12" x14ac:dyDescent="0.2">
      <c r="A44" s="3" t="s">
        <v>10</v>
      </c>
      <c r="B44" s="3" t="s">
        <v>44</v>
      </c>
      <c r="C44" t="s">
        <v>45</v>
      </c>
      <c r="D44">
        <v>1</v>
      </c>
      <c r="E44">
        <v>24</v>
      </c>
      <c r="F44" s="5">
        <v>69.5</v>
      </c>
      <c r="G44" s="5">
        <v>337.39152024999999</v>
      </c>
      <c r="H44" s="5">
        <v>5.0999999999999996</v>
      </c>
      <c r="I44" s="5">
        <v>0.81</v>
      </c>
      <c r="J44" s="5">
        <v>1.4</v>
      </c>
      <c r="K44" s="5">
        <v>3.8</v>
      </c>
      <c r="L44">
        <v>5.3</v>
      </c>
    </row>
    <row r="45" spans="1:12" x14ac:dyDescent="0.2">
      <c r="A45" s="3" t="s">
        <v>16</v>
      </c>
      <c r="B45" s="3" t="s">
        <v>44</v>
      </c>
      <c r="C45" t="s">
        <v>45</v>
      </c>
      <c r="D45">
        <v>2</v>
      </c>
      <c r="E45">
        <v>67</v>
      </c>
      <c r="F45" s="5">
        <v>95.550000000000011</v>
      </c>
      <c r="G45" s="5">
        <v>1473.8171109999998</v>
      </c>
      <c r="H45" s="7">
        <v>5</v>
      </c>
      <c r="I45" s="7">
        <v>3.61</v>
      </c>
      <c r="J45" s="7">
        <v>1.2</v>
      </c>
      <c r="K45" s="7">
        <v>3</v>
      </c>
      <c r="L45">
        <v>8.6999999999999993</v>
      </c>
    </row>
    <row r="46" spans="1:12" x14ac:dyDescent="0.2">
      <c r="A46" s="3" t="s">
        <v>14</v>
      </c>
      <c r="B46" s="3" t="s">
        <v>44</v>
      </c>
      <c r="C46" t="s">
        <v>45</v>
      </c>
      <c r="D46">
        <v>2</v>
      </c>
      <c r="E46">
        <v>74</v>
      </c>
      <c r="F46" s="5">
        <v>110.5</v>
      </c>
      <c r="G46" s="5">
        <v>2541.595871</v>
      </c>
      <c r="H46" s="5">
        <v>7</v>
      </c>
      <c r="I46" s="5">
        <v>1.64</v>
      </c>
      <c r="J46" s="5">
        <v>1.1000000000000001</v>
      </c>
      <c r="K46" s="5">
        <v>2.6</v>
      </c>
      <c r="L46">
        <v>11.4</v>
      </c>
    </row>
    <row r="47" spans="1:12" x14ac:dyDescent="0.2">
      <c r="A47" s="3" t="s">
        <v>38</v>
      </c>
      <c r="B47" s="3" t="s">
        <v>44</v>
      </c>
      <c r="C47" t="s">
        <v>45</v>
      </c>
      <c r="D47">
        <v>2</v>
      </c>
      <c r="E47">
        <v>65</v>
      </c>
      <c r="F47" s="5">
        <v>96.1</v>
      </c>
      <c r="G47" s="6" t="s">
        <v>50</v>
      </c>
      <c r="H47" s="7" t="s">
        <v>50</v>
      </c>
      <c r="I47" s="7" t="s">
        <v>50</v>
      </c>
      <c r="J47" s="7" t="s">
        <v>50</v>
      </c>
      <c r="K47" s="7" t="s">
        <v>50</v>
      </c>
      <c r="L47" s="10" t="s">
        <v>50</v>
      </c>
    </row>
    <row r="48" spans="1:12" x14ac:dyDescent="0.2">
      <c r="A48" s="3" t="s">
        <v>8</v>
      </c>
      <c r="B48" s="3" t="s">
        <v>42</v>
      </c>
      <c r="C48" t="s">
        <v>45</v>
      </c>
      <c r="D48">
        <v>1</v>
      </c>
      <c r="E48">
        <v>54</v>
      </c>
      <c r="F48" s="5">
        <v>96.1</v>
      </c>
      <c r="G48" s="5">
        <v>621.1971145</v>
      </c>
      <c r="H48" s="5">
        <v>4.9000000000000004</v>
      </c>
      <c r="I48" s="5">
        <v>1.61</v>
      </c>
      <c r="J48" s="5">
        <v>1.4</v>
      </c>
      <c r="K48" s="5">
        <v>2.6</v>
      </c>
      <c r="L48" s="6" t="s">
        <v>50</v>
      </c>
    </row>
    <row r="49" spans="1:12" x14ac:dyDescent="0.2">
      <c r="A49" s="3" t="s">
        <v>5</v>
      </c>
      <c r="B49" s="3" t="s">
        <v>44</v>
      </c>
      <c r="C49" t="s">
        <v>45</v>
      </c>
      <c r="D49">
        <v>1</v>
      </c>
      <c r="E49">
        <v>40</v>
      </c>
      <c r="F49" s="5">
        <v>92.5</v>
      </c>
      <c r="G49" s="5">
        <v>1128.6158380000002</v>
      </c>
      <c r="H49" s="5">
        <v>4.0999999999999996</v>
      </c>
      <c r="I49" s="5">
        <v>0.82</v>
      </c>
      <c r="J49" s="5">
        <v>1.5</v>
      </c>
      <c r="K49" s="5">
        <v>3.1</v>
      </c>
      <c r="L49">
        <v>9.1</v>
      </c>
    </row>
    <row r="50" spans="1:12" x14ac:dyDescent="0.2">
      <c r="A50" s="3" t="s">
        <v>11</v>
      </c>
      <c r="B50" s="3" t="s">
        <v>44</v>
      </c>
      <c r="C50" t="s">
        <v>45</v>
      </c>
      <c r="D50">
        <v>1</v>
      </c>
      <c r="E50">
        <v>67</v>
      </c>
      <c r="F50" s="5">
        <v>97.25</v>
      </c>
      <c r="G50" s="5">
        <v>923.49433199999999</v>
      </c>
      <c r="H50" s="5">
        <v>4.5999999999999996</v>
      </c>
      <c r="I50" s="5">
        <v>0.79</v>
      </c>
      <c r="J50" s="5">
        <v>1.7</v>
      </c>
      <c r="K50" s="5">
        <v>2</v>
      </c>
      <c r="L50">
        <v>9.3000000000000007</v>
      </c>
    </row>
    <row r="51" spans="1:12" x14ac:dyDescent="0.2">
      <c r="A51" s="3" t="s">
        <v>12</v>
      </c>
      <c r="B51" s="3" t="s">
        <v>44</v>
      </c>
      <c r="C51" t="s">
        <v>45</v>
      </c>
      <c r="D51">
        <v>2</v>
      </c>
      <c r="E51">
        <v>23</v>
      </c>
      <c r="F51" s="5">
        <v>81.75</v>
      </c>
      <c r="G51" s="5">
        <v>492.94949769999999</v>
      </c>
      <c r="H51" s="5">
        <v>4</v>
      </c>
      <c r="I51" s="5">
        <v>2.88</v>
      </c>
      <c r="J51" s="5">
        <v>1</v>
      </c>
      <c r="K51" s="5">
        <v>2.6</v>
      </c>
      <c r="L51">
        <v>6.8</v>
      </c>
    </row>
    <row r="52" spans="1:12" x14ac:dyDescent="0.2">
      <c r="A52" s="3" t="s">
        <v>13</v>
      </c>
      <c r="B52" s="3" t="s">
        <v>42</v>
      </c>
      <c r="C52" t="s">
        <v>45</v>
      </c>
      <c r="D52">
        <v>2</v>
      </c>
      <c r="E52">
        <v>47</v>
      </c>
      <c r="F52" s="5">
        <v>118.85</v>
      </c>
      <c r="G52" s="5">
        <v>2052.2585614999998</v>
      </c>
      <c r="H52" s="5">
        <v>8.4</v>
      </c>
      <c r="I52" s="5">
        <v>2.2799999999999998</v>
      </c>
      <c r="J52" s="5">
        <v>1</v>
      </c>
      <c r="K52" s="5">
        <v>2.8</v>
      </c>
      <c r="L52" s="10" t="s">
        <v>50</v>
      </c>
    </row>
    <row r="53" spans="1:12" x14ac:dyDescent="0.2">
      <c r="A53" s="3" t="s">
        <v>15</v>
      </c>
      <c r="B53" s="3" t="s">
        <v>44</v>
      </c>
      <c r="C53" t="s">
        <v>45</v>
      </c>
      <c r="D53">
        <v>2</v>
      </c>
      <c r="E53">
        <v>55</v>
      </c>
      <c r="F53" s="5">
        <v>114</v>
      </c>
      <c r="G53" s="5">
        <v>3018.435387</v>
      </c>
      <c r="H53" s="7" t="s">
        <v>50</v>
      </c>
      <c r="I53" s="7" t="s">
        <v>50</v>
      </c>
      <c r="J53" s="7" t="s">
        <v>50</v>
      </c>
      <c r="K53" s="7" t="s">
        <v>50</v>
      </c>
      <c r="L53">
        <v>10.9</v>
      </c>
    </row>
    <row r="54" spans="1:12" x14ac:dyDescent="0.2">
      <c r="A54" s="3" t="s">
        <v>9</v>
      </c>
      <c r="B54" s="3" t="s">
        <v>44</v>
      </c>
      <c r="C54" t="s">
        <v>45</v>
      </c>
      <c r="D54">
        <v>1</v>
      </c>
      <c r="E54">
        <v>55</v>
      </c>
      <c r="F54" s="5">
        <v>101.5</v>
      </c>
      <c r="G54" s="5">
        <v>1432.2232804999999</v>
      </c>
      <c r="H54" s="5">
        <v>5.0999999999999996</v>
      </c>
      <c r="I54" s="5">
        <v>0.81</v>
      </c>
      <c r="J54" s="5">
        <v>1.4</v>
      </c>
      <c r="K54" s="5">
        <v>3.8</v>
      </c>
      <c r="L54">
        <v>6.4</v>
      </c>
    </row>
    <row r="55" spans="1:12" x14ac:dyDescent="0.2">
      <c r="A55" s="3" t="s">
        <v>19</v>
      </c>
      <c r="B55" s="3" t="s">
        <v>44</v>
      </c>
      <c r="C55" t="s">
        <v>45</v>
      </c>
      <c r="D55">
        <v>2</v>
      </c>
      <c r="E55">
        <v>65</v>
      </c>
      <c r="F55" s="5">
        <v>112.05</v>
      </c>
      <c r="G55" s="5">
        <v>3307.9709780000003</v>
      </c>
      <c r="H55" s="7" t="s">
        <v>50</v>
      </c>
      <c r="I55" s="7" t="s">
        <v>50</v>
      </c>
      <c r="J55" s="7" t="s">
        <v>50</v>
      </c>
      <c r="K55" s="7" t="s">
        <v>50</v>
      </c>
      <c r="L55">
        <v>9.6999999999999993</v>
      </c>
    </row>
    <row r="56" spans="1:12" x14ac:dyDescent="0.2">
      <c r="A56" s="3" t="s">
        <v>17</v>
      </c>
      <c r="B56" s="3" t="s">
        <v>44</v>
      </c>
      <c r="C56" t="s">
        <v>45</v>
      </c>
      <c r="D56">
        <v>1</v>
      </c>
      <c r="E56">
        <v>51</v>
      </c>
      <c r="F56" s="5">
        <v>75</v>
      </c>
      <c r="G56" s="6" t="s">
        <v>50</v>
      </c>
      <c r="H56" s="5">
        <v>4.7</v>
      </c>
      <c r="I56" s="5">
        <v>0.71</v>
      </c>
      <c r="J56" s="5">
        <v>1.4</v>
      </c>
      <c r="K56" s="5">
        <v>3.3</v>
      </c>
      <c r="L56">
        <v>6.8</v>
      </c>
    </row>
    <row r="57" spans="1:12" x14ac:dyDescent="0.2">
      <c r="A57" s="3" t="s">
        <v>21</v>
      </c>
      <c r="B57" s="3" t="s">
        <v>42</v>
      </c>
      <c r="C57" t="s">
        <v>45</v>
      </c>
      <c r="D57">
        <v>2</v>
      </c>
      <c r="E57">
        <v>55</v>
      </c>
      <c r="F57" s="5">
        <v>109</v>
      </c>
      <c r="G57" s="5">
        <v>2857.594063</v>
      </c>
      <c r="H57" s="5">
        <v>4.5</v>
      </c>
      <c r="I57" s="5">
        <v>0.77</v>
      </c>
      <c r="J57" s="5">
        <v>1.1000000000000001</v>
      </c>
      <c r="K57" s="5">
        <v>2.2999999999999998</v>
      </c>
      <c r="L57" s="5">
        <v>7</v>
      </c>
    </row>
    <row r="58" spans="1:12" x14ac:dyDescent="0.2">
      <c r="A58" s="3" t="s">
        <v>24</v>
      </c>
      <c r="B58" s="3" t="s">
        <v>42</v>
      </c>
      <c r="C58" t="s">
        <v>45</v>
      </c>
      <c r="D58">
        <v>1</v>
      </c>
      <c r="E58">
        <v>45</v>
      </c>
      <c r="F58" s="5">
        <v>106.95</v>
      </c>
      <c r="G58" s="5">
        <v>2264.7169245</v>
      </c>
      <c r="H58" s="5">
        <v>5.4</v>
      </c>
      <c r="I58" s="5">
        <v>0.85</v>
      </c>
      <c r="J58" s="5">
        <v>1.2</v>
      </c>
      <c r="K58" s="5">
        <v>3.7</v>
      </c>
      <c r="L58">
        <v>6.7</v>
      </c>
    </row>
    <row r="59" spans="1:12" x14ac:dyDescent="0.2">
      <c r="A59" s="3" t="s">
        <v>22</v>
      </c>
      <c r="B59" s="3" t="s">
        <v>44</v>
      </c>
      <c r="C59" t="s">
        <v>45</v>
      </c>
      <c r="D59">
        <v>2</v>
      </c>
      <c r="E59">
        <v>30</v>
      </c>
      <c r="F59" s="5">
        <v>86.9</v>
      </c>
      <c r="G59" s="5">
        <v>614.10762484999998</v>
      </c>
      <c r="H59" s="5">
        <v>5.7</v>
      </c>
      <c r="I59" s="5">
        <v>0.79</v>
      </c>
      <c r="J59" s="5">
        <v>1</v>
      </c>
      <c r="K59" s="5">
        <v>2.8</v>
      </c>
      <c r="L59">
        <v>7.5</v>
      </c>
    </row>
    <row r="60" spans="1:12" x14ac:dyDescent="0.2">
      <c r="A60" s="3" t="s">
        <v>29</v>
      </c>
      <c r="B60" s="3" t="s">
        <v>44</v>
      </c>
      <c r="C60" t="s">
        <v>45</v>
      </c>
      <c r="D60">
        <v>2</v>
      </c>
      <c r="E60">
        <v>32</v>
      </c>
      <c r="F60" s="5">
        <v>98.95</v>
      </c>
      <c r="G60" s="5">
        <v>857.02575739999997</v>
      </c>
      <c r="H60" s="7" t="s">
        <v>50</v>
      </c>
      <c r="I60" s="7" t="s">
        <v>50</v>
      </c>
      <c r="J60" s="7" t="s">
        <v>50</v>
      </c>
      <c r="K60" s="7" t="s">
        <v>50</v>
      </c>
      <c r="L60">
        <v>6.7</v>
      </c>
    </row>
    <row r="61" spans="1:12" x14ac:dyDescent="0.2">
      <c r="A61" s="3" t="s">
        <v>27</v>
      </c>
      <c r="B61" s="3" t="s">
        <v>42</v>
      </c>
      <c r="C61" t="s">
        <v>45</v>
      </c>
      <c r="D61">
        <v>2</v>
      </c>
      <c r="E61">
        <v>28</v>
      </c>
      <c r="F61" s="5">
        <v>94.5</v>
      </c>
      <c r="G61" s="5">
        <v>581.94261925000001</v>
      </c>
      <c r="H61" s="5">
        <v>6.1</v>
      </c>
      <c r="I61" s="5">
        <v>1.3</v>
      </c>
      <c r="J61" s="5">
        <v>0.9</v>
      </c>
      <c r="K61" s="5">
        <v>2.7</v>
      </c>
      <c r="L61">
        <v>6.4</v>
      </c>
    </row>
    <row r="62" spans="1:12" x14ac:dyDescent="0.2">
      <c r="A62" s="3" t="s">
        <v>25</v>
      </c>
      <c r="B62" s="3" t="s">
        <v>44</v>
      </c>
      <c r="C62" t="s">
        <v>45</v>
      </c>
      <c r="D62">
        <v>2</v>
      </c>
      <c r="E62">
        <v>61</v>
      </c>
      <c r="F62" s="5">
        <v>88.9</v>
      </c>
      <c r="G62" s="5">
        <v>758.82373684999993</v>
      </c>
      <c r="H62" s="5">
        <v>4.8</v>
      </c>
      <c r="I62" s="5">
        <v>0.67</v>
      </c>
      <c r="J62" s="5">
        <v>1.6</v>
      </c>
      <c r="K62" s="5">
        <v>3.8</v>
      </c>
      <c r="L62">
        <v>7.4</v>
      </c>
    </row>
    <row r="63" spans="1:12" x14ac:dyDescent="0.2">
      <c r="A63" s="3" t="s">
        <v>32</v>
      </c>
      <c r="B63" s="3" t="s">
        <v>44</v>
      </c>
      <c r="C63" t="s">
        <v>45</v>
      </c>
      <c r="D63">
        <v>2</v>
      </c>
      <c r="E63">
        <v>60</v>
      </c>
      <c r="F63" s="5">
        <v>89.8</v>
      </c>
      <c r="G63" s="5">
        <v>1455.0712440000002</v>
      </c>
      <c r="H63" s="5">
        <v>6.6</v>
      </c>
      <c r="I63" s="5">
        <v>1.56</v>
      </c>
      <c r="J63" s="5">
        <v>1.2</v>
      </c>
      <c r="K63" s="5">
        <v>3.3</v>
      </c>
      <c r="L63">
        <v>6.8</v>
      </c>
    </row>
    <row r="64" spans="1:12" x14ac:dyDescent="0.2">
      <c r="A64" s="3" t="s">
        <v>34</v>
      </c>
      <c r="B64" s="3" t="s">
        <v>42</v>
      </c>
      <c r="C64" t="s">
        <v>45</v>
      </c>
      <c r="D64">
        <v>1</v>
      </c>
      <c r="E64">
        <v>55</v>
      </c>
      <c r="F64" s="5">
        <v>116.30000000000001</v>
      </c>
      <c r="G64" s="5">
        <v>1491.7349260000001</v>
      </c>
      <c r="H64" s="5">
        <v>5.3</v>
      </c>
      <c r="I64" s="5">
        <v>1.0900000000000001</v>
      </c>
      <c r="J64" s="5">
        <v>1.4</v>
      </c>
      <c r="K64" s="5">
        <v>4.3</v>
      </c>
      <c r="L64" s="10" t="s">
        <v>50</v>
      </c>
    </row>
    <row r="65" spans="1:14" x14ac:dyDescent="0.2">
      <c r="A65" s="3" t="s">
        <v>31</v>
      </c>
      <c r="B65" s="3" t="s">
        <v>42</v>
      </c>
      <c r="C65" t="s">
        <v>45</v>
      </c>
      <c r="D65">
        <v>1</v>
      </c>
      <c r="E65">
        <v>54</v>
      </c>
      <c r="F65" s="5">
        <v>103.5</v>
      </c>
      <c r="G65" s="5">
        <v>2404.9068385</v>
      </c>
      <c r="H65" s="5">
        <v>6</v>
      </c>
      <c r="I65" s="5">
        <v>0.9</v>
      </c>
      <c r="J65" s="5">
        <v>1.7</v>
      </c>
      <c r="K65" s="5">
        <v>3.6</v>
      </c>
      <c r="L65">
        <v>7.8</v>
      </c>
    </row>
    <row r="66" spans="1:14" x14ac:dyDescent="0.2">
      <c r="A66" s="3" t="s">
        <v>20</v>
      </c>
      <c r="B66" s="3" t="s">
        <v>44</v>
      </c>
      <c r="C66" t="s">
        <v>45</v>
      </c>
      <c r="D66">
        <v>1</v>
      </c>
      <c r="E66">
        <v>63</v>
      </c>
      <c r="F66" s="5">
        <v>80</v>
      </c>
      <c r="G66" s="5">
        <v>363.57330730000001</v>
      </c>
      <c r="H66" s="5">
        <v>5.0999999999999996</v>
      </c>
      <c r="I66" s="5">
        <v>0.84</v>
      </c>
      <c r="J66" s="5">
        <v>2</v>
      </c>
      <c r="K66" s="5">
        <v>3.6</v>
      </c>
      <c r="L66">
        <v>7.3</v>
      </c>
    </row>
    <row r="67" spans="1:14" x14ac:dyDescent="0.2">
      <c r="A67" s="3" t="s">
        <v>30</v>
      </c>
      <c r="B67" s="3" t="s">
        <v>42</v>
      </c>
      <c r="C67" t="s">
        <v>45</v>
      </c>
      <c r="D67">
        <v>1</v>
      </c>
      <c r="E67">
        <v>42</v>
      </c>
      <c r="F67" s="5">
        <v>103.5</v>
      </c>
      <c r="G67" s="5">
        <v>701.07150479999996</v>
      </c>
      <c r="H67" s="5">
        <v>5.2</v>
      </c>
      <c r="I67" s="5">
        <v>0.66</v>
      </c>
      <c r="J67" s="5">
        <v>1.9</v>
      </c>
      <c r="K67" s="5">
        <v>1.9</v>
      </c>
      <c r="L67">
        <v>7.9</v>
      </c>
    </row>
    <row r="68" spans="1:14" x14ac:dyDescent="0.2">
      <c r="A68" t="s">
        <v>33</v>
      </c>
      <c r="B68" t="s">
        <v>44</v>
      </c>
      <c r="C68" t="s">
        <v>45</v>
      </c>
      <c r="D68">
        <v>2</v>
      </c>
      <c r="E68">
        <v>33</v>
      </c>
      <c r="F68" s="5">
        <v>104.1</v>
      </c>
      <c r="G68" s="5">
        <v>2496.7179434999998</v>
      </c>
      <c r="H68" s="5">
        <v>5.7</v>
      </c>
      <c r="I68" s="5">
        <v>1.27</v>
      </c>
      <c r="J68" s="5">
        <v>0.9</v>
      </c>
      <c r="K68" s="5">
        <v>2.8</v>
      </c>
      <c r="L68">
        <v>7.7</v>
      </c>
    </row>
    <row r="69" spans="1:14" x14ac:dyDescent="0.2">
      <c r="A69" s="3" t="s">
        <v>35</v>
      </c>
      <c r="B69" s="3" t="s">
        <v>42</v>
      </c>
      <c r="C69" t="s">
        <v>45</v>
      </c>
      <c r="D69">
        <v>1</v>
      </c>
      <c r="E69">
        <v>57</v>
      </c>
      <c r="F69" s="5">
        <v>92.6</v>
      </c>
      <c r="G69" s="5">
        <v>1555.1438025</v>
      </c>
      <c r="H69" s="5">
        <v>6</v>
      </c>
      <c r="I69" s="5">
        <v>1.94</v>
      </c>
      <c r="J69" s="5">
        <v>1</v>
      </c>
      <c r="K69" s="5">
        <v>5.4</v>
      </c>
      <c r="L69">
        <v>7.1</v>
      </c>
    </row>
    <row r="70" spans="1:14" x14ac:dyDescent="0.2">
      <c r="A70" s="3" t="s">
        <v>36</v>
      </c>
      <c r="B70" s="3" t="s">
        <v>44</v>
      </c>
      <c r="C70" t="s">
        <v>45</v>
      </c>
      <c r="D70">
        <v>1</v>
      </c>
      <c r="E70">
        <v>58</v>
      </c>
      <c r="F70" s="5">
        <v>78.599999999999994</v>
      </c>
      <c r="G70" s="5">
        <v>769.61220690000005</v>
      </c>
      <c r="H70" s="5">
        <v>4.3</v>
      </c>
      <c r="I70" s="5">
        <v>0.66</v>
      </c>
      <c r="J70" s="5">
        <v>1.9</v>
      </c>
      <c r="K70" s="5">
        <v>2.2000000000000002</v>
      </c>
      <c r="L70">
        <v>7.8</v>
      </c>
    </row>
    <row r="71" spans="1:14" x14ac:dyDescent="0.2">
      <c r="A71" t="s">
        <v>4</v>
      </c>
      <c r="B71" t="s">
        <v>44</v>
      </c>
      <c r="C71" t="s">
        <v>45</v>
      </c>
      <c r="D71">
        <v>1</v>
      </c>
      <c r="E71" s="4">
        <v>61</v>
      </c>
      <c r="F71" s="5">
        <f>121*1.01279</f>
        <v>122.54759000000001</v>
      </c>
      <c r="G71" s="5">
        <f>2990.013073*0.99437</f>
        <v>2973.1792993990098</v>
      </c>
      <c r="H71" s="5">
        <f>10*1.010622</f>
        <v>10.106219999999999</v>
      </c>
      <c r="I71" s="5">
        <f>1.58*1.03655</f>
        <v>1.6377490000000001</v>
      </c>
      <c r="J71" s="5">
        <f>1*1.05251</f>
        <v>1.0525100000000001</v>
      </c>
      <c r="K71" s="5">
        <f>5.7*1.05251</f>
        <v>5.9993070000000008</v>
      </c>
      <c r="L71" s="6">
        <f>12.2*1.01279</f>
        <v>12.356038</v>
      </c>
    </row>
    <row r="72" spans="1:14" x14ac:dyDescent="0.2">
      <c r="A72" t="s">
        <v>26</v>
      </c>
      <c r="B72" t="s">
        <v>44</v>
      </c>
      <c r="C72" t="s">
        <v>45</v>
      </c>
      <c r="D72">
        <v>1</v>
      </c>
      <c r="E72" s="4">
        <v>66</v>
      </c>
      <c r="F72" s="5">
        <f>85*1.01279</f>
        <v>86.087150000000008</v>
      </c>
      <c r="G72" s="5">
        <f>1165.5540815*0.99437</f>
        <v>1158.992012021155</v>
      </c>
      <c r="H72" s="5">
        <f>5.8*1.010622</f>
        <v>5.8616075999999993</v>
      </c>
      <c r="I72" s="5">
        <f>0.86*1.03655</f>
        <v>0.89143300000000003</v>
      </c>
      <c r="J72" s="5">
        <f>1.5*1.05251</f>
        <v>1.5787650000000002</v>
      </c>
      <c r="K72" s="5">
        <f>3.4*1.05251</f>
        <v>3.5785339999999999</v>
      </c>
      <c r="L72" s="5">
        <f>8.1*1.01279</f>
        <v>8.2035990000000005</v>
      </c>
    </row>
    <row r="73" spans="1:14" x14ac:dyDescent="0.2">
      <c r="A73" t="s">
        <v>28</v>
      </c>
      <c r="B73" t="s">
        <v>44</v>
      </c>
      <c r="C73" t="s">
        <v>45</v>
      </c>
      <c r="D73">
        <v>1</v>
      </c>
      <c r="E73" s="4">
        <v>45</v>
      </c>
      <c r="F73" s="5">
        <f>90.5*1.01279</f>
        <v>91.657495000000011</v>
      </c>
      <c r="G73" s="6" t="s">
        <v>50</v>
      </c>
      <c r="H73" s="5">
        <f>4.2*1.010622</f>
        <v>4.2446123999999994</v>
      </c>
      <c r="I73" s="5">
        <f>0.98*1.03655</f>
        <v>1.015819</v>
      </c>
      <c r="J73" s="5">
        <f>1.2*1.05251</f>
        <v>1.263012</v>
      </c>
      <c r="K73" s="5">
        <f>2.7*1.05251</f>
        <v>2.8417770000000004</v>
      </c>
      <c r="L73" s="5">
        <f>6.7*1.01279</f>
        <v>6.7856930000000011</v>
      </c>
    </row>
    <row r="74" spans="1:14" x14ac:dyDescent="0.2">
      <c r="A74" t="s">
        <v>7</v>
      </c>
      <c r="B74" t="s">
        <v>42</v>
      </c>
      <c r="C74" t="s">
        <v>45</v>
      </c>
      <c r="D74">
        <v>2</v>
      </c>
      <c r="E74" s="4">
        <v>46</v>
      </c>
      <c r="F74" s="5">
        <f>145.5*1.01279</f>
        <v>147.36094500000002</v>
      </c>
      <c r="G74" s="5">
        <f>3402.2670965*0.99437</f>
        <v>3383.1123327467053</v>
      </c>
      <c r="H74" s="5">
        <f>5.7*1.010622</f>
        <v>5.7605453999999998</v>
      </c>
      <c r="I74" s="5">
        <f>1.97*1.03655</f>
        <v>2.0420035000000003</v>
      </c>
      <c r="J74" s="5">
        <f>1.2*1.05251</f>
        <v>1.263012</v>
      </c>
      <c r="K74" s="5">
        <f>3.5*1.05251</f>
        <v>3.6837850000000003</v>
      </c>
      <c r="L74" s="6">
        <f>9.5*1.01279</f>
        <v>9.6215050000000009</v>
      </c>
    </row>
    <row r="75" spans="1:14" x14ac:dyDescent="0.2">
      <c r="A75" t="s">
        <v>18</v>
      </c>
      <c r="B75" t="s">
        <v>42</v>
      </c>
      <c r="C75" t="s">
        <v>45</v>
      </c>
      <c r="D75">
        <v>1</v>
      </c>
      <c r="E75" s="4">
        <v>39</v>
      </c>
      <c r="F75" s="5">
        <f>119.05*1.01279</f>
        <v>120.57264950000001</v>
      </c>
      <c r="G75" s="5">
        <f>2808.6628415*0.99437</f>
        <v>2792.8500697023551</v>
      </c>
      <c r="H75" s="5">
        <f>5*1.010622</f>
        <v>5.0531099999999993</v>
      </c>
      <c r="I75" s="5">
        <f>2.06*1.03655</f>
        <v>2.1352930000000003</v>
      </c>
      <c r="J75" s="5">
        <f>1*1.05251</f>
        <v>1.0525100000000001</v>
      </c>
      <c r="K75" s="5">
        <f>3.6*1.05251</f>
        <v>3.7890360000000003</v>
      </c>
      <c r="L75" s="6" t="s">
        <v>50</v>
      </c>
      <c r="N75" s="12"/>
    </row>
    <row r="76" spans="1:14" x14ac:dyDescent="0.2">
      <c r="A76" t="s">
        <v>23</v>
      </c>
      <c r="B76" t="s">
        <v>42</v>
      </c>
      <c r="C76" t="s">
        <v>45</v>
      </c>
      <c r="D76">
        <v>1</v>
      </c>
      <c r="E76" s="4">
        <v>56</v>
      </c>
      <c r="F76" s="5">
        <f>90.55*1.01279</f>
        <v>91.7081345</v>
      </c>
      <c r="G76" s="5">
        <f>1303.1016995*0.99437</f>
        <v>1295.765236931815</v>
      </c>
      <c r="H76" s="5">
        <f>4.8*1.010622</f>
        <v>4.8509855999999996</v>
      </c>
      <c r="I76" s="5">
        <f>2.95*1.03655</f>
        <v>3.0578225000000003</v>
      </c>
      <c r="J76" s="5">
        <f>1.2*1.05251</f>
        <v>1.263012</v>
      </c>
      <c r="K76" s="5">
        <f>5*1.05251</f>
        <v>5.2625500000000001</v>
      </c>
      <c r="L76" s="5">
        <f>7.4*1.01279</f>
        <v>7.4946460000000013</v>
      </c>
    </row>
    <row r="77" spans="1:14" x14ac:dyDescent="0.2">
      <c r="A77" t="s">
        <v>37</v>
      </c>
      <c r="B77" t="s">
        <v>42</v>
      </c>
      <c r="C77" t="s">
        <v>45</v>
      </c>
      <c r="D77">
        <v>1</v>
      </c>
      <c r="E77" s="4">
        <v>46</v>
      </c>
      <c r="F77" s="5">
        <f>80.5*1.01279</f>
        <v>81.529595</v>
      </c>
      <c r="G77" s="5">
        <f>773.5568678*0.99437</f>
        <v>769.20174263428589</v>
      </c>
      <c r="H77" s="5">
        <f>4.6*1.010622</f>
        <v>4.6488611999999989</v>
      </c>
      <c r="I77" s="5">
        <f>1.53*1.03655</f>
        <v>1.5859215000000002</v>
      </c>
      <c r="J77" s="5">
        <f>1.5*1.05251</f>
        <v>1.5787650000000002</v>
      </c>
      <c r="K77" s="5">
        <f>3.5*1.05251</f>
        <v>3.6837850000000003</v>
      </c>
      <c r="L77" s="5">
        <f>5.4*1.01279</f>
        <v>5.4690660000000006</v>
      </c>
    </row>
    <row r="81" spans="8:8" x14ac:dyDescent="0.2">
      <c r="H81" s="11"/>
    </row>
    <row r="82" spans="8:8" x14ac:dyDescent="0.2">
      <c r="H82" s="5"/>
    </row>
    <row r="83" spans="8:8" x14ac:dyDescent="0.2">
      <c r="H83" s="6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Pernille Breili</dc:creator>
  <cp:lastModifiedBy>Pernille Breili</cp:lastModifiedBy>
  <dcterms:created xsi:type="dcterms:W3CDTF">2023-03-07T10:01:44Z</dcterms:created>
  <dcterms:modified xsi:type="dcterms:W3CDTF">2023-03-13T13:27:25Z</dcterms:modified>
</cp:coreProperties>
</file>