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C9387039-F4E1-43F2-BAA1-EC1CDAB1F808}"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Analysis 1 (2)" sheetId="12" r:id="rId9"/>
  </sheets>
  <definedNames>
    <definedName name="looktable">'Analysis 1'!$M$1:$S$5</definedName>
    <definedName name="Slicer_Month_Name">#N/A</definedName>
    <definedName name="Slicer_Year">#N/A</definedName>
  </definedNames>
  <calcPr calcId="191029"/>
  <pivotCaches>
    <pivotCache cacheId="955" r:id="rId10"/>
    <pivotCache cacheId="958" r:id="rId11"/>
    <pivotCache cacheId="961" r:id="rId12"/>
    <pivotCache cacheId="964" r:id="rId13"/>
    <pivotCache cacheId="967" r:id="rId14"/>
  </pivotCaches>
  <extLst>
    <ext xmlns:x14="http://schemas.microsoft.com/office/spreadsheetml/2009/9/main" uri="{876F7934-8845-4945-9796-88D515C7AA90}">
      <x14:pivotCaches>
        <pivotCache cacheId="4"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Y38" i="7" l="1"/>
  <c r="Y32" i="7"/>
  <c r="Y26" i="7"/>
  <c r="Y20" i="7"/>
  <c r="Y14" i="7"/>
  <c r="Y7" i="7"/>
  <c r="B17" i="7" l="1"/>
  <c r="X2" i="7" l="1"/>
  <c r="B18" i="7"/>
  <c r="B19" i="7"/>
  <c r="B20" i="7"/>
  <c r="B16" i="7"/>
  <c r="C16" i="7" s="1"/>
  <c r="A19" i="7"/>
  <c r="A20" i="7"/>
  <c r="A17" i="7"/>
  <c r="A18" i="7"/>
  <c r="A16" i="7"/>
  <c r="Y6" i="7" l="1"/>
  <c r="Z6" i="7" s="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<sst xmlns="http://schemas.openxmlformats.org/spreadsheetml/2006/main" count="71" uniqueCount="31">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</sst>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 &quot;0.0,,\ &quot;M&quot;"/>
    <numFmt numFmtId="165" formatCode="0.00,&quot;K&quot;"/>
    <numFmt numFmtId="166" formatCode="0.00%;\-0.00%;0.00%"/>
    <numFmt numFmtId="167" formatCode="0.0%"/>
    <numFmt numFmtId="168" formatCode="\+0.00%;\ \-0.00%;\ 0.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cellXfs>
  <cellStyles count="1">
    <cellStyle name="Normal" xfId="0" builtinId="0"/>
  </cellStyles>
  <dxfs count="324">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23"/>
      <tableStyleElement type="headerRow" dxfId="322"/>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theme" Target="theme/theme1.xml"/><Relationship Id="rId26" Type="http://schemas.openxmlformats.org/officeDocument/2006/relationships/customXml" Target="../customXml/item3.xml"/><Relationship Id="rId39" Type="http://schemas.openxmlformats.org/officeDocument/2006/relationships/customXml" Target="../customXml/item16.xml"/><Relationship Id="rId3" Type="http://schemas.openxmlformats.org/officeDocument/2006/relationships/worksheet" Target="worksheets/sheet3.xml"/><Relationship Id="rId21" Type="http://schemas.openxmlformats.org/officeDocument/2006/relationships/sharedStrings" Target="sharedStrings.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29" Type="http://schemas.openxmlformats.org/officeDocument/2006/relationships/customXml" Target="../customXml/item6.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10" Type="http://schemas.openxmlformats.org/officeDocument/2006/relationships/pivotCacheDefinition" Target="pivotCache/pivotCacheDefinition1.xml"/><Relationship Id="rId19" Type="http://schemas.openxmlformats.org/officeDocument/2006/relationships/connections" Target="connection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worksheet" Target="worksheets/sheet8.xml"/><Relationship Id="rId51"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36184891042721956"/>
          <c:w val="0.92380952380952386"/>
          <c:h val="0.4949984081621023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0</c:v>
                </c:pt>
                <c:pt idx="3">
                  <c:v>0</c:v>
                </c:pt>
              </c:numCache>
            </c:numRef>
          </c:cat>
          <c:val>
            <c:numRef>
              <c:f>'Analysis 1'!$A$17:$A$20</c:f>
              <c:numCache>
                <c:formatCode>General</c:formatCode>
                <c:ptCount val="4"/>
                <c:pt idx="0">
                  <c:v>2005</c:v>
                </c:pt>
                <c:pt idx="1">
                  <c:v>2006</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0</c:v>
                </c:pt>
                <c:pt idx="3">
                  <c:v>0</c:v>
                </c:pt>
              </c:numCache>
            </c:numRef>
          </c:cat>
          <c:val>
            <c:numRef>
              <c:f>'Analysis 1'!$B$17:$B$20</c:f>
              <c:numCache>
                <c:formatCode>"$ "0.0,,\ "M"</c:formatCode>
                <c:ptCount val="4"/>
                <c:pt idx="0">
                  <c:v>13403626.559800001</c:v>
                </c:pt>
                <c:pt idx="1">
                  <c:v>28177776.4263</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13403626.56</c:v>
                </c:pt>
              </c:strCache>
            </c:strRef>
          </c:tx>
          <c:spPr>
            <a:solidFill>
              <a:srgbClr val="00B0F0"/>
            </a:solidFill>
            <a:ln>
              <a:noFill/>
            </a:ln>
            <a:effectLst/>
          </c:spPr>
          <c:invertIfNegative val="0"/>
          <c:val>
            <c:numRef>
              <c:f>'Analysis 1'!$D$17:$D$20</c:f>
              <c:numCache>
                <c:formatCode>General</c:formatCode>
                <c:ptCount val="4"/>
                <c:pt idx="0">
                  <c:v>13403626.559800001</c:v>
                </c:pt>
                <c:pt idx="1">
                  <c:v>28177776.4263</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10395350.746525001</c:v>
                </c:pt>
                <c:pt idx="1">
                  <c:v>10395350.746525001</c:v>
                </c:pt>
                <c:pt idx="2">
                  <c:v>10395350.746525001</c:v>
                </c:pt>
                <c:pt idx="3">
                  <c:v>10395350.746525001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00000000-0008-0000-0100-000029000000}"/>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00000000-0008-0000-0100-00003A000000}"/>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$ 102.9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$ 41.6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$ 61.3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40.43%</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38.81K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3.69K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6</xdr:row>
      <xdr:rowOff>85726</xdr:rowOff>
    </xdr:from>
    <xdr:to>
      <xdr:col>21</xdr:col>
      <xdr:colOff>76200</xdr:colOff>
      <xdr:row>18</xdr:row>
      <xdr:rowOff>152400</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9525</xdr:colOff>
      <xdr:row>21</xdr:row>
      <xdr:rowOff>19049</xdr:rowOff>
    </xdr:from>
    <xdr:to>
      <xdr:col>21</xdr:col>
      <xdr:colOff>85725</xdr:colOff>
      <xdr:row>24</xdr:row>
      <xdr:rowOff>76200</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00000000-0008-0000-0100-000032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763125" y="4019549"/>
              <a:ext cx="3124200" cy="6286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135113</xdr:colOff>
      <xdr:row>5</xdr:row>
      <xdr:rowOff>0</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52500"/>
          <a:ext cx="769762" cy="2476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100.0%</a:t>
          </a:fld>
          <a:endParaRPr lang="en-KE" sz="1600" b="1">
            <a:solidFill>
              <a:srgbClr val="00B0F0"/>
            </a:solidFill>
          </a:endParaRPr>
        </a:p>
      </xdr:txBody>
    </xdr:sp>
    <xdr:clientData/>
  </xdr:twoCellAnchor>
  <xdr:twoCellAnchor>
    <xdr:from>
      <xdr:col>15</xdr:col>
      <xdr:colOff>135112</xdr:colOff>
      <xdr:row>6</xdr:row>
      <xdr:rowOff>65617</xdr:rowOff>
    </xdr:from>
    <xdr:to>
      <xdr:col>19</xdr:col>
      <xdr:colOff>561975</xdr:colOff>
      <xdr:row>7</xdr:row>
      <xdr:rowOff>142874</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208617"/>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154162</xdr:colOff>
      <xdr:row>7</xdr:row>
      <xdr:rowOff>122768</xdr:rowOff>
    </xdr:from>
    <xdr:to>
      <xdr:col>16</xdr:col>
      <xdr:colOff>457199</xdr:colOff>
      <xdr:row>8</xdr:row>
      <xdr:rowOff>171450</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298162" y="1456268"/>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10,395,351</a:t>
          </a:fld>
          <a:endParaRPr lang="en-KE" sz="1600" b="1">
            <a:solidFill>
              <a:schemeClr val="tx1">
                <a:lumMod val="65000"/>
                <a:lumOff val="35000"/>
              </a:schemeClr>
            </a:solidFill>
          </a:endParaRPr>
        </a:p>
      </xdr:txBody>
    </xdr:sp>
    <xdr:clientData/>
  </xdr:twoCellAnchor>
  <xdr:twoCellAnchor>
    <xdr:from>
      <xdr:col>15</xdr:col>
      <xdr:colOff>171450</xdr:colOff>
      <xdr:row>8</xdr:row>
      <xdr:rowOff>132292</xdr:rowOff>
    </xdr:from>
    <xdr:to>
      <xdr:col>17</xdr:col>
      <xdr:colOff>57150</xdr:colOff>
      <xdr:row>10</xdr:row>
      <xdr:rowOff>19049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315450" y="1656292"/>
          <a:ext cx="110490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257175</xdr:colOff>
      <xdr:row>9</xdr:row>
      <xdr:rowOff>171450</xdr:rowOff>
    </xdr:from>
    <xdr:to>
      <xdr:col>16</xdr:col>
      <xdr:colOff>0</xdr:colOff>
      <xdr:row>9</xdr:row>
      <xdr:rowOff>171451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01175" y="188595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290687</xdr:colOff>
      <xdr:row>10</xdr:row>
      <xdr:rowOff>57151</xdr:rowOff>
    </xdr:from>
    <xdr:to>
      <xdr:col>6</xdr:col>
      <xdr:colOff>384881</xdr:colOff>
      <xdr:row>11</xdr:row>
      <xdr:rowOff>38101</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38687" y="1962151"/>
          <a:ext cx="703794" cy="1714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57151</xdr:rowOff>
    </xdr:from>
    <xdr:to>
      <xdr:col>4</xdr:col>
      <xdr:colOff>152400</xdr:colOff>
      <xdr:row>11</xdr:row>
      <xdr:rowOff>47625</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1962151"/>
          <a:ext cx="714375"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38101</xdr:rowOff>
    </xdr:from>
    <xdr:to>
      <xdr:col>9</xdr:col>
      <xdr:colOff>47624</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43101"/>
          <a:ext cx="743657" cy="1714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9</xdr:row>
      <xdr:rowOff>152400</xdr:rowOff>
    </xdr:from>
    <xdr:to>
      <xdr:col>1</xdr:col>
      <xdr:colOff>552450</xdr:colOff>
      <xdr:row>10</xdr:row>
      <xdr:rowOff>142874</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866900"/>
          <a:ext cx="714375" cy="180974"/>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9</xdr:row>
      <xdr:rowOff>152400</xdr:rowOff>
    </xdr:from>
    <xdr:to>
      <xdr:col>13</xdr:col>
      <xdr:colOff>533400</xdr:colOff>
      <xdr:row>10</xdr:row>
      <xdr:rowOff>142874</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866900"/>
          <a:ext cx="714375" cy="180974"/>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9</xdr:col>
      <xdr:colOff>561975</xdr:colOff>
      <xdr:row>15</xdr:row>
      <xdr:rowOff>133350</xdr:rowOff>
    </xdr:from>
    <xdr:to>
      <xdr:col>12</xdr:col>
      <xdr:colOff>561975</xdr:colOff>
      <xdr:row>28</xdr:row>
      <xdr:rowOff>180975</xdr:rowOff>
    </xdr:to>
    <mc:AlternateContent xmlns:mc="http://schemas.openxmlformats.org/markup-compatibility/2006">
      <mc:Choice xmlns:a14="http://schemas.microsoft.com/office/drawing/2010/main"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6048375" y="29908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594705439813"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5" maxValue="2006" count="2">
        <n v="2005"/>
        <n v="2006"/>
      </sharedItems>
      <extLst>
        <ext xmlns:x15="http://schemas.microsoft.com/office/spreadsheetml/2010/11/main" uri="{4F2E5C28-24EA-4eb8-9CBF-B6C8F9C3D259}">
          <x15:cachedUniqueNames>
            <x15:cachedUniqueName index="0" name="[DimDate].[Year].&amp;[2005]"/>
            <x15:cachedUniqueName index="1" name="[DimDate].[Year].&amp;[2006]"/>
          </x15:cachedUniqueNames>
        </ext>
      </extLst>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594706018521" backgroundQuery="1" createdVersion="6" refreshedVersion="6" minRefreshableVersion="3" recordCount="0" supportSubquery="1" supportAdvancedDrill="1" xr:uid="{85659A51-EA5B-4192-B4AB-BF184747E3D8}">
  <cacheSource type="external" connectionId="8"/>
  <cacheFields count="1">
    <cacheField name="[DimDate].[Year].[Year]" caption="Year" numFmtId="0" hierarchy="8" level="1">
      <sharedItems containsSemiMixedTypes="0" containsString="0" containsNumber="1" containsInteger="1" minValue="2005" maxValue="2006" count="2">
        <n v="2005"/>
        <n v="2006"/>
      </sharedItems>
      <extLst>
        <ext xmlns:x15="http://schemas.microsoft.com/office/spreadsheetml/2010/11/main" uri="{4F2E5C28-24EA-4eb8-9CBF-B6C8F9C3D259}">
          <x15:cachedUniqueNames>
            <x15:cachedUniqueName index="0" name="[DimDate].[Year].&amp;[2005]"/>
            <x15:cachedUniqueName index="1" name="[DimDate].[Year].&amp;[2006]"/>
          </x15:cachedUniqueNames>
        </ext>
      </extLst>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594706828706" backgroundQuery="1" createdVersion="6" refreshedVersion="6" minRefreshableVersion="3" recordCount="0" supportSubquery="1" supportAdvancedDrill="1" xr:uid="{870243B3-F619-4194-A97F-1BDBA9515B26}">
  <cacheSource type="external" connectionId="8"/>
  <cacheFields count="10">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 name="[DimDate].[Year].[Year]" caption="Year" numFmtId="0" hierarchy="8" level="1">
      <sharedItems containsSemiMixedTypes="0" containsNonDate="0" containsString="0"/>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594707407407"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 Profit Margin]" caption="% Profit Margin" numFmtId="0" hierarchy="45" level="32767"/>
    <cacheField name="[DimDate].[Year].[Year]" caption="Year" numFmtId="0" hierarchy="8" level="1">
      <sharedItems containsSemiMixedTypes="0" containsString="0" containsNumber="1" containsInteger="1" minValue="2005" maxValue="2006" count="2">
        <n v="2005"/>
        <n v="2006"/>
      </sharedItems>
      <extLst>
        <ext xmlns:x15="http://schemas.microsoft.com/office/spreadsheetml/2010/11/main" uri="{4F2E5C28-24EA-4eb8-9CBF-B6C8F9C3D259}">
          <x15:cachedUniqueNames>
            <x15:cachedUniqueName index="0" name="[DimDate].[Year].&amp;[2005]"/>
            <x15:cachedUniqueName index="1" name="[DimDate].[Year].&amp;[2006]"/>
          </x15:cachedUniqueNames>
        </ext>
      </extLst>
    </cacheField>
    <cacheField name="[DimDate].[Month Name].[Month Name]" caption="Month Name" numFmtId="0" hierarchy="10" level="1">
      <sharedItems containsSemiMixedTypes="0" containsNonDate="0" containsString="0"/>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594708101853" backgroundQuery="1" createdVersion="6" refreshedVersion="6" minRefreshableVersion="3" recordCount="0" supportSubquery="1" supportAdvancedDrill="1" xr:uid="{7E274630-7F37-47EE-A024-D8789066AAB4}">
  <cacheSource type="external" connectionId="8"/>
  <cacheFields count="2">
    <cacheField name="[Measures].[Total Profit]" caption="Total Profit" numFmtId="0" hierarchy="44" level="32767"/>
    <cacheField name="[DimDate].[Year].[Year]" caption="Year" numFmtId="0" hierarchy="8" level="1">
      <sharedItems containsSemiMixedTypes="0" containsNonDate="0" containsString="0"/>
    </cacheField>
  </cacheFields>
  <cacheHierarchies count="6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2"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955"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0"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2">
        <item s="1" x="0"/>
        <item s="1" x="1"/>
      </items>
    </pivotField>
  </pivotFields>
  <rowFields count="1">
    <field x="3"/>
  </rowFields>
  <rowItems count="2">
    <i>
      <x/>
    </i>
    <i>
      <x v="1"/>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04">
      <pivotArea outline="0" collapsedLevelsAreSubtotals="1" fieldPosition="0">
        <references count="1">
          <reference field="4294967294" count="1" selected="0">
            <x v="0"/>
          </reference>
        </references>
      </pivotArea>
    </format>
    <format dxfId="305">
      <pivotArea outline="0" collapsedLevelsAreSubtotals="1" fieldPosition="0">
        <references count="1">
          <reference field="4294967294" count="1" selected="0">
            <x v="1"/>
          </reference>
        </references>
      </pivotArea>
    </format>
    <format dxfId="306">
      <pivotArea outline="0" collapsedLevelsAreSubtotals="1" fieldPosition="0">
        <references count="1">
          <reference field="4294967294" count="1" selected="0">
            <x v="2"/>
          </reference>
        </references>
      </pivotArea>
    </format>
    <format dxfId="307">
      <pivotArea type="all" dataOnly="0" outline="0" fieldPosition="0"/>
    </format>
    <format dxfId="308">
      <pivotArea outline="0" collapsedLevelsAreSubtotals="1" fieldPosition="0"/>
    </format>
    <format dxfId="309">
      <pivotArea field="3" type="button" dataOnly="0" labelOnly="1" outline="0" axis="axisRow" fieldPosition="0"/>
    </format>
    <format dxfId="310">
      <pivotArea dataOnly="0" labelOnly="1" outline="0" fieldPosition="0">
        <references count="1">
          <reference field="3" count="0"/>
        </references>
      </pivotArea>
    </format>
    <format dxfId="311">
      <pivotArea dataOnly="0" labelOnly="1" outline="0" fieldPosition="0">
        <references count="1">
          <reference field="4294967294" count="3">
            <x v="0"/>
            <x v="1"/>
            <x v="2"/>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961" applyNumberFormats="0" applyBorderFormats="0" applyFontFormats="0" applyPatternFormats="0" applyAlignmentFormats="0" applyWidthHeightFormats="1" dataCaption="Values" tag="a32dd2c1-4d03-4e8a-b156-5e8afb93106a" updatedVersion="6" minRefreshableVersion="3" useAutoFormatting="1" itemPrintTitles="1" createdVersion="6" indent="0" outline="1" outlineData="1" multipleFieldFilters="0">
  <location ref="A1:I2"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16">
      <pivotArea outline="0" collapsedLevelsAreSubtotals="1" fieldPosition="0">
        <references count="1">
          <reference field="4294967294" count="1" selected="0">
            <x v="3"/>
          </reference>
        </references>
      </pivotArea>
    </format>
    <format dxfId="315">
      <pivotArea outline="0" collapsedLevelsAreSubtotals="1" fieldPosition="0">
        <references count="1">
          <reference field="4294967294" count="1" selected="0">
            <x v="4"/>
          </reference>
        </references>
      </pivotArea>
    </format>
    <format dxfId="314">
      <pivotArea outline="0" collapsedLevelsAreSubtotals="1" fieldPosition="0">
        <references count="1">
          <reference field="4294967294" count="1" selected="0">
            <x v="1"/>
          </reference>
        </references>
      </pivotArea>
    </format>
    <format dxfId="313">
      <pivotArea outline="0" collapsedLevelsAreSubtotals="1" fieldPosition="0">
        <references count="1">
          <reference field="4294967294" count="1" selected="0">
            <x v="2"/>
          </reference>
        </references>
      </pivotArea>
    </format>
    <format dxfId="312">
      <pivotArea outline="0" collapsedLevelsAreSubtotals="1" fieldPosition="0">
        <references count="1">
          <reference field="4294967294" count="1" selected="0">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Date].[Year].&amp;[2005]"/>
        <member name="[DimDate].[Year].&amp;[200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958"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U1:U3" firstHeaderRow="1" firstDataRow="1" firstDataCol="1"/>
  <pivotFields count="1">
    <pivotField axis="axisRow" compact="0" allDrilled="1" outline="0" subtotalTop="0" showAll="0" defaultSubtotal="0" defaultAttributeDrillState="1">
      <items count="2">
        <item s="1" x="0"/>
        <item s="1" x="1"/>
      </items>
    </pivotField>
  </pivotFields>
  <rowFields count="1">
    <field x="0"/>
  </rowFields>
  <rowItems count="2">
    <i>
      <x/>
    </i>
    <i>
      <x v="1"/>
    </i>
  </rowItems>
  <formats count="4">
    <format dxfId="300">
      <pivotArea type="all" dataOnly="0" outline="0" fieldPosition="0"/>
    </format>
    <format dxfId="301">
      <pivotArea outline="0" collapsedLevelsAreSubtotals="1" fieldPosition="0"/>
    </format>
    <format dxfId="302">
      <pivotArea field="0" type="button" dataOnly="0" labelOnly="1" outline="0" axis="axisRow" fieldPosition="0"/>
    </format>
    <format dxfId="303">
      <pivotArea dataOnly="0" labelOnly="1" outline="0" fieldPosition="0">
        <references count="1">
          <reference field="0" count="0"/>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964"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3"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2">
        <item s="1" x="0"/>
        <item s="1" x="1"/>
      </items>
    </pivotField>
    <pivotField compact="0" allDrilled="1" outline="0" subtotalTop="0" showAll="0" dataSourceSort="1" defaultSubtotal="0" defaultAttributeDrillState="1"/>
  </pivotFields>
  <rowFields count="1">
    <field x="6"/>
  </rowFields>
  <rowItems count="2">
    <i>
      <x/>
    </i>
    <i>
      <x v="1"/>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21">
      <pivotArea outline="0" collapsedLevelsAreSubtotals="1" fieldPosition="0">
        <references count="1">
          <reference field="4294967294" count="1" selected="0">
            <x v="3"/>
          </reference>
        </references>
      </pivotArea>
    </format>
    <format dxfId="320">
      <pivotArea outline="0" collapsedLevelsAreSubtotals="1" fieldPosition="0">
        <references count="1">
          <reference field="4294967294" count="1" selected="0">
            <x v="4"/>
          </reference>
        </references>
      </pivotArea>
    </format>
    <format dxfId="319">
      <pivotArea outline="0" collapsedLevelsAreSubtotals="1" fieldPosition="0">
        <references count="1">
          <reference field="4294967294" count="1" selected="0">
            <x v="1"/>
          </reference>
        </references>
      </pivotArea>
    </format>
    <format dxfId="318">
      <pivotArea outline="0" collapsedLevelsAreSubtotals="1" fieldPosition="0">
        <references count="1">
          <reference field="4294967294" count="1" selected="0">
            <x v="2"/>
          </reference>
        </references>
      </pivotArea>
    </format>
    <format dxfId="317">
      <pivotArea outline="0" collapsedLevelsAreSubtotals="1" fieldPosition="0">
        <references count="1">
          <reference field="4294967294" count="1" selected="0">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De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967" applyNumberFormats="0" applyBorderFormats="0" applyFontFormats="0" applyPatternFormats="0" applyAlignmentFormats="0" applyWidthHeightFormats="1" dataCaption="Values" tag="74ce36d1-defe-458e-86e6-590255282440" updatedVersion="6" minRefreshableVersion="3" useAutoFormatting="1" subtotalHiddenItems="1" itemPrintTitles="1" createdVersion="6"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 Profit" fld="0" subtotal="count" baseField="0" baseItem="0" numFmtId="164"/>
  </dataFields>
  <formats count="1">
    <format dxfId="299">
      <pivotArea outline="0" collapsedLevelsAreSubtotals="1" fieldPosition="0">
        <references count="1">
          <reference field="4294967294" count="1" selected="0">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Date].[Year].&amp;[2005]"/>
        <member name="[DimDate].[Year].&amp;[200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 tabId="7" name="PivotTable7"/>
    <pivotTable tabId="7" name="PivotTable1"/>
    <pivotTable tabId="7" name="PivotTable6"/>
    <pivotTable tabId="12" name="PivotTable1"/>
  </pivotTables>
  <data>
    <olap pivotCacheId="1508459767">
      <levels count="2">
        <level uniqueName="[DimDate].[Year].[(All)]" sourceCaption="(All)" count="0"/>
        <level uniqueName="[DimDate].[Year].[Year]" sourceCaption="Year" count="4" crossFilter="none">
          <ranges>
            <range startItem="0">
              <i n="[DimDate].[Year].&amp;[2005]" c="2005"/>
              <i n="[DimDate].[Year].&amp;[2006]" c="2006"/>
              <i n="[DimDate].[Year].&amp;[2007]" c="2007"/>
              <i n="[DimDate].[Year].&amp;[2008]" c="2008"/>
            </range>
          </ranges>
        </level>
      </levels>
      <selections count="2">
        <selection n="[DimDate].[Year].&amp;[2005]"/>
        <selection n="[DimDate].[Year].&amp;[2006]"/>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508459767">
      <levels count="2">
        <level uniqueName="[DimDate].[Month Name].[(All)]" sourceCaption="(All)" count="0"/>
        <level uniqueName="[DimDate].[Month Name].[Month Name]" sourceCaption="Month Name" count="12">
          <ranges>
            <range startItem="0">
              <i n="[DimDate].[Month Name].&amp;[Apr]" c="Apr"/>
              <i n="[DimDate].[Month Name].&amp;[Aug]" c="Aug"/>
              <i n="[DimDate].[Month Name].&amp;[Dec]" c="Dec"/>
              <i n="[DimDate].[Month Name].&amp;[Feb]" c="Feb"/>
              <i n="[DimDate].[Month Name].&amp;[Jan]" c="Jan"/>
              <i n="[DimDate].[Month Name].&amp;[Jul]" c="Jul"/>
              <i n="[DimDate].[Month Name].&amp;[Jun]" c="Jun"/>
              <i n="[DimDate].[Month Name].&amp;[Mar]" c="Mar"/>
              <i n="[DimDate].[Month Name].&amp;[May]" c="May"/>
              <i n="[DimDate].[Month Name].&amp;[Nov]" c="Nov"/>
              <i n="[DimDate].[Month Name].&amp;[Oct]" c="Oct"/>
              <i n="[DimDate].[Month Name].&amp;[Sep]" c="Sep"/>
            </range>
          </ranges>
        </level>
      </levels>
      <selections count="1">
        <selection n="[DimDate].[Month Name].&amp;[Dec]"/>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level="1" style="SlicerStyleLight1 2" rowHeight="241300"/>
  <slicer name="Month Name" xr10:uid="{0B26D544-D7C9-45ED-ACB0-57506DE87252}" cache="Slicer_Month_Name" caption="Month Nam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A8" workbookViewId="0">
      <selection activeCell="B25" sqref="B25"/>
    </sheetView>
  </sheetViews>
  <sheetFormatPr defaultRowHeight="15" x14ac:dyDescent="0.25"/>
  <cols>
    <col min="1" max="1" width="12.140625" bestFit="1" customWidth="1"/>
    <col min="2" max="2" width="9.28515625" bestFit="1" customWidth="1"/>
    <col min="3" max="4" width="8.140625" bestFit="1" customWidth="1"/>
    <col min="5" max="5" width="6.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7.140625" bestFit="1" customWidth="1"/>
    <col min="18" max="18" width="5.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3690</v>
      </c>
      <c r="B2" s="2">
        <v>102854715.37180001</v>
      </c>
      <c r="C2" s="2">
        <v>41581402.986100003</v>
      </c>
      <c r="D2" s="2">
        <v>61273312.385700002</v>
      </c>
      <c r="E2" s="3">
        <v>38813</v>
      </c>
      <c r="F2" s="1">
        <v>606</v>
      </c>
      <c r="G2" s="1">
        <v>56</v>
      </c>
      <c r="H2" s="1">
        <v>550</v>
      </c>
      <c r="I2" s="5">
        <v>0.40427318121285183</v>
      </c>
      <c r="M2">
        <v>2005</v>
      </c>
      <c r="N2" s="3">
        <v>235</v>
      </c>
      <c r="O2" s="2">
        <v>7464381.4444000004</v>
      </c>
      <c r="P2" s="2">
        <v>2998278.1806000001</v>
      </c>
      <c r="Q2" s="2">
        <v>4466103.2637999998</v>
      </c>
      <c r="R2" s="3">
        <v>2343</v>
      </c>
      <c r="S2" s="5">
        <v>0.4016780496727424</v>
      </c>
      <c r="U2" s="9">
        <v>2005</v>
      </c>
      <c r="X2">
        <f>COUNTA(U2:U5)</f>
        <v>2</v>
      </c>
    </row>
    <row r="3" spans="1:27" x14ac:dyDescent="0.25">
      <c r="M3">
        <v>2006</v>
      </c>
      <c r="N3" s="3">
        <v>330</v>
      </c>
      <c r="O3" s="2">
        <v>6151691.8006999996</v>
      </c>
      <c r="P3" s="2">
        <v>2571252.0334000001</v>
      </c>
      <c r="Q3" s="2">
        <v>3580439.7672999999</v>
      </c>
      <c r="R3" s="3">
        <v>3490</v>
      </c>
      <c r="S3" s="5">
        <v>0.41797478103623747</v>
      </c>
      <c r="U3" s="9">
        <v>2006</v>
      </c>
    </row>
    <row r="5" spans="1:27" x14ac:dyDescent="0.25">
      <c r="B5" s="6" t="s">
        <v>8</v>
      </c>
      <c r="C5" s="7">
        <v>2</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33370192.1712</v>
      </c>
      <c r="C9" s="10">
        <v>13403626.559800001</v>
      </c>
      <c r="D9" s="11">
        <v>1013</v>
      </c>
      <c r="X9" s="18" t="s">
        <v>24</v>
      </c>
      <c r="Y9" s="18"/>
      <c r="Z9" s="18"/>
      <c r="AA9" s="19">
        <f>AA6-AA7</f>
        <v>0</v>
      </c>
    </row>
    <row r="10" spans="1:27" x14ac:dyDescent="0.25">
      <c r="A10" s="9">
        <v>2006</v>
      </c>
      <c r="B10" s="10">
        <v>69484523.200599998</v>
      </c>
      <c r="C10" s="10">
        <v>28177776.4263</v>
      </c>
      <c r="D10" s="11">
        <v>2677</v>
      </c>
    </row>
    <row r="12" spans="1:27" x14ac:dyDescent="0.25">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 t="shared" ref="A17:A20" si="0">A9</f>
        <v>2005</v>
      </c>
      <c r="B17" s="10">
        <f>_xlfn.IFS($C$5=1,B9,$C$5=2,C9,$C$5=3,D9)</f>
        <v>13403626.559800001</v>
      </c>
      <c r="C17" s="12">
        <f>AVERAGE($B$17:$B$20)</f>
        <v>10395350.746525001</v>
      </c>
      <c r="D17" s="9">
        <f>IF(B17&gt;C17,B17," ")</f>
        <v>13403626.559800001</v>
      </c>
    </row>
    <row r="18" spans="1:27" x14ac:dyDescent="0.25">
      <c r="A18" s="9">
        <f t="shared" si="0"/>
        <v>2006</v>
      </c>
      <c r="B18" s="10">
        <f t="shared" ref="B18:B20" si="1">_xlfn.IFS($C$5=1,B10,$C$5=2,C10,$C$5=3,D10)</f>
        <v>28177776.4263</v>
      </c>
      <c r="C18" s="12">
        <f t="shared" ref="C18:C20" si="2">AVERAGE($B$17:$B$20)</f>
        <v>10395350.746525001</v>
      </c>
      <c r="D18" s="9">
        <f t="shared" ref="D18:D20" si="3">IF(B18&gt;C18,B18," ")</f>
        <v>28177776.4263</v>
      </c>
      <c r="X18" s="16" t="s">
        <v>3</v>
      </c>
      <c r="Y18" s="16" t="s">
        <v>7</v>
      </c>
      <c r="Z18" s="16" t="s">
        <v>26</v>
      </c>
      <c r="AA18" s="16" t="s">
        <v>11</v>
      </c>
    </row>
    <row r="19" spans="1:27" x14ac:dyDescent="0.25">
      <c r="A19" s="9">
        <f t="shared" si="0"/>
        <v>0</v>
      </c>
      <c r="B19" s="10">
        <f t="shared" si="1"/>
        <v>0</v>
      </c>
      <c r="C19" s="12">
        <f t="shared" si="2"/>
        <v>10395350.746525001</v>
      </c>
      <c r="D19" s="9" t="str">
        <f t="shared" si="3"/>
        <v xml:space="preserve"> </v>
      </c>
      <c r="X19" s="9" t="s">
        <v>21</v>
      </c>
      <c r="Y19" s="9">
        <f>IF(X2=1,U2,0)</f>
        <v>0</v>
      </c>
      <c r="Z19" s="10">
        <f>IFERROR(VLOOKUP(Y19,looktable,5,0),0)</f>
        <v>0</v>
      </c>
      <c r="AA19" s="17" t="e">
        <f>Z19/SUM($Z$19:$Z$20)</f>
        <v>#DIV/0!</v>
      </c>
    </row>
    <row r="20" spans="1:27" x14ac:dyDescent="0.25">
      <c r="A20" s="9">
        <f t="shared" si="0"/>
        <v>0</v>
      </c>
      <c r="B20" s="10">
        <f t="shared" si="1"/>
        <v>0</v>
      </c>
      <c r="C20" s="12">
        <f t="shared" si="2"/>
        <v>10395350.746525001</v>
      </c>
      <c r="D20" s="9" t="str">
        <f t="shared" si="3"/>
        <v xml:space="preserve"> </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41581402.986100003</v>
      </c>
      <c r="D24" t="str">
        <f>"of" &amp; B16 &amp; " came from the highlighted years"</f>
        <v>of Profit came from the highlighted years</v>
      </c>
      <c r="X24" s="16" t="s">
        <v>4</v>
      </c>
      <c r="Y24" s="16" t="s">
        <v>7</v>
      </c>
      <c r="Z24" s="16" t="s">
        <v>27</v>
      </c>
      <c r="AA24" s="16" t="s">
        <v>11</v>
      </c>
    </row>
    <row r="25" spans="1:27" x14ac:dyDescent="0.25">
      <c r="A25" t="s">
        <v>11</v>
      </c>
      <c r="B25" s="13">
        <f>B24/SUM(B17:B20)</f>
        <v>1</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O20"/>
  <sheetViews>
    <sheetView showGridLines="0" showRowColHeaders="0" tabSelected="1" topLeftCell="B3" zoomScaleNormal="100" workbookViewId="0">
      <selection activeCell="P26" sqref="P26"/>
    </sheetView>
  </sheetViews>
  <sheetFormatPr defaultRowHeight="15" x14ac:dyDescent="0.25"/>
  <sheetData>
    <row r="20" spans="15: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2"/>
  <sheetViews>
    <sheetView workbookViewId="0"/>
  </sheetViews>
  <sheetFormatPr defaultRowHeight="15" x14ac:dyDescent="0.25"/>
  <cols>
    <col min="1" max="1" width="8.140625" bestFit="1" customWidth="1"/>
    <col min="2" max="2" width="9.28515625" bestFit="1" customWidth="1"/>
    <col min="3" max="9" width="14.85546875" bestFit="1" customWidth="1"/>
  </cols>
  <sheetData>
    <row r="1" spans="1:1" x14ac:dyDescent="0.25">
      <c r="A1" t="s">
        <v>15</v>
      </c>
    </row>
    <row r="2" spans="1:1" x14ac:dyDescent="0.25">
      <c r="A2" s="2">
        <v>41581402.986100003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622FB59E-8E90-44E7-9454-1388D2EBA507}">
  <ds:schemaRefs/>
</ds:datastoreItem>
</file>

<file path=customXml/itemProps2.xml><?xml version="1.0" encoding="utf-8"?>
<ds:datastoreItem xmlns:ds="http://schemas.openxmlformats.org/officeDocument/2006/customXml" ds:itemID="{C21686A0-9FA5-40DC-9522-EF95AB8809BE}">
  <ds:schemaRefs>
    <ds:schemaRef ds:uri="http://schemas.microsoft.com/DataMashup"/>
  </ds:schemaRefs>
</ds:datastoreItem>
</file>

<file path=customXml/itemProps3.xml><?xml version="1.0" encoding="utf-8"?>
<ds:datastoreItem xmlns:ds="http://schemas.openxmlformats.org/officeDocument/2006/customXml" ds:itemID="{B998F005-8B6B-4ABB-95E2-C8F857ECB733}">
  <ds:schemaRefs/>
</ds:datastoreItem>
</file>

<file path=customXml/itemProps4.xml><?xml version="1.0" encoding="utf-8"?>
<ds:datastoreItem xmlns:ds="http://schemas.openxmlformats.org/officeDocument/2006/customXml" ds:itemID="{C38CF89B-C4FB-41BB-9C9E-8185EA3BD988}">
  <ds:schemaRefs/>
</ds:datastoreItem>
</file>

<file path=customXml/itemProps5.xml><?xml version="1.0" encoding="utf-8"?>
<ds:datastoreItem xmlns:ds="http://schemas.openxmlformats.org/officeDocument/2006/customXml" ds:itemID="{60EAB325-9657-4DDC-9EE5-D25064C7D95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86898150-9E18-42C5-AB05-2DDCEA38F02E}">
  <ds:schemaRefs/>
</ds:datastoreItem>
</file>

<file path=customXml/itemProps9.xml><?xml version="1.0" encoding="utf-8"?>
<ds:datastoreItem xmlns:ds="http://schemas.openxmlformats.org/officeDocument/2006/customXml" ds:itemID="{A48DFC0E-FFA1-478C-91F2-6C3252A125D0}">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44B80552-ED7C-4614-B26E-1FDC2CC99A96}">
  <ds:schemaRefs/>
</ds:datastoreItem>
</file>

<file path=customXml/itemProps12.xml><?xml version="1.0" encoding="utf-8"?>
<ds:datastoreItem xmlns:ds="http://schemas.openxmlformats.org/officeDocument/2006/customXml" ds:itemID="{897B9D90-8219-4CA1-A710-32AFAD9C47E0}">
  <ds:schemaRefs/>
</ds:datastoreItem>
</file>

<file path=customXml/itemProps13.xml><?xml version="1.0" encoding="utf-8"?>
<ds:datastoreItem xmlns:ds="http://schemas.openxmlformats.org/officeDocument/2006/customXml" ds:itemID="{389F0947-71F3-46E0-8A21-23A2EF38E0BA}">
  <ds:schemaRefs/>
</ds:datastoreItem>
</file>

<file path=customXml/itemProps14.xml><?xml version="1.0" encoding="utf-8"?>
<ds:datastoreItem xmlns:ds="http://schemas.openxmlformats.org/officeDocument/2006/customXml" ds:itemID="{AF24E9B8-2D8C-4BB5-9A43-6F86FBA179B6}">
  <ds:schemaRefs/>
</ds:datastoreItem>
</file>

<file path=customXml/itemProps15.xml><?xml version="1.0" encoding="utf-8"?>
<ds:datastoreItem xmlns:ds="http://schemas.openxmlformats.org/officeDocument/2006/customXml" ds:itemID="{90BED013-65AD-4771-A9B9-F981C8D42671}">
  <ds:schemaRefs/>
</ds:datastoreItem>
</file>

<file path=customXml/itemProps16.xml><?xml version="1.0" encoding="utf-8"?>
<ds:datastoreItem xmlns:ds="http://schemas.openxmlformats.org/officeDocument/2006/customXml" ds:itemID="{5856D767-4A5A-4C37-B3A3-3F52B40F4BFF}">
  <ds:schemaRefs/>
</ds:datastoreItem>
</file>

<file path=customXml/itemProps17.xml><?xml version="1.0" encoding="utf-8"?>
<ds:datastoreItem xmlns:ds="http://schemas.openxmlformats.org/officeDocument/2006/customXml" ds:itemID="{66473D17-B36B-4D9F-9919-2B78B4C8BA56}">
  <ds:schemaRefs/>
</ds:datastoreItem>
</file>

<file path=customXml/itemProps18.xml><?xml version="1.0" encoding="utf-8"?>
<ds:datastoreItem xmlns:ds="http://schemas.openxmlformats.org/officeDocument/2006/customXml" ds:itemID="{9391157C-0EFE-42DB-B13E-340223BF4E69}">
  <ds:schemaRefs/>
</ds:datastoreItem>
</file>

<file path=customXml/itemProps19.xml><?xml version="1.0" encoding="utf-8"?>
<ds:datastoreItem xmlns:ds="http://schemas.openxmlformats.org/officeDocument/2006/customXml" ds:itemID="{E6B3C2B3-C621-4766-AD8A-F4374B9318BC}">
  <ds:schemaRefs/>
</ds:datastoreItem>
</file>

<file path=customXml/itemProps20.xml><?xml version="1.0" encoding="utf-8"?>
<ds:datastoreItem xmlns:ds="http://schemas.openxmlformats.org/officeDocument/2006/customXml" ds:itemID="{FAFDE0E8-EB83-4830-8A26-A9E245CA2E88}">
  <ds:schemaRefs/>
</ds:datastoreItem>
</file>

<file path=customXml/itemProps21.xml><?xml version="1.0" encoding="utf-8"?>
<ds:datastoreItem xmlns:ds="http://schemas.openxmlformats.org/officeDocument/2006/customXml" ds:itemID="{B65849D2-06D6-4E3E-9B02-45654D9263CE}">
  <ds:schemaRefs/>
</ds:datastoreItem>
</file>

<file path=customXml/itemProps22.xml><?xml version="1.0" encoding="utf-8"?>
<ds:datastoreItem xmlns:ds="http://schemas.openxmlformats.org/officeDocument/2006/customXml" ds:itemID="{6E1546D6-E188-432F-8252-69C9C6E63830}">
  <ds:schemaRefs/>
</ds:datastoreItem>
</file>

<file path=customXml/itemProps23.xml><?xml version="1.0" encoding="utf-8"?>
<ds:datastoreItem xmlns:ds="http://schemas.openxmlformats.org/officeDocument/2006/customXml" ds:itemID="{C51363DB-B04C-419A-843C-971677480E8B}">
  <ds:schemaRefs/>
</ds:datastoreItem>
</file>

<file path=customXml/itemProps24.xml><?xml version="1.0" encoding="utf-8"?>
<ds:datastoreItem xmlns:ds="http://schemas.openxmlformats.org/officeDocument/2006/customXml" ds:itemID="{24D4DED5-E8E7-44B8-8490-F378D3123881}">
  <ds:schemaRefs/>
</ds:datastoreItem>
</file>

<file path=customXml/itemProps25.xml><?xml version="1.0" encoding="utf-8"?>
<ds:datastoreItem xmlns:ds="http://schemas.openxmlformats.org/officeDocument/2006/customXml" ds:itemID="{84EE993C-C44A-4E18-8BB9-363E1AF1DB62}">
  <ds:schemaRefs/>
</ds:datastoreItem>
</file>

<file path=customXml/itemProps26.xml><?xml version="1.0" encoding="utf-8"?>
<ds:datastoreItem xmlns:ds="http://schemas.openxmlformats.org/officeDocument/2006/customXml" ds:itemID="{2F7D81B3-B7E7-4E7E-AB76-1852BE2CE9F5}">
  <ds:schemaRefs/>
</ds:datastoreItem>
</file>

<file path=customXml/itemProps27.xml><?xml version="1.0" encoding="utf-8"?>
<ds:datastoreItem xmlns:ds="http://schemas.openxmlformats.org/officeDocument/2006/customXml" ds:itemID="{3571ACBD-47D4-496E-9531-E00D0BA032CC}">
  <ds:schemaRefs/>
</ds:datastoreItem>
</file>

<file path=customXml/itemProps28.xml><?xml version="1.0" encoding="utf-8"?>
<ds:datastoreItem xmlns:ds="http://schemas.openxmlformats.org/officeDocument/2006/customXml" ds:itemID="{01E624F5-010F-45E2-8DA6-ED9DAAA6260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Analysis 1</vt:lpstr>
      <vt:lpstr>Dashboard 1</vt:lpstr>
      <vt:lpstr>Sheet2</vt:lpstr>
      <vt:lpstr>DimDate</vt:lpstr>
      <vt:lpstr>DimGeography</vt:lpstr>
      <vt:lpstr>DimProduct</vt:lpstr>
      <vt:lpstr>DimSalesTerritory</vt:lpstr>
      <vt:lpstr>FactInternetSales</vt:lpstr>
      <vt:lpstr>Analysis 1 (2)</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2026-07-07T11:17:48Z</dcterms:modified>
</cp:coreProperties>
</file>