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4EC2DDB2-DC86-4BC4-B478-ACF69F86CDE1}"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545" r:id="rId13"/>
    <pivotCache cacheId="1548" r:id="rId14"/>
    <pivotCache cacheId="1551" r:id="rId15"/>
    <pivotCache cacheId="1554" r:id="rId16"/>
    <pivotCache cacheId="1557" r:id="rId17"/>
    <pivotCache cacheId="1560" r:id="rId18"/>
    <pivotCache cacheId="1563" r:id="rId19"/>
    <pivotCache cacheId="1566" r:id="rId20"/>
    <pivotCache cacheId="1569" r:id="rId21"/>
    <pivotCache cacheId="1572" r:id="rId22"/>
    <pivotCache cacheId="1575" r:id="rId23"/>
    <pivotCache cacheId="1578" r:id="rId24"/>
    <pivotCache cacheId="1581" r:id="rId25"/>
    <pivotCache cacheId="1584" r:id="rId26"/>
    <pivotCache cacheId="1587" r:id="rId27"/>
    <pivotCache cacheId="1590" r:id="rId28"/>
    <pivotCache cacheId="1593" r:id="rId29"/>
  </pivotCaches>
  <extLst>
    <ext xmlns:x14="http://schemas.microsoft.com/office/spreadsheetml/2009/9/main" uri="{876F7934-8845-4945-9796-88D515C7AA90}">
      <x14:pivotCaches>
        <pivotCache cacheId="62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Customer" fromColumn="GeographyKey" toTable="DimGeography" toColumn="Geograph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<sst xmlns="http://schemas.openxmlformats.org/spreadsheetml/2006/main" count="19085" uniqueCount="19018">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</sst>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169" formatCode="[&lt;1000000]#,##0,&quot;K&quot;;#,##0.00,,&quot;M&quot;"/>
    </dxf>
    <dxf>
      <numFmt numFmtId="169" formatCode="[&lt;1000000]#,##0,&quot;K&quot;;#,##0.00,,&quot;M&quot;"/>
    </dxf>
    <dxf>
      <numFmt numFmtId="3" formatCode="#,##0"/>
    </dxf>
    <dxf>
      <numFmt numFmtId="3" formatCode="#,##0"/>
    </dxf>
    <dxf>
      <numFmt numFmtId="164" formatCode="&quot;$ &quot;0.0,,\ &quot;M&quot;"/>
    </dxf>
    <dxf>
      <numFmt numFmtId="14" formatCode="0.00%"/>
    </dxf>
    <dxf>
      <numFmt numFmtId="13" formatCode="0%"/>
    </dxf>
    <dxf>
      <numFmt numFmtId="164" formatCode="&quot;$ &quot;0.0,,\ &quot;M&quot;"/>
    </dxf>
    <dxf>
      <numFmt numFmtId="169" formatCode="[&lt;1000000]#,##0,&quot;K&quot;;#,##0.00,,&quot;M&quot;"/>
    </dxf>
    <dxf>
      <numFmt numFmtId="3" formatCode="#,##0"/>
    </dxf>
    <dxf>
      <numFmt numFmtId="3" formatCode="#,##0"/>
    </dxf>
    <dxf>
      <numFmt numFmtId="3" formatCode="#,##0"/>
    </dxf>
    <dxf>
      <numFmt numFmtId="164" formatCode="&quot;$ &quot;0.0,,\ &quot;M&quot;"/>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rgb="FFF2F2F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F2F2F2"/>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28177776.426299945</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31572644.411500178</c:v>
                </c:pt>
                <c:pt idx="1">
                  <c:v>31572644.411500178</c:v>
                </c:pt>
                <c:pt idx="2">
                  <c:v>31572644.411500178</c:v>
                </c:pt>
                <c:pt idx="3">
                  <c:v>31572644.411500178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2319415.5232000002</c:v>
                </c:pt>
                <c:pt idx="1">
                  <c:v>2894810.2672000052</c:v>
                </c:pt>
                <c:pt idx="2">
                  <c:v>16968051.036000032</c:v>
                </c:pt>
                <c:pt idx="3">
                  <c:v>16411526.311300015</c:v>
                </c:pt>
                <c:pt idx="4">
                  <c:v>14721999.381499993</c:v>
                </c:pt>
                <c:pt idx="5">
                  <c:v>15781026.262499975</c:v>
                </c:pt>
                <c:pt idx="6">
                  <c:v>57193748.864300989</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57193748.864300989</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D0A4939B-C5C6-4F51-979A-D5262338FCA3}"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D93D3AC4-0953-4132-8711-A55CAB225F8A}"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F82573DE-8218-4885-A23B-EACC2BB9757E}"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A6EBB903-FEC6-4755-B264-B63E6AB078E3}"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955CB895-60FA-4027-9147-8DCE99675CD9}"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031A5D5A-F1AC-4730-BF6B-78FF35354C60}"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38700142.209600322</c:v>
                </c:pt>
                <c:pt idx="1">
                  <c:v>8776905.9438999966</c:v>
                </c:pt>
                <c:pt idx="2">
                  <c:v>11125666.298500009</c:v>
                </c:pt>
                <c:pt idx="3">
                  <c:v>12419219.69909995</c:v>
                </c:pt>
                <c:pt idx="4">
                  <c:v>14731512.316500079</c:v>
                </c:pt>
                <c:pt idx="5">
                  <c:v>40537131.178400122</c:v>
                </c:pt>
              </c:numCache>
            </c:numRef>
          </c:bubbleSize>
          <c:bubble3D val="0"/>
          <c:extLst>
            <c:ext xmlns:c15="http://schemas.microsoft.com/office/drawing/2012/chart" uri="{02D57815-91ED-43cb-92C2-25804820EDAC}">
              <c15:datalabelsRange>
                <c15:f>'Customer Analysis '!$Y$3:$Y$8</c15:f>
                <c15:dlblRangeCache>
                  <c:ptCount val="6"/>
                  <c:pt idx="0">
                    <c:v>38.70M</c:v>
                  </c:pt>
                  <c:pt idx="1">
                    <c:v>8.78M</c:v>
                  </c:pt>
                  <c:pt idx="2">
                    <c:v>11.13M</c:v>
                  </c:pt>
                  <c:pt idx="3">
                    <c:v>12.42M</c:v>
                  </c:pt>
                  <c:pt idx="4">
                    <c:v>14.73M</c:v>
                  </c:pt>
                  <c:pt idx="5">
                    <c:v>40.54M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123825</xdr:colOff>
      <xdr:row>5</xdr:row>
      <xdr:rowOff>9525</xdr:rowOff>
    </xdr:from>
    <xdr:to>
      <xdr:col>16</xdr:col>
      <xdr:colOff>352425</xdr:colOff>
      <xdr:row>6</xdr:row>
      <xdr:rowOff>152399</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67825" y="962025"/>
          <a:ext cx="838200" cy="33337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76199</xdr:colOff>
      <xdr:row>27</xdr:row>
      <xdr:rowOff>161925</xdr:rowOff>
    </xdr:from>
    <xdr:to>
      <xdr:col>21</xdr:col>
      <xdr:colOff>180224</xdr:colOff>
      <xdr:row>38</xdr:row>
      <xdr:rowOff>57150</xdr:rowOff>
    </xdr:to>
    <mc:AlternateContent xmlns:mc="http://schemas.openxmlformats.org/markup-compatibility/2006">
      <mc:Choice xmlns:a14="http://schemas.microsoft.com/office/drawing/2010/main"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9829799" y="53054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45.3%</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mc:Choice xmlns:a14="http://schemas.microsoft.com/office/drawing/2010/main"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28</xdr:col>
      <xdr:colOff>990600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3425926" backgroundQuery="1" createdVersion="6" refreshedVersion="6" minRefreshableVersion="3" recordCount="0" supportSubquery="1" supportAdvancedDrill="1" xr:uid="{85659A51-EA5B-4192-B4AB-BF184747E3D8}">
  <cacheSource type="external" connectionId="8"/>
  <cacheFields count="1">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4236112" backgroundQuery="1" createdVersion="6" refreshedVersion="6" minRefreshableVersion="3" recordCount="0" supportSubquery="1" supportAdvancedDrill="1" xr:uid="{628CDF5E-4B54-42AD-9EAF-9ABD1FE05D2D}">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5046297" backgroundQuery="1" createdVersion="6" refreshedVersion="6" minRefreshableVersion="3" recordCount="0" supportSubquery="1" supportAdvancedDrill="1" xr:uid="{FB932B4A-026B-4B22-BB92-B26BEA586A34}">
  <cacheSource type="external" connectionId="8"/>
  <cacheFields count="3">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5972221" backgroundQuery="1" createdVersion="6" refreshedVersion="6" minRefreshableVersion="3" recordCount="0" supportSubquery="1" supportAdvancedDrill="1" xr:uid="{7E274630-7F37-47EE-A024-D8789066AAB4}">
  <cacheSource type="external" connectionId="8"/>
  <cacheFields count="3">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6898152" backgroundQuery="1" createdVersion="6" refreshedVersion="6" minRefreshableVersion="3" recordCount="0" supportSubquery="1" supportAdvancedDrill="1" xr:uid="{870243B3-F619-4194-A97F-1BDBA9515B26}">
  <cacheSource type="external" connectionId="8"/>
  <cacheFields count="10">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7824075"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6" maxValue="2008" count="3">
        <n v="2006"/>
        <n v="2007"/>
        <n v="2008"/>
      </sharedItems>
      <extLst>
        <ext xmlns:x15="http://schemas.microsoft.com/office/spreadsheetml/2010/11/main" uri="{4F2E5C28-24EA-4eb8-9CBF-B6C8F9C3D259}">
          <x15:cachedUniqueNames>
            <x15:cachedUniqueName index="0" name="[DimDate].[Year].&amp;[2006]"/>
            <x15:cachedUniqueName index="1" name="[DimDate].[Year].&amp;[2007]"/>
            <x15:cachedUniqueName index="2" name="[DimDate].[Year].&amp;[2008]"/>
          </x15:cachedUniqueNames>
        </ext>
      </extLst>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8865738" backgroundQuery="1" createdVersion="6" refreshedVersion="6" minRefreshableVersion="3" recordCount="0" supportSubquery="1" supportAdvancedDrill="1" xr:uid="{8530BE67-924C-483B-9640-EFADB64144AB}">
  <cacheSource type="external" connectionId="8"/>
  <cacheFields count="3">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19791669" backgroundQuery="1" createdVersion="6" refreshedVersion="6" minRefreshableVersion="3" recordCount="0" supportSubquery="1" supportAdvancedDrill="1" xr:uid="{FF96CE18-09DD-4CB3-9801-B113E67315A3}">
  <cacheSource type="external" connectionId="8"/>
  <cacheFields count="4">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0486108" backgroundQuery="1" createdVersion="6" refreshedVersion="6" minRefreshableVersion="3" recordCount="0" supportSubquery="1" supportAdvancedDrill="1" xr:uid="{E6ED4DEB-6725-4E9D-B617-603F39A3BC37}">
  <cacheSource type="external" connectionId="8"/>
  <cacheFields count="3">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1296293" backgroundQuery="1" createdVersion="6" refreshedVersion="6" minRefreshableVersion="3" recordCount="0" supportSubquery="1" supportAdvancedDrill="1" xr:uid="{B1945113-4F00-4FF8-B012-72FA575575A8}">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3958333" backgroundQuery="1" createdVersion="6" refreshedVersion="6" minRefreshableVersion="3" recordCount="0" supportSubquery="1" supportAdvancedDrill="1" xr:uid="{1D90FF7F-BF30-42F5-8393-DD8BA761669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5578704" backgroundQuery="1" createdVersion="6" refreshedVersion="6" minRefreshableVersion="3" recordCount="0" supportSubquery="1" supportAdvancedDrill="1" xr:uid="{141A81ED-5B15-4CFA-9472-EEBC711356E7}">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6504628" backgroundQuery="1" createdVersion="6" refreshedVersion="6" minRefreshableVersion="3" recordCount="0" supportSubquery="1" supportAdvancedDrill="1" xr:uid="{1EE6A0A3-FDB4-46BE-B8D9-64AFBCE79B1C}">
  <cacheSource type="external" connectionId="8"/>
  <cacheFields count="3">
    <cacheField name="[Measures].[#Customers]" caption="#Customers" numFmtId="0" hierarchy="55" level="32767"/>
    <cacheField name="[Measures].[Average Customer Age]" caption="Average Customer Age" numFmtId="0" hierarchy="56" level="32767"/>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7430559" backgroundQuery="1" createdVersion="6" refreshedVersion="6" minRefreshableVersion="3" recordCount="0" supportSubquery="1" supportAdvancedDrill="1" xr:uid="{5AAB1E2C-216D-46A0-9B95-14B932181717}">
  <cacheSource type="external" connectionId="8"/>
  <cacheFields count="3">
    <cacheField name="[Measures].[Total Profit]" caption="Total Profit" numFmtId="0" hierarchy="48" level="32767"/>
    <cacheField name="[DimCustomer].[Gender].[Gender]" caption="Gender" numFmtId="0" hierarchy="6" level="1">
      <sharedItems count="2">
        <s v="F"/>
        <s v="M"/>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8472221" backgroundQuery="1" createdVersion="6" refreshedVersion="6" minRefreshableVersion="3" recordCount="0" supportSubquery="1" supportAdvancedDrill="1" xr:uid="{064948E7-F92F-45EE-8534-2D661DC5D1DA}">
  <cacheSource type="external" connectionId="8"/>
  <cacheFields count="3">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29398145"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6">
        <s v="Australia"/>
        <s v="Canada"/>
        <s v="France"/>
        <s v="Germany"/>
        <s v="United Kingdom"/>
        <s v="United State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13431018515"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0.603421412037" backgroundQuery="1" createdVersion="3" refreshedVersion="6" minRefreshableVersion="3" recordCount="0" supportSubquery="1" supportAdvancedDrill="1" xr:uid="{63524B8D-4A2C-4CDD-8679-CDEBCDF520A1}">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8908538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557"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9">
      <pivotArea outline="0" collapsedLevelsAreSubtotals="1" fieldPosition="0">
        <references count="1">
          <reference field="4294967294" count="1" selected="0">
            <x v="3"/>
          </reference>
        </references>
      </pivotArea>
    </format>
    <format dxfId="30">
      <pivotArea outline="0" collapsedLevelsAreSubtotals="1" fieldPosition="0">
        <references count="1">
          <reference field="4294967294" count="1" selected="0">
            <x v="4"/>
          </reference>
        </references>
      </pivotArea>
    </format>
    <format dxfId="31">
      <pivotArea outline="0" collapsedLevelsAreSubtotals="1" fieldPosition="0">
        <references count="1">
          <reference field="4294967294" count="1" selected="0">
            <x v="1"/>
          </reference>
        </references>
      </pivotArea>
    </format>
    <format dxfId="32">
      <pivotArea outline="0" collapsedLevelsAreSubtotals="1" fieldPosition="0">
        <references count="1">
          <reference field="4294967294" count="1" selected="0">
            <x v="2"/>
          </reference>
        </references>
      </pivotArea>
    </format>
    <format dxfId="33">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545"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1">
    <pivotField axis="axisRow" compact="0" allDrilled="1" outline="0" subtotalTop="0" showAll="0" defaultSubtotal="0" defaultAttributeDrillState="1">
      <items count="4">
        <item x="1"/>
        <item x="0"/>
        <item x="2"/>
        <item x="3"/>
      </items>
    </pivotField>
  </pivotFields>
  <rowFields count="1">
    <field x="0"/>
  </rowFields>
  <rowItems count="4">
    <i>
      <x/>
    </i>
    <i>
      <x v="1"/>
    </i>
    <i>
      <x v="2"/>
    </i>
    <i>
      <x v="3"/>
    </i>
  </rowItems>
  <formats count="4">
    <format dxfId="37">
      <pivotArea type="all" dataOnly="0" outline="0" fieldPosition="0"/>
    </format>
    <format dxfId="38">
      <pivotArea outline="0" collapsedLevelsAreSubtotals="1" fieldPosition="0"/>
    </format>
    <format dxfId="39">
      <pivotArea field="0" type="button" dataOnly="0" labelOnly="1" outline="0" axis="axisRow" fieldPosition="0"/>
    </format>
    <format dxfId="40">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560"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4"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3">
        <item x="0"/>
        <item x="1"/>
        <item x="2"/>
      </items>
    </pivotField>
    <pivotField compact="0" allDrilled="1" outline="0" subtotalTop="0" showAll="0" dataSourceSort="1" defaultSubtotal="0" defaultAttributeDrillState="1"/>
  </pivotFields>
  <rowFields count="1">
    <field x="6"/>
  </rowFields>
  <rowItems count="3">
    <i>
      <x/>
    </i>
    <i>
      <x v="1"/>
    </i>
    <i>
      <x v="2"/>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16">
      <pivotArea outline="0" collapsedLevelsAreSubtotals="1" fieldPosition="0">
        <references count="1">
          <reference field="4294967294" count="1" selected="0">
            <x v="3"/>
          </reference>
        </references>
      </pivotArea>
    </format>
    <format dxfId="17">
      <pivotArea outline="0" collapsedLevelsAreSubtotals="1" fieldPosition="0">
        <references count="1">
          <reference field="4294967294" count="1" selected="0">
            <x v="4"/>
          </reference>
        </references>
      </pivotArea>
    </format>
    <format dxfId="18">
      <pivotArea outline="0" collapsedLevelsAreSubtotals="1" fieldPosition="0">
        <references count="1">
          <reference field="4294967294" count="1" selected="0">
            <x v="1"/>
          </reference>
        </references>
      </pivotArea>
    </format>
    <format dxfId="19">
      <pivotArea outline="0" collapsedLevelsAreSubtotals="1" fieldPosition="0">
        <references count="1">
          <reference field="4294967294" count="1" selected="0">
            <x v="2"/>
          </reference>
        </references>
      </pivotArea>
    </format>
    <format dxfId="20">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Jun]"/>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593"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1">
      <pivotArea outline="0" collapsedLevelsAreSubtotals="1" fieldPosition="0">
        <references count="1">
          <reference field="4294967294" count="1" selected="0">
            <x v="0"/>
          </reference>
        </references>
      </pivotArea>
    </format>
    <format dxfId="22">
      <pivotArea outline="0" collapsedLevelsAreSubtotals="1" fieldPosition="0">
        <references count="1">
          <reference field="4294967294" count="1" selected="0">
            <x v="1"/>
          </reference>
        </references>
      </pivotArea>
    </format>
    <format dxfId="23">
      <pivotArea outline="0" collapsedLevelsAreSubtotals="1" fieldPosition="0">
        <references count="1">
          <reference field="4294967294" count="1" selected="0">
            <x v="2"/>
          </reference>
        </references>
      </pivotArea>
    </format>
    <format dxfId="24">
      <pivotArea type="all" dataOnly="0" outline="0" fieldPosition="0"/>
    </format>
    <format dxfId="25">
      <pivotArea outline="0" collapsedLevelsAreSubtotals="1" fieldPosition="0"/>
    </format>
    <format dxfId="26">
      <pivotArea field="3" type="button" dataOnly="0" labelOnly="1" outline="0" axis="axisRow" fieldPosition="0"/>
    </format>
    <format dxfId="27">
      <pivotArea dataOnly="0" labelOnly="1" outline="0" fieldPosition="0">
        <references count="1">
          <reference field="3" count="0"/>
        </references>
      </pivotArea>
    </format>
    <format dxfId="28">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548"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36">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55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3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1554"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3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578"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4"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4">
      <pivotArea outline="0" collapsedLevelsAreSubtotals="1" fieldPosition="0">
        <references count="1">
          <reference field="4294967294" count="1" selected="0">
            <x v="0"/>
          </reference>
        </references>
      </pivotArea>
    </format>
    <format dxfId="5">
      <pivotArea outline="0" fieldPosition="0">
        <references count="1">
          <reference field="4294967294" count="1">
            <x v="1"/>
          </reference>
        </references>
      </pivotArea>
    </format>
    <format dxfId="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1572"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1569"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1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1566"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4">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1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1563"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3">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4">
      <pivotArea outline="0" fieldPosition="0">
        <references count="1">
          <reference field="1" count="10" selected="0">
            <x v="397"/>
            <x v="399"/>
            <x v="402"/>
            <x v="403"/>
            <x v="405"/>
            <x v="406"/>
            <x v="407"/>
            <x v="408"/>
            <x v="410"/>
            <x v="412"/>
          </reference>
        </references>
      </pivotArea>
    </format>
    <format dxfId="1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581"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3">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1590"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fld="0" subtotal="count" baseField="0" baseItem="0" numFmtId="169"/>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1587"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1584"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575"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7">
      <pivotArea outline="0" collapsedLevelsAreSubtotals="1" fieldPosition="0">
        <references count="1">
          <reference field="4294967294" count="1" selected="0">
            <x v="0"/>
          </reference>
        </references>
      </pivotArea>
    </format>
    <format dxfId="8">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89085380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Ju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89085380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89085380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W11" sqref="W11"/>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6" width="7.140625" bestFit="1" customWidth="1"/>
    <col min="17" max="17" width="8.140625" bestFit="1" customWidth="1"/>
    <col min="18" max="18" width="6.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214</v>
      </c>
      <c r="O2" s="2">
        <v>7018366.7047999976</v>
      </c>
      <c r="P2" s="2">
        <v>2833961.1173999975</v>
      </c>
      <c r="Q2" s="2">
        <v>4184405.5873999945</v>
      </c>
      <c r="R2" s="3">
        <v>2239</v>
      </c>
      <c r="S2" s="5">
        <v>0.40379211241011337</v>
      </c>
      <c r="U2" s="9">
        <v>2006</v>
      </c>
      <c r="X2">
        <f>COUNTA(U2:U5)</f>
        <v>4</v>
      </c>
    </row>
    <row r="3" spans="1:27" x14ac:dyDescent="0.25">
      <c r="M3">
        <v>2007</v>
      </c>
      <c r="N3" s="3">
        <v>321</v>
      </c>
      <c r="O3" s="2">
        <v>5542326.4095000001</v>
      </c>
      <c r="P3" s="2">
        <v>2335365.4010999976</v>
      </c>
      <c r="Q3" s="2">
        <v>3206961.008400003</v>
      </c>
      <c r="R3" s="3">
        <v>3258</v>
      </c>
      <c r="S3" s="5">
        <v>0.42136915593729568</v>
      </c>
      <c r="U3" s="9">
        <v>2005</v>
      </c>
    </row>
    <row r="4" spans="1:27" x14ac:dyDescent="0.25">
      <c r="M4">
        <v>2008</v>
      </c>
      <c r="N4" s="3">
        <v>5545</v>
      </c>
      <c r="O4" s="2">
        <v>20054281.800000243</v>
      </c>
      <c r="P4" s="2">
        <v>8276331.7860000096</v>
      </c>
      <c r="Q4" s="2">
        <v>11777950.014000116</v>
      </c>
      <c r="R4" s="3">
        <v>58279</v>
      </c>
      <c r="S4" s="5">
        <v>0.41269649387293988</v>
      </c>
      <c r="U4" s="9">
        <v>2007</v>
      </c>
    </row>
    <row r="5" spans="1:27" x14ac:dyDescent="0.25">
      <c r="B5" s="6" t="s">
        <v>8</v>
      </c>
      <c r="C5" s="7">
        <v>2</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69484523.200599894</v>
      </c>
      <c r="C10" s="10">
        <v>28177776.426299945</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2005</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31572644.411500178</v>
      </c>
      <c r="D17" s="9" t="str">
        <f>IF(B17&gt;C17,B17," ")</f>
        <v xml:space="preserve"> </v>
      </c>
    </row>
    <row r="18" spans="1:27" x14ac:dyDescent="0.25">
      <c r="A18" s="9">
        <f>A10</f>
        <v>2006</v>
      </c>
      <c r="B18" s="10">
        <f>_xlfn.IFS($C$5=1,B10,$C$5=2,C10,$C$5=3,D10)</f>
        <v>28177776.426299945</v>
      </c>
      <c r="C18" s="12">
        <f>AVERAGE($B$17:$B$20)</f>
        <v>31572644.411500178</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31572644.411500178</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31572644.411500178</v>
      </c>
      <c r="D20" s="9">
        <f>IF(B20&gt;C20,B20," ")</f>
        <v>42162063.995700337</v>
      </c>
      <c r="X20" s="9" t="s">
        <v>22</v>
      </c>
      <c r="Y20" s="9">
        <f>U2-1</f>
        <v>2005</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0.67074817645814477</v>
      </c>
      <c r="D25" t="s">
        <v>13</v>
      </c>
      <c r="X25" s="9" t="s">
        <v>21</v>
      </c>
      <c r="Y25" s="9">
        <f>IF(X2=1,U2,0)</f>
        <v>0</v>
      </c>
      <c r="Z25" s="11">
        <f>IFERROR(VLOOKUP(Y25,looktable,6,0),0)</f>
        <v>0</v>
      </c>
      <c r="AA25" s="17" t="e">
        <f>Z25/SUM($Z$25:$Z$26)</f>
        <v>#DIV/0!</v>
      </c>
    </row>
    <row r="26" spans="1:27" x14ac:dyDescent="0.25">
      <c r="X26" s="9" t="s">
        <v>22</v>
      </c>
      <c r="Y26" s="9">
        <f>U2-1</f>
        <v>2005</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2005</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2005</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abSelected="1" topLeftCell="D5" zoomScaleNormal="100" workbookViewId="0">
      <selection activeCell="W8" sqref="W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workbookViewId="0">
      <selection activeCell="W15" sqref="W15"/>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opLeftCell="A7"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N1" workbookViewId="0">
      <selection activeCell="X2" sqref="X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19017</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46.577364206881626</v>
      </c>
      <c r="O3" t="s">
        <v>18999</v>
      </c>
      <c r="P3" s="23">
        <v>2319415.5232000002</v>
      </c>
      <c r="R3" t="str">
        <f t="shared" ref="R3:R9" si="2">O3</f>
        <v>0-27</v>
      </c>
      <c r="S3" s="23">
        <f t="shared" ref="S3:S9" si="3">P3</f>
        <v>2319415.5232000002</v>
      </c>
      <c r="T3" s="23" t="str">
        <f>IF(S3=MAX($S$3:$S$9),S3,"")</f>
        <v/>
      </c>
      <c r="X3" t="s">
        <v>19009</v>
      </c>
      <c r="Y3" s="23">
        <v>38700142.209600322</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2894810.2672000052</v>
      </c>
      <c r="R4" t="str">
        <f t="shared" si="2"/>
        <v>28-32</v>
      </c>
      <c r="S4" s="23">
        <f t="shared" si="3"/>
        <v>2894810.2672000052</v>
      </c>
      <c r="T4" s="23" t="str">
        <f t="shared" ref="T4:T9" si="5">IF(S4=MAX($S$3:$S$9),S4,"")</f>
        <v/>
      </c>
      <c r="X4" t="s">
        <v>19010</v>
      </c>
      <c r="Y4" s="23">
        <v>8776905.9438999966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16968051.036000032</v>
      </c>
      <c r="R5" t="str">
        <f t="shared" si="2"/>
        <v>33-37</v>
      </c>
      <c r="S5" s="23">
        <f t="shared" si="3"/>
        <v>16968051.036000032</v>
      </c>
      <c r="T5" s="23" t="str">
        <f t="shared" si="5"/>
        <v/>
      </c>
      <c r="X5" t="s">
        <v>19011</v>
      </c>
      <c r="Y5" s="23">
        <v>11125666.298500009</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16411526.311300015</v>
      </c>
      <c r="R6" t="str">
        <f t="shared" si="2"/>
        <v>38-42</v>
      </c>
      <c r="S6" s="23">
        <f t="shared" si="3"/>
        <v>16411526.311300015</v>
      </c>
      <c r="T6" s="23" t="str">
        <f t="shared" si="5"/>
        <v/>
      </c>
      <c r="X6" t="s">
        <v>19012</v>
      </c>
      <c r="Y6" s="23">
        <v>12419219.69909995</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14721999.381499993</v>
      </c>
      <c r="R7" t="str">
        <f t="shared" si="2"/>
        <v>43-47</v>
      </c>
      <c r="S7" s="23">
        <f t="shared" si="3"/>
        <v>14721999.381499993</v>
      </c>
      <c r="T7" s="23" t="str">
        <f t="shared" si="5"/>
        <v/>
      </c>
      <c r="X7" t="s">
        <v>19013</v>
      </c>
      <c r="Y7" s="23">
        <v>14731512.316500079</v>
      </c>
      <c r="AA7">
        <v>5</v>
      </c>
      <c r="AB7">
        <v>8</v>
      </c>
      <c r="AC7" t="str">
        <f t="shared" si="4"/>
        <v>United Kingdom</v>
      </c>
    </row>
    <row r="8" spans="1:29" x14ac:dyDescent="0.25">
      <c r="A8" t="s">
        <v>15821</v>
      </c>
      <c r="B8" s="23">
        <v>61660.063800000004</v>
      </c>
      <c r="I8" s="4" t="s">
        <v>18995</v>
      </c>
      <c r="J8" t="s">
        <v>15</v>
      </c>
      <c r="O8" t="s">
        <v>19004</v>
      </c>
      <c r="P8" s="23">
        <v>15781026.262499975</v>
      </c>
      <c r="R8" t="str">
        <f t="shared" si="2"/>
        <v>48-52</v>
      </c>
      <c r="S8" s="23">
        <f t="shared" si="3"/>
        <v>15781026.262499975</v>
      </c>
      <c r="T8" s="23" t="str">
        <f t="shared" si="5"/>
        <v/>
      </c>
      <c r="X8" t="s">
        <v>19014</v>
      </c>
      <c r="Y8" s="23">
        <v>40537131.178400122</v>
      </c>
      <c r="AA8">
        <v>4</v>
      </c>
      <c r="AB8">
        <v>8</v>
      </c>
      <c r="AC8" t="str">
        <f t="shared" si="4"/>
        <v>United States</v>
      </c>
    </row>
    <row r="9" spans="1:29" x14ac:dyDescent="0.25">
      <c r="A9" t="s">
        <v>6534</v>
      </c>
      <c r="B9" s="23">
        <v>61573.700600000004</v>
      </c>
      <c r="D9" t="s">
        <v>195</v>
      </c>
      <c r="I9" t="s">
        <v>18996</v>
      </c>
      <c r="J9" s="25">
        <v>63636814.545101412</v>
      </c>
      <c r="O9" t="s">
        <v>19005</v>
      </c>
      <c r="P9" s="23">
        <v>57193748.864300989</v>
      </c>
      <c r="R9" t="str">
        <f t="shared" si="2"/>
        <v>53 Plus</v>
      </c>
      <c r="S9" s="23">
        <f t="shared" si="3"/>
        <v>57193748.864300989</v>
      </c>
      <c r="T9" s="23">
        <f t="shared" si="5"/>
        <v>57193748.864300989</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57193748.864300989</v>
      </c>
    </row>
    <row r="14" spans="1:29" x14ac:dyDescent="0.25">
      <c r="A14" t="s">
        <v>12886</v>
      </c>
      <c r="B14" s="23">
        <v>59847.9568</v>
      </c>
      <c r="I14" t="str">
        <f t="shared" ref="I14" si="6">I9</f>
        <v>F</v>
      </c>
      <c r="J14" s="13">
        <f>J9/SUM($J$9:$J$10)</f>
        <v>0.50389202212280948</v>
      </c>
      <c r="K14">
        <v>1</v>
      </c>
      <c r="O14" t="s">
        <v>19006</v>
      </c>
      <c r="P14" s="13">
        <f>P13/SUM(S3:S9)</f>
        <v>0.45287423599104926</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E6B3C2B3-C621-4766-AD8A-F4374B9318BC}">
  <ds:schemaRefs/>
</ds:datastoreItem>
</file>

<file path=customXml/itemProps2.xml><?xml version="1.0" encoding="utf-8"?>
<ds:datastoreItem xmlns:ds="http://schemas.openxmlformats.org/officeDocument/2006/customXml" ds:itemID="{B230255C-E9D2-4A2A-8DF9-614446A38E34}">
  <ds:schemaRefs/>
</ds:datastoreItem>
</file>

<file path=customXml/itemProps3.xml><?xml version="1.0" encoding="utf-8"?>
<ds:datastoreItem xmlns:ds="http://schemas.openxmlformats.org/officeDocument/2006/customXml" ds:itemID="{66473D17-B36B-4D9F-9919-2B78B4C8BA56}">
  <ds:schemaRefs/>
</ds:datastoreItem>
</file>

<file path=customXml/itemProps4.xml><?xml version="1.0" encoding="utf-8"?>
<ds:datastoreItem xmlns:ds="http://schemas.openxmlformats.org/officeDocument/2006/customXml" ds:itemID="{3BC6D144-8E17-4C70-9186-86AC70F3022D}">
  <ds:schemaRefs/>
</ds:datastoreItem>
</file>

<file path=customXml/itemProps5.xml><?xml version="1.0" encoding="utf-8"?>
<ds:datastoreItem xmlns:ds="http://schemas.openxmlformats.org/officeDocument/2006/customXml" ds:itemID="{A8F58002-76AD-4A64-B526-4F77BAF65F72}">
  <ds:schemaRefs/>
</ds:datastoreItem>
</file>

<file path=customXml/itemProps6.xml><?xml version="1.0" encoding="utf-8"?>
<ds:datastoreItem xmlns:ds="http://schemas.openxmlformats.org/officeDocument/2006/customXml" ds:itemID="{B98C5949-C884-4CC0-BFC2-60060F316A95}">
  <ds:schemaRefs/>
</ds:datastoreItem>
</file>

<file path=customXml/itemProps7.xml><?xml version="1.0" encoding="utf-8"?>
<ds:datastoreItem xmlns:ds="http://schemas.openxmlformats.org/officeDocument/2006/customXml" ds:itemID="{24E41C6D-49D1-49F0-840D-FB2B3F0A0F41}">
  <ds:schemaRefs/>
</ds:datastoreItem>
</file>

<file path=customXml/itemProps8.xml><?xml version="1.0" encoding="utf-8"?>
<ds:datastoreItem xmlns:ds="http://schemas.openxmlformats.org/officeDocument/2006/customXml" ds:itemID="{FD2575D9-0FA0-4EF6-978C-A605D6C12979}">
  <ds:schemaRefs/>
</ds:datastoreItem>
</file>

<file path=customXml/itemProps9.xml><?xml version="1.0" encoding="utf-8"?>
<ds:datastoreItem xmlns:ds="http://schemas.openxmlformats.org/officeDocument/2006/customXml" ds:itemID="{F3888F93-5205-4BB3-97F3-7DD288D3194D}">
  <ds:schemaRefs/>
</ds:datastoreItem>
</file>

<file path=customXml/itemProps10.xml><?xml version="1.0" encoding="utf-8"?>
<ds:datastoreItem xmlns:ds="http://schemas.openxmlformats.org/officeDocument/2006/customXml" ds:itemID="{44B80552-ED7C-4614-B26E-1FDC2CC99A96}">
  <ds:schemaRefs/>
</ds:datastoreItem>
</file>

<file path=customXml/itemProps11.xml><?xml version="1.0" encoding="utf-8"?>
<ds:datastoreItem xmlns:ds="http://schemas.openxmlformats.org/officeDocument/2006/customXml" ds:itemID="{3B524299-E2AC-4092-BE04-0100C8DCC8EB}">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90BED013-65AD-4771-A9B9-F981C8D42671}">
  <ds:schemaRefs/>
</ds:datastoreItem>
</file>

<file path=customXml/itemProps14.xml><?xml version="1.0" encoding="utf-8"?>
<ds:datastoreItem xmlns:ds="http://schemas.openxmlformats.org/officeDocument/2006/customXml" ds:itemID="{B998F005-8B6B-4ABB-95E2-C8F857ECB733}">
  <ds:schemaRefs/>
</ds:datastoreItem>
</file>

<file path=customXml/itemProps15.xml><?xml version="1.0" encoding="utf-8"?>
<ds:datastoreItem xmlns:ds="http://schemas.openxmlformats.org/officeDocument/2006/customXml" ds:itemID="{99BC9122-C872-4E2C-8D35-816FB3378F80}">
  <ds:schemaRefs/>
</ds:datastoreItem>
</file>

<file path=customXml/itemProps16.xml><?xml version="1.0" encoding="utf-8"?>
<ds:datastoreItem xmlns:ds="http://schemas.openxmlformats.org/officeDocument/2006/customXml" ds:itemID="{622FB59E-8E90-44E7-9454-1388D2EBA507}">
  <ds:schemaRefs/>
</ds:datastoreItem>
</file>

<file path=customXml/itemProps17.xml><?xml version="1.0" encoding="utf-8"?>
<ds:datastoreItem xmlns:ds="http://schemas.openxmlformats.org/officeDocument/2006/customXml" ds:itemID="{0108947E-8AA0-45A6-886B-903C93CE0FC0}">
  <ds:schemaRefs/>
</ds:datastoreItem>
</file>

<file path=customXml/itemProps18.xml><?xml version="1.0" encoding="utf-8"?>
<ds:datastoreItem xmlns:ds="http://schemas.openxmlformats.org/officeDocument/2006/customXml" ds:itemID="{7BECDD0B-3705-47E7-B70B-9FDB81ED82D8}">
  <ds:schemaRefs/>
</ds:datastoreItem>
</file>

<file path=customXml/itemProps19.xml><?xml version="1.0" encoding="utf-8"?>
<ds:datastoreItem xmlns:ds="http://schemas.openxmlformats.org/officeDocument/2006/customXml" ds:itemID="{C4431CE6-966B-4F50-8A5F-34421608A307}">
  <ds:schemaRefs/>
</ds:datastoreItem>
</file>

<file path=customXml/itemProps20.xml><?xml version="1.0" encoding="utf-8"?>
<ds:datastoreItem xmlns:ds="http://schemas.openxmlformats.org/officeDocument/2006/customXml" ds:itemID="{FAFDE0E8-EB83-4830-8A26-A9E245CA2E88}">
  <ds:schemaRefs/>
</ds:datastoreItem>
</file>

<file path=customXml/itemProps21.xml><?xml version="1.0" encoding="utf-8"?>
<ds:datastoreItem xmlns:ds="http://schemas.openxmlformats.org/officeDocument/2006/customXml" ds:itemID="{0F54ED30-B3FD-4E36-A4E8-8455D9450772}">
  <ds:schemaRefs/>
</ds:datastoreItem>
</file>

<file path=customXml/itemProps22.xml><?xml version="1.0" encoding="utf-8"?>
<ds:datastoreItem xmlns:ds="http://schemas.openxmlformats.org/officeDocument/2006/customXml" ds:itemID="{9391157C-0EFE-42DB-B13E-340223BF4E69}">
  <ds:schemaRefs/>
</ds:datastoreItem>
</file>

<file path=customXml/itemProps23.xml><?xml version="1.0" encoding="utf-8"?>
<ds:datastoreItem xmlns:ds="http://schemas.openxmlformats.org/officeDocument/2006/customXml" ds:itemID="{883C9AF4-2258-4BF6-A839-FF3F745D6F6E}">
  <ds:schemaRefs/>
</ds:datastoreItem>
</file>

<file path=customXml/itemProps24.xml><?xml version="1.0" encoding="utf-8"?>
<ds:datastoreItem xmlns:ds="http://schemas.openxmlformats.org/officeDocument/2006/customXml" ds:itemID="{E4EC6B63-F61E-445F-AC7D-170E62F5DCFC}">
  <ds:schemaRefs/>
</ds:datastoreItem>
</file>

<file path=customXml/itemProps25.xml><?xml version="1.0" encoding="utf-8"?>
<ds:datastoreItem xmlns:ds="http://schemas.openxmlformats.org/officeDocument/2006/customXml" ds:itemID="{487D74F5-D1C9-4CFC-9CA9-26D71F78760C}">
  <ds:schemaRefs/>
</ds:datastoreItem>
</file>

<file path=customXml/itemProps26.xml><?xml version="1.0" encoding="utf-8"?>
<ds:datastoreItem xmlns:ds="http://schemas.openxmlformats.org/officeDocument/2006/customXml" ds:itemID="{F145E2D0-A6A3-4078-AA24-61081013852A}">
  <ds:schemaRefs/>
</ds:datastoreItem>
</file>

<file path=customXml/itemProps27.xml><?xml version="1.0" encoding="utf-8"?>
<ds:datastoreItem xmlns:ds="http://schemas.openxmlformats.org/officeDocument/2006/customXml" ds:itemID="{9AE6EBE2-2548-48A5-A160-52BA73EEA3FC}">
  <ds:schemaRefs/>
</ds:datastoreItem>
</file>

<file path=customXml/itemProps28.xml><?xml version="1.0" encoding="utf-8"?>
<ds:datastoreItem xmlns:ds="http://schemas.openxmlformats.org/officeDocument/2006/customXml" ds:itemID="{A48DFC0E-FFA1-478C-91F2-6C3252A125D0}">
  <ds:schemaRefs/>
</ds:datastoreItem>
</file>

<file path=customXml/itemProps29.xml><?xml version="1.0" encoding="utf-8"?>
<ds:datastoreItem xmlns:ds="http://schemas.openxmlformats.org/officeDocument/2006/customXml" ds:itemID="{60EAB325-9657-4DDC-9EE5-D25064C7D957}">
  <ds:schemaRefs/>
</ds:datastoreItem>
</file>

<file path=customXml/itemProps30.xml><?xml version="1.0" encoding="utf-8"?>
<ds:datastoreItem xmlns:ds="http://schemas.openxmlformats.org/officeDocument/2006/customXml" ds:itemID="{1B1E7077-05CB-46BD-BE76-9CFFAC3CAD94}">
  <ds:schemaRefs/>
</ds:datastoreItem>
</file>

<file path=customXml/itemProps31.xml><?xml version="1.0" encoding="utf-8"?>
<ds:datastoreItem xmlns:ds="http://schemas.openxmlformats.org/officeDocument/2006/customXml" ds:itemID="{03DF40E8-B692-4752-96A4-0E8EAB3AB4B7}">
  <ds:schemaRefs/>
</ds:datastoreItem>
</file>

<file path=customXml/itemProps32.xml><?xml version="1.0" encoding="utf-8"?>
<ds:datastoreItem xmlns:ds="http://schemas.openxmlformats.org/officeDocument/2006/customXml" ds:itemID="{7CCB6FD4-9B4F-4DB3-9E67-09B077F02F93}">
  <ds:schemaRefs/>
</ds:datastoreItem>
</file>

<file path=customXml/itemProps33.xml><?xml version="1.0" encoding="utf-8"?>
<ds:datastoreItem xmlns:ds="http://schemas.openxmlformats.org/officeDocument/2006/customXml" ds:itemID="{D815DBC8-FA64-4AA2-B804-AF418C2FD726}">
  <ds:schemaRefs/>
</ds:datastoreItem>
</file>

<file path=customXml/itemProps34.xml><?xml version="1.0" encoding="utf-8"?>
<ds:datastoreItem xmlns:ds="http://schemas.openxmlformats.org/officeDocument/2006/customXml" ds:itemID="{3FF87DAB-505A-49E4-BE98-51608EF6F0FF}">
  <ds:schemaRefs/>
</ds:datastoreItem>
</file>

<file path=customXml/itemProps35.xml><?xml version="1.0" encoding="utf-8"?>
<ds:datastoreItem xmlns:ds="http://schemas.openxmlformats.org/officeDocument/2006/customXml" ds:itemID="{BBBC43D3-1B64-4583-AC7D-ED5893221887}">
  <ds:schemaRefs/>
</ds:datastoreItem>
</file>

<file path=customXml/itemProps36.xml><?xml version="1.0" encoding="utf-8"?>
<ds:datastoreItem xmlns:ds="http://schemas.openxmlformats.org/officeDocument/2006/customXml" ds:itemID="{CCD07359-A09A-4516-8B09-5F8A1B7D63C1}">
  <ds:schemaRefs/>
</ds:datastoreItem>
</file>

<file path=customXml/itemProps37.xml><?xml version="1.0" encoding="utf-8"?>
<ds:datastoreItem xmlns:ds="http://schemas.openxmlformats.org/officeDocument/2006/customXml" ds:itemID="{30699BE5-9913-4DC4-94AA-3C01237D8CA1}">
  <ds:schemaRefs/>
</ds:datastoreItem>
</file>

<file path=customXml/itemProps38.xml><?xml version="1.0" encoding="utf-8"?>
<ds:datastoreItem xmlns:ds="http://schemas.openxmlformats.org/officeDocument/2006/customXml" ds:itemID="{C35B52FB-A753-4043-A51D-55270FA215CB}">
  <ds:schemaRefs/>
</ds:datastoreItem>
</file>

<file path=customXml/itemProps39.xml><?xml version="1.0" encoding="utf-8"?>
<ds:datastoreItem xmlns:ds="http://schemas.openxmlformats.org/officeDocument/2006/customXml" ds:itemID="{DF974E28-84FD-4F97-B549-C56ED2BA4859}">
  <ds:schemaRefs/>
</ds:datastoreItem>
</file>

<file path=customXml/itemProps40.xml><?xml version="1.0" encoding="utf-8"?>
<ds:datastoreItem xmlns:ds="http://schemas.openxmlformats.org/officeDocument/2006/customXml" ds:itemID="{F04C86F0-8CA9-4554-9567-EFC2CA38B6F9}">
  <ds:schemaRefs/>
</ds:datastoreItem>
</file>

<file path=customXml/itemProps41.xml><?xml version="1.0" encoding="utf-8"?>
<ds:datastoreItem xmlns:ds="http://schemas.openxmlformats.org/officeDocument/2006/customXml" ds:itemID="{B2D89BD0-49D7-4A34-920D-71B3AA88E58C}">
  <ds:schemaRefs/>
</ds:datastoreItem>
</file>

<file path=customXml/itemProps42.xml><?xml version="1.0" encoding="utf-8"?>
<ds:datastoreItem xmlns:ds="http://schemas.openxmlformats.org/officeDocument/2006/customXml" ds:itemID="{C21686A0-9FA5-40DC-9522-EF95AB8809BE}">
  <ds:schemaRefs>
    <ds:schemaRef ds:uri="http://schemas.microsoft.com/DataMashup"/>
  </ds:schemaRefs>
</ds:datastoreItem>
</file>

<file path=customXml/itemProps43.xml><?xml version="1.0" encoding="utf-8"?>
<ds:datastoreItem xmlns:ds="http://schemas.openxmlformats.org/officeDocument/2006/customXml" ds:itemID="{DD7C9D99-461A-408B-9491-066066523C99}">
  <ds:schemaRefs/>
</ds:datastoreItem>
</file>

<file path=customXml/itemProps44.xml><?xml version="1.0" encoding="utf-8"?>
<ds:datastoreItem xmlns:ds="http://schemas.openxmlformats.org/officeDocument/2006/customXml" ds:itemID="{E3511707-AA00-432D-A9AD-ED84BE75E108}">
  <ds:schemaRefs/>
</ds:datastoreItem>
</file>

<file path=customXml/itemProps45.xml><?xml version="1.0" encoding="utf-8"?>
<ds:datastoreItem xmlns:ds="http://schemas.openxmlformats.org/officeDocument/2006/customXml" ds:itemID="{0B503F1B-5ED8-4AED-8E8B-5392660DE9E3}">
  <ds:schemaRefs/>
</ds:datastoreItem>
</file>

<file path=customXml/itemProps46.xml><?xml version="1.0" encoding="utf-8"?>
<ds:datastoreItem xmlns:ds="http://schemas.openxmlformats.org/officeDocument/2006/customXml" ds:itemID="{0F241B06-A025-4901-BE0D-37C4284A6563}">
  <ds:schemaRefs/>
</ds:datastoreItem>
</file>

<file path=customXml/itemProps47.xml><?xml version="1.0" encoding="utf-8"?>
<ds:datastoreItem xmlns:ds="http://schemas.openxmlformats.org/officeDocument/2006/customXml" ds:itemID="{BEC53739-A0E9-47EC-9AF3-EA033ADF6E9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2026-08-06T12:10:53Z</dcterms:modified>
</cp:coreProperties>
</file>