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30D16223-989C-46D6-B0B7-DFB96AFEB389}" xr6:coauthVersionLast="41" xr6:coauthVersionMax="41" xr10:uidLastSave="{00000000-0000-0000-0000-000000000000}"/>
  <bookViews>
    <workbookView xWindow="-120" yWindow="-120" windowWidth="20730" windowHeight="11040" firstSheet="2"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919" r:id="rId13"/>
    <pivotCache cacheId="922" r:id="rId14"/>
    <pivotCache cacheId="925" r:id="rId15"/>
    <pivotCache cacheId="928" r:id="rId16"/>
    <pivotCache cacheId="931" r:id="rId17"/>
    <pivotCache cacheId="934" r:id="rId18"/>
    <pivotCache cacheId="937" r:id="rId19"/>
    <pivotCache cacheId="940" r:id="rId20"/>
    <pivotCache cacheId="943" r:id="rId21"/>
    <pivotCache cacheId="946" r:id="rId22"/>
    <pivotCache cacheId="949" r:id="rId23"/>
    <pivotCache cacheId="952" r:id="rId24"/>
    <pivotCache cacheId="955" r:id="rId25"/>
  </pivotCaches>
  <extLst>
    <ext xmlns:x14="http://schemas.microsoft.com/office/spreadsheetml/2009/9/main" uri="{876F7934-8845-4945-9796-88D515C7AA90}">
      <x14:pivotCaches>
        <pivotCache cacheId="224" r:id="rId26"/>
      </x14:pivotCaches>
    </ext>
    <ext xmlns:x14="http://schemas.microsoft.com/office/spreadsheetml/2009/9/main" uri="{BBE1A952-AA13-448e-AADC-164F8A28A991}">
      <x14:slicerCaches>
        <x14:slicerCache r:id="rId27"/>
        <x14:slicerCache r:id="rId28"/>
        <x14:slicerCache r:id="rId2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E13" i="15" l="1"/>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<sst xmlns="http://schemas.openxmlformats.org/spreadsheetml/2006/main" count="19054" uniqueCount="18993">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</sst>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699">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4" formatCode="0.00%"/>
    </dxf>
    <dxf>
      <numFmt numFmtId="1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4" formatCode="0.00%"/>
    </dxf>
    <dxf>
      <numFmt numFmtId="1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4" formatCode="0.00%"/>
    </dxf>
    <dxf>
      <numFmt numFmtId="1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4" formatCode="0.00%"/>
    </dxf>
    <dxf>
      <numFmt numFmtId="13" formatCode="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4" formatCode="0.00%"/>
    </dxf>
    <dxf>
      <numFmt numFmtId="13" formatCode="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164" formatCode="&quot;$ &quot;0.0,,\ &quot;M&quot;"/>
    </dxf>
    <dxf>
      <numFmt numFmtId="169" formatCode="[&lt;1000000]#,##0,&quot;K&quot;;#,##0.00,,&quot;M&quot;"/>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9" formatCode="[&lt;1000000]#,##0,&quot;K&quot;;#,##0.00,,&quot;M&quot;"/>
    </dxf>
    <dxf>
      <numFmt numFmtId="3" formatCode="#,##0"/>
    </dxf>
    <dxf>
      <numFmt numFmtId="3" formatCode="#,##0"/>
    </dxf>
    <dxf>
      <numFmt numFmtId="3" formatCode="#,##0"/>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4" formatCode="0.00%"/>
    </dxf>
    <dxf>
      <numFmt numFmtId="13" formatCode="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4" formatCode="0.00%"/>
    </dxf>
    <dxf>
      <numFmt numFmtId="13" formatCode="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698"/>
      <tableStyleElement type="headerRow" dxfId="697"/>
    </tableStyle>
  </tableStyles>
  <colors>
    <mruColors>
      <color rgb="FFFF6600"/>
      <color rgb="FF00B0F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4.xml"/><Relationship Id="rId21" Type="http://schemas.openxmlformats.org/officeDocument/2006/relationships/pivotCacheDefinition" Target="pivotCache/pivotCacheDefinition9.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63" Type="http://schemas.openxmlformats.org/officeDocument/2006/relationships/customXml" Target="../customXml/item28.xml"/><Relationship Id="rId68" Type="http://schemas.openxmlformats.org/officeDocument/2006/relationships/customXml" Target="../customXml/item33.xml"/><Relationship Id="rId7" Type="http://schemas.openxmlformats.org/officeDocument/2006/relationships/worksheet" Target="worksheets/sheet7.xml"/><Relationship Id="rId71" Type="http://schemas.openxmlformats.org/officeDocument/2006/relationships/customXml" Target="../customXml/item36.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3.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openxmlformats.org/officeDocument/2006/relationships/styles" Target="style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74" Type="http://schemas.openxmlformats.org/officeDocument/2006/relationships/customXml" Target="../customXml/item39.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microsoft.com/office/2007/relationships/slicerCache" Target="slicerCaches/slicerCache2.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61" Type="http://schemas.openxmlformats.org/officeDocument/2006/relationships/customXml" Target="../customXml/item26.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connections" Target="connections.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73"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microsoft.com/office/2007/relationships/slicerCache" Target="slicerCaches/slicerCache1.xml"/><Relationship Id="rId30" Type="http://schemas.openxmlformats.org/officeDocument/2006/relationships/theme" Target="theme/theme1.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69" Type="http://schemas.openxmlformats.org/officeDocument/2006/relationships/customXml" Target="../customXml/item34.xml"/><Relationship Id="rId8" Type="http://schemas.openxmlformats.org/officeDocument/2006/relationships/worksheet" Target="worksheets/sheet8.xml"/><Relationship Id="rId51" Type="http://schemas.openxmlformats.org/officeDocument/2006/relationships/customXml" Target="../customXml/item16.xml"/><Relationship Id="rId72" Type="http://schemas.openxmlformats.org/officeDocument/2006/relationships/customXml" Target="../customXml/item3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sharedStrings" Target="sharedStrings.xml"/><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openxmlformats.org/officeDocument/2006/relationships/pivotCacheDefinition" Target="pivotCache/pivotCacheDefinition8.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70" Type="http://schemas.openxmlformats.org/officeDocument/2006/relationships/customXml" Target="../customXml/item35.xml"/><Relationship Id="rId75" Type="http://schemas.openxmlformats.org/officeDocument/2006/relationships/customXml" Target="../customXml/item40.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13403626.559799992</c:v>
                </c:pt>
                <c:pt idx="1">
                  <c:v>28177776.426299945</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31572644.411500163</c:v>
                </c:pt>
                <c:pt idx="1">
                  <c:v>31572644.411500163</c:v>
                </c:pt>
                <c:pt idx="2">
                  <c:v>31572644.411500163</c:v>
                </c:pt>
                <c:pt idx="3">
                  <c:v>31572644.411500163</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image" Target="../media/image8.png"/><Relationship Id="rId7" Type="http://schemas.openxmlformats.org/officeDocument/2006/relationships/chart" Target="../charts/chart8.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5" Type="http://schemas.openxmlformats.org/officeDocument/2006/relationships/image" Target="../media/image10.png"/><Relationship Id="rId4" Type="http://schemas.openxmlformats.org/officeDocument/2006/relationships/image" Target="../media/image9.png"/><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35FB621C-DC41-426E-BB96-B836CEF58EA2}"/>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C6A5D814-FFA4-4F2D-BF9E-0BF5D3313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E6DA59B8-7EF6-4758-B0CA-195B2EF4AEBB}"/>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5486A0AE-302F-4450-92C9-7DC5B2F29D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A0EFDA5F-75EF-419E-A9EE-050F63B0CD88}"/>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3923476F-DC0E-4BB9-9E64-49EC08DDE16F}"/>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D4453FB1-8F05-4479-8548-17844ED6324E}"/>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B296D665-7203-4E1F-A79A-5EDFB8DAEA82}"/>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FEB06235-72A8-4CBA-8C98-9195B8751109}"/>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37C27196-7681-4D33-A022-B85D61023C76}"/>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32ADBF0C-4BC5-4DE6-AA49-2111E0E1836D}"/>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541E87D6-4175-45F1-A0EF-78FCA9F846F7}"/>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1B6BE235-363D-4198-B94D-D5B12405B467}"/>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2D6A6C03-7B69-4C66-ABF3-E6BE5BB8BDCD}"/>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881E890-BC2D-4866-ABE4-7C8EFE960A2A}"/>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1DA39150-07C9-4736-BA4D-837D98DD12CD}"/>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E1C17ED5-B8EB-4683-B401-FBC22A61396E}"/>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14B1A049-635D-4F4A-9578-C6ABCAA1AA3F}"/>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3EEAD78-B501-43E0-9B8C-0DE9AFF78A3F}"/>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BEB7B64B-2902-44D4-9EB9-BF9519140D99}"/>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21B40843-6790-4065-8B06-A748F83FEFAA}"/>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BE4C7D77-7647-4635-AC50-38A999BA38D5}"/>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458C9DC9-55EF-48AA-A2BD-635187C628E1}"/>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CCB8A904-B17C-441B-9853-27B68EB275A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182D6AAC-B9C8-4936-BEA6-32AF7C529F5E}"/>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31F50A5-F434-4B69-AB9D-11742525E9AB}"/>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EDAD8E1C-CCAB-4F07-B848-BD5A60E140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A192CBA5-8B0C-4C32-80CF-74935B4108A7}"/>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92BFF67-D05D-4020-B0D6-8A23DCC47235}"/>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33719327-8E4B-4802-A231-7C283A43DD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AAE62D4F-B841-4AA6-A4E2-9A2267072A23}"/>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6FB823F9-9643-4134-99F8-C203AE4E8CAF}"/>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CD885725-AEA8-4E46-B94B-EFFE39FE92FC}"/>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4A13623B-73D4-4B91-8536-91CA3B95A009}"/>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624F4E8C-95EB-4E09-891E-7767884B1CDF}"/>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A613B46B-9335-419E-B78C-AEDEA874C066}"/>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7B74BDDD-1A99-4093-A2D6-106CDEC89A5F}"/>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AE7E4AE9-E6D9-43C6-9209-EFD2E1FA290E}"/>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7C1C3560-205A-4B9B-A28A-1D8B5E8DB899}"/>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8E862C1F-4197-4A8B-9D3B-72C0C695AB84}"/>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7BB1699C-626C-41D9-B91C-D18F0FAA0DB3}"/>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2115FE1-153C-4BA4-8DAD-A056A4454741}"/>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9901E943-5975-4677-BB9E-CE2983132D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323850</xdr:colOff>
      <xdr:row>19</xdr:row>
      <xdr:rowOff>152400</xdr:rowOff>
    </xdr:from>
    <xdr:to>
      <xdr:col>6</xdr:col>
      <xdr:colOff>247650</xdr:colOff>
      <xdr:row>27</xdr:row>
      <xdr:rowOff>57149</xdr:rowOff>
    </xdr:to>
    <xdr:graphicFrame macro="">
      <xdr:nvGraphicFramePr>
        <xdr:cNvPr id="159" name="Chart 158">
          <a:extLst>
            <a:ext uri="{FF2B5EF4-FFF2-40B4-BE49-F238E27FC236}">
              <a16:creationId xmlns:a16="http://schemas.microsoft.com/office/drawing/2014/main" id="{A2D97CA0-E5BB-48E2-BA6A-77C9D53BB4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0254631" backgroundQuery="1" createdVersion="6" refreshedVersion="6" minRefreshableVersion="3" recordCount="0" supportSubquery="1" supportAdvancedDrill="1" xr:uid="{85659A51-EA5B-4192-B4AB-BF184747E3D8}">
  <cacheSource type="external" connectionId="8"/>
  <cacheFields count="1">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0949071" backgroundQuery="1" createdVersion="6" refreshedVersion="6" minRefreshableVersion="3" recordCount="0" supportSubquery="1" supportAdvancedDrill="1" xr:uid="{628CDF5E-4B54-42AD-9EAF-9ABD1FE05D2D}">
  <cacheSource type="external" connectionId="8"/>
  <cacheFields count="4">
    <cacheField name="[Measures].[Total Profit]" caption="Total Profit" numFmtId="0" hierarchy="46" level="32767"/>
    <cacheField name="[DimDate].[Day Name].[Day Name]" caption="Day Name" numFmtId="0" hierarchy="11" level="1">
      <sharedItems count="7">
        <s v="Sun"/>
        <s v="Mon"/>
        <s v="Tue"/>
        <s v="Wed"/>
        <s v="Thu"/>
        <s v="Fri"/>
        <s v="Sat"/>
      </sharedItems>
    </cacheField>
    <cacheField name="[DimDate].[Day Type].[Day Type]" caption="Day Type" numFmtId="0" hierarchy="12" level="1">
      <sharedItems count="2">
        <s v="Weekday"/>
        <s v="Weekend"/>
      </sharedItems>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1643517" backgroundQuery="1" createdVersion="6" refreshedVersion="6" minRefreshableVersion="3" recordCount="0" supportSubquery="1" supportAdvancedDrill="1" xr:uid="{FB932B4A-026B-4B22-BB92-B26BEA586A34}">
  <cacheSource type="external" connectionId="8"/>
  <cacheFields count="3">
    <cacheField name="[Measures].[Total Profit]" caption="Total Profit" numFmtId="0" hierarchy="46" level="32767"/>
    <cacheField name="[DimDate].[Day Name].[Day Name]" caption="Day Name" numFmtId="0" hierarchy="11" level="1">
      <sharedItems count="7">
        <s v="Sun"/>
        <s v="Mon"/>
        <s v="Tue"/>
        <s v="Wed"/>
        <s v="Thu"/>
        <s v="Fri"/>
        <s v="Sat"/>
      </sharedItems>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2222225" backgroundQuery="1" createdVersion="6" refreshedVersion="6" minRefreshableVersion="3" recordCount="0" supportSubquery="1" supportAdvancedDrill="1" xr:uid="{7E274630-7F37-47EE-A024-D8789066AAB4}">
  <cacheSource type="external" connectionId="8"/>
  <cacheFields count="3">
    <cacheField name="[Measures].[Total Profit]" caption="Total Profit" numFmtId="0" hierarchy="46" level="32767"/>
    <cacheField name="[DimDate].[Month Name].[Month Name]" caption="Month Name" numFmtId="0" hierarchy="10" level="1">
      <sharedItems count="12">
        <s v="Jan"/>
        <s v="Feb"/>
        <s v="Mar"/>
        <s v="Apr"/>
        <s v="May"/>
        <s v="Jun"/>
        <s v="Jul"/>
        <s v="Aug"/>
        <s v="Sep"/>
        <s v="Oct"/>
        <s v="Nov"/>
        <s v="Dec"/>
      </sharedItems>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2916664" backgroundQuery="1" createdVersion="6" refreshedVersion="6" minRefreshableVersion="3" recordCount="0" supportSubquery="1" supportAdvancedDrill="1" xr:uid="{870243B3-F619-4194-A97F-1BDBA9515B26}">
  <cacheSource type="external" connectionId="8"/>
  <cacheFields count="10">
    <cacheField name="[Measures].[#Transaction]" caption="#Transaction" numFmtId="0" hierarchy="44" level="32767"/>
    <cacheField name="[Measures].[Total Revenu]" caption="Total Revenu" numFmtId="0" hierarchy="45" level="32767"/>
    <cacheField name="[Measures].[Total Profit]" caption="Total Profit" numFmtId="0" hierarchy="46" level="32767"/>
    <cacheField name="[Measures].[Total COGS]" caption="Total COGS" numFmtId="0" hierarchy="51" level="32767"/>
    <cacheField name="[Measures].[Total Qty]" caption="Total Qty" numFmtId="0" hierarchy="52" level="32767"/>
    <cacheField name="[Measures].[Total Products]" caption="Total Products" numFmtId="0" hierarchy="48" level="32767"/>
    <cacheField name="[Measures].[Sold Products]" caption="Sold Products" numFmtId="0" hierarchy="49" level="32767"/>
    <cacheField name="[Measures].[Unsold Products]" caption="Unsold Products" numFmtId="0" hierarchy="50" level="32767"/>
    <cacheField name="[Measures].[% Profit Margin]" caption="% Profit Margin" numFmtId="0" hierarchy="47" level="32767"/>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3842595"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4" level="32767"/>
    <cacheField name="[Measures].[Total Revenu]" caption="Total Revenu" numFmtId="0" hierarchy="45" level="32767"/>
    <cacheField name="[Measures].[Total Profit]" caption="Total Profit" numFmtId="0" hierarchy="46"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4537034" backgroundQuery="1" createdVersion="6" refreshedVersion="6" minRefreshableVersion="3" recordCount="0" supportSubquery="1" supportAdvancedDrill="1" xr:uid="{49960CD0-5969-4D0D-9421-0B35D27204FF}">
  <cacheSource type="external" connectionId="8"/>
  <cacheFields count="7">
    <cacheField name="[Measures].[#Transaction]" caption="#Transaction" numFmtId="0" hierarchy="44" level="32767"/>
    <cacheField name="[Measures].[Total Revenu]" caption="Total Revenu" numFmtId="0" hierarchy="45" level="32767"/>
    <cacheField name="[Measures].[Total Profit]" caption="Total Profit" numFmtId="0" hierarchy="46" level="32767"/>
    <cacheField name="[Measures].[Total COGS]" caption="Total COGS" numFmtId="0" hierarchy="51" level="32767"/>
    <cacheField name="[Measures].[Total Qty]" caption="Total Qty" numFmtId="0" hierarchy="52" level="32767"/>
    <cacheField name="[Measures].[% Profit Margin]" caption="% Profit Margin" numFmtId="0" hierarchy="47"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5231481" backgroundQuery="1" createdVersion="6" refreshedVersion="6" minRefreshableVersion="3" recordCount="0" supportSubquery="1" supportAdvancedDrill="1" xr:uid="{8530BE67-924C-483B-9640-EFADB64144AB}">
  <cacheSource type="external" connectionId="8"/>
  <cacheFields count="3">
    <cacheField name="[Measures].[Total Profit]" caption="Total Profit" numFmtId="0" hierarchy="46" level="32767"/>
    <cacheField name="[DimProduct].[ProductName].[ProductName]" caption="ProductName" numFmtId="0" hierarchy="20"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5810189" backgroundQuery="1" createdVersion="6" refreshedVersion="6" minRefreshableVersion="3" recordCount="0" supportSubquery="1" supportAdvancedDrill="1" xr:uid="{FF96CE18-09DD-4CB3-9801-B113E67315A3}">
  <cacheSource type="external" connectionId="8"/>
  <cacheFields count="4">
    <cacheField name="[Measures].[Total Products]" caption="Total Products" numFmtId="0" hierarchy="48" level="32767"/>
    <cacheField name="[Measures].[Sold Products]" caption="Sold Products" numFmtId="0" hierarchy="49" level="32767"/>
    <cacheField name="[Measures].[Unsold Products]" caption="Unsold Products" numFmtId="0" hierarchy="50" level="32767"/>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6504628" backgroundQuery="1" createdVersion="6" refreshedVersion="6" minRefreshableVersion="3" recordCount="0" supportSubquery="1" supportAdvancedDrill="1" xr:uid="{E6ED4DEB-6725-4E9D-B617-603F39A3BC37}">
  <cacheSource type="external" connectionId="8"/>
  <cacheFields count="3">
    <cacheField name="[Measures].[Sum of Profit]" caption="Sum of Profit" numFmtId="0" hierarchy="64" level="32767"/>
    <cacheField name="[DimProduct].[Color].[Color]" caption="Color" numFmtId="0" hierarchy="21" level="1">
      <sharedItems count="8">
        <s v="Black"/>
        <s v="Blue"/>
        <s v="Multi"/>
        <s v="Red"/>
        <s v="Silver"/>
        <s v="Unknown"/>
        <s v="White"/>
        <s v="Yellow"/>
      </sharedItems>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77430559" backgroundQuery="1" createdVersion="6" refreshedVersion="6" minRefreshableVersion="3" recordCount="0" supportSubquery="1" supportAdvancedDrill="1" xr:uid="{B1945113-4F00-4FF8-B012-72FA575575A8}">
  <cacheSource type="external" connectionId="8"/>
  <cacheFields count="4">
    <cacheField name="[Measures].[Sum of Profit]" caption="Sum of Profit" numFmtId="0" hierarchy="64" level="32767"/>
    <cacheField name="[DimProduct].[Color].[Color]" caption="Color" numFmtId="0" hierarchy="21" level="1">
      <sharedItems count="8">
        <s v="Black"/>
        <s v="Blue"/>
        <s v="Multi"/>
        <s v="Red"/>
        <s v="Silver"/>
        <s v="Unknown"/>
        <s v="White"/>
        <s v="Yellow"/>
      </sharedItems>
    </cacheField>
    <cacheField name="[FactInternetSales].[Product Price Type].[Product Price Type]" caption="Product Price Type" numFmtId="0" hierarchy="42" level="1">
      <sharedItems count="2">
        <s v="Expensive"/>
        <s v="Less Expensive"/>
      </sharedItems>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80324076" backgroundQuery="1" createdVersion="6" refreshedVersion="6" minRefreshableVersion="3" recordCount="0" supportSubquery="1" supportAdvancedDrill="1" xr:uid="{1D90FF7F-BF30-42F5-8393-DD8BA761669B}">
  <cacheSource type="external" connectionId="8"/>
  <cacheFields count="4">
    <cacheField name="[Measures].[Total Profit]" caption="Total Profit" numFmtId="0" hierarchy="46" level="32767"/>
    <cacheField name="[DimProduct].[ProductName].[ProductName]" caption="ProductName" numFmtId="0" hierarchy="20"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Date].[Year].[Year]" caption="Year" numFmtId="0" hierarchy="8" level="1">
      <sharedItems containsSemiMixedTypes="0" containsNonDate="0" containsString="0"/>
    </cacheField>
  </cacheFields>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021681944447" backgroundQuery="1" createdVersion="6" refreshedVersion="6" minRefreshableVersion="3" recordCount="0" supportSubquery="1" supportAdvancedDrill="1" xr:uid="{141A81ED-5B15-4CFA-9472-EEBC711356E7}">
  <cacheSource type="external" connectionId="8"/>
  <cacheFields count="5">
    <cacheField name="[Measures].[Total Profit]" caption="Total Profit" numFmtId="0" hierarchy="46" level="32767"/>
    <cacheField name="[DimDate].[Day Name].[Day Name]" caption="Day Name" numFmtId="0" hierarchy="11" level="1">
      <sharedItems count="7">
        <s v="Sun"/>
        <s v="Mon"/>
        <s v="Tue"/>
        <s v="Wed"/>
        <s v="Thu"/>
        <s v="Fri"/>
        <s v="Sat"/>
      </sharedItems>
    </cacheField>
    <cacheField name="[DimDate].[Quarter].[Quarter]" caption="Quarter" numFmtId="0" hierarchy="13" level="1">
      <sharedItems count="4">
        <s v="Q-1"/>
        <s v="Q-2"/>
        <s v="Q-3"/>
        <s v="Q-4"/>
      </sharedItems>
    </cacheField>
    <cacheField name="[DimDate].[Year].[Year]" caption="Year" numFmtId="0" hierarchy="8" level="1">
      <sharedItems containsSemiMixedTypes="0" containsNonDate="0" containsString="0"/>
    </cacheField>
    <cacheField name="Dummy0" numFmtId="0" hierarchy="65" level="32767">
      <extLst>
        <ext xmlns:x14="http://schemas.microsoft.com/office/spreadsheetml/2009/9/main" uri="{63CAB8AC-B538-458d-9737-405883B0398D}">
          <x14:cacheField ignore="1"/>
        </ext>
      </extLst>
    </cacheField>
  </cacheFields>
  <cacheHierarchies count="66">
    <cacheHierarchy uniqueName="[All_Measures].[All_Measures]" caption="All_Measures" attribute="1" defaultMemberUniqueName="[All_Measures].[All_Measures].[All]" allUniqueName="[All_Measures].[All_Measures].[All]" dimensionUniqueName="[All_Measures]" displayFolder="" count="2" memberValueDatatype="130" unbalanced="0"/>
    <cacheHierarchy uniqueName="[DimCustomer].[CustomerKey]" caption="CustomerKey" attribute="1" defaultMemberUniqueName="[DimCustomer].[CustomerKey].[All]" allUniqueName="[DimCustomer].[CustomerKey].[All]" dimensionUniqueName="[DimCustomer]" displayFolder="" count="2" memberValueDatatype="20" unbalanced="0"/>
    <cacheHierarchy uniqueName="[DimCustomer].[GeographyKey]" caption="GeographyKey" attribute="1" defaultMemberUniqueName="[DimCustomer].[GeographyKey].[All]" allUniqueName="[DimCustomer].[GeographyKey].[All]" dimensionUniqueName="[DimCustomer]" displayFolder="" count="2"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2"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cacheHierarchy uniqueName="[DimCustomer].[BirthDate]" caption="BirthDate" attribute="1" time="1" defaultMemberUniqueName="[DimCustomer].[BirthDate].[All]" allUniqueName="[DimCustomer].[BirthDate].[All]" dimensionUniqueName="[DimCustomer]" displayFolder="" count="2" memberValueDatatype="7" unbalanced="0"/>
    <cacheHierarchy uniqueName="[DimCustomer].[Gender]" caption="Gender" attribute="1" defaultMemberUniqueName="[DimCustomer].[Gender].[All]" allUniqueName="[DimCustomer].[Gender].[All]" dimensionUniqueName="[DimCustomer]" displayFolder="" count="2" memberValueDatatype="130" unbalanced="0"/>
    <cacheHierarchy uniqueName="[DimDate].[Date]" caption="Date" attribute="1" time="1" defaultMemberUniqueName="[DimDate].[Date].[All]" allUniqueName="[DimDate].[Date].[All]" dimensionUniqueName="[DimDate]" displayFolder="" count="2"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2"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2" memberValueDatatype="20" unbalanced="0"/>
    <cacheHierarchy uniqueName="[DimGeography].[GeographyKey]" caption="GeographyKey" attribute="1" defaultMemberUniqueName="[DimGeography].[GeographyKey].[All]" allUniqueName="[DimGeography].[GeographyKey].[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2" memberValueDatatype="20" unbalanced="0"/>
    <cacheHierarchy uniqueName="[DimProduct].[ProductKey]" caption="ProductKey" attribute="1" defaultMemberUniqueName="[DimProduct].[ProductKey].[All]" allUniqueName="[DimProduct].[ProductKey].[All]" dimensionUniqueName="[DimProduct]" displayFolder="" count="2"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olor]" caption="Color" attribute="1" defaultMemberUniqueName="[DimProduct].[Color].[All]" allUniqueName="[DimProduct].[Color].[All]" dimensionUniqueName="[DimProduct]" displayFolder="" count="2"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2"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2"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2"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2"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2" memberValueDatatype="130" unbalanced="0"/>
    <cacheHierarchy uniqueName="[FactInternetSales].[ProductKey]" caption="ProductKey" attribute="1" defaultMemberUniqueName="[FactInternetSales].[ProductKey].[All]" allUniqueName="[FactInternetSales].[ProductKey].[All]" dimensionUniqueName="[FactInternetSales]" displayFolder="" count="2" memberValueDatatype="20" unbalanced="0"/>
    <cacheHierarchy uniqueName="[FactInternetSales].[OrderDateKey]" caption="OrderDateKey" attribute="1" defaultMemberUniqueName="[FactInternetSales].[OrderDateKey].[All]" allUniqueName="[FactInternetSales].[OrderDateKey].[All]" dimensionUniqueName="[FactInternetSales]" displayFolder="" count="2" memberValueDatatype="20" unbalanced="0"/>
    <cacheHierarchy uniqueName="[FactInternetSales].[DueDateKey]" caption="DueDateKey" attribute="1" defaultMemberUniqueName="[FactInternetSales].[DueDateKey].[All]" allUniqueName="[FactInternetSales].[DueDateKey].[All]" dimensionUniqueName="[FactInternetSales]" displayFolder="" count="2" memberValueDatatype="20" unbalanced="0"/>
    <cacheHierarchy uniqueName="[FactInternetSales].[ShipDateKey]" caption="ShipDateKey" attribute="1" defaultMemberUniqueName="[FactInternetSales].[ShipDateKey].[All]" allUniqueName="[FactInternetSales].[ShipDateKey].[All]" dimensionUniqueName="[FactInternetSales]" displayFolder="" count="2" memberValueDatatype="20" unbalanced="0"/>
    <cacheHierarchy uniqueName="[FactInternetSales].[CustomerKey]" caption="CustomerKey" attribute="1" defaultMemberUniqueName="[FactInternetSales].[CustomerKey].[All]" allUniqueName="[FactInternetSales].[CustomerKey].[All]" dimensionUniqueName="[FactInternetSales]" displayFolder="" count="2"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2"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2" memberValueDatatype="20" unbalanced="0"/>
    <cacheHierarchy uniqueName="[FactInternetSales].[UnitPrice]" caption="UnitPrice" attribute="1" defaultMemberUniqueName="[FactInternetSales].[UnitPrice].[All]" allUniqueName="[FactInternetSales].[UnitPrice].[All]" dimensionUniqueName="[FactInternetSales]" displayFolder="" count="2" memberValueDatatype="5" unbalanced="0"/>
    <cacheHierarchy uniqueName="[FactInternetSales].[Cost]" caption="Cost" attribute="1" defaultMemberUniqueName="[FactInternetSales].[Cost].[All]" allUniqueName="[FactInternetSales].[Cost].[All]" dimensionUniqueName="[FactInternetSales]" displayFolder="" count="2" memberValueDatatype="5" unbalanced="0"/>
    <cacheHierarchy uniqueName="[FactInternetSales].[OrderDate]" caption="OrderDate" attribute="1" time="1" defaultMemberUniqueName="[FactInternetSales].[OrderDate].[All]" allUniqueName="[FactInternetSales].[OrderDate].[All]" dimensionUniqueName="[FactInternetSales]" displayFolder="" count="2" memberValueDatatype="7" unbalanced="0"/>
    <cacheHierarchy uniqueName="[FactInternetSales].[DueDate]" caption="DueDate" attribute="1" time="1" defaultMemberUniqueName="[FactInternetSales].[DueDate].[All]" allUniqueName="[FactInternetSales].[DueDate].[All]" dimensionUniqueName="[FactInternetSales]" displayFolder="" count="2" memberValueDatatype="7" unbalanced="0"/>
    <cacheHierarchy uniqueName="[FactInternetSales].[ShipDate]" caption="ShipDate" attribute="1" time="1" defaultMemberUniqueName="[FactInternetSales].[ShipDate].[All]" allUniqueName="[FactInternetSales].[ShipDate].[All]" dimensionUniqueName="[FactInternetSales]" displayFolder="" count="2"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2"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2" memberValueDatatype="5" unbalanced="0"/>
    <cacheHierarchy uniqueName="[FactInternetSales].[Profit]" caption="Profit" attribute="1" defaultMemberUniqueName="[FactInternetSales].[Profit].[All]" allUniqueName="[FactInternetSales].[Profit].[All]" dimensionUniqueName="[FactInternetSales]" displayFolder="" count="2"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2"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86670023151" backgroundQuery="1" createdVersion="3" refreshedVersion="6" minRefreshableVersion="3" recordCount="0" supportSubquery="1" supportAdvancedDrill="1" xr:uid="{80DE8055-4646-4CE9-A77A-063AD661338B}">
  <cacheSource type="external" connectionId="8">
    <extLst>
      <ext xmlns:x14="http://schemas.microsoft.com/office/spreadsheetml/2009/9/main" uri="{F057638F-6D5F-4e77-A914-E7F072B9BCA8}">
        <x14:sourceConnection name="ThisWorkbookDataModel"/>
      </ext>
    </extLst>
  </cacheSource>
  <cacheFields count="0"/>
  <cacheHierarchies count="65">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1"/>
        </ext>
      </extLst>
    </cacheHierarchy>
  </cacheHierarchies>
  <kpis count="0"/>
  <extLst>
    <ext xmlns:x14="http://schemas.microsoft.com/office/spreadsheetml/2009/9/main" uri="{725AE2AE-9491-48be-B2B4-4EB974FC3084}">
      <x14:pivotCacheDefinition slicerData="1" pivotCacheId="14885291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919"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1">
    <pivotField axis="axisRow" compact="0" allDrilled="1" outline="0" subtotalTop="0" showAll="0" defaultSubtotal="0" defaultAttributeDrillState="1">
      <items count="4">
        <item x="1"/>
        <item x="0"/>
        <item x="2"/>
        <item x="3"/>
      </items>
    </pivotField>
  </pivotFields>
  <rowFields count="1">
    <field x="0"/>
  </rowFields>
  <rowItems count="4">
    <i>
      <x/>
    </i>
    <i>
      <x v="1"/>
    </i>
    <i>
      <x v="2"/>
    </i>
    <i>
      <x v="3"/>
    </i>
  </rowItems>
  <formats count="4">
    <format dxfId="678">
      <pivotArea type="all" dataOnly="0" outline="0" fieldPosition="0"/>
    </format>
    <format dxfId="677">
      <pivotArea outline="0" collapsedLevelsAreSubtotals="1" fieldPosition="0"/>
    </format>
    <format dxfId="676">
      <pivotArea field="0" type="button" dataOnly="0" labelOnly="1" outline="0" axis="axisRow" fieldPosition="0"/>
    </format>
    <format dxfId="675">
      <pivotArea dataOnly="0" labelOnly="1" outline="0" fieldPosition="0">
        <references count="1">
          <reference field="0" count="0"/>
        </references>
      </pivotArea>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937"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7">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0"/>
        <item x="2"/>
        <item x="3"/>
      </items>
    </pivotField>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683">
      <pivotArea outline="0" collapsedLevelsAreSubtotals="1" fieldPosition="0">
        <references count="1">
          <reference field="4294967294" count="1" selected="0">
            <x v="3"/>
          </reference>
        </references>
      </pivotArea>
    </format>
    <format dxfId="682">
      <pivotArea outline="0" collapsedLevelsAreSubtotals="1" fieldPosition="0">
        <references count="1">
          <reference field="4294967294" count="1" selected="0">
            <x v="4"/>
          </reference>
        </references>
      </pivotArea>
    </format>
    <format dxfId="681">
      <pivotArea outline="0" collapsedLevelsAreSubtotals="1" fieldPosition="0">
        <references count="1">
          <reference field="4294967294" count="1" selected="0">
            <x v="1"/>
          </reference>
        </references>
      </pivotArea>
    </format>
    <format dxfId="680">
      <pivotArea outline="0" collapsedLevelsAreSubtotals="1" fieldPosition="0">
        <references count="1">
          <reference field="4294967294" count="1" selected="0">
            <x v="2"/>
          </reference>
        </references>
      </pivotArea>
    </format>
    <format dxfId="679">
      <pivotArea outline="0" collapsedLevelsAreSubtotals="1" fieldPosition="0">
        <references count="1">
          <reference field="4294967294" count="1" selected="0">
            <x v="0"/>
          </reference>
        </references>
      </pivotArea>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93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691">
      <pivotArea outline="0" collapsedLevelsAreSubtotals="1" fieldPosition="0">
        <references count="1">
          <reference field="4294967294" count="1" selected="0">
            <x v="0"/>
          </reference>
        </references>
      </pivotArea>
    </format>
    <format dxfId="690">
      <pivotArea outline="0" collapsedLevelsAreSubtotals="1" fieldPosition="0">
        <references count="1">
          <reference field="4294967294" count="1" selected="0">
            <x v="1"/>
          </reference>
        </references>
      </pivotArea>
    </format>
    <format dxfId="689">
      <pivotArea outline="0" collapsedLevelsAreSubtotals="1" fieldPosition="0">
        <references count="1">
          <reference field="4294967294" count="1" selected="0">
            <x v="2"/>
          </reference>
        </references>
      </pivotArea>
    </format>
    <format dxfId="688">
      <pivotArea type="all" dataOnly="0" outline="0" fieldPosition="0"/>
    </format>
    <format dxfId="687">
      <pivotArea outline="0" collapsedLevelsAreSubtotals="1" fieldPosition="0"/>
    </format>
    <format dxfId="686">
      <pivotArea field="3" type="button" dataOnly="0" labelOnly="1" outline="0" axis="axisRow" fieldPosition="0"/>
    </format>
    <format dxfId="685">
      <pivotArea dataOnly="0" labelOnly="1" outline="0" fieldPosition="0">
        <references count="1">
          <reference field="3" count="0"/>
        </references>
      </pivotArea>
    </format>
    <format dxfId="684">
      <pivotArea dataOnly="0" labelOnly="1" outline="0" fieldPosition="0">
        <references count="1">
          <reference field="4294967294" count="3">
            <x v="0"/>
            <x v="1"/>
            <x v="2"/>
          </reference>
        </references>
      </pivotArea>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931"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696">
      <pivotArea outline="0" collapsedLevelsAreSubtotals="1" fieldPosition="0">
        <references count="1">
          <reference field="4294967294" count="1" selected="0">
            <x v="3"/>
          </reference>
        </references>
      </pivotArea>
    </format>
    <format dxfId="695">
      <pivotArea outline="0" collapsedLevelsAreSubtotals="1" fieldPosition="0">
        <references count="1">
          <reference field="4294967294" count="1" selected="0">
            <x v="4"/>
          </reference>
        </references>
      </pivotArea>
    </format>
    <format dxfId="694">
      <pivotArea outline="0" collapsedLevelsAreSubtotals="1" fieldPosition="0">
        <references count="1">
          <reference field="4294967294" count="1" selected="0">
            <x v="1"/>
          </reference>
        </references>
      </pivotArea>
    </format>
    <format dxfId="693">
      <pivotArea outline="0" collapsedLevelsAreSubtotals="1" fieldPosition="0">
        <references count="1">
          <reference field="4294967294" count="1" selected="0">
            <x v="2"/>
          </reference>
        </references>
      </pivotArea>
    </format>
    <format dxfId="692">
      <pivotArea outline="0" collapsedLevelsAreSubtotals="1" fieldPosition="0">
        <references count="1">
          <reference field="4294967294" count="1" selected="0">
            <x v="0"/>
          </reference>
        </references>
      </pivotArea>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922"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669">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925"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670">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928"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671">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955"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4"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674">
      <pivotArea outline="0" collapsedLevelsAreSubtotals="1" fieldPosition="0">
        <references count="1">
          <reference field="4294967294" count="1" selected="0">
            <x v="0"/>
          </reference>
        </references>
      </pivotArea>
    </format>
    <format dxfId="673">
      <pivotArea outline="0" fieldPosition="0">
        <references count="1">
          <reference field="4294967294" count="1">
            <x v="1"/>
          </reference>
        </references>
      </pivotArea>
    </format>
    <format dxfId="672">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6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949"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662">
      <pivotArea outline="0" collapsedLevelsAreSubtotals="1" fieldPosition="0"/>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ies>
  <pivotTableStyleInfo name="PivotStyleLight16" showRowHeaders="1" showColHeaders="1" showRowStripes="0" showColStripes="0" showLastColumn="1"/>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946"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663">
      <pivotArea outline="0" collapsedLevelsAreSubtotals="1" fieldPosition="0"/>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943"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4">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664">
      <pivotArea outline="0" collapsedLevelsAreSubtotals="1" fieldPosition="0"/>
    </format>
  </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940"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668">
      <pivotArea outline="0" collapsedLevelsAreSubtotals="1" fieldPosition="0">
        <references count="1">
          <reference field="4294967294" count="1" selected="0">
            <x v="0"/>
          </reference>
        </references>
      </pivotArea>
    </format>
    <format dxfId="667">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666">
      <pivotArea outline="0" fieldPosition="0">
        <references count="1">
          <reference field="1" count="10" selected="0">
            <x v="397"/>
            <x v="399"/>
            <x v="402"/>
            <x v="403"/>
            <x v="405"/>
            <x v="406"/>
            <x v="407"/>
            <x v="408"/>
            <x v="410"/>
            <x v="412"/>
          </reference>
        </references>
      </pivotArea>
    </format>
    <format dxfId="665">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952"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587">
      <pivotArea outline="0" collapsedLevelsAreSubtotals="1" fieldPosition="0">
        <references count="1">
          <reference field="4294967294" count="1" selected="0">
            <x v="0"/>
          </reference>
        </references>
      </pivotArea>
    </format>
    <format dxfId="588">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5">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1488529110">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s>
  <data>
    <olap pivotCacheId="1488529110">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s>
  <data>
    <olap pivotCacheId="1488529110">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J1"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2677</v>
      </c>
      <c r="O2" s="2">
        <v>69484523.200599894</v>
      </c>
      <c r="P2" s="2">
        <v>28177776.426299945</v>
      </c>
      <c r="Q2" s="2">
        <v>41306746.774300024</v>
      </c>
      <c r="R2" s="3">
        <v>28413</v>
      </c>
      <c r="S2" s="5">
        <v>0.40552593769624762</v>
      </c>
      <c r="U2" s="9">
        <v>2006</v>
      </c>
      <c r="X2">
        <f>COUNTA(U2:U5)</f>
        <v>4</v>
      </c>
    </row>
    <row r="3" spans="1:27" x14ac:dyDescent="0.25">
      <c r="M3">
        <v>2005</v>
      </c>
      <c r="N3" s="3">
        <v>1013</v>
      </c>
      <c r="O3" s="2">
        <v>33370192.171199948</v>
      </c>
      <c r="P3" s="2">
        <v>13403626.559799992</v>
      </c>
      <c r="Q3" s="2">
        <v>19966565.611399993</v>
      </c>
      <c r="R3" s="3">
        <v>10400</v>
      </c>
      <c r="S3" s="5">
        <v>0.40166465002763618</v>
      </c>
      <c r="U3" s="9">
        <v>2005</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13403626.559799992</v>
      </c>
      <c r="AA7" s="17">
        <f>IFERROR(Z7/SUM($Z$6:$Z$7),0)</f>
        <v>1</v>
      </c>
    </row>
    <row r="8" spans="1:27" x14ac:dyDescent="0.25">
      <c r="A8" s="8" t="s">
        <v>7</v>
      </c>
      <c r="B8" s="9" t="s">
        <v>14</v>
      </c>
      <c r="C8" s="9" t="s">
        <v>15</v>
      </c>
      <c r="D8" s="9" t="s">
        <v>0</v>
      </c>
    </row>
    <row r="9" spans="1:27" x14ac:dyDescent="0.25">
      <c r="A9" s="9">
        <v>2005</v>
      </c>
      <c r="B9" s="10">
        <v>33370192.171199948</v>
      </c>
      <c r="C9" s="10">
        <v>13403626.559799992</v>
      </c>
      <c r="D9" s="11">
        <v>1013</v>
      </c>
      <c r="X9" s="18" t="s">
        <v>24</v>
      </c>
      <c r="Y9" s="18"/>
      <c r="Z9" s="18"/>
      <c r="AA9" s="19">
        <f>AA6-AA7</f>
        <v>-1</v>
      </c>
    </row>
    <row r="10" spans="1:27" x14ac:dyDescent="0.25">
      <c r="A10" s="9">
        <v>2006</v>
      </c>
      <c r="B10" s="10">
        <v>69484523.200599894</v>
      </c>
      <c r="C10" s="10">
        <v>28177776.426299945</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33370192.171199948</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13403626.559799992</v>
      </c>
      <c r="C17" s="12">
        <f>AVERAGE($B$17:$B$20)</f>
        <v>31572644.411500163</v>
      </c>
      <c r="D17" s="9" t="str">
        <f>IF(B17&gt;C17,B17," ")</f>
        <v xml:space="preserve"> </v>
      </c>
    </row>
    <row r="18" spans="1:27" x14ac:dyDescent="0.25">
      <c r="A18" s="9">
        <f>A10</f>
        <v>2006</v>
      </c>
      <c r="B18" s="10">
        <f>_xlfn.IFS($C$5=1,B10,$C$5=2,C10,$C$5=3,D10)</f>
        <v>28177776.426299945</v>
      </c>
      <c r="C18" s="12">
        <f>AVERAGE($B$17:$B$20)</f>
        <v>31572644.411500163</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31572644.411500163</v>
      </c>
      <c r="D19" s="9">
        <f>IF(B19&gt;C19,B19," ")</f>
        <v>42547110.66420038</v>
      </c>
      <c r="X19" s="9" t="s">
        <v>21</v>
      </c>
      <c r="Y19" s="9">
        <f>IF(X2=1,U2,0)</f>
        <v>0</v>
      </c>
      <c r="Z19" s="10">
        <f>IFERROR(VLOOKUP(Y19,looktable,5,0),0)</f>
        <v>0</v>
      </c>
      <c r="AA19" s="17">
        <f>Z19/SUM($Z$19:$Z$20)</f>
        <v>0</v>
      </c>
    </row>
    <row r="20" spans="1:27" x14ac:dyDescent="0.25">
      <c r="A20" s="9">
        <f>A12</f>
        <v>2008</v>
      </c>
      <c r="B20" s="10">
        <f>_xlfn.IFS($C$5=1,B12,$C$5=2,C12,$C$5=3,D12)</f>
        <v>42162063.995700337</v>
      </c>
      <c r="C20" s="12">
        <f>AVERAGE($B$17:$B$20)</f>
        <v>31572644.411500163</v>
      </c>
      <c r="D20" s="9">
        <f>IF(B20&gt;C20,B20," ")</f>
        <v>42162063.995700337</v>
      </c>
      <c r="X20" s="9" t="s">
        <v>22</v>
      </c>
      <c r="Y20" s="9">
        <f>U2-1</f>
        <v>2005</v>
      </c>
      <c r="Z20" s="10">
        <f>IFERROR(VLOOKUP(Y20,looktable,5,0),0)</f>
        <v>19966565.611399993</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0.67074817645814511</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0.40166465002763618</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4"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topLeftCell="A7" zoomScaleNormal="100" workbookViewId="0">
      <selection activeCell="H18" sqref="H1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AB7" sqref="AB7:AB8"/>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G18402"/>
  <sheetViews>
    <sheetView workbookViewId="0">
      <selection activeCell="C23" sqref="C23"/>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bestFit="1" customWidth="1"/>
  </cols>
  <sheetData>
    <row r="2" spans="1:7" x14ac:dyDescent="0.25">
      <c r="A2" s="4" t="s">
        <v>590</v>
      </c>
      <c r="B2" t="s">
        <v>15</v>
      </c>
      <c r="D2" t="str">
        <f>A2</f>
        <v>Full Name</v>
      </c>
      <c r="E2" t="str">
        <f>B2</f>
        <v xml:space="preserve"> Profit</v>
      </c>
      <c r="F2" t="s">
        <v>573</v>
      </c>
      <c r="G2" s="2"/>
    </row>
    <row r="3" spans="1:7" x14ac:dyDescent="0.25">
      <c r="A3" t="s">
        <v>18726</v>
      </c>
      <c r="B3" s="23">
        <v>80609.041400000002</v>
      </c>
      <c r="D3" t="str">
        <f t="shared" ref="D3:E7" si="0">A3</f>
        <v>Willie Xu</v>
      </c>
      <c r="E3" s="23">
        <f t="shared" si="0"/>
        <v>80609.041400000002</v>
      </c>
      <c r="F3" s="23">
        <f t="shared" ref="F3:F7" si="1">E3</f>
        <v>80609.041400000002</v>
      </c>
      <c r="G3" s="2"/>
    </row>
    <row r="4" spans="1:7" x14ac:dyDescent="0.25">
      <c r="A4" t="s">
        <v>10244</v>
      </c>
      <c r="B4" s="23">
        <v>78346.272800000006</v>
      </c>
      <c r="D4" t="str">
        <f t="shared" si="0"/>
        <v>Jordan Turner</v>
      </c>
      <c r="E4" s="23">
        <f t="shared" si="0"/>
        <v>78346.272800000006</v>
      </c>
      <c r="F4" s="23">
        <f t="shared" si="1"/>
        <v>78346.272800000006</v>
      </c>
      <c r="G4" s="2"/>
    </row>
    <row r="5" spans="1:7" x14ac:dyDescent="0.25">
      <c r="A5" t="s">
        <v>13011</v>
      </c>
      <c r="B5" s="23">
        <v>66024.873400000011</v>
      </c>
      <c r="D5" t="str">
        <f t="shared" si="0"/>
        <v>Margaret He</v>
      </c>
      <c r="E5" s="23">
        <f t="shared" si="0"/>
        <v>66024.873400000011</v>
      </c>
      <c r="F5" s="23">
        <f t="shared" si="1"/>
        <v>66024.873400000011</v>
      </c>
    </row>
    <row r="6" spans="1:7" x14ac:dyDescent="0.25">
      <c r="A6" t="s">
        <v>14649</v>
      </c>
      <c r="B6" s="23">
        <v>64046.154300000009</v>
      </c>
      <c r="D6" t="str">
        <f t="shared" si="0"/>
        <v>Nichole Nara</v>
      </c>
      <c r="E6" s="23">
        <f t="shared" si="0"/>
        <v>64046.154300000009</v>
      </c>
      <c r="F6" s="23">
        <f t="shared" si="1"/>
        <v>64046.154300000009</v>
      </c>
      <c r="G6" s="13"/>
    </row>
    <row r="7" spans="1:7" x14ac:dyDescent="0.25">
      <c r="A7" t="s">
        <v>5466</v>
      </c>
      <c r="B7" s="23">
        <v>61984.926700000004</v>
      </c>
      <c r="D7" t="str">
        <f t="shared" si="0"/>
        <v>Dawn Nath</v>
      </c>
      <c r="E7" s="23">
        <f t="shared" si="0"/>
        <v>61984.926700000004</v>
      </c>
      <c r="F7" s="23">
        <f t="shared" si="1"/>
        <v>61984.926700000004</v>
      </c>
    </row>
    <row r="8" spans="1:7" x14ac:dyDescent="0.25">
      <c r="A8" t="s">
        <v>15821</v>
      </c>
      <c r="B8" s="23">
        <v>61660.063800000004</v>
      </c>
    </row>
    <row r="9" spans="1:7" x14ac:dyDescent="0.25">
      <c r="A9" t="s">
        <v>6534</v>
      </c>
      <c r="B9" s="23">
        <v>61573.700600000004</v>
      </c>
      <c r="D9" t="s">
        <v>195</v>
      </c>
    </row>
    <row r="10" spans="1:7" x14ac:dyDescent="0.25">
      <c r="A10" t="s">
        <v>10938</v>
      </c>
      <c r="B10" s="23">
        <v>61511.864200000004</v>
      </c>
      <c r="D10" s="23"/>
    </row>
    <row r="11" spans="1:7" x14ac:dyDescent="0.25">
      <c r="A11" t="s">
        <v>1974</v>
      </c>
      <c r="B11" s="23">
        <v>61461.112999999998</v>
      </c>
      <c r="D11" t="s">
        <v>18992</v>
      </c>
      <c r="E11" t="s">
        <v>23</v>
      </c>
      <c r="F11" t="s">
        <v>11</v>
      </c>
    </row>
    <row r="12" spans="1:7" x14ac:dyDescent="0.25">
      <c r="A12" t="s">
        <v>2911</v>
      </c>
      <c r="B12" s="23">
        <v>60861.2886</v>
      </c>
      <c r="D12" t="s">
        <v>18991</v>
      </c>
      <c r="E12" s="23">
        <f>SUM(E3:E7)</f>
        <v>351011.26860000007</v>
      </c>
      <c r="F12" s="13">
        <f>E12/SUM($E$12:$E$13)</f>
        <v>2.7793939590956915E-3</v>
      </c>
    </row>
    <row r="13" spans="1:7" x14ac:dyDescent="0.25">
      <c r="A13" t="s">
        <v>640</v>
      </c>
      <c r="B13" s="23">
        <v>60682.781300000002</v>
      </c>
      <c r="D13" t="s">
        <v>197</v>
      </c>
      <c r="E13" s="23">
        <f>SUM(B8:B18402)</f>
        <v>125939566.37740082</v>
      </c>
      <c r="F13" s="13">
        <f>E13/SUM($E$12:$E$13)</f>
        <v>0.99722060604090434</v>
      </c>
    </row>
    <row r="14" spans="1:7" x14ac:dyDescent="0.25">
      <c r="A14" t="s">
        <v>12886</v>
      </c>
      <c r="B14" s="23">
        <v>59847.9568</v>
      </c>
    </row>
    <row r="15" spans="1:7" x14ac:dyDescent="0.25">
      <c r="A15" t="s">
        <v>803</v>
      </c>
      <c r="B15" s="23">
        <v>59490.702200000007</v>
      </c>
    </row>
    <row r="16" spans="1:7" x14ac:dyDescent="0.25">
      <c r="A16" t="s">
        <v>11984</v>
      </c>
      <c r="B16" s="23">
        <v>59483.488099999995</v>
      </c>
    </row>
    <row r="17" spans="1:2" x14ac:dyDescent="0.25">
      <c r="A17" t="s">
        <v>7195</v>
      </c>
      <c r="B17" s="23">
        <v>59172.551700000004</v>
      </c>
    </row>
    <row r="18" spans="1:2" x14ac:dyDescent="0.25">
      <c r="A18" t="s">
        <v>11489</v>
      </c>
      <c r="B18" s="23">
        <v>58741.257400000002</v>
      </c>
    </row>
    <row r="19" spans="1:2" x14ac:dyDescent="0.25">
      <c r="A19" t="s">
        <v>9531</v>
      </c>
      <c r="B19" s="23">
        <v>58638.896000000001</v>
      </c>
    </row>
    <row r="20" spans="1:2" x14ac:dyDescent="0.25">
      <c r="A20" t="s">
        <v>13927</v>
      </c>
      <c r="B20" s="23">
        <v>58394.799400000004</v>
      </c>
    </row>
    <row r="21" spans="1:2" x14ac:dyDescent="0.25">
      <c r="A21" t="s">
        <v>10628</v>
      </c>
      <c r="B21" s="23">
        <v>58064.689500000008</v>
      </c>
    </row>
    <row r="22" spans="1:2" x14ac:dyDescent="0.25">
      <c r="A22" t="s">
        <v>11844</v>
      </c>
      <c r="B22" s="23">
        <v>57927.592199999999</v>
      </c>
    </row>
    <row r="23" spans="1:2" x14ac:dyDescent="0.25">
      <c r="A23" t="s">
        <v>18016</v>
      </c>
      <c r="B23" s="23">
        <v>57496.545700000002</v>
      </c>
    </row>
    <row r="24" spans="1:2" x14ac:dyDescent="0.25">
      <c r="A24" t="s">
        <v>10102</v>
      </c>
      <c r="B24" s="23">
        <v>56196.410600000003</v>
      </c>
    </row>
    <row r="25" spans="1:2" x14ac:dyDescent="0.25">
      <c r="A25" t="s">
        <v>16567</v>
      </c>
      <c r="B25" s="23">
        <v>56084.1132</v>
      </c>
    </row>
    <row r="26" spans="1:2" x14ac:dyDescent="0.25">
      <c r="A26" t="s">
        <v>10853</v>
      </c>
      <c r="B26" s="23">
        <v>55024.921000000002</v>
      </c>
    </row>
    <row r="27" spans="1:2" x14ac:dyDescent="0.25">
      <c r="A27" t="s">
        <v>8285</v>
      </c>
      <c r="B27" s="23">
        <v>54657.928500000002</v>
      </c>
    </row>
    <row r="28" spans="1:2" x14ac:dyDescent="0.25">
      <c r="A28" t="s">
        <v>4963</v>
      </c>
      <c r="B28" s="23">
        <v>54553.266000000003</v>
      </c>
    </row>
    <row r="29" spans="1:2" x14ac:dyDescent="0.25">
      <c r="A29" t="s">
        <v>15313</v>
      </c>
      <c r="B29" s="23">
        <v>54543.528200000008</v>
      </c>
    </row>
    <row r="30" spans="1:2" x14ac:dyDescent="0.25">
      <c r="A30" t="s">
        <v>9732</v>
      </c>
      <c r="B30" s="23">
        <v>54497.349900000001</v>
      </c>
    </row>
    <row r="31" spans="1:2" x14ac:dyDescent="0.25">
      <c r="A31" t="s">
        <v>15812</v>
      </c>
      <c r="B31" s="23">
        <v>54341.696499999998</v>
      </c>
    </row>
    <row r="32" spans="1:2"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Props1.xml><?xml version="1.0" encoding="utf-8"?>
<ds:datastoreItem xmlns:ds="http://schemas.openxmlformats.org/officeDocument/2006/customXml" ds:itemID="{B998F005-8B6B-4ABB-95E2-C8F857ECB733}">
  <ds:schemaRefs/>
</ds:datastoreItem>
</file>

<file path=customXml/itemProps2.xml><?xml version="1.0" encoding="utf-8"?>
<ds:datastoreItem xmlns:ds="http://schemas.openxmlformats.org/officeDocument/2006/customXml" ds:itemID="{8E86AB7F-8A0F-4DAE-A427-13CECCECEFCC}">
  <ds:schemaRefs/>
</ds:datastoreItem>
</file>

<file path=customXml/itemProps3.xml><?xml version="1.0" encoding="utf-8"?>
<ds:datastoreItem xmlns:ds="http://schemas.openxmlformats.org/officeDocument/2006/customXml" ds:itemID="{8B20CB92-BC0D-4180-BFC9-0641E68170EB}">
  <ds:schemaRefs/>
</ds:datastoreItem>
</file>

<file path=customXml/itemProps4.xml><?xml version="1.0" encoding="utf-8"?>
<ds:datastoreItem xmlns:ds="http://schemas.openxmlformats.org/officeDocument/2006/customXml" ds:itemID="{5856D767-4A5A-4C37-B3A3-3F52B40F4BFF}">
  <ds:schemaRefs/>
</ds:datastoreItem>
</file>

<file path=customXml/itemProps5.xml><?xml version="1.0" encoding="utf-8"?>
<ds:datastoreItem xmlns:ds="http://schemas.openxmlformats.org/officeDocument/2006/customXml" ds:itemID="{A48DFC0E-FFA1-478C-91F2-6C3252A125D0}">
  <ds:schemaRefs/>
</ds:datastoreItem>
</file>

<file path=customXml/itemProps6.xml><?xml version="1.0" encoding="utf-8"?>
<ds:datastoreItem xmlns:ds="http://schemas.openxmlformats.org/officeDocument/2006/customXml" ds:itemID="{8AC569F7-F150-4BD8-AA5F-42929FECA48D}">
  <ds:schemaRefs/>
</ds:datastoreItem>
</file>

<file path=customXml/itemProps7.xml><?xml version="1.0" encoding="utf-8"?>
<ds:datastoreItem xmlns:ds="http://schemas.openxmlformats.org/officeDocument/2006/customXml" ds:itemID="{8A11D424-C170-4AE3-8953-82CD984CF05E}">
  <ds:schemaRefs/>
</ds:datastoreItem>
</file>

<file path=customXml/itemProps8.xml><?xml version="1.0" encoding="utf-8"?>
<ds:datastoreItem xmlns:ds="http://schemas.openxmlformats.org/officeDocument/2006/customXml" ds:itemID="{66473D17-B36B-4D9F-9919-2B78B4C8BA56}">
  <ds:schemaRefs/>
</ds:datastoreItem>
</file>

<file path=customXml/itemProps9.xml><?xml version="1.0" encoding="utf-8"?>
<ds:datastoreItem xmlns:ds="http://schemas.openxmlformats.org/officeDocument/2006/customXml" ds:itemID="{2DC854CD-ED27-4663-9C65-7A7816B2074F}">
  <ds:schemaRefs/>
</ds:datastoreItem>
</file>

<file path=customXml/itemProps10.xml><?xml version="1.0" encoding="utf-8"?>
<ds:datastoreItem xmlns:ds="http://schemas.openxmlformats.org/officeDocument/2006/customXml" ds:itemID="{3B524299-E2AC-4092-BE04-0100C8DCC8EB}">
  <ds:schemaRefs/>
</ds:datastoreItem>
</file>

<file path=customXml/itemProps11.xml><?xml version="1.0" encoding="utf-8"?>
<ds:datastoreItem xmlns:ds="http://schemas.openxmlformats.org/officeDocument/2006/customXml" ds:itemID="{9391157C-0EFE-42DB-B13E-340223BF4E69}">
  <ds:schemaRefs/>
</ds:datastoreItem>
</file>

<file path=customXml/itemProps12.xml><?xml version="1.0" encoding="utf-8"?>
<ds:datastoreItem xmlns:ds="http://schemas.openxmlformats.org/officeDocument/2006/customXml" ds:itemID="{8A2F5AFB-F8C0-4574-A012-6B8C9F260C8F}">
  <ds:schemaRefs/>
</ds:datastoreItem>
</file>

<file path=customXml/itemProps13.xml><?xml version="1.0" encoding="utf-8"?>
<ds:datastoreItem xmlns:ds="http://schemas.openxmlformats.org/officeDocument/2006/customXml" ds:itemID="{EEB4D430-34B4-4C7D-8935-F4F8C9129CFF}">
  <ds:schemaRefs/>
</ds:datastoreItem>
</file>

<file path=customXml/itemProps14.xml><?xml version="1.0" encoding="utf-8"?>
<ds:datastoreItem xmlns:ds="http://schemas.openxmlformats.org/officeDocument/2006/customXml" ds:itemID="{E6B3C2B3-C621-4766-AD8A-F4374B9318BC}">
  <ds:schemaRefs/>
</ds:datastoreItem>
</file>

<file path=customXml/itemProps15.xml><?xml version="1.0" encoding="utf-8"?>
<ds:datastoreItem xmlns:ds="http://schemas.openxmlformats.org/officeDocument/2006/customXml" ds:itemID="{44B80552-ED7C-4614-B26E-1FDC2CC99A96}">
  <ds:schemaRefs/>
</ds:datastoreItem>
</file>

<file path=customXml/itemProps16.xml><?xml version="1.0" encoding="utf-8"?>
<ds:datastoreItem xmlns:ds="http://schemas.openxmlformats.org/officeDocument/2006/customXml" ds:itemID="{FAFDE0E8-EB83-4830-8A26-A9E245CA2E88}">
  <ds:schemaRefs/>
</ds:datastoreItem>
</file>

<file path=customXml/itemProps17.xml><?xml version="1.0" encoding="utf-8"?>
<ds:datastoreItem xmlns:ds="http://schemas.openxmlformats.org/officeDocument/2006/customXml" ds:itemID="{90BED013-65AD-4771-A9B9-F981C8D42671}">
  <ds:schemaRefs/>
</ds:datastoreItem>
</file>

<file path=customXml/itemProps18.xml><?xml version="1.0" encoding="utf-8"?>
<ds:datastoreItem xmlns:ds="http://schemas.openxmlformats.org/officeDocument/2006/customXml" ds:itemID="{60EAB325-9657-4DDC-9EE5-D25064C7D957}">
  <ds:schemaRefs/>
</ds:datastoreItem>
</file>

<file path=customXml/itemProps19.xml><?xml version="1.0" encoding="utf-8"?>
<ds:datastoreItem xmlns:ds="http://schemas.openxmlformats.org/officeDocument/2006/customXml" ds:itemID="{7D452E14-A61A-4C11-89CB-CFEA96FE4EA4}">
  <ds:schemaRefs/>
</ds:datastoreItem>
</file>

<file path=customXml/itemProps20.xml><?xml version="1.0" encoding="utf-8"?>
<ds:datastoreItem xmlns:ds="http://schemas.openxmlformats.org/officeDocument/2006/customXml" ds:itemID="{86898150-9E18-42C5-AB05-2DDCEA38F02E}">
  <ds:schemaRefs/>
</ds:datastoreItem>
</file>

<file path=customXml/itemProps21.xml><?xml version="1.0" encoding="utf-8"?>
<ds:datastoreItem xmlns:ds="http://schemas.openxmlformats.org/officeDocument/2006/customXml" ds:itemID="{622FB59E-8E90-44E7-9454-1388D2EBA507}">
  <ds:schemaRefs/>
</ds:datastoreItem>
</file>

<file path=customXml/itemProps22.xml><?xml version="1.0" encoding="utf-8"?>
<ds:datastoreItem xmlns:ds="http://schemas.openxmlformats.org/officeDocument/2006/customXml" ds:itemID="{44572910-502E-4A84-8434-3DA32F9B2E33}">
  <ds:schemaRefs/>
</ds:datastoreItem>
</file>

<file path=customXml/itemProps23.xml><?xml version="1.0" encoding="utf-8"?>
<ds:datastoreItem xmlns:ds="http://schemas.openxmlformats.org/officeDocument/2006/customXml" ds:itemID="{C21686A0-9FA5-40DC-9522-EF95AB8809BE}">
  <ds:schemaRefs>
    <ds:schemaRef ds:uri="http://schemas.microsoft.com/DataMashup"/>
  </ds:schemaRefs>
</ds:datastoreItem>
</file>

<file path=customXml/itemProps24.xml><?xml version="1.0" encoding="utf-8"?>
<ds:datastoreItem xmlns:ds="http://schemas.openxmlformats.org/officeDocument/2006/customXml" ds:itemID="{D6FFCA34-F1B4-41C5-B5F0-46D11E0E7175}">
  <ds:schemaRefs/>
</ds:datastoreItem>
</file>

<file path=customXml/itemProps25.xml><?xml version="1.0" encoding="utf-8"?>
<ds:datastoreItem xmlns:ds="http://schemas.openxmlformats.org/officeDocument/2006/customXml" ds:itemID="{1AB8410F-9F1B-4019-94BD-C114C14CDA42}">
  <ds:schemaRefs/>
</ds:datastoreItem>
</file>

<file path=customXml/itemProps26.xml><?xml version="1.0" encoding="utf-8"?>
<ds:datastoreItem xmlns:ds="http://schemas.openxmlformats.org/officeDocument/2006/customXml" ds:itemID="{F865D097-5DBC-455C-9830-8C2FBA7A95AA}">
  <ds:schemaRefs/>
</ds:datastoreItem>
</file>

<file path=customXml/itemProps27.xml><?xml version="1.0" encoding="utf-8"?>
<ds:datastoreItem xmlns:ds="http://schemas.openxmlformats.org/officeDocument/2006/customXml" ds:itemID="{9482954F-3BD9-4D74-B6D8-0A6FDE0DECA2}">
  <ds:schemaRefs/>
</ds:datastoreItem>
</file>

<file path=customXml/itemProps28.xml><?xml version="1.0" encoding="utf-8"?>
<ds:datastoreItem xmlns:ds="http://schemas.openxmlformats.org/officeDocument/2006/customXml" ds:itemID="{3F310DD9-BCCF-44D1-B36A-6FAF6E28BE55}">
  <ds:schemaRefs/>
</ds:datastoreItem>
</file>

<file path=customXml/itemProps29.xml><?xml version="1.0" encoding="utf-8"?>
<ds:datastoreItem xmlns:ds="http://schemas.openxmlformats.org/officeDocument/2006/customXml" ds:itemID="{992EE7CD-0335-424F-BA22-D76AC8951550}">
  <ds:schemaRefs/>
</ds:datastoreItem>
</file>

<file path=customXml/itemProps30.xml><?xml version="1.0" encoding="utf-8"?>
<ds:datastoreItem xmlns:ds="http://schemas.openxmlformats.org/officeDocument/2006/customXml" ds:itemID="{56DC6B26-BDFE-48D3-A097-EBAD8F656D5E}">
  <ds:schemaRefs/>
</ds:datastoreItem>
</file>

<file path=customXml/itemProps31.xml><?xml version="1.0" encoding="utf-8"?>
<ds:datastoreItem xmlns:ds="http://schemas.openxmlformats.org/officeDocument/2006/customXml" ds:itemID="{0F54ED30-B3FD-4E36-A4E8-8455D9450772}">
  <ds:schemaRefs/>
</ds:datastoreItem>
</file>

<file path=customXml/itemProps32.xml><?xml version="1.0" encoding="utf-8"?>
<ds:datastoreItem xmlns:ds="http://schemas.openxmlformats.org/officeDocument/2006/customXml" ds:itemID="{C4431CE6-966B-4F50-8A5F-34421608A307}">
  <ds:schemaRefs/>
</ds:datastoreItem>
</file>

<file path=customXml/itemProps33.xml><?xml version="1.0" encoding="utf-8"?>
<ds:datastoreItem xmlns:ds="http://schemas.openxmlformats.org/officeDocument/2006/customXml" ds:itemID="{1B1E7077-05CB-46BD-BE76-9CFFAC3CAD94}">
  <ds:schemaRefs/>
</ds:datastoreItem>
</file>

<file path=customXml/itemProps34.xml><?xml version="1.0" encoding="utf-8"?>
<ds:datastoreItem xmlns:ds="http://schemas.openxmlformats.org/officeDocument/2006/customXml" ds:itemID="{385FBE41-3B89-4ABC-A252-10BE1BD42163}">
  <ds:schemaRefs/>
</ds:datastoreItem>
</file>

<file path=customXml/itemProps35.xml><?xml version="1.0" encoding="utf-8"?>
<ds:datastoreItem xmlns:ds="http://schemas.openxmlformats.org/officeDocument/2006/customXml" ds:itemID="{C49D004B-B114-4291-8805-3F2624009D03}">
  <ds:schemaRefs/>
</ds:datastoreItem>
</file>

<file path=customXml/itemProps36.xml><?xml version="1.0" encoding="utf-8"?>
<ds:datastoreItem xmlns:ds="http://schemas.openxmlformats.org/officeDocument/2006/customXml" ds:itemID="{F33E2AA4-1FAA-4486-8968-18CEB0D69E6D}">
  <ds:schemaRefs/>
</ds:datastoreItem>
</file>

<file path=customXml/itemProps37.xml><?xml version="1.0" encoding="utf-8"?>
<ds:datastoreItem xmlns:ds="http://schemas.openxmlformats.org/officeDocument/2006/customXml" ds:itemID="{A9DAE37C-0CBA-4925-B57A-E97AF1A0C71E}">
  <ds:schemaRefs/>
</ds:datastoreItem>
</file>

<file path=customXml/itemProps38.xml><?xml version="1.0" encoding="utf-8"?>
<ds:datastoreItem xmlns:ds="http://schemas.openxmlformats.org/officeDocument/2006/customXml" ds:itemID="{E4F8BF2E-52EC-4834-B875-6A0D0FB0CFCB}">
  <ds:schemaRefs/>
</ds:datastoreItem>
</file>

<file path=customXml/itemProps39.xml><?xml version="1.0" encoding="utf-8"?>
<ds:datastoreItem xmlns:ds="http://schemas.openxmlformats.org/officeDocument/2006/customXml" ds:itemID="{5EC81D8E-A85A-4D7C-AF02-63D231B078B5}">
  <ds:schemaRefs/>
</ds:datastoreItem>
</file>

<file path=customXml/itemProps40.xml><?xml version="1.0" encoding="utf-8"?>
<ds:datastoreItem xmlns:ds="http://schemas.openxmlformats.org/officeDocument/2006/customXml" ds:itemID="{61DF1F80-F3EF-4797-9983-A897D019CB0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2026-07-13T21:31:25Z</dcterms:modified>
</cp:coreProperties>
</file>