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50CB8D19-9A77-4DC3-97E1-BA5C005B3DB9}" xr6:coauthVersionLast="41" xr6:coauthVersionMax="41" xr10:uidLastSave="{00000000-0000-0000-0000-000000000000}"/>
  <bookViews>
    <workbookView xWindow="-120" yWindow="-120" windowWidth="20730" windowHeight="11040" firstSheet="8" activeTab="8"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27" r:id="rId27"/>
  </pivotCaches>
  <extLst>
    <ext xmlns:x14="http://schemas.microsoft.com/office/spreadsheetml/2009/9/main" uri="{876F7934-8845-4945-9796-88D515C7AA90}">
      <x14:pivotCaches>
        <pivotCache cacheId="14" r:id="rId28"/>
      </x14:pivotCaches>
    </ext>
    <ext xmlns:x14="http://schemas.microsoft.com/office/spreadsheetml/2009/9/main" uri="{BBE1A952-AA13-448e-AADC-164F8A28A991}">
      <x14:slicerCaches>
        <x14:slicerCache r:id="rId29"/>
        <x14:slicerCache r:id="rId30"/>
        <x14:slicerCache r:id="rId3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J15" i="15" l="1"/>
  <c r="J14" i="15"/>
  <c r="I14" i="15"/>
  <c r="I15" i="15"/>
  <c r="J13" i="15"/>
  <c r="I13" i="15"/>
  <c r="E13" i="15" l="1"/>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x15:oledbPr connection="Provider=Microsoft.Mashup.OleDb.1;Data Source=$Workbook$;Location=DimDate;Extended Properties=&quot;&quot;">
            <x15:dbTables>
              <x15:dbTable name="DimDate"/>
            </x15:dbTables>
          </x15:oledbPr>
        </x15:connection>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<sst xmlns="http://schemas.openxmlformats.org/spreadsheetml/2006/main" count="19061" uniqueCount="18998">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</sst>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1">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3" formatCode="#,##0"/>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0"/>
      <tableStyleElement type="headerRow" dxfId="39"/>
    </tableStyle>
  </tableStyles>
  <colors>
    <mruColors>
      <color rgb="FFFF6600"/>
      <color rgb="FF00B0F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2.xml"/><Relationship Id="rId21" Type="http://schemas.openxmlformats.org/officeDocument/2006/relationships/pivotCacheDefinition" Target="pivotCache/pivotCacheDefinition9.xml"/><Relationship Id="rId34" Type="http://schemas.openxmlformats.org/officeDocument/2006/relationships/styles" Target="styles.xml"/><Relationship Id="rId42" Type="http://schemas.openxmlformats.org/officeDocument/2006/relationships/customXml" Target="../customXml/item5.xml"/><Relationship Id="rId47" Type="http://schemas.openxmlformats.org/officeDocument/2006/relationships/customXml" Target="../customXml/item10.xml"/><Relationship Id="rId50" Type="http://schemas.openxmlformats.org/officeDocument/2006/relationships/customXml" Target="../customXml/item13.xml"/><Relationship Id="rId55" Type="http://schemas.openxmlformats.org/officeDocument/2006/relationships/customXml" Target="../customXml/item18.xml"/><Relationship Id="rId63" Type="http://schemas.openxmlformats.org/officeDocument/2006/relationships/customXml" Target="../customXml/item26.xml"/><Relationship Id="rId68" Type="http://schemas.openxmlformats.org/officeDocument/2006/relationships/customXml" Target="../customXml/item31.xml"/><Relationship Id="rId76" Type="http://schemas.openxmlformats.org/officeDocument/2006/relationships/customXml" Target="../customXml/item39.xml"/><Relationship Id="rId7" Type="http://schemas.openxmlformats.org/officeDocument/2006/relationships/worksheet" Target="worksheets/sheet7.xml"/><Relationship Id="rId71" Type="http://schemas.openxmlformats.org/officeDocument/2006/relationships/customXml" Target="../customXml/item34.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microsoft.com/office/2007/relationships/slicerCache" Target="slicerCaches/slicerCache1.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openxmlformats.org/officeDocument/2006/relationships/theme" Target="theme/theme1.xml"/><Relationship Id="rId37" Type="http://schemas.openxmlformats.org/officeDocument/2006/relationships/calcChain" Target="calcChain.xml"/><Relationship Id="rId40" Type="http://schemas.openxmlformats.org/officeDocument/2006/relationships/customXml" Target="../customXml/item3.xml"/><Relationship Id="rId45" Type="http://schemas.openxmlformats.org/officeDocument/2006/relationships/customXml" Target="../customXml/item8.xml"/><Relationship Id="rId53" Type="http://schemas.openxmlformats.org/officeDocument/2006/relationships/customXml" Target="../customXml/item16.xml"/><Relationship Id="rId58" Type="http://schemas.openxmlformats.org/officeDocument/2006/relationships/customXml" Target="../customXml/item21.xml"/><Relationship Id="rId66" Type="http://schemas.openxmlformats.org/officeDocument/2006/relationships/customXml" Target="../customXml/item29.xml"/><Relationship Id="rId74" Type="http://schemas.openxmlformats.org/officeDocument/2006/relationships/customXml" Target="../customXml/item37.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powerPivotData" Target="model/item.data"/><Relationship Id="rId49" Type="http://schemas.openxmlformats.org/officeDocument/2006/relationships/customXml" Target="../customXml/item12.xml"/><Relationship Id="rId57" Type="http://schemas.openxmlformats.org/officeDocument/2006/relationships/customXml" Target="../customXml/item20.xml"/><Relationship Id="rId61" Type="http://schemas.openxmlformats.org/officeDocument/2006/relationships/customXml" Target="../customXml/item24.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microsoft.com/office/2007/relationships/slicerCache" Target="slicerCaches/slicerCache3.xml"/><Relationship Id="rId44" Type="http://schemas.openxmlformats.org/officeDocument/2006/relationships/customXml" Target="../customXml/item7.xml"/><Relationship Id="rId52" Type="http://schemas.openxmlformats.org/officeDocument/2006/relationships/customXml" Target="../customXml/item15.xml"/><Relationship Id="rId60" Type="http://schemas.openxmlformats.org/officeDocument/2006/relationships/customXml" Target="../customXml/item23.xml"/><Relationship Id="rId65" Type="http://schemas.openxmlformats.org/officeDocument/2006/relationships/customXml" Target="../customXml/item28.xml"/><Relationship Id="rId73" Type="http://schemas.openxmlformats.org/officeDocument/2006/relationships/customXml" Target="../customXml/item36.xml"/><Relationship Id="rId78" Type="http://schemas.openxmlformats.org/officeDocument/2006/relationships/customXml" Target="../customXml/item4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2.xml"/><Relationship Id="rId35" Type="http://schemas.openxmlformats.org/officeDocument/2006/relationships/sharedStrings" Target="sharedStrings.xml"/><Relationship Id="rId43" Type="http://schemas.openxmlformats.org/officeDocument/2006/relationships/customXml" Target="../customXml/item6.xml"/><Relationship Id="rId48" Type="http://schemas.openxmlformats.org/officeDocument/2006/relationships/customXml" Target="../customXml/item11.xml"/><Relationship Id="rId56" Type="http://schemas.openxmlformats.org/officeDocument/2006/relationships/customXml" Target="../customXml/item19.xml"/><Relationship Id="rId64" Type="http://schemas.openxmlformats.org/officeDocument/2006/relationships/customXml" Target="../customXml/item27.xml"/><Relationship Id="rId69" Type="http://schemas.openxmlformats.org/officeDocument/2006/relationships/customXml" Target="../customXml/item32.xml"/><Relationship Id="rId77"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customXml" Target="../customXml/item14.xml"/><Relationship Id="rId72" Type="http://schemas.openxmlformats.org/officeDocument/2006/relationships/customXml" Target="../customXml/item3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connections" Target="connections.xml"/><Relationship Id="rId38" Type="http://schemas.openxmlformats.org/officeDocument/2006/relationships/customXml" Target="../customXml/item1.xml"/><Relationship Id="rId46" Type="http://schemas.openxmlformats.org/officeDocument/2006/relationships/customXml" Target="../customXml/item9.xml"/><Relationship Id="rId59" Type="http://schemas.openxmlformats.org/officeDocument/2006/relationships/customXml" Target="../customXml/item22.xml"/><Relationship Id="rId67" Type="http://schemas.openxmlformats.org/officeDocument/2006/relationships/customXml" Target="../customXml/item30.xml"/><Relationship Id="rId20" Type="http://schemas.openxmlformats.org/officeDocument/2006/relationships/pivotCacheDefinition" Target="pivotCache/pivotCacheDefinition8.xml"/><Relationship Id="rId41" Type="http://schemas.openxmlformats.org/officeDocument/2006/relationships/customXml" Target="../customXml/item4.xml"/><Relationship Id="rId54" Type="http://schemas.openxmlformats.org/officeDocument/2006/relationships/customXml" Target="../customXml/item17.xml"/><Relationship Id="rId62" Type="http://schemas.openxmlformats.org/officeDocument/2006/relationships/customXml" Target="../customXml/item25.xml"/><Relationship Id="rId70" Type="http://schemas.openxmlformats.org/officeDocument/2006/relationships/customXml" Target="../customXml/item33.xml"/><Relationship Id="rId75" Type="http://schemas.openxmlformats.org/officeDocument/2006/relationships/customXml" Target="../customXml/item38.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image" Target="../media/image8.png"/><Relationship Id="rId7" Type="http://schemas.openxmlformats.org/officeDocument/2006/relationships/chart" Target="../charts/chart8.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In2006</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B77BADA2-D5B2-4F52-B1EA-0DEA7981072E}"/>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5DF59D02-B280-438D-B14D-5BAB451B9F49}"/>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3E895195-5937-41FC-9744-FA1C86E0C5C7}"/>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6B907948-2843-469C-87B7-3677C40F8B8E}"/>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722FBC40-BAF6-4BE4-A2CB-96290B2750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6049103C-0E4C-4CCD-A07A-DBA29361D3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5628C978-858B-46FD-83A8-4DF778B5F9A1}"/>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5AB90AE4-4936-48C3-9C9D-AB8A3E9BE5A1}"/>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by </a:t>
          </a:r>
          <a:r>
            <a:rPr lang="en-US" sz="1100" b="1"/>
            <a:t>Gender</a:t>
          </a:r>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84F01F85-835E-4B76-ABE2-2AC68251F6E8}"/>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8223E137-9710-4ECC-A394-1D46CF164D2D}"/>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592E8956-66A6-46E4-AF07-C433D9D6EA1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A02D95DE-1868-4550-8676-60B7F2F9E98C}"/>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t>49.6%</a:t>
          </a:fld>
          <a:endParaRPr lang="en-KE" sz="1100" b="1">
            <a:solidFill>
              <a:schemeClr val="bg1"/>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1134257"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310185"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5069444"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52" level="32767"/>
    <cacheField name="[DimDate].[Month Name].[Month Name]" caption="Month Name" numFmtId="0" hierarchy="12" level="1">
      <sharedItems count="12">
        <s v="Jan"/>
        <s v="Feb"/>
        <s v="Mar"/>
        <s v="Apr"/>
        <s v="May"/>
        <s v="Jun"/>
        <s v="Jul"/>
        <s v="Aug"/>
        <s v="Sep"/>
        <s v="Oct"/>
        <s v="Nov"/>
        <s v="Dec"/>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6921299"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Measures].[% Profit Margin]" caption="% Profit Margin" numFmtId="0" hierarchy="53"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9"/>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0"/>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9004631"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1203702"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 Profit Margin]" caption="% Profit Margin" numFmtId="0" hierarchy="53"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Date].[Month Name].[Month Name]" caption="Month Name" numFmtId="0" hierarchy="12"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8"/>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3518518"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5717589"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7685183"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9884261"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4398149"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7523151"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 name="Dummy0" numFmtId="0" hierarchy="69" level="32767">
      <extLst>
        <ext xmlns:x14="http://schemas.microsoft.com/office/spreadsheetml/2009/9/main" uri="{63CAB8AC-B538-458d-9737-405883B0398D}">
          <x14:cacheField ignore="1"/>
        </ext>
      </extLst>
    </cacheField>
  </cacheFields>
  <cacheHierarchies count="7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11458331"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21990738" backgroundQuery="1" createdVersion="6" refreshedVersion="6" minRefreshableVersion="3" recordCount="0" supportSubquery="1" supportAdvancedDrill="1" xr:uid="{1EE6A0A3-FDB4-46BE-B8D9-64AFBCE79B1C}">
  <cacheSource type="external" connectionId="8"/>
  <cacheFields count="2">
    <cacheField name="[Measures].[#Customers]" caption="#Customers" numFmtId="0" hierarchy="59" level="32767"/>
    <cacheField name="[Measures].[Average Customer Age]" caption="Average Customer Age" numFmtId="0" hierarchy="60" level="32767"/>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58020254631" backgroundQuery="1" createdVersion="6" refreshedVersion="6" minRefreshableVersion="3" recordCount="0" supportSubquery="1" supportAdvancedDrill="1" xr:uid="{5AAB1E2C-216D-46A0-9B95-14B932181717}">
  <cacheSource type="external" connectionId="8"/>
  <cacheFields count="2">
    <cacheField name="[Measures].[Total Profit]" caption="Total Profit" numFmtId="0" hierarchy="52" level="32767"/>
    <cacheField name="[DimCustomer].[Gender].[Gender]" caption="Gender" numFmtId="0" hierarchy="6" level="1">
      <sharedItems count="2">
        <s v="F"/>
        <s v="M"/>
      </sharedItems>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79282409" backgroundQuery="1" createdVersion="3" refreshedVersion="6" minRefreshableVersion="3" recordCount="0" supportSubquery="1" supportAdvancedDrill="1" xr:uid="{E4CEE26D-7E8E-4A60-BDC2-B1D4F593E92A}">
  <cacheSource type="external" connectionId="8">
    <extLst>
      <ext xmlns:x14="http://schemas.microsoft.com/office/spreadsheetml/2009/9/main" uri="{F057638F-6D5F-4e77-A914-E7F072B9BCA8}">
        <x14:sourceConnection name="ThisWorkbookDataModel"/>
      </ext>
    </extLst>
  </cacheSource>
  <cacheFields count="0"/>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93614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5"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21">
      <pivotArea outline="0" collapsedLevelsAreSubtotals="1" fieldPosition="0">
        <references count="1">
          <reference field="4294967294" count="1" selected="0">
            <x v="3"/>
          </reference>
        </references>
      </pivotArea>
    </format>
    <format dxfId="20">
      <pivotArea outline="0" collapsedLevelsAreSubtotals="1" fieldPosition="0">
        <references count="1">
          <reference field="4294967294" count="1" selected="0">
            <x v="4"/>
          </reference>
        </references>
      </pivotArea>
    </format>
    <format dxfId="19">
      <pivotArea outline="0" collapsedLevelsAreSubtotals="1" fieldPosition="0">
        <references count="1">
          <reference field="4294967294" count="1" selected="0">
            <x v="1"/>
          </reference>
        </references>
      </pivotArea>
    </format>
    <format dxfId="18">
      <pivotArea outline="0" collapsedLevelsAreSubtotals="1" fieldPosition="0">
        <references count="1">
          <reference field="4294967294" count="1" selected="0">
            <x v="2"/>
          </reference>
        </references>
      </pivotArea>
    </format>
    <format dxfId="17">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4"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29">
      <pivotArea outline="0" collapsedLevelsAreSubtotals="1" fieldPosition="0">
        <references count="1">
          <reference field="4294967294" count="1" selected="0">
            <x v="0"/>
          </reference>
        </references>
      </pivotArea>
    </format>
    <format dxfId="28">
      <pivotArea outline="0" collapsedLevelsAreSubtotals="1" fieldPosition="0">
        <references count="1">
          <reference field="4294967294" count="1" selected="0">
            <x v="1"/>
          </reference>
        </references>
      </pivotArea>
    </format>
    <format dxfId="27">
      <pivotArea outline="0" collapsedLevelsAreSubtotals="1" fieldPosition="0">
        <references count="1">
          <reference field="4294967294" count="1" selected="0">
            <x v="2"/>
          </reference>
        </references>
      </pivotArea>
    </format>
    <format dxfId="26">
      <pivotArea type="all" dataOnly="0" outline="0" fieldPosition="0"/>
    </format>
    <format dxfId="25">
      <pivotArea outline="0" collapsedLevelsAreSubtotals="1" fieldPosition="0"/>
    </format>
    <format dxfId="24">
      <pivotArea field="3" type="button" dataOnly="0" labelOnly="1" outline="0" axis="axisRow" fieldPosition="0"/>
    </format>
    <format dxfId="23">
      <pivotArea dataOnly="0" labelOnly="1" outline="0" fieldPosition="0">
        <references count="1">
          <reference field="3" count="0"/>
        </references>
      </pivotArea>
    </format>
    <format dxfId="22">
      <pivotArea dataOnly="0" labelOnly="1" outline="0" fieldPosition="0">
        <references count="1">
          <reference field="4294967294" count="3">
            <x v="0"/>
            <x v="1"/>
            <x v="2"/>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3"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4">
      <pivotArea outline="0" collapsedLevelsAreSubtotals="1" fieldPosition="0">
        <references count="1">
          <reference field="4294967294" count="1" selected="0">
            <x v="3"/>
          </reference>
        </references>
      </pivotArea>
    </format>
    <format dxfId="33">
      <pivotArea outline="0" collapsedLevelsAreSubtotals="1" fieldPosition="0">
        <references count="1">
          <reference field="4294967294" count="1" selected="0">
            <x v="4"/>
          </reference>
        </references>
      </pivotArea>
    </format>
    <format dxfId="32">
      <pivotArea outline="0" collapsedLevelsAreSubtotals="1" fieldPosition="0">
        <references count="1">
          <reference field="4294967294" count="1" selected="0">
            <x v="1"/>
          </reference>
        </references>
      </pivotArea>
    </format>
    <format dxfId="31">
      <pivotArea outline="0" collapsedLevelsAreSubtotals="1" fieldPosition="0">
        <references count="1">
          <reference field="4294967294" count="1" selected="0">
            <x v="2"/>
          </reference>
        </references>
      </pivotArea>
    </format>
    <format dxfId="30">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12"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38">
      <pivotArea type="all" dataOnly="0" outline="0" fieldPosition="0"/>
    </format>
    <format dxfId="37">
      <pivotArea outline="0" collapsedLevelsAreSubtotals="1" fieldPosition="0"/>
    </format>
    <format dxfId="36">
      <pivotArea field="0" type="button" dataOnly="0" labelOnly="1" outline="0" axis="axisRow" fieldPosition="0"/>
    </format>
    <format dxfId="35">
      <pivotArea dataOnly="0" labelOnly="1" outline="0" fieldPosition="0">
        <references count="1">
          <reference field="0" count="0"/>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0"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1">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1"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2">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2"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3">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11"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6">
      <pivotArea outline="0" collapsedLevelsAreSubtotals="1" fieldPosition="0">
        <references count="1">
          <reference field="4294967294" count="1" selected="0">
            <x v="0"/>
          </reference>
        </references>
      </pivotArea>
    </format>
    <format dxfId="15">
      <pivotArea outline="0" fieldPosition="0">
        <references count="1">
          <reference field="4294967294" count="1">
            <x v="1"/>
          </reference>
        </references>
      </pivotArea>
    </format>
    <format dxfId="14">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8"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4">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7"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5">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6"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9">
      <pivotArea outline="0" collapsedLevelsAreSubtotals="1" fieldPosition="0">
        <references count="1">
          <reference field="4294967294" count="1" selected="0">
            <x v="0"/>
          </reference>
        </references>
      </pivotArea>
    </format>
    <format dxfId="8">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7">
      <pivotArea outline="0" fieldPosition="0">
        <references count="1">
          <reference field="1" count="10" selected="0">
            <x v="397"/>
            <x v="399"/>
            <x v="402"/>
            <x v="403"/>
            <x v="405"/>
            <x v="406"/>
            <x v="407"/>
            <x v="408"/>
            <x v="410"/>
            <x v="412"/>
          </reference>
        </references>
      </pivotArea>
    </format>
    <format dxfId="6">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9"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10">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27"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2">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1"/>
  </rowFields>
  <rowItems count="2">
    <i>
      <x/>
    </i>
    <i>
      <x v="1"/>
    </i>
  </rowItems>
  <colItems count="1">
    <i/>
  </colItems>
  <dataFields count="1">
    <dataField fld="0" subtotal="count" baseField="0" baseItem="0"/>
  </dataFields>
  <formats count="1">
    <format dxfId="0">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10"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2">
      <pivotArea outline="0" collapsedLevelsAreSubtotals="1" fieldPosition="0">
        <references count="1">
          <reference field="4294967294" count="1" selected="0">
            <x v="0"/>
          </reference>
        </references>
      </pivotArea>
    </format>
    <format dxfId="1">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13"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2">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3">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29936142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s>
  <data>
    <olap pivotCacheId="29936142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s>
  <data>
    <olap pivotCacheId="29936142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P1" workbookViewId="0">
      <selection activeCell="A8" sqref="A8:D1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2006</v>
      </c>
      <c r="N2" s="3">
        <v>2677</v>
      </c>
      <c r="O2" s="2">
        <v>69484523.200600043</v>
      </c>
      <c r="P2" s="2">
        <v>28177776.426300038</v>
      </c>
      <c r="Q2" s="2">
        <v>41306746.774299935</v>
      </c>
      <c r="R2" s="3">
        <v>28413</v>
      </c>
      <c r="S2" s="5">
        <v>0.40552593769624806</v>
      </c>
      <c r="U2" s="9">
        <v>2006</v>
      </c>
      <c r="X2">
        <f>COUNTA(U2:U5)</f>
        <v>4</v>
      </c>
    </row>
    <row r="3" spans="1:27" x14ac:dyDescent="0.25">
      <c r="M3">
        <v>2005</v>
      </c>
      <c r="N3" s="3">
        <v>1013</v>
      </c>
      <c r="O3" s="2">
        <v>33370192.17119991</v>
      </c>
      <c r="P3" s="2">
        <v>13403626.559800046</v>
      </c>
      <c r="Q3" s="2">
        <v>19966565.611399993</v>
      </c>
      <c r="R3" s="3">
        <v>10400</v>
      </c>
      <c r="S3" s="5">
        <v>0.40166465002763824</v>
      </c>
      <c r="U3" s="9">
        <v>2005</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2005</v>
      </c>
      <c r="Z7" s="10">
        <f>IFERROR(VLOOKUP(Y7,looktable,4,0),0)</f>
        <v>13403626.559800046</v>
      </c>
      <c r="AA7" s="17">
        <f>IFERROR(Z7/SUM($Z$6:$Z$7),0)</f>
        <v>1</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-1</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f>Z13/SUM($Z$13:$Z$14)</f>
        <v>0</v>
      </c>
    </row>
    <row r="14" spans="1:27" x14ac:dyDescent="0.25">
      <c r="X14" s="9" t="s">
        <v>22</v>
      </c>
      <c r="Y14" s="9">
        <f>U2-1</f>
        <v>2005</v>
      </c>
      <c r="Z14" s="10">
        <f>IFERROR(VLOOKUP(Y14,looktable,3,0),0)</f>
        <v>33370192.17119991</v>
      </c>
      <c r="AA14" s="17">
        <f>Z14/SUM($Z$13:$Z$14)</f>
        <v>1</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f>Z19/SUM($Z$19:$Z$20)</f>
        <v>0</v>
      </c>
    </row>
    <row r="20" spans="1:27" x14ac:dyDescent="0.25">
      <c r="A20" s="9">
        <f>A12</f>
        <v>2008</v>
      </c>
      <c r="B20" s="10">
        <f>_xlfn.IFS($C$5=1,B12,$C$5=2,C12,$C$5=3,D12)</f>
        <v>42162063.995700337</v>
      </c>
      <c r="C20" s="12">
        <f>AVERAGE($B$17:$B$20)</f>
        <v>31572644.411500201</v>
      </c>
      <c r="D20" s="9">
        <f>IF(B20&gt;C20,B20," ")</f>
        <v>42162063.995700337</v>
      </c>
      <c r="X20" s="9" t="s">
        <v>22</v>
      </c>
      <c r="Y20" s="9">
        <f>U2-1</f>
        <v>2005</v>
      </c>
      <c r="Z20" s="10">
        <f>IFERROR(VLOOKUP(Y20,looktable,5,0),0)</f>
        <v>19966565.611399993</v>
      </c>
      <c r="AA20" s="17">
        <f>Z20/SUM($Z$19:$Z$20)</f>
        <v>1</v>
      </c>
    </row>
    <row r="22" spans="1:27" x14ac:dyDescent="0.25">
      <c r="X22" s="18" t="s">
        <v>24</v>
      </c>
      <c r="Y22" s="18"/>
      <c r="Z22" s="18"/>
      <c r="AA22" s="19">
        <f>AA19-AA20</f>
        <v>-1</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f>Z25/SUM($Z$25:$Z$26)</f>
        <v>0</v>
      </c>
    </row>
    <row r="26" spans="1:27" x14ac:dyDescent="0.25">
      <c r="X26" s="9" t="s">
        <v>22</v>
      </c>
      <c r="Y26" s="9">
        <f>U2-1</f>
        <v>2005</v>
      </c>
      <c r="Z26" s="11">
        <f>IFERROR(VLOOKUP(Y26,looktable,6,0),0)</f>
        <v>10400</v>
      </c>
      <c r="AA26" s="17">
        <f>Z26/SUM($Z$25:$Z$26)</f>
        <v>1</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f>Z31/SUM($Z$31:$Z$32)</f>
        <v>0</v>
      </c>
    </row>
    <row r="32" spans="1:27" x14ac:dyDescent="0.25">
      <c r="X32" s="9" t="s">
        <v>22</v>
      </c>
      <c r="Y32" s="9">
        <f>U2-1</f>
        <v>2005</v>
      </c>
      <c r="Z32" s="11">
        <f>IFERROR(VLOOKUP(Y32,looktable,2,0),0)</f>
        <v>1013</v>
      </c>
      <c r="AA32" s="17">
        <f>Z32/SUM($Z$31:$Z$32)</f>
        <v>1</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0</v>
      </c>
      <c r="Z37" s="20">
        <f>IFERROR(VLOOKUP(Y37,looktable,7,0),0)</f>
        <v>0</v>
      </c>
      <c r="AA37" s="17">
        <f>Z37/SUM($Z$37:$Z$38)</f>
        <v>0</v>
      </c>
    </row>
    <row r="38" spans="24:27" x14ac:dyDescent="0.25">
      <c r="X38" s="9" t="s">
        <v>22</v>
      </c>
      <c r="Y38" s="9">
        <f>U2-1</f>
        <v>2005</v>
      </c>
      <c r="Z38" s="20">
        <f>IFERROR(VLOOKUP(Y38,looktable,7,0),0)</f>
        <v>0.40166465002763824</v>
      </c>
      <c r="AA38" s="17">
        <f>Z38/SUM($Z$37:$Z$38)</f>
        <v>1</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14"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In2006</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abSelected="1" topLeftCell="A17" zoomScaleNormal="100" workbookViewId="0">
      <selection activeCell="M24" sqref="M24"/>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D1" workbookViewId="0">
      <selection activeCell="AB7" sqref="AB7:AB8"/>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K18402"/>
  <sheetViews>
    <sheetView topLeftCell="B1" workbookViewId="0">
      <selection activeCell="K19" sqref="K19"/>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10.140625" bestFit="1" customWidth="1"/>
  </cols>
  <sheetData>
    <row r="2" spans="1:11" x14ac:dyDescent="0.25">
      <c r="A2" s="4" t="s">
        <v>590</v>
      </c>
      <c r="B2" t="s">
        <v>15</v>
      </c>
      <c r="D2" t="str">
        <f>A2</f>
        <v>Full Name</v>
      </c>
      <c r="E2" t="str">
        <f>B2</f>
        <v xml:space="preserve"> Profit</v>
      </c>
      <c r="F2" t="s">
        <v>573</v>
      </c>
      <c r="G2" s="2"/>
      <c r="I2" t="s">
        <v>18993</v>
      </c>
      <c r="J2" t="s">
        <v>18994</v>
      </c>
    </row>
    <row r="3" spans="1:11" x14ac:dyDescent="0.25">
      <c r="A3" t="s">
        <v>18726</v>
      </c>
      <c r="B3" s="23">
        <v>80609.041400000002</v>
      </c>
      <c r="D3" t="str">
        <f t="shared" ref="D3:E7" si="0">A3</f>
        <v>Willie Xu</v>
      </c>
      <c r="E3" s="23">
        <f t="shared" si="0"/>
        <v>80609.041400000002</v>
      </c>
      <c r="F3" s="23">
        <f t="shared" ref="F3:F7" si="1">E3</f>
        <v>80609.041400000002</v>
      </c>
      <c r="G3" s="2"/>
      <c r="I3" s="25">
        <v>18484</v>
      </c>
      <c r="J3" s="25">
        <v>46.523858472192167</v>
      </c>
    </row>
    <row r="4" spans="1:11" x14ac:dyDescent="0.25">
      <c r="A4" t="s">
        <v>10244</v>
      </c>
      <c r="B4" s="23">
        <v>78346.272800000006</v>
      </c>
      <c r="D4" t="str">
        <f t="shared" si="0"/>
        <v>Jordan Turner</v>
      </c>
      <c r="E4" s="23">
        <f t="shared" si="0"/>
        <v>78346.272800000006</v>
      </c>
      <c r="F4" s="23">
        <f t="shared" si="1"/>
        <v>78346.272800000006</v>
      </c>
      <c r="G4" s="2"/>
    </row>
    <row r="5" spans="1:11" x14ac:dyDescent="0.25">
      <c r="A5" t="s">
        <v>13011</v>
      </c>
      <c r="B5" s="23">
        <v>66024.873400000011</v>
      </c>
      <c r="D5" t="str">
        <f t="shared" si="0"/>
        <v>Margaret He</v>
      </c>
      <c r="E5" s="23">
        <f t="shared" si="0"/>
        <v>66024.873400000011</v>
      </c>
      <c r="F5" s="23">
        <f t="shared" si="1"/>
        <v>66024.873400000011</v>
      </c>
    </row>
    <row r="6" spans="1:11" x14ac:dyDescent="0.25">
      <c r="A6" t="s">
        <v>14649</v>
      </c>
      <c r="B6" s="23">
        <v>64046.154300000009</v>
      </c>
      <c r="D6" t="str">
        <f t="shared" si="0"/>
        <v>Nichole Nara</v>
      </c>
      <c r="E6" s="23">
        <f t="shared" si="0"/>
        <v>64046.154300000009</v>
      </c>
      <c r="F6" s="23">
        <f t="shared" si="1"/>
        <v>64046.154300000009</v>
      </c>
      <c r="G6" s="13"/>
    </row>
    <row r="7" spans="1:11" x14ac:dyDescent="0.25">
      <c r="A7" t="s">
        <v>5466</v>
      </c>
      <c r="B7" s="23">
        <v>61984.926700000004</v>
      </c>
      <c r="D7" t="str">
        <f t="shared" si="0"/>
        <v>Dawn Nath</v>
      </c>
      <c r="E7" s="23">
        <f t="shared" si="0"/>
        <v>61984.926700000004</v>
      </c>
      <c r="F7" s="23">
        <f t="shared" si="1"/>
        <v>61984.926700000004</v>
      </c>
    </row>
    <row r="8" spans="1:11" x14ac:dyDescent="0.25">
      <c r="A8" t="s">
        <v>15821</v>
      </c>
      <c r="B8" s="23">
        <v>61660.063800000004</v>
      </c>
      <c r="I8" s="4" t="s">
        <v>18995</v>
      </c>
      <c r="J8" t="s">
        <v>15</v>
      </c>
    </row>
    <row r="9" spans="1:11" x14ac:dyDescent="0.25">
      <c r="A9" t="s">
        <v>6534</v>
      </c>
      <c r="B9" s="23">
        <v>61573.700600000004</v>
      </c>
      <c r="D9" t="s">
        <v>195</v>
      </c>
      <c r="I9" t="s">
        <v>18996</v>
      </c>
      <c r="J9" s="25">
        <v>63636814.545101412</v>
      </c>
    </row>
    <row r="10" spans="1:11" x14ac:dyDescent="0.25">
      <c r="A10" t="s">
        <v>10938</v>
      </c>
      <c r="B10" s="23">
        <v>61511.864200000004</v>
      </c>
      <c r="D10" s="23"/>
      <c r="I10" t="s">
        <v>18997</v>
      </c>
      <c r="J10" s="25">
        <v>62653763.100900158</v>
      </c>
    </row>
    <row r="11" spans="1:11" x14ac:dyDescent="0.25">
      <c r="A11" t="s">
        <v>1974</v>
      </c>
      <c r="B11" s="23">
        <v>61461.112999999998</v>
      </c>
      <c r="D11" t="s">
        <v>18992</v>
      </c>
      <c r="E11" t="s">
        <v>23</v>
      </c>
      <c r="F11" t="s">
        <v>11</v>
      </c>
    </row>
    <row r="12" spans="1:11" x14ac:dyDescent="0.25">
      <c r="A12" t="s">
        <v>2911</v>
      </c>
      <c r="B12" s="23">
        <v>60861.2886</v>
      </c>
      <c r="D12" t="s">
        <v>18991</v>
      </c>
      <c r="E12" s="23">
        <f>SUM(E3:E7)</f>
        <v>351011.26860000007</v>
      </c>
      <c r="F12" s="13">
        <f>E12/SUM($E$12:$E$13)</f>
        <v>2.7793939590956915E-3</v>
      </c>
    </row>
    <row r="13" spans="1:11" x14ac:dyDescent="0.25">
      <c r="A13" t="s">
        <v>640</v>
      </c>
      <c r="B13" s="23">
        <v>60682.781300000002</v>
      </c>
      <c r="D13" t="s">
        <v>197</v>
      </c>
      <c r="E13" s="23">
        <f>SUM(B8:B18402)</f>
        <v>125939566.37740082</v>
      </c>
      <c r="F13" s="13">
        <f>E13/SUM($E$12:$E$13)</f>
        <v>0.99722060604090434</v>
      </c>
      <c r="I13" t="str">
        <f>I8</f>
        <v>Gender</v>
      </c>
      <c r="J13" t="str">
        <f>J8</f>
        <v xml:space="preserve"> Profit</v>
      </c>
      <c r="K13" t="s">
        <v>11</v>
      </c>
    </row>
    <row r="14" spans="1:11" x14ac:dyDescent="0.25">
      <c r="A14" t="s">
        <v>12886</v>
      </c>
      <c r="B14" s="23">
        <v>59847.9568</v>
      </c>
      <c r="I14" t="str">
        <f t="shared" ref="I14:J14" si="2">I9</f>
        <v>F</v>
      </c>
      <c r="J14" s="13">
        <f>J9/SUM($J$9:$J$10)</f>
        <v>0.50389202212280948</v>
      </c>
      <c r="K14">
        <v>1</v>
      </c>
    </row>
    <row r="15" spans="1:11" x14ac:dyDescent="0.25">
      <c r="A15" t="s">
        <v>803</v>
      </c>
      <c r="B15" s="23">
        <v>59490.702200000007</v>
      </c>
      <c r="I15" t="str">
        <f t="shared" ref="I15:J15" si="3">I10</f>
        <v>M</v>
      </c>
      <c r="J15" s="13">
        <f>J10/SUM($J$9:$J$10)</f>
        <v>0.49610797787719046</v>
      </c>
      <c r="K15">
        <v>1</v>
      </c>
    </row>
    <row r="16" spans="1:11" x14ac:dyDescent="0.25">
      <c r="A16" t="s">
        <v>11984</v>
      </c>
      <c r="B16" s="23">
        <v>59483.488099999995</v>
      </c>
    </row>
    <row r="17" spans="1:2" x14ac:dyDescent="0.25">
      <c r="A17" t="s">
        <v>7195</v>
      </c>
      <c r="B17" s="23">
        <v>59172.551700000004</v>
      </c>
    </row>
    <row r="18" spans="1:2" x14ac:dyDescent="0.25">
      <c r="A18" t="s">
        <v>11489</v>
      </c>
      <c r="B18" s="23">
        <v>58741.257400000002</v>
      </c>
    </row>
    <row r="19" spans="1:2" x14ac:dyDescent="0.25">
      <c r="A19" t="s">
        <v>9531</v>
      </c>
      <c r="B19" s="23">
        <v>58638.896000000001</v>
      </c>
    </row>
    <row r="20" spans="1:2" x14ac:dyDescent="0.25">
      <c r="A20" t="s">
        <v>13927</v>
      </c>
      <c r="B20" s="23">
        <v>58394.799400000004</v>
      </c>
    </row>
    <row r="21" spans="1:2" x14ac:dyDescent="0.25">
      <c r="A21" t="s">
        <v>10628</v>
      </c>
      <c r="B21" s="23">
        <v>58064.689500000008</v>
      </c>
    </row>
    <row r="22" spans="1:2" x14ac:dyDescent="0.25">
      <c r="A22" t="s">
        <v>11844</v>
      </c>
      <c r="B22" s="23">
        <v>57927.592199999999</v>
      </c>
    </row>
    <row r="23" spans="1:2" x14ac:dyDescent="0.25">
      <c r="A23" t="s">
        <v>18016</v>
      </c>
      <c r="B23" s="23">
        <v>57496.545700000002</v>
      </c>
    </row>
    <row r="24" spans="1:2" x14ac:dyDescent="0.25">
      <c r="A24" t="s">
        <v>10102</v>
      </c>
      <c r="B24" s="23">
        <v>56196.410600000003</v>
      </c>
    </row>
    <row r="25" spans="1:2" x14ac:dyDescent="0.25">
      <c r="A25" t="s">
        <v>16567</v>
      </c>
      <c r="B25" s="23">
        <v>56084.1132</v>
      </c>
    </row>
    <row r="26" spans="1:2" x14ac:dyDescent="0.25">
      <c r="A26" t="s">
        <v>10853</v>
      </c>
      <c r="B26" s="23">
        <v>55024.921000000002</v>
      </c>
    </row>
    <row r="27" spans="1:2" x14ac:dyDescent="0.25">
      <c r="A27" t="s">
        <v>8285</v>
      </c>
      <c r="B27" s="23">
        <v>54657.928500000002</v>
      </c>
    </row>
    <row r="28" spans="1:2" x14ac:dyDescent="0.25">
      <c r="A28" t="s">
        <v>4963</v>
      </c>
      <c r="B28" s="23">
        <v>54553.266000000003</v>
      </c>
    </row>
    <row r="29" spans="1:2" x14ac:dyDescent="0.25">
      <c r="A29" t="s">
        <v>15313</v>
      </c>
      <c r="B29" s="23">
        <v>54543.528200000008</v>
      </c>
    </row>
    <row r="30" spans="1:2" x14ac:dyDescent="0.25">
      <c r="A30" t="s">
        <v>9732</v>
      </c>
      <c r="B30" s="23">
        <v>54497.349900000001</v>
      </c>
    </row>
    <row r="31" spans="1:2" x14ac:dyDescent="0.25">
      <c r="A31" t="s">
        <v>15812</v>
      </c>
      <c r="B31" s="23">
        <v>54341.696499999998</v>
      </c>
    </row>
    <row r="32" spans="1:2"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8A2F5AFB-F8C0-4574-A012-6B8C9F260C8F}">
  <ds:schemaRefs/>
</ds:datastoreItem>
</file>

<file path=customXml/itemProps2.xml><?xml version="1.0" encoding="utf-8"?>
<ds:datastoreItem xmlns:ds="http://schemas.openxmlformats.org/officeDocument/2006/customXml" ds:itemID="{3F310DD9-BCCF-44D1-B36A-6FAF6E28BE55}">
  <ds:schemaRefs/>
</ds:datastoreItem>
</file>

<file path=customXml/itemProps3.xml><?xml version="1.0" encoding="utf-8"?>
<ds:datastoreItem xmlns:ds="http://schemas.openxmlformats.org/officeDocument/2006/customXml" ds:itemID="{60EAB325-9657-4DDC-9EE5-D25064C7D957}">
  <ds:schemaRefs/>
</ds:datastoreItem>
</file>

<file path=customXml/itemProps4.xml><?xml version="1.0" encoding="utf-8"?>
<ds:datastoreItem xmlns:ds="http://schemas.openxmlformats.org/officeDocument/2006/customXml" ds:itemID="{E6B3C2B3-C621-4766-AD8A-F4374B9318BC}">
  <ds:schemaRefs/>
</ds:datastoreItem>
</file>

<file path=customXml/itemProps5.xml><?xml version="1.0" encoding="utf-8"?>
<ds:datastoreItem xmlns:ds="http://schemas.openxmlformats.org/officeDocument/2006/customXml" ds:itemID="{1AB8410F-9F1B-4019-94BD-C114C14CDA42}">
  <ds:schemaRefs/>
</ds:datastoreItem>
</file>

<file path=customXml/itemProps6.xml><?xml version="1.0" encoding="utf-8"?>
<ds:datastoreItem xmlns:ds="http://schemas.openxmlformats.org/officeDocument/2006/customXml" ds:itemID="{D6FFCA34-F1B4-41C5-B5F0-46D11E0E7175}">
  <ds:schemaRefs/>
</ds:datastoreItem>
</file>

<file path=customXml/itemProps7.xml><?xml version="1.0" encoding="utf-8"?>
<ds:datastoreItem xmlns:ds="http://schemas.openxmlformats.org/officeDocument/2006/customXml" ds:itemID="{C49D004B-B114-4291-8805-3F2624009D03}">
  <ds:schemaRefs/>
</ds:datastoreItem>
</file>

<file path=customXml/itemProps8.xml><?xml version="1.0" encoding="utf-8"?>
<ds:datastoreItem xmlns:ds="http://schemas.openxmlformats.org/officeDocument/2006/customXml" ds:itemID="{D2CB9469-E533-4AB1-87B3-4C260BD26C05}">
  <ds:schemaRefs/>
</ds:datastoreItem>
</file>

<file path=customXml/itemProps9.xml><?xml version="1.0" encoding="utf-8"?>
<ds:datastoreItem xmlns:ds="http://schemas.openxmlformats.org/officeDocument/2006/customXml" ds:itemID="{7F10576B-968C-4B19-9324-6C2FB47D6615}">
  <ds:schemaRefs/>
</ds:datastoreItem>
</file>

<file path=customXml/itemProps10.xml><?xml version="1.0" encoding="utf-8"?>
<ds:datastoreItem xmlns:ds="http://schemas.openxmlformats.org/officeDocument/2006/customXml" ds:itemID="{5856D767-4A5A-4C37-B3A3-3F52B40F4BFF}">
  <ds:schemaRefs/>
</ds:datastoreItem>
</file>

<file path=customXml/itemProps11.xml><?xml version="1.0" encoding="utf-8"?>
<ds:datastoreItem xmlns:ds="http://schemas.openxmlformats.org/officeDocument/2006/customXml" ds:itemID="{44B80552-ED7C-4614-B26E-1FDC2CC99A96}">
  <ds:schemaRefs/>
</ds:datastoreItem>
</file>

<file path=customXml/itemProps12.xml><?xml version="1.0" encoding="utf-8"?>
<ds:datastoreItem xmlns:ds="http://schemas.openxmlformats.org/officeDocument/2006/customXml" ds:itemID="{A48DFC0E-FFA1-478C-91F2-6C3252A125D0}">
  <ds:schemaRefs/>
</ds:datastoreItem>
</file>

<file path=customXml/itemProps13.xml><?xml version="1.0" encoding="utf-8"?>
<ds:datastoreItem xmlns:ds="http://schemas.openxmlformats.org/officeDocument/2006/customXml" ds:itemID="{2DC854CD-ED27-4663-9C65-7A7816B2074F}">
  <ds:schemaRefs/>
</ds:datastoreItem>
</file>

<file path=customXml/itemProps14.xml><?xml version="1.0" encoding="utf-8"?>
<ds:datastoreItem xmlns:ds="http://schemas.openxmlformats.org/officeDocument/2006/customXml" ds:itemID="{622FB59E-8E90-44E7-9454-1388D2EBA507}">
  <ds:schemaRefs/>
</ds:datastoreItem>
</file>

<file path=customXml/itemProps15.xml><?xml version="1.0" encoding="utf-8"?>
<ds:datastoreItem xmlns:ds="http://schemas.openxmlformats.org/officeDocument/2006/customXml" ds:itemID="{7D452E14-A61A-4C11-89CB-CFEA96FE4EA4}">
  <ds:schemaRefs/>
</ds:datastoreItem>
</file>

<file path=customXml/itemProps16.xml><?xml version="1.0" encoding="utf-8"?>
<ds:datastoreItem xmlns:ds="http://schemas.openxmlformats.org/officeDocument/2006/customXml" ds:itemID="{12FA0397-E5B6-44A0-B09F-308BBD954617}">
  <ds:schemaRefs/>
</ds:datastoreItem>
</file>

<file path=customXml/itemProps17.xml><?xml version="1.0" encoding="utf-8"?>
<ds:datastoreItem xmlns:ds="http://schemas.openxmlformats.org/officeDocument/2006/customXml" ds:itemID="{B998F005-8B6B-4ABB-95E2-C8F857ECB733}">
  <ds:schemaRefs/>
</ds:datastoreItem>
</file>

<file path=customXml/itemProps18.xml><?xml version="1.0" encoding="utf-8"?>
<ds:datastoreItem xmlns:ds="http://schemas.openxmlformats.org/officeDocument/2006/customXml" ds:itemID="{EEB4D430-34B4-4C7D-8935-F4F8C9129CFF}">
  <ds:schemaRefs/>
</ds:datastoreItem>
</file>

<file path=customXml/itemProps19.xml><?xml version="1.0" encoding="utf-8"?>
<ds:datastoreItem xmlns:ds="http://schemas.openxmlformats.org/officeDocument/2006/customXml" ds:itemID="{8B20CB92-BC0D-4180-BFC9-0641E68170EB}">
  <ds:schemaRefs/>
</ds:datastoreItem>
</file>

<file path=customXml/itemProps20.xml><?xml version="1.0" encoding="utf-8"?>
<ds:datastoreItem xmlns:ds="http://schemas.openxmlformats.org/officeDocument/2006/customXml" ds:itemID="{8E86AB7F-8A0F-4DAE-A427-13CECCECEFCC}">
  <ds:schemaRefs/>
</ds:datastoreItem>
</file>

<file path=customXml/itemProps21.xml><?xml version="1.0" encoding="utf-8"?>
<ds:datastoreItem xmlns:ds="http://schemas.openxmlformats.org/officeDocument/2006/customXml" ds:itemID="{F865D097-5DBC-455C-9830-8C2FBA7A95AA}">
  <ds:schemaRefs/>
</ds:datastoreItem>
</file>

<file path=customXml/itemProps22.xml><?xml version="1.0" encoding="utf-8"?>
<ds:datastoreItem xmlns:ds="http://schemas.openxmlformats.org/officeDocument/2006/customXml" ds:itemID="{FAFDE0E8-EB83-4830-8A26-A9E245CA2E88}">
  <ds:schemaRefs/>
</ds:datastoreItem>
</file>

<file path=customXml/itemProps23.xml><?xml version="1.0" encoding="utf-8"?>
<ds:datastoreItem xmlns:ds="http://schemas.openxmlformats.org/officeDocument/2006/customXml" ds:itemID="{8AC569F7-F150-4BD8-AA5F-42929FECA48D}">
  <ds:schemaRefs/>
</ds:datastoreItem>
</file>

<file path=customXml/itemProps24.xml><?xml version="1.0" encoding="utf-8"?>
<ds:datastoreItem xmlns:ds="http://schemas.openxmlformats.org/officeDocument/2006/customXml" ds:itemID="{08A31588-0D1F-4D09-976E-4719D76DA17F}">
  <ds:schemaRefs/>
</ds:datastoreItem>
</file>

<file path=customXml/itemProps25.xml><?xml version="1.0" encoding="utf-8"?>
<ds:datastoreItem xmlns:ds="http://schemas.openxmlformats.org/officeDocument/2006/customXml" ds:itemID="{1B1E7077-05CB-46BD-BE76-9CFFAC3CAD94}">
  <ds:schemaRefs/>
</ds:datastoreItem>
</file>

<file path=customXml/itemProps26.xml><?xml version="1.0" encoding="utf-8"?>
<ds:datastoreItem xmlns:ds="http://schemas.openxmlformats.org/officeDocument/2006/customXml" ds:itemID="{0F54ED30-B3FD-4E36-A4E8-8455D9450772}">
  <ds:schemaRefs/>
</ds:datastoreItem>
</file>

<file path=customXml/itemProps27.xml><?xml version="1.0" encoding="utf-8"?>
<ds:datastoreItem xmlns:ds="http://schemas.openxmlformats.org/officeDocument/2006/customXml" ds:itemID="{66473D17-B36B-4D9F-9919-2B78B4C8BA56}">
  <ds:schemaRefs/>
</ds:datastoreItem>
</file>

<file path=customXml/itemProps28.xml><?xml version="1.0" encoding="utf-8"?>
<ds:datastoreItem xmlns:ds="http://schemas.openxmlformats.org/officeDocument/2006/customXml" ds:itemID="{C4431CE6-966B-4F50-8A5F-34421608A307}">
  <ds:schemaRefs/>
</ds:datastoreItem>
</file>

<file path=customXml/itemProps29.xml><?xml version="1.0" encoding="utf-8"?>
<ds:datastoreItem xmlns:ds="http://schemas.openxmlformats.org/officeDocument/2006/customXml" ds:itemID="{C21686A0-9FA5-40DC-9522-EF95AB8809BE}">
  <ds:schemaRefs>
    <ds:schemaRef ds:uri="http://schemas.microsoft.com/DataMashup"/>
  </ds:schemaRefs>
</ds:datastoreItem>
</file>

<file path=customXml/itemProps30.xml><?xml version="1.0" encoding="utf-8"?>
<ds:datastoreItem xmlns:ds="http://schemas.openxmlformats.org/officeDocument/2006/customXml" ds:itemID="{BE5D6401-3F57-4399-8BC8-3A2A5308F32F}">
  <ds:schemaRefs/>
</ds:datastoreItem>
</file>

<file path=customXml/itemProps31.xml><?xml version="1.0" encoding="utf-8"?>
<ds:datastoreItem xmlns:ds="http://schemas.openxmlformats.org/officeDocument/2006/customXml" ds:itemID="{44572910-502E-4A84-8434-3DA32F9B2E33}">
  <ds:schemaRefs/>
</ds:datastoreItem>
</file>

<file path=customXml/itemProps32.xml><?xml version="1.0" encoding="utf-8"?>
<ds:datastoreItem xmlns:ds="http://schemas.openxmlformats.org/officeDocument/2006/customXml" ds:itemID="{40AFC2D7-71B0-4FAC-89A5-E1811E4C7221}">
  <ds:schemaRefs/>
</ds:datastoreItem>
</file>

<file path=customXml/itemProps33.xml><?xml version="1.0" encoding="utf-8"?>
<ds:datastoreItem xmlns:ds="http://schemas.openxmlformats.org/officeDocument/2006/customXml" ds:itemID="{8A11D424-C170-4AE3-8953-82CD984CF05E}">
  <ds:schemaRefs/>
</ds:datastoreItem>
</file>

<file path=customXml/itemProps34.xml><?xml version="1.0" encoding="utf-8"?>
<ds:datastoreItem xmlns:ds="http://schemas.openxmlformats.org/officeDocument/2006/customXml" ds:itemID="{3B524299-E2AC-4092-BE04-0100C8DCC8EB}">
  <ds:schemaRefs/>
</ds:datastoreItem>
</file>

<file path=customXml/itemProps35.xml><?xml version="1.0" encoding="utf-8"?>
<ds:datastoreItem xmlns:ds="http://schemas.openxmlformats.org/officeDocument/2006/customXml" ds:itemID="{385FBE41-3B89-4ABC-A252-10BE1BD42163}">
  <ds:schemaRefs/>
</ds:datastoreItem>
</file>

<file path=customXml/itemProps36.xml><?xml version="1.0" encoding="utf-8"?>
<ds:datastoreItem xmlns:ds="http://schemas.openxmlformats.org/officeDocument/2006/customXml" ds:itemID="{9482954F-3BD9-4D74-B6D8-0A6FDE0DECA2}">
  <ds:schemaRefs/>
</ds:datastoreItem>
</file>

<file path=customXml/itemProps37.xml><?xml version="1.0" encoding="utf-8"?>
<ds:datastoreItem xmlns:ds="http://schemas.openxmlformats.org/officeDocument/2006/customXml" ds:itemID="{86898150-9E18-42C5-AB05-2DDCEA38F02E}">
  <ds:schemaRefs/>
</ds:datastoreItem>
</file>

<file path=customXml/itemProps38.xml><?xml version="1.0" encoding="utf-8"?>
<ds:datastoreItem xmlns:ds="http://schemas.openxmlformats.org/officeDocument/2006/customXml" ds:itemID="{90BED013-65AD-4771-A9B9-F981C8D42671}">
  <ds:schemaRefs/>
</ds:datastoreItem>
</file>

<file path=customXml/itemProps39.xml><?xml version="1.0" encoding="utf-8"?>
<ds:datastoreItem xmlns:ds="http://schemas.openxmlformats.org/officeDocument/2006/customXml" ds:itemID="{9391157C-0EFE-42DB-B13E-340223BF4E69}">
  <ds:schemaRefs/>
</ds:datastoreItem>
</file>

<file path=customXml/itemProps40.xml><?xml version="1.0" encoding="utf-8"?>
<ds:datastoreItem xmlns:ds="http://schemas.openxmlformats.org/officeDocument/2006/customXml" ds:itemID="{F635DBE0-E2D1-4ECF-88AC-43A3F2DFFAAE}">
  <ds:schemaRefs/>
</ds:datastoreItem>
</file>

<file path=customXml/itemProps41.xml><?xml version="1.0" encoding="utf-8"?>
<ds:datastoreItem xmlns:ds="http://schemas.openxmlformats.org/officeDocument/2006/customXml" ds:itemID="{A38E51C6-8192-4C41-93F7-D2255ADB762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2026-07-17T15:33:56Z</dcterms:modified>
</cp:coreProperties>
</file>